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andainamco-my.sharepoint.com/personal/61001866_bandainamco_co_jp/Documents/デスクトップ/MUパートナー契約/生産性データ/Bライン/"/>
    </mc:Choice>
  </mc:AlternateContent>
  <xr:revisionPtr revIDLastSave="54" documentId="13_ncr:1_{49E6BA85-7CFA-4664-9129-C45322765947}" xr6:coauthVersionLast="47" xr6:coauthVersionMax="47" xr10:uidLastSave="{3D31BDB9-0A24-478B-AA91-A8328E8E0C4C}"/>
  <bookViews>
    <workbookView xWindow="-110" yWindow="-110" windowWidth="19420" windowHeight="11620" activeTab="3" xr2:uid="{00000000-000D-0000-FFFF-FFFF00000000}"/>
  </bookViews>
  <sheets>
    <sheet name="ネコポス" sheetId="9" r:id="rId1"/>
    <sheet name="作業時間個人" sheetId="1" r:id="rId2"/>
    <sheet name="GAS" sheetId="8" r:id="rId3"/>
    <sheet name="実績昼" sheetId="4" r:id="rId4"/>
    <sheet name="実績夜" sheetId="6" r:id="rId5"/>
    <sheet name="実績合計" sheetId="7" r:id="rId6"/>
    <sheet name="改善金額" sheetId="5" r:id="rId7"/>
  </sheets>
  <externalReferences>
    <externalReference r:id="rId8"/>
  </externalReferences>
  <definedNames>
    <definedName name="_1hk2_">#REF!</definedName>
    <definedName name="_xlnm._FilterDatabase" localSheetId="0" hidden="1">ネコポス!$A$2:$Q$97</definedName>
    <definedName name="_xlnm._FilterDatabase" localSheetId="1" hidden="1">作業時間個人!$A$2:$Q$1118</definedName>
    <definedName name="aaa">#REF!</definedName>
    <definedName name="ab海外業務部">[1]ab海外業務部!$A$1:$AJ$475</definedName>
    <definedName name="act">#REF!</definedName>
    <definedName name="aw">#REF!</definedName>
    <definedName name="ddd">#REF!</definedName>
    <definedName name="hk">#REF!</definedName>
    <definedName name="Index1">#REF!</definedName>
    <definedName name="Index2">#REF!</definedName>
    <definedName name="_xlnm.Print_Area" localSheetId="0">ネコポス!$G$1:$O$2</definedName>
    <definedName name="_xlnm.Print_Area" localSheetId="1">作業時間個人!$G$1:$O$2</definedName>
    <definedName name="_xlnm.Print_Titles" localSheetId="0">ネコポス!$1:$2</definedName>
    <definedName name="_xlnm.Print_Titles" localSheetId="1">作業時間個人!$1:$2</definedName>
    <definedName name="qaa">#REF!</definedName>
    <definedName name="qqq">#REF!</definedName>
    <definedName name="Security">#REF!</definedName>
    <definedName name="ｓｓ">#REF!</definedName>
    <definedName name="ｓｓｓ">#REF!</definedName>
    <definedName name="ああ">#REF!</definedName>
    <definedName name="あかん">#REF!</definedName>
    <definedName name="どら">#REF!</definedName>
    <definedName name="らんこ">#REF!</definedName>
    <definedName name="商品A">#REF!</definedName>
    <definedName name="商品AA">#REF!</definedName>
    <definedName name="商品B">#REF!</definedName>
    <definedName name="商品BB">#REF!</definedName>
    <definedName name="商品C">#REF!</definedName>
    <definedName name="商品CC">#REF!</definedName>
    <definedName name="商品D">#REF!</definedName>
    <definedName name="商品DD">#REF!</definedName>
    <definedName name="商品E">#REF!</definedName>
    <definedName name="商品E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" i="4" l="1"/>
  <c r="S11" i="4"/>
  <c r="Y11" i="4"/>
  <c r="AB11" i="4"/>
  <c r="AC11" i="4"/>
  <c r="AE11" i="4"/>
  <c r="AF11" i="4"/>
  <c r="AG11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E9" i="4"/>
  <c r="F9" i="4"/>
  <c r="F11" i="4" s="1"/>
  <c r="G9" i="4"/>
  <c r="H9" i="4"/>
  <c r="H11" i="4" s="1"/>
  <c r="I9" i="4"/>
  <c r="I11" i="4" s="1"/>
  <c r="J9" i="4"/>
  <c r="J11" i="4" s="1"/>
  <c r="K9" i="4"/>
  <c r="K11" i="4" s="1"/>
  <c r="L9" i="4"/>
  <c r="L11" i="4" s="1"/>
  <c r="M9" i="4"/>
  <c r="N9" i="4"/>
  <c r="N11" i="4" s="1"/>
  <c r="O9" i="4"/>
  <c r="O11" i="4" s="1"/>
  <c r="P9" i="4"/>
  <c r="P11" i="4" s="1"/>
  <c r="Q9" i="4"/>
  <c r="Q11" i="4" s="1"/>
  <c r="R9" i="4"/>
  <c r="R11" i="4" s="1"/>
  <c r="S9" i="4"/>
  <c r="T9" i="4"/>
  <c r="T11" i="4" s="1"/>
  <c r="U9" i="4"/>
  <c r="U11" i="4" s="1"/>
  <c r="V9" i="4"/>
  <c r="V11" i="4" s="1"/>
  <c r="W9" i="4"/>
  <c r="W11" i="4" s="1"/>
  <c r="X9" i="4"/>
  <c r="X11" i="4" s="1"/>
  <c r="Y9" i="4"/>
  <c r="Z9" i="4"/>
  <c r="Z11" i="4" s="1"/>
  <c r="AA9" i="4"/>
  <c r="AA11" i="4" s="1"/>
  <c r="AB9" i="4"/>
  <c r="AC9" i="4"/>
  <c r="AD9" i="4"/>
  <c r="AD11" i="4" s="1"/>
  <c r="AE9" i="4"/>
  <c r="D9" i="4"/>
  <c r="E11" i="4"/>
  <c r="G12" i="4"/>
  <c r="F12" i="4"/>
  <c r="E12" i="4"/>
  <c r="D12" i="4"/>
  <c r="AH12" i="4" s="1"/>
  <c r="AH5" i="4"/>
  <c r="AH13" i="4"/>
  <c r="AH10" i="4"/>
  <c r="AH8" i="4"/>
  <c r="AH7" i="4"/>
  <c r="G11" i="4"/>
  <c r="D4" i="4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9" i="4" l="1"/>
  <c r="AH6" i="4"/>
  <c r="D11" i="4"/>
  <c r="AH11" i="4" s="1"/>
  <c r="G921" i="1" l="1"/>
  <c r="G756" i="1" l="1"/>
  <c r="G751" i="1"/>
  <c r="G699" i="1"/>
  <c r="G690" i="1"/>
  <c r="G565" i="1"/>
  <c r="G562" i="1"/>
  <c r="G539" i="1"/>
  <c r="G346" i="1" l="1"/>
  <c r="J305" i="1"/>
  <c r="G287" i="1"/>
  <c r="G285" i="1"/>
  <c r="G237" i="1"/>
  <c r="G198" i="1"/>
  <c r="G188" i="1"/>
  <c r="G187" i="1"/>
  <c r="O97" i="9" l="1"/>
  <c r="Q97" i="9" s="1"/>
  <c r="K97" i="9"/>
  <c r="L97" i="9" s="1"/>
  <c r="J97" i="9"/>
  <c r="O96" i="9"/>
  <c r="Q96" i="9" s="1"/>
  <c r="K96" i="9"/>
  <c r="L96" i="9" s="1"/>
  <c r="J96" i="9"/>
  <c r="O95" i="9"/>
  <c r="Q95" i="9" s="1"/>
  <c r="K95" i="9"/>
  <c r="J95" i="9"/>
  <c r="O94" i="9"/>
  <c r="Q94" i="9" s="1"/>
  <c r="K94" i="9"/>
  <c r="L94" i="9" s="1"/>
  <c r="M94" i="9" s="1"/>
  <c r="J94" i="9"/>
  <c r="O93" i="9"/>
  <c r="Q93" i="9" s="1"/>
  <c r="K93" i="9"/>
  <c r="J93" i="9"/>
  <c r="O92" i="9"/>
  <c r="Q92" i="9" s="1"/>
  <c r="K92" i="9"/>
  <c r="J92" i="9"/>
  <c r="L92" i="9" s="1"/>
  <c r="O91" i="9"/>
  <c r="Q91" i="9" s="1"/>
  <c r="K91" i="9"/>
  <c r="L91" i="9" s="1"/>
  <c r="J91" i="9"/>
  <c r="O90" i="9"/>
  <c r="Q90" i="9" s="1"/>
  <c r="K90" i="9"/>
  <c r="J90" i="9"/>
  <c r="O89" i="9"/>
  <c r="Q89" i="9" s="1"/>
  <c r="K89" i="9"/>
  <c r="L89" i="9" s="1"/>
  <c r="M89" i="9" s="1"/>
  <c r="J89" i="9"/>
  <c r="O88" i="9"/>
  <c r="Q88" i="9" s="1"/>
  <c r="K88" i="9"/>
  <c r="J88" i="9"/>
  <c r="O87" i="9"/>
  <c r="Q87" i="9" s="1"/>
  <c r="L87" i="9"/>
  <c r="N87" i="9" s="1"/>
  <c r="K87" i="9"/>
  <c r="J87" i="9"/>
  <c r="Q86" i="9"/>
  <c r="O86" i="9"/>
  <c r="K86" i="9"/>
  <c r="L86" i="9" s="1"/>
  <c r="J86" i="9"/>
  <c r="O85" i="9"/>
  <c r="Q85" i="9" s="1"/>
  <c r="K85" i="9"/>
  <c r="J85" i="9"/>
  <c r="O84" i="9"/>
  <c r="Q84" i="9" s="1"/>
  <c r="L84" i="9"/>
  <c r="N84" i="9" s="1"/>
  <c r="K84" i="9"/>
  <c r="J84" i="9"/>
  <c r="Q83" i="9"/>
  <c r="O83" i="9"/>
  <c r="K83" i="9"/>
  <c r="J83" i="9"/>
  <c r="O82" i="9"/>
  <c r="Q82" i="9" s="1"/>
  <c r="K82" i="9"/>
  <c r="J82" i="9"/>
  <c r="O81" i="9"/>
  <c r="Q81" i="9" s="1"/>
  <c r="K81" i="9"/>
  <c r="J81" i="9"/>
  <c r="Q80" i="9"/>
  <c r="O80" i="9"/>
  <c r="K80" i="9"/>
  <c r="J80" i="9"/>
  <c r="L80" i="9" s="1"/>
  <c r="O79" i="9"/>
  <c r="Q79" i="9" s="1"/>
  <c r="K79" i="9"/>
  <c r="L79" i="9" s="1"/>
  <c r="N79" i="9" s="1"/>
  <c r="J79" i="9"/>
  <c r="O78" i="9"/>
  <c r="Q78" i="9" s="1"/>
  <c r="K78" i="9"/>
  <c r="J78" i="9"/>
  <c r="L78" i="9" s="1"/>
  <c r="O77" i="9"/>
  <c r="Q77" i="9" s="1"/>
  <c r="M77" i="9"/>
  <c r="K77" i="9"/>
  <c r="L77" i="9" s="1"/>
  <c r="N77" i="9" s="1"/>
  <c r="J77" i="9"/>
  <c r="O76" i="9"/>
  <c r="Q76" i="9" s="1"/>
  <c r="K76" i="9"/>
  <c r="J76" i="9"/>
  <c r="O75" i="9"/>
  <c r="Q75" i="9" s="1"/>
  <c r="K75" i="9"/>
  <c r="L75" i="9" s="1"/>
  <c r="N75" i="9" s="1"/>
  <c r="J75" i="9"/>
  <c r="O74" i="9"/>
  <c r="Q74" i="9" s="1"/>
  <c r="K74" i="9"/>
  <c r="J74" i="9"/>
  <c r="O73" i="9"/>
  <c r="Q73" i="9" s="1"/>
  <c r="K73" i="9"/>
  <c r="L73" i="9" s="1"/>
  <c r="J73" i="9"/>
  <c r="O72" i="9"/>
  <c r="Q72" i="9" s="1"/>
  <c r="K72" i="9"/>
  <c r="L72" i="9" s="1"/>
  <c r="J72" i="9"/>
  <c r="Q71" i="9"/>
  <c r="O71" i="9"/>
  <c r="K71" i="9"/>
  <c r="J71" i="9"/>
  <c r="O70" i="9"/>
  <c r="Q70" i="9" s="1"/>
  <c r="K70" i="9"/>
  <c r="J70" i="9"/>
  <c r="O69" i="9"/>
  <c r="Q69" i="9" s="1"/>
  <c r="K69" i="9"/>
  <c r="J69" i="9"/>
  <c r="Q68" i="9"/>
  <c r="O68" i="9"/>
  <c r="K68" i="9"/>
  <c r="J68" i="9"/>
  <c r="O67" i="9"/>
  <c r="Q67" i="9" s="1"/>
  <c r="K67" i="9"/>
  <c r="J67" i="9"/>
  <c r="O66" i="9"/>
  <c r="Q66" i="9" s="1"/>
  <c r="K66" i="9"/>
  <c r="J66" i="9"/>
  <c r="L66" i="9" s="1"/>
  <c r="O65" i="9"/>
  <c r="Q65" i="9" s="1"/>
  <c r="K65" i="9"/>
  <c r="J65" i="9"/>
  <c r="O64" i="9"/>
  <c r="Q64" i="9" s="1"/>
  <c r="K64" i="9"/>
  <c r="J64" i="9"/>
  <c r="O63" i="9"/>
  <c r="Q63" i="9" s="1"/>
  <c r="K63" i="9"/>
  <c r="L63" i="9" s="1"/>
  <c r="N63" i="9" s="1"/>
  <c r="J63" i="9"/>
  <c r="O62" i="9"/>
  <c r="Q62" i="9" s="1"/>
  <c r="K62" i="9"/>
  <c r="J62" i="9"/>
  <c r="O61" i="9"/>
  <c r="Q61" i="9" s="1"/>
  <c r="K61" i="9"/>
  <c r="J61" i="9"/>
  <c r="O60" i="9"/>
  <c r="Q60" i="9" s="1"/>
  <c r="K60" i="9"/>
  <c r="L60" i="9" s="1"/>
  <c r="N60" i="9" s="1"/>
  <c r="J60" i="9"/>
  <c r="O59" i="9"/>
  <c r="Q59" i="9" s="1"/>
  <c r="K59" i="9"/>
  <c r="L59" i="9" s="1"/>
  <c r="J59" i="9"/>
  <c r="Q58" i="9"/>
  <c r="O58" i="9"/>
  <c r="K58" i="9"/>
  <c r="J58" i="9"/>
  <c r="O57" i="9"/>
  <c r="Q57" i="9" s="1"/>
  <c r="K57" i="9"/>
  <c r="J57" i="9"/>
  <c r="O56" i="9"/>
  <c r="Q56" i="9" s="1"/>
  <c r="K56" i="9"/>
  <c r="J56" i="9"/>
  <c r="O55" i="9"/>
  <c r="Q55" i="9" s="1"/>
  <c r="K55" i="9"/>
  <c r="J55" i="9"/>
  <c r="O54" i="9"/>
  <c r="Q54" i="9" s="1"/>
  <c r="K54" i="9"/>
  <c r="J54" i="9"/>
  <c r="O53" i="9"/>
  <c r="Q53" i="9" s="1"/>
  <c r="K53" i="9"/>
  <c r="J53" i="9"/>
  <c r="O52" i="9"/>
  <c r="Q52" i="9" s="1"/>
  <c r="K52" i="9"/>
  <c r="J52" i="9"/>
  <c r="O51" i="9"/>
  <c r="Q51" i="9" s="1"/>
  <c r="K51" i="9"/>
  <c r="L51" i="9" s="1"/>
  <c r="N51" i="9" s="1"/>
  <c r="J51" i="9"/>
  <c r="O50" i="9"/>
  <c r="Q50" i="9" s="1"/>
  <c r="K50" i="9"/>
  <c r="L50" i="9" s="1"/>
  <c r="J50" i="9"/>
  <c r="O49" i="9"/>
  <c r="Q49" i="9" s="1"/>
  <c r="K49" i="9"/>
  <c r="J49" i="9"/>
  <c r="O48" i="9"/>
  <c r="Q48" i="9" s="1"/>
  <c r="K48" i="9"/>
  <c r="L48" i="9" s="1"/>
  <c r="N48" i="9" s="1"/>
  <c r="J48" i="9"/>
  <c r="O47" i="9"/>
  <c r="Q47" i="9" s="1"/>
  <c r="K47" i="9"/>
  <c r="J47" i="9"/>
  <c r="O46" i="9"/>
  <c r="Q46" i="9" s="1"/>
  <c r="K46" i="9"/>
  <c r="J46" i="9"/>
  <c r="O45" i="9"/>
  <c r="Q45" i="9" s="1"/>
  <c r="K45" i="9"/>
  <c r="J45" i="9"/>
  <c r="Q44" i="9"/>
  <c r="O44" i="9"/>
  <c r="K44" i="9"/>
  <c r="J44" i="9"/>
  <c r="L44" i="9" s="1"/>
  <c r="O43" i="9"/>
  <c r="Q43" i="9" s="1"/>
  <c r="K43" i="9"/>
  <c r="L43" i="9" s="1"/>
  <c r="N43" i="9" s="1"/>
  <c r="J43" i="9"/>
  <c r="O42" i="9"/>
  <c r="Q42" i="9" s="1"/>
  <c r="K42" i="9"/>
  <c r="J42" i="9"/>
  <c r="L42" i="9" s="1"/>
  <c r="O41" i="9"/>
  <c r="Q41" i="9" s="1"/>
  <c r="K41" i="9"/>
  <c r="L41" i="9" s="1"/>
  <c r="N41" i="9" s="1"/>
  <c r="J41" i="9"/>
  <c r="O40" i="9"/>
  <c r="Q40" i="9" s="1"/>
  <c r="K40" i="9"/>
  <c r="J40" i="9"/>
  <c r="O39" i="9"/>
  <c r="Q39" i="9" s="1"/>
  <c r="K39" i="9"/>
  <c r="L39" i="9" s="1"/>
  <c r="N39" i="9" s="1"/>
  <c r="J39" i="9"/>
  <c r="O38" i="9"/>
  <c r="Q38" i="9" s="1"/>
  <c r="K38" i="9"/>
  <c r="L38" i="9" s="1"/>
  <c r="J38" i="9"/>
  <c r="O37" i="9"/>
  <c r="Q37" i="9" s="1"/>
  <c r="K37" i="9"/>
  <c r="J37" i="9"/>
  <c r="O36" i="9"/>
  <c r="Q36" i="9" s="1"/>
  <c r="K36" i="9"/>
  <c r="J36" i="9"/>
  <c r="L36" i="9" s="1"/>
  <c r="O35" i="9"/>
  <c r="Q35" i="9" s="1"/>
  <c r="K35" i="9"/>
  <c r="J35" i="9"/>
  <c r="O34" i="9"/>
  <c r="Q34" i="9" s="1"/>
  <c r="K34" i="9"/>
  <c r="J34" i="9"/>
  <c r="L34" i="9" s="1"/>
  <c r="O33" i="9"/>
  <c r="Q33" i="9" s="1"/>
  <c r="K33" i="9"/>
  <c r="J33" i="9"/>
  <c r="L33" i="9" s="1"/>
  <c r="O32" i="9"/>
  <c r="Q32" i="9" s="1"/>
  <c r="K32" i="9"/>
  <c r="J32" i="9"/>
  <c r="O31" i="9"/>
  <c r="Q31" i="9" s="1"/>
  <c r="K31" i="9"/>
  <c r="J31" i="9"/>
  <c r="L31" i="9" s="1"/>
  <c r="U30" i="9"/>
  <c r="T30" i="9"/>
  <c r="O30" i="9"/>
  <c r="Q30" i="9" s="1"/>
  <c r="K30" i="9"/>
  <c r="J30" i="9"/>
  <c r="O29" i="9"/>
  <c r="Q29" i="9" s="1"/>
  <c r="K29" i="9"/>
  <c r="J29" i="9"/>
  <c r="L29" i="9" s="1"/>
  <c r="O28" i="9"/>
  <c r="Q28" i="9" s="1"/>
  <c r="K28" i="9"/>
  <c r="J28" i="9"/>
  <c r="L28" i="9" s="1"/>
  <c r="O27" i="9"/>
  <c r="Q27" i="9" s="1"/>
  <c r="K27" i="9"/>
  <c r="J27" i="9"/>
  <c r="L27" i="9" s="1"/>
  <c r="O26" i="9"/>
  <c r="Q26" i="9" s="1"/>
  <c r="K26" i="9"/>
  <c r="J26" i="9"/>
  <c r="O25" i="9"/>
  <c r="Q25" i="9" s="1"/>
  <c r="K25" i="9"/>
  <c r="J25" i="9"/>
  <c r="L25" i="9" s="1"/>
  <c r="U24" i="9"/>
  <c r="T24" i="9"/>
  <c r="O24" i="9"/>
  <c r="Q24" i="9" s="1"/>
  <c r="K24" i="9"/>
  <c r="J24" i="9"/>
  <c r="O23" i="9"/>
  <c r="Q23" i="9" s="1"/>
  <c r="K23" i="9"/>
  <c r="J23" i="9"/>
  <c r="L23" i="9" s="1"/>
  <c r="O22" i="9"/>
  <c r="Q22" i="9" s="1"/>
  <c r="K22" i="9"/>
  <c r="J22" i="9"/>
  <c r="L22" i="9" s="1"/>
  <c r="O21" i="9"/>
  <c r="Q21" i="9" s="1"/>
  <c r="K21" i="9"/>
  <c r="J21" i="9"/>
  <c r="L21" i="9" s="1"/>
  <c r="O20" i="9"/>
  <c r="Q20" i="9" s="1"/>
  <c r="K20" i="9"/>
  <c r="J20" i="9"/>
  <c r="O19" i="9"/>
  <c r="Q19" i="9" s="1"/>
  <c r="K19" i="9"/>
  <c r="J19" i="9"/>
  <c r="L19" i="9" s="1"/>
  <c r="U18" i="9"/>
  <c r="T18" i="9"/>
  <c r="O18" i="9"/>
  <c r="Q18" i="9" s="1"/>
  <c r="K18" i="9"/>
  <c r="J18" i="9"/>
  <c r="O17" i="9"/>
  <c r="Q17" i="9" s="1"/>
  <c r="K17" i="9"/>
  <c r="J17" i="9"/>
  <c r="L17" i="9" s="1"/>
  <c r="O16" i="9"/>
  <c r="Q16" i="9" s="1"/>
  <c r="K16" i="9"/>
  <c r="J16" i="9"/>
  <c r="L16" i="9" s="1"/>
  <c r="O15" i="9"/>
  <c r="Q15" i="9" s="1"/>
  <c r="K15" i="9"/>
  <c r="J15" i="9"/>
  <c r="L15" i="9" s="1"/>
  <c r="O14" i="9"/>
  <c r="Q14" i="9" s="1"/>
  <c r="K14" i="9"/>
  <c r="J14" i="9"/>
  <c r="O13" i="9"/>
  <c r="Q13" i="9" s="1"/>
  <c r="K13" i="9"/>
  <c r="J13" i="9"/>
  <c r="L13" i="9" s="1"/>
  <c r="U12" i="9"/>
  <c r="T12" i="9"/>
  <c r="O12" i="9"/>
  <c r="Q12" i="9" s="1"/>
  <c r="K12" i="9"/>
  <c r="J12" i="9"/>
  <c r="O11" i="9"/>
  <c r="Q11" i="9" s="1"/>
  <c r="K11" i="9"/>
  <c r="J11" i="9"/>
  <c r="L11" i="9" s="1"/>
  <c r="K10" i="9"/>
  <c r="J10" i="9"/>
  <c r="U9" i="9"/>
  <c r="K9" i="9"/>
  <c r="J9" i="9"/>
  <c r="K8" i="9"/>
  <c r="J8" i="9"/>
  <c r="K5" i="9"/>
  <c r="J5" i="9"/>
  <c r="U6" i="9"/>
  <c r="K4" i="9"/>
  <c r="J4" i="9"/>
  <c r="K3" i="9"/>
  <c r="J3" i="9"/>
  <c r="S4" i="9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U33" i="9" s="1"/>
  <c r="K7" i="9"/>
  <c r="J7" i="9"/>
  <c r="L7" i="9" s="1"/>
  <c r="U3" i="9"/>
  <c r="T3" i="9"/>
  <c r="K6" i="9"/>
  <c r="J6" i="9"/>
  <c r="L10" i="9" l="1"/>
  <c r="L9" i="9"/>
  <c r="L8" i="9"/>
  <c r="N72" i="9"/>
  <c r="M72" i="9"/>
  <c r="N96" i="9"/>
  <c r="M96" i="9"/>
  <c r="M36" i="9"/>
  <c r="N36" i="9"/>
  <c r="L69" i="9"/>
  <c r="N69" i="9" s="1"/>
  <c r="T4" i="9"/>
  <c r="V4" i="9" s="1"/>
  <c r="W4" i="9" s="1"/>
  <c r="T7" i="9"/>
  <c r="L37" i="9"/>
  <c r="M37" i="9" s="1"/>
  <c r="L47" i="9"/>
  <c r="M47" i="9" s="1"/>
  <c r="L53" i="9"/>
  <c r="N53" i="9" s="1"/>
  <c r="L82" i="9"/>
  <c r="L85" i="9"/>
  <c r="U4" i="9"/>
  <c r="T10" i="9"/>
  <c r="T16" i="9"/>
  <c r="T22" i="9"/>
  <c r="T28" i="9"/>
  <c r="L57" i="9"/>
  <c r="M57" i="9" s="1"/>
  <c r="U10" i="9"/>
  <c r="V10" i="9" s="1"/>
  <c r="W10" i="9" s="1"/>
  <c r="L14" i="9"/>
  <c r="M14" i="9" s="1"/>
  <c r="U16" i="9"/>
  <c r="L20" i="9"/>
  <c r="U22" i="9"/>
  <c r="L26" i="9"/>
  <c r="U28" i="9"/>
  <c r="L32" i="9"/>
  <c r="L35" i="9"/>
  <c r="L54" i="9"/>
  <c r="M54" i="9" s="1"/>
  <c r="L70" i="9"/>
  <c r="M70" i="9" s="1"/>
  <c r="L95" i="9"/>
  <c r="M95" i="9" s="1"/>
  <c r="T5" i="9"/>
  <c r="T8" i="9"/>
  <c r="U5" i="9"/>
  <c r="T14" i="9"/>
  <c r="T20" i="9"/>
  <c r="T26" i="9"/>
  <c r="T32" i="9"/>
  <c r="L61" i="9"/>
  <c r="L71" i="9"/>
  <c r="M71" i="9" s="1"/>
  <c r="L90" i="9"/>
  <c r="L58" i="9"/>
  <c r="L67" i="9"/>
  <c r="N67" i="9" s="1"/>
  <c r="L83" i="9"/>
  <c r="N83" i="9" s="1"/>
  <c r="L6" i="9"/>
  <c r="N6" i="9" s="1"/>
  <c r="L12" i="9"/>
  <c r="N12" i="9" s="1"/>
  <c r="U14" i="9"/>
  <c r="L18" i="9"/>
  <c r="U20" i="9"/>
  <c r="L24" i="9"/>
  <c r="M24" i="9" s="1"/>
  <c r="U26" i="9"/>
  <c r="L30" i="9"/>
  <c r="U32" i="9"/>
  <c r="L55" i="9"/>
  <c r="L68" i="9"/>
  <c r="N68" i="9" s="1"/>
  <c r="L74" i="9"/>
  <c r="T6" i="9"/>
  <c r="V6" i="9" s="1"/>
  <c r="W6" i="9" s="1"/>
  <c r="T9" i="9"/>
  <c r="V9" i="9" s="1"/>
  <c r="W9" i="9" s="1"/>
  <c r="L46" i="9"/>
  <c r="L49" i="9"/>
  <c r="M49" i="9" s="1"/>
  <c r="L52" i="9"/>
  <c r="N52" i="9" s="1"/>
  <c r="L56" i="9"/>
  <c r="L62" i="9"/>
  <c r="N62" i="9" s="1"/>
  <c r="L65" i="9"/>
  <c r="L5" i="9"/>
  <c r="L4" i="9"/>
  <c r="L3" i="9"/>
  <c r="N3" i="9" s="1"/>
  <c r="V3" i="9"/>
  <c r="W3" i="9" s="1"/>
  <c r="V18" i="9"/>
  <c r="W18" i="9" s="1"/>
  <c r="V24" i="9"/>
  <c r="W24" i="9" s="1"/>
  <c r="V30" i="9"/>
  <c r="W30" i="9" s="1"/>
  <c r="V12" i="9"/>
  <c r="W12" i="9" s="1"/>
  <c r="N91" i="9"/>
  <c r="M91" i="9"/>
  <c r="N38" i="9"/>
  <c r="M38" i="9"/>
  <c r="N55" i="9"/>
  <c r="M55" i="9"/>
  <c r="M74" i="9"/>
  <c r="N74" i="9"/>
  <c r="M62" i="9"/>
  <c r="N92" i="9"/>
  <c r="M92" i="9"/>
  <c r="N42" i="9"/>
  <c r="M42" i="9"/>
  <c r="N56" i="9"/>
  <c r="M56" i="9"/>
  <c r="L64" i="9"/>
  <c r="N78" i="9"/>
  <c r="M78" i="9"/>
  <c r="N89" i="9"/>
  <c r="N9" i="9"/>
  <c r="M9" i="9"/>
  <c r="O9" i="9" s="1"/>
  <c r="Q9" i="9" s="1"/>
  <c r="N50" i="9"/>
  <c r="M50" i="9"/>
  <c r="L45" i="9"/>
  <c r="M53" i="9"/>
  <c r="M59" i="9"/>
  <c r="N59" i="9"/>
  <c r="L81" i="9"/>
  <c r="N5" i="9"/>
  <c r="M5" i="9"/>
  <c r="O5" i="9" s="1"/>
  <c r="Q5" i="9" s="1"/>
  <c r="M48" i="9"/>
  <c r="N73" i="9"/>
  <c r="M73" i="9"/>
  <c r="M84" i="9"/>
  <c r="N90" i="9"/>
  <c r="M90" i="9"/>
  <c r="N11" i="9"/>
  <c r="M11" i="9"/>
  <c r="N13" i="9"/>
  <c r="M13" i="9"/>
  <c r="N15" i="9"/>
  <c r="M15" i="9"/>
  <c r="N17" i="9"/>
  <c r="M17" i="9"/>
  <c r="N19" i="9"/>
  <c r="M19" i="9"/>
  <c r="N21" i="9"/>
  <c r="M21" i="9"/>
  <c r="N23" i="9"/>
  <c r="M23" i="9"/>
  <c r="N25" i="9"/>
  <c r="M25" i="9"/>
  <c r="N27" i="9"/>
  <c r="M27" i="9"/>
  <c r="N29" i="9"/>
  <c r="M29" i="9"/>
  <c r="N31" i="9"/>
  <c r="M31" i="9"/>
  <c r="N33" i="9"/>
  <c r="M33" i="9"/>
  <c r="L40" i="9"/>
  <c r="N54" i="9"/>
  <c r="L76" i="9"/>
  <c r="L93" i="9"/>
  <c r="M86" i="9"/>
  <c r="N86" i="9"/>
  <c r="M35" i="9"/>
  <c r="N35" i="9"/>
  <c r="N7" i="9"/>
  <c r="M7" i="9"/>
  <c r="O7" i="9" s="1"/>
  <c r="Q7" i="9" s="1"/>
  <c r="T11" i="9"/>
  <c r="T13" i="9"/>
  <c r="T15" i="9"/>
  <c r="T17" i="9"/>
  <c r="T19" i="9"/>
  <c r="T21" i="9"/>
  <c r="T23" i="9"/>
  <c r="T25" i="9"/>
  <c r="T27" i="9"/>
  <c r="T29" i="9"/>
  <c r="T31" i="9"/>
  <c r="T33" i="9"/>
  <c r="V33" i="9" s="1"/>
  <c r="W33" i="9" s="1"/>
  <c r="N49" i="9"/>
  <c r="M60" i="9"/>
  <c r="N85" i="9"/>
  <c r="M85" i="9"/>
  <c r="N71" i="9"/>
  <c r="M43" i="9"/>
  <c r="M79" i="9"/>
  <c r="N4" i="9"/>
  <c r="M4" i="9"/>
  <c r="O4" i="9" s="1"/>
  <c r="Q4" i="9" s="1"/>
  <c r="N8" i="9"/>
  <c r="M8" i="9"/>
  <c r="O8" i="9" s="1"/>
  <c r="Q8" i="9" s="1"/>
  <c r="U11" i="9"/>
  <c r="U13" i="9"/>
  <c r="U15" i="9"/>
  <c r="U17" i="9"/>
  <c r="U19" i="9"/>
  <c r="U21" i="9"/>
  <c r="U25" i="9"/>
  <c r="U27" i="9"/>
  <c r="U29" i="9"/>
  <c r="U31" i="9"/>
  <c r="N44" i="9"/>
  <c r="M44" i="9"/>
  <c r="M52" i="9"/>
  <c r="N66" i="9"/>
  <c r="M66" i="9"/>
  <c r="N80" i="9"/>
  <c r="M80" i="9"/>
  <c r="L88" i="9"/>
  <c r="N94" i="9"/>
  <c r="N10" i="9"/>
  <c r="M10" i="9"/>
  <c r="O10" i="9" s="1"/>
  <c r="Q10" i="9" s="1"/>
  <c r="M41" i="9"/>
  <c r="N97" i="9"/>
  <c r="M97" i="9"/>
  <c r="N61" i="9"/>
  <c r="M61" i="9"/>
  <c r="N70" i="9"/>
  <c r="N57" i="9"/>
  <c r="N16" i="9"/>
  <c r="M16" i="9"/>
  <c r="N18" i="9"/>
  <c r="M18" i="9"/>
  <c r="N20" i="9"/>
  <c r="M20" i="9"/>
  <c r="N22" i="9"/>
  <c r="M22" i="9"/>
  <c r="N26" i="9"/>
  <c r="M26" i="9"/>
  <c r="N28" i="9"/>
  <c r="M28" i="9"/>
  <c r="N30" i="9"/>
  <c r="M30" i="9"/>
  <c r="N32" i="9"/>
  <c r="M32" i="9"/>
  <c r="N34" i="9"/>
  <c r="M34" i="9"/>
  <c r="M39" i="9"/>
  <c r="M51" i="9"/>
  <c r="M63" i="9"/>
  <c r="M75" i="9"/>
  <c r="M87" i="9"/>
  <c r="G91" i="1"/>
  <c r="U23" i="9" l="1"/>
  <c r="V23" i="9" s="1"/>
  <c r="W23" i="9" s="1"/>
  <c r="V22" i="9"/>
  <c r="W22" i="9" s="1"/>
  <c r="V32" i="9"/>
  <c r="W32" i="9" s="1"/>
  <c r="V26" i="9"/>
  <c r="W26" i="9" s="1"/>
  <c r="V20" i="9"/>
  <c r="W20" i="9" s="1"/>
  <c r="V16" i="9"/>
  <c r="W16" i="9" s="1"/>
  <c r="V28" i="9"/>
  <c r="W28" i="9" s="1"/>
  <c r="V5" i="9"/>
  <c r="W5" i="9" s="1"/>
  <c r="V29" i="9"/>
  <c r="W29" i="9" s="1"/>
  <c r="V14" i="9"/>
  <c r="W14" i="9" s="1"/>
  <c r="V31" i="9"/>
  <c r="W31" i="9" s="1"/>
  <c r="N95" i="9"/>
  <c r="M67" i="9"/>
  <c r="M83" i="9"/>
  <c r="N14" i="9"/>
  <c r="M65" i="9"/>
  <c r="N65" i="9"/>
  <c r="M69" i="9"/>
  <c r="M68" i="9"/>
  <c r="N37" i="9"/>
  <c r="N24" i="9"/>
  <c r="N47" i="9"/>
  <c r="M82" i="9"/>
  <c r="N82" i="9"/>
  <c r="M58" i="9"/>
  <c r="N58" i="9"/>
  <c r="M12" i="9"/>
  <c r="M6" i="9"/>
  <c r="O6" i="9" s="1"/>
  <c r="Q6" i="9" s="1"/>
  <c r="U8" i="9" s="1"/>
  <c r="V8" i="9" s="1"/>
  <c r="W8" i="9" s="1"/>
  <c r="M46" i="9"/>
  <c r="N46" i="9"/>
  <c r="V21" i="9"/>
  <c r="W21" i="9" s="1"/>
  <c r="V19" i="9"/>
  <c r="W19" i="9" s="1"/>
  <c r="V13" i="9"/>
  <c r="W13" i="9" s="1"/>
  <c r="V11" i="9"/>
  <c r="W11" i="9" s="1"/>
  <c r="V17" i="9"/>
  <c r="W17" i="9" s="1"/>
  <c r="M3" i="9"/>
  <c r="O3" i="9" s="1"/>
  <c r="Q3" i="9" s="1"/>
  <c r="U7" i="9" s="1"/>
  <c r="V7" i="9" s="1"/>
  <c r="W7" i="9" s="1"/>
  <c r="T34" i="9"/>
  <c r="V25" i="9"/>
  <c r="W25" i="9" s="1"/>
  <c r="N76" i="9"/>
  <c r="M76" i="9"/>
  <c r="N64" i="9"/>
  <c r="M64" i="9"/>
  <c r="V15" i="9"/>
  <c r="W15" i="9" s="1"/>
  <c r="M45" i="9"/>
  <c r="N45" i="9"/>
  <c r="N81" i="9"/>
  <c r="M81" i="9"/>
  <c r="N88" i="9"/>
  <c r="M88" i="9"/>
  <c r="N40" i="9"/>
  <c r="M40" i="9"/>
  <c r="N93" i="9"/>
  <c r="M93" i="9"/>
  <c r="V27" i="9"/>
  <c r="W27" i="9" s="1"/>
  <c r="G47" i="1"/>
  <c r="G46" i="1"/>
  <c r="G45" i="1"/>
  <c r="U34" i="9" l="1"/>
  <c r="V34" i="9" s="1"/>
  <c r="W34" i="9" s="1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C5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C4" i="8"/>
  <c r="C19" i="8"/>
  <c r="C18" i="8"/>
  <c r="C17" i="8"/>
  <c r="C16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C6" i="8"/>
  <c r="D3" i="8"/>
  <c r="D6" i="8" s="1"/>
  <c r="C17" i="6"/>
  <c r="C16" i="6"/>
  <c r="C14" i="6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22" i="1"/>
  <c r="K22" i="1"/>
  <c r="J23" i="1"/>
  <c r="K23" i="1"/>
  <c r="J24" i="1"/>
  <c r="K24" i="1"/>
  <c r="J25" i="1"/>
  <c r="K25" i="1"/>
  <c r="J26" i="1"/>
  <c r="K26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3" i="1"/>
  <c r="K3" i="1"/>
  <c r="J4" i="1"/>
  <c r="K4" i="1"/>
  <c r="J5" i="1"/>
  <c r="K5" i="1"/>
  <c r="J6" i="1"/>
  <c r="K6" i="1"/>
  <c r="J7" i="1"/>
  <c r="K7" i="1"/>
  <c r="J8" i="1"/>
  <c r="K8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190" i="1"/>
  <c r="K190" i="1"/>
  <c r="J191" i="1"/>
  <c r="K191" i="1"/>
  <c r="J192" i="1"/>
  <c r="K192" i="1"/>
  <c r="J193" i="1"/>
  <c r="K193" i="1"/>
  <c r="J194" i="1"/>
  <c r="K194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401" i="1"/>
  <c r="K401" i="1"/>
  <c r="J402" i="1"/>
  <c r="K402" i="1"/>
  <c r="J403" i="1"/>
  <c r="K403" i="1"/>
  <c r="J404" i="1"/>
  <c r="K404" i="1"/>
  <c r="J405" i="1"/>
  <c r="K405" i="1"/>
  <c r="J397" i="1"/>
  <c r="K397" i="1"/>
  <c r="J398" i="1"/>
  <c r="K398" i="1"/>
  <c r="J399" i="1"/>
  <c r="K399" i="1"/>
  <c r="J400" i="1"/>
  <c r="K400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394" i="1"/>
  <c r="K394" i="1"/>
  <c r="J395" i="1"/>
  <c r="K395" i="1"/>
  <c r="J396" i="1"/>
  <c r="K396" i="1"/>
  <c r="J413" i="1"/>
  <c r="K413" i="1"/>
  <c r="J414" i="1"/>
  <c r="K414" i="1"/>
  <c r="J415" i="1"/>
  <c r="K41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476" i="1"/>
  <c r="K476" i="1"/>
  <c r="J477" i="1"/>
  <c r="K477" i="1"/>
  <c r="J478" i="1"/>
  <c r="K478" i="1"/>
  <c r="J479" i="1"/>
  <c r="K479" i="1"/>
  <c r="J480" i="1"/>
  <c r="K480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26" i="1"/>
  <c r="K626" i="1"/>
  <c r="J627" i="1"/>
  <c r="K627" i="1"/>
  <c r="J628" i="1"/>
  <c r="K628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O1053" i="1"/>
  <c r="Q1053" i="1" s="1"/>
  <c r="J1054" i="1"/>
  <c r="K1054" i="1"/>
  <c r="O1054" i="1"/>
  <c r="Q1054" i="1" s="1"/>
  <c r="J1055" i="1"/>
  <c r="K1055" i="1"/>
  <c r="O1055" i="1"/>
  <c r="Q1055" i="1" s="1"/>
  <c r="J1056" i="1"/>
  <c r="K1056" i="1"/>
  <c r="O1056" i="1"/>
  <c r="Q1056" i="1" s="1"/>
  <c r="J1057" i="1"/>
  <c r="K1057" i="1"/>
  <c r="O1057" i="1"/>
  <c r="Q1057" i="1" s="1"/>
  <c r="J1058" i="1"/>
  <c r="K1058" i="1"/>
  <c r="O1058" i="1"/>
  <c r="Q1058" i="1" s="1"/>
  <c r="J1059" i="1"/>
  <c r="K1059" i="1"/>
  <c r="O1059" i="1"/>
  <c r="Q1059" i="1" s="1"/>
  <c r="J1060" i="1"/>
  <c r="K1060" i="1"/>
  <c r="O1060" i="1"/>
  <c r="Q1060" i="1" s="1"/>
  <c r="J1061" i="1"/>
  <c r="K1061" i="1"/>
  <c r="O1061" i="1"/>
  <c r="Q1061" i="1" s="1"/>
  <c r="J1062" i="1"/>
  <c r="K1062" i="1"/>
  <c r="O1062" i="1"/>
  <c r="Q1062" i="1" s="1"/>
  <c r="J1063" i="1"/>
  <c r="K1063" i="1"/>
  <c r="O1063" i="1"/>
  <c r="Q1063" i="1" s="1"/>
  <c r="J1064" i="1"/>
  <c r="K1064" i="1"/>
  <c r="O1064" i="1"/>
  <c r="Q1064" i="1" s="1"/>
  <c r="J1065" i="1"/>
  <c r="K1065" i="1"/>
  <c r="O1065" i="1"/>
  <c r="Q1065" i="1" s="1"/>
  <c r="J1066" i="1"/>
  <c r="K1066" i="1"/>
  <c r="O1066" i="1"/>
  <c r="Q1066" i="1" s="1"/>
  <c r="J1067" i="1"/>
  <c r="K1067" i="1"/>
  <c r="O1067" i="1"/>
  <c r="Q1067" i="1" s="1"/>
  <c r="J1068" i="1"/>
  <c r="K1068" i="1"/>
  <c r="O1068" i="1"/>
  <c r="Q1068" i="1" s="1"/>
  <c r="J1069" i="1"/>
  <c r="K1069" i="1"/>
  <c r="O1069" i="1"/>
  <c r="Q1069" i="1" s="1"/>
  <c r="J1070" i="1"/>
  <c r="K1070" i="1"/>
  <c r="O1070" i="1"/>
  <c r="Q1070" i="1" s="1"/>
  <c r="J1071" i="1"/>
  <c r="K1071" i="1"/>
  <c r="O1071" i="1"/>
  <c r="Q1071" i="1" s="1"/>
  <c r="J1072" i="1"/>
  <c r="K1072" i="1"/>
  <c r="O1072" i="1"/>
  <c r="Q1072" i="1" s="1"/>
  <c r="J1073" i="1"/>
  <c r="K1073" i="1"/>
  <c r="O1073" i="1"/>
  <c r="Q1073" i="1" s="1"/>
  <c r="J1074" i="1"/>
  <c r="K1074" i="1"/>
  <c r="O1074" i="1"/>
  <c r="Q1074" i="1" s="1"/>
  <c r="J1075" i="1"/>
  <c r="K1075" i="1"/>
  <c r="O1075" i="1"/>
  <c r="Q1075" i="1" s="1"/>
  <c r="J1076" i="1"/>
  <c r="K1076" i="1"/>
  <c r="O1076" i="1"/>
  <c r="Q1076" i="1" s="1"/>
  <c r="J1077" i="1"/>
  <c r="K1077" i="1"/>
  <c r="O1077" i="1"/>
  <c r="Q1077" i="1" s="1"/>
  <c r="J1078" i="1"/>
  <c r="K1078" i="1"/>
  <c r="O1078" i="1"/>
  <c r="Q1078" i="1" s="1"/>
  <c r="J1079" i="1"/>
  <c r="K1079" i="1"/>
  <c r="O1079" i="1"/>
  <c r="Q1079" i="1" s="1"/>
  <c r="J1080" i="1"/>
  <c r="K1080" i="1"/>
  <c r="O1080" i="1"/>
  <c r="Q1080" i="1" s="1"/>
  <c r="J1081" i="1"/>
  <c r="K1081" i="1"/>
  <c r="O1081" i="1"/>
  <c r="Q1081" i="1" s="1"/>
  <c r="J1082" i="1"/>
  <c r="K1082" i="1"/>
  <c r="O1082" i="1"/>
  <c r="Q1082" i="1" s="1"/>
  <c r="J1083" i="1"/>
  <c r="K1083" i="1"/>
  <c r="O1083" i="1"/>
  <c r="Q1083" i="1" s="1"/>
  <c r="J1084" i="1"/>
  <c r="K1084" i="1"/>
  <c r="O1084" i="1"/>
  <c r="Q1084" i="1" s="1"/>
  <c r="J1085" i="1"/>
  <c r="K1085" i="1"/>
  <c r="O1085" i="1"/>
  <c r="Q1085" i="1" s="1"/>
  <c r="J1086" i="1"/>
  <c r="K1086" i="1"/>
  <c r="O1086" i="1"/>
  <c r="Q1086" i="1" s="1"/>
  <c r="J1087" i="1"/>
  <c r="K1087" i="1"/>
  <c r="O1087" i="1"/>
  <c r="Q1087" i="1" s="1"/>
  <c r="J1088" i="1"/>
  <c r="K1088" i="1"/>
  <c r="O1088" i="1"/>
  <c r="Q1088" i="1" s="1"/>
  <c r="J1089" i="1"/>
  <c r="K1089" i="1"/>
  <c r="O1089" i="1"/>
  <c r="Q1089" i="1" s="1"/>
  <c r="J1090" i="1"/>
  <c r="K1090" i="1"/>
  <c r="O1090" i="1"/>
  <c r="Q1090" i="1" s="1"/>
  <c r="J1091" i="1"/>
  <c r="K1091" i="1"/>
  <c r="O1091" i="1"/>
  <c r="Q1091" i="1" s="1"/>
  <c r="J1092" i="1"/>
  <c r="K1092" i="1"/>
  <c r="O1092" i="1"/>
  <c r="Q1092" i="1" s="1"/>
  <c r="J1093" i="1"/>
  <c r="K1093" i="1"/>
  <c r="O1093" i="1"/>
  <c r="Q1093" i="1" s="1"/>
  <c r="J1094" i="1"/>
  <c r="K1094" i="1"/>
  <c r="O1094" i="1"/>
  <c r="Q1094" i="1" s="1"/>
  <c r="J1095" i="1"/>
  <c r="K1095" i="1"/>
  <c r="O1095" i="1"/>
  <c r="Q1095" i="1" s="1"/>
  <c r="J1096" i="1"/>
  <c r="K1096" i="1"/>
  <c r="O1096" i="1"/>
  <c r="Q1096" i="1" s="1"/>
  <c r="J1097" i="1"/>
  <c r="K1097" i="1"/>
  <c r="O1097" i="1"/>
  <c r="Q1097" i="1" s="1"/>
  <c r="J1098" i="1"/>
  <c r="K1098" i="1"/>
  <c r="O1098" i="1"/>
  <c r="Q1098" i="1" s="1"/>
  <c r="J1099" i="1"/>
  <c r="K1099" i="1"/>
  <c r="O1099" i="1"/>
  <c r="Q1099" i="1" s="1"/>
  <c r="J1100" i="1"/>
  <c r="K1100" i="1"/>
  <c r="O1100" i="1"/>
  <c r="Q1100" i="1" s="1"/>
  <c r="J1101" i="1"/>
  <c r="K1101" i="1"/>
  <c r="O1101" i="1"/>
  <c r="Q1101" i="1" s="1"/>
  <c r="J1102" i="1"/>
  <c r="K1102" i="1"/>
  <c r="O1102" i="1"/>
  <c r="Q1102" i="1" s="1"/>
  <c r="J1103" i="1"/>
  <c r="K1103" i="1"/>
  <c r="O1103" i="1"/>
  <c r="Q1103" i="1" s="1"/>
  <c r="J1104" i="1"/>
  <c r="K1104" i="1"/>
  <c r="O1104" i="1"/>
  <c r="Q1104" i="1" s="1"/>
  <c r="J1105" i="1"/>
  <c r="K1105" i="1"/>
  <c r="O1105" i="1"/>
  <c r="Q1105" i="1" s="1"/>
  <c r="J1106" i="1"/>
  <c r="K1106" i="1"/>
  <c r="O1106" i="1"/>
  <c r="Q1106" i="1" s="1"/>
  <c r="J1107" i="1"/>
  <c r="K1107" i="1"/>
  <c r="O1107" i="1"/>
  <c r="Q1107" i="1" s="1"/>
  <c r="J1108" i="1"/>
  <c r="K1108" i="1"/>
  <c r="O1108" i="1"/>
  <c r="Q1108" i="1" s="1"/>
  <c r="J1109" i="1"/>
  <c r="K1109" i="1"/>
  <c r="O1109" i="1"/>
  <c r="Q1109" i="1" s="1"/>
  <c r="J1110" i="1"/>
  <c r="K1110" i="1"/>
  <c r="O1110" i="1"/>
  <c r="Q1110" i="1" s="1"/>
  <c r="J1111" i="1"/>
  <c r="K1111" i="1"/>
  <c r="O1111" i="1"/>
  <c r="Q1111" i="1" s="1"/>
  <c r="J1112" i="1"/>
  <c r="K1112" i="1"/>
  <c r="O1112" i="1"/>
  <c r="Q1112" i="1" s="1"/>
  <c r="J1113" i="1"/>
  <c r="K1113" i="1"/>
  <c r="O1113" i="1"/>
  <c r="Q1113" i="1" s="1"/>
  <c r="J1114" i="1"/>
  <c r="K1114" i="1"/>
  <c r="O1114" i="1"/>
  <c r="Q1114" i="1" s="1"/>
  <c r="J1115" i="1"/>
  <c r="K1115" i="1"/>
  <c r="O1115" i="1"/>
  <c r="Q1115" i="1" s="1"/>
  <c r="J1116" i="1"/>
  <c r="K1116" i="1"/>
  <c r="O1116" i="1"/>
  <c r="Q1116" i="1" s="1"/>
  <c r="J1117" i="1"/>
  <c r="K1117" i="1"/>
  <c r="O1117" i="1"/>
  <c r="Q1117" i="1" s="1"/>
  <c r="J1118" i="1"/>
  <c r="K1118" i="1"/>
  <c r="O1118" i="1"/>
  <c r="Q1118" i="1" s="1"/>
  <c r="J1119" i="1"/>
  <c r="K1119" i="1"/>
  <c r="O1119" i="1"/>
  <c r="Q1119" i="1" s="1"/>
  <c r="J1120" i="1"/>
  <c r="K1120" i="1"/>
  <c r="O1120" i="1"/>
  <c r="Q1120" i="1" s="1"/>
  <c r="J1121" i="1"/>
  <c r="K1121" i="1"/>
  <c r="O1121" i="1"/>
  <c r="Q1121" i="1" s="1"/>
  <c r="J1122" i="1"/>
  <c r="K1122" i="1"/>
  <c r="O1122" i="1"/>
  <c r="Q1122" i="1" s="1"/>
  <c r="J1123" i="1"/>
  <c r="K1123" i="1"/>
  <c r="O1123" i="1"/>
  <c r="Q1123" i="1" s="1"/>
  <c r="J1124" i="1"/>
  <c r="K1124" i="1"/>
  <c r="O1124" i="1"/>
  <c r="Q1124" i="1" s="1"/>
  <c r="J1125" i="1"/>
  <c r="K1125" i="1"/>
  <c r="O1125" i="1"/>
  <c r="Q1125" i="1" s="1"/>
  <c r="J1126" i="1"/>
  <c r="K1126" i="1"/>
  <c r="O1126" i="1"/>
  <c r="Q1126" i="1" s="1"/>
  <c r="J1127" i="1"/>
  <c r="K1127" i="1"/>
  <c r="O1127" i="1"/>
  <c r="Q1127" i="1" s="1"/>
  <c r="J1128" i="1"/>
  <c r="K1128" i="1"/>
  <c r="O1128" i="1"/>
  <c r="Q1128" i="1" s="1"/>
  <c r="J1129" i="1"/>
  <c r="K1129" i="1"/>
  <c r="O1129" i="1"/>
  <c r="Q1129" i="1" s="1"/>
  <c r="J1130" i="1"/>
  <c r="K1130" i="1"/>
  <c r="O1130" i="1"/>
  <c r="Q1130" i="1" s="1"/>
  <c r="J1131" i="1"/>
  <c r="K1131" i="1"/>
  <c r="O1131" i="1"/>
  <c r="Q1131" i="1" s="1"/>
  <c r="J1132" i="1"/>
  <c r="K1132" i="1"/>
  <c r="O1132" i="1"/>
  <c r="Q1132" i="1" s="1"/>
  <c r="J1133" i="1"/>
  <c r="K1133" i="1"/>
  <c r="O1133" i="1"/>
  <c r="Q1133" i="1" s="1"/>
  <c r="J1134" i="1"/>
  <c r="K1134" i="1"/>
  <c r="O1134" i="1"/>
  <c r="Q1134" i="1" s="1"/>
  <c r="J1135" i="1"/>
  <c r="K1135" i="1"/>
  <c r="O1135" i="1"/>
  <c r="Q1135" i="1" s="1"/>
  <c r="J1136" i="1"/>
  <c r="K1136" i="1"/>
  <c r="O1136" i="1"/>
  <c r="Q1136" i="1" s="1"/>
  <c r="J1137" i="1"/>
  <c r="K1137" i="1"/>
  <c r="O1137" i="1"/>
  <c r="Q1137" i="1" s="1"/>
  <c r="J1138" i="1"/>
  <c r="K1138" i="1"/>
  <c r="O1138" i="1"/>
  <c r="Q1138" i="1" s="1"/>
  <c r="J1139" i="1"/>
  <c r="K1139" i="1"/>
  <c r="O1139" i="1"/>
  <c r="Q1139" i="1" s="1"/>
  <c r="J1140" i="1"/>
  <c r="K1140" i="1"/>
  <c r="O1140" i="1"/>
  <c r="Q1140" i="1" s="1"/>
  <c r="J1141" i="1"/>
  <c r="K1141" i="1"/>
  <c r="O1141" i="1"/>
  <c r="Q1141" i="1" s="1"/>
  <c r="J1142" i="1"/>
  <c r="K1142" i="1"/>
  <c r="O1142" i="1"/>
  <c r="Q1142" i="1" s="1"/>
  <c r="J1143" i="1"/>
  <c r="K1143" i="1"/>
  <c r="O1143" i="1"/>
  <c r="Q1143" i="1" s="1"/>
  <c r="J1144" i="1"/>
  <c r="K1144" i="1"/>
  <c r="O1144" i="1"/>
  <c r="Q1144" i="1" s="1"/>
  <c r="J1145" i="1"/>
  <c r="K1145" i="1"/>
  <c r="O1145" i="1"/>
  <c r="Q1145" i="1" s="1"/>
  <c r="J1146" i="1"/>
  <c r="K1146" i="1"/>
  <c r="O1146" i="1"/>
  <c r="Q1146" i="1" s="1"/>
  <c r="J1147" i="1"/>
  <c r="K1147" i="1"/>
  <c r="O1147" i="1"/>
  <c r="Q1147" i="1" s="1"/>
  <c r="J1148" i="1"/>
  <c r="K1148" i="1"/>
  <c r="O1148" i="1"/>
  <c r="Q1148" i="1" s="1"/>
  <c r="J1149" i="1"/>
  <c r="K1149" i="1"/>
  <c r="O1149" i="1"/>
  <c r="Q1149" i="1" s="1"/>
  <c r="J1150" i="1"/>
  <c r="K1150" i="1"/>
  <c r="O1150" i="1"/>
  <c r="Q1150" i="1" s="1"/>
  <c r="J1151" i="1"/>
  <c r="K1151" i="1"/>
  <c r="O1151" i="1"/>
  <c r="Q1151" i="1" s="1"/>
  <c r="J1152" i="1"/>
  <c r="K1152" i="1"/>
  <c r="O1152" i="1"/>
  <c r="Q1152" i="1" s="1"/>
  <c r="J1153" i="1"/>
  <c r="K1153" i="1"/>
  <c r="O1153" i="1"/>
  <c r="Q1153" i="1" s="1"/>
  <c r="J1154" i="1"/>
  <c r="K1154" i="1"/>
  <c r="O1154" i="1"/>
  <c r="Q1154" i="1" s="1"/>
  <c r="J1155" i="1"/>
  <c r="K1155" i="1"/>
  <c r="O1155" i="1"/>
  <c r="Q1155" i="1" s="1"/>
  <c r="J1156" i="1"/>
  <c r="K1156" i="1"/>
  <c r="O1156" i="1"/>
  <c r="Q1156" i="1" s="1"/>
  <c r="J1157" i="1"/>
  <c r="K1157" i="1"/>
  <c r="O1157" i="1"/>
  <c r="Q1157" i="1" s="1"/>
  <c r="J1158" i="1"/>
  <c r="K1158" i="1"/>
  <c r="O1158" i="1"/>
  <c r="Q1158" i="1" s="1"/>
  <c r="J1159" i="1"/>
  <c r="K1159" i="1"/>
  <c r="O1159" i="1"/>
  <c r="Q1159" i="1" s="1"/>
  <c r="J1160" i="1"/>
  <c r="K1160" i="1"/>
  <c r="O1160" i="1"/>
  <c r="Q1160" i="1" s="1"/>
  <c r="J1161" i="1"/>
  <c r="K1161" i="1"/>
  <c r="O1161" i="1"/>
  <c r="Q1161" i="1" s="1"/>
  <c r="J1162" i="1"/>
  <c r="K1162" i="1"/>
  <c r="O1162" i="1"/>
  <c r="Q1162" i="1" s="1"/>
  <c r="J1163" i="1"/>
  <c r="K1163" i="1"/>
  <c r="O1163" i="1"/>
  <c r="Q1163" i="1" s="1"/>
  <c r="J1164" i="1"/>
  <c r="K1164" i="1"/>
  <c r="O1164" i="1"/>
  <c r="Q1164" i="1" s="1"/>
  <c r="J1165" i="1"/>
  <c r="K1165" i="1"/>
  <c r="O1165" i="1"/>
  <c r="Q1165" i="1" s="1"/>
  <c r="J1166" i="1"/>
  <c r="K1166" i="1"/>
  <c r="O1166" i="1"/>
  <c r="Q1166" i="1" s="1"/>
  <c r="J1167" i="1"/>
  <c r="K1167" i="1"/>
  <c r="O1167" i="1"/>
  <c r="Q1167" i="1" s="1"/>
  <c r="J1168" i="1"/>
  <c r="K1168" i="1"/>
  <c r="O1168" i="1"/>
  <c r="Q1168" i="1" s="1"/>
  <c r="J1169" i="1"/>
  <c r="K1169" i="1"/>
  <c r="O1169" i="1"/>
  <c r="Q1169" i="1" s="1"/>
  <c r="J1170" i="1"/>
  <c r="K1170" i="1"/>
  <c r="O1170" i="1"/>
  <c r="Q1170" i="1" s="1"/>
  <c r="J1171" i="1"/>
  <c r="K1171" i="1"/>
  <c r="O1171" i="1"/>
  <c r="Q1171" i="1" s="1"/>
  <c r="J1172" i="1"/>
  <c r="K1172" i="1"/>
  <c r="O1172" i="1"/>
  <c r="Q1172" i="1" s="1"/>
  <c r="J1173" i="1"/>
  <c r="K1173" i="1"/>
  <c r="O1173" i="1"/>
  <c r="Q1173" i="1" s="1"/>
  <c r="J1174" i="1"/>
  <c r="K1174" i="1"/>
  <c r="O1174" i="1"/>
  <c r="Q1174" i="1" s="1"/>
  <c r="J1175" i="1"/>
  <c r="K1175" i="1"/>
  <c r="O1175" i="1"/>
  <c r="Q1175" i="1" s="1"/>
  <c r="J1176" i="1"/>
  <c r="K1176" i="1"/>
  <c r="O1176" i="1"/>
  <c r="Q1176" i="1" s="1"/>
  <c r="J1177" i="1"/>
  <c r="K1177" i="1"/>
  <c r="O1177" i="1"/>
  <c r="Q1177" i="1" s="1"/>
  <c r="J1178" i="1"/>
  <c r="K1178" i="1"/>
  <c r="O1178" i="1"/>
  <c r="Q1178" i="1" s="1"/>
  <c r="J1179" i="1"/>
  <c r="K1179" i="1"/>
  <c r="O1179" i="1"/>
  <c r="Q1179" i="1" s="1"/>
  <c r="J1180" i="1"/>
  <c r="K1180" i="1"/>
  <c r="O1180" i="1"/>
  <c r="Q1180" i="1" s="1"/>
  <c r="J1181" i="1"/>
  <c r="K1181" i="1"/>
  <c r="O1181" i="1"/>
  <c r="Q1181" i="1" s="1"/>
  <c r="J1182" i="1"/>
  <c r="K1182" i="1"/>
  <c r="O1182" i="1"/>
  <c r="Q1182" i="1" s="1"/>
  <c r="J1183" i="1"/>
  <c r="K1183" i="1"/>
  <c r="O1183" i="1"/>
  <c r="Q1183" i="1" s="1"/>
  <c r="J1184" i="1"/>
  <c r="K1184" i="1"/>
  <c r="O1184" i="1"/>
  <c r="Q1184" i="1" s="1"/>
  <c r="J1185" i="1"/>
  <c r="K1185" i="1"/>
  <c r="O1185" i="1"/>
  <c r="Q1185" i="1" s="1"/>
  <c r="J1186" i="1"/>
  <c r="K1186" i="1"/>
  <c r="O1186" i="1"/>
  <c r="Q1186" i="1" s="1"/>
  <c r="J1187" i="1"/>
  <c r="K1187" i="1"/>
  <c r="O1187" i="1"/>
  <c r="Q1187" i="1" s="1"/>
  <c r="J1188" i="1"/>
  <c r="K1188" i="1"/>
  <c r="O1188" i="1"/>
  <c r="Q1188" i="1" s="1"/>
  <c r="J1189" i="1"/>
  <c r="K1189" i="1"/>
  <c r="O1189" i="1"/>
  <c r="Q1189" i="1" s="1"/>
  <c r="D3" i="7"/>
  <c r="E3" i="7" s="1"/>
  <c r="F3" i="7" s="1"/>
  <c r="L1180" i="1" l="1"/>
  <c r="L352" i="1"/>
  <c r="M352" i="1" s="1"/>
  <c r="L1175" i="1"/>
  <c r="M1175" i="1" s="1"/>
  <c r="L1149" i="1"/>
  <c r="M1149" i="1" s="1"/>
  <c r="L687" i="1"/>
  <c r="M687" i="1" s="1"/>
  <c r="L597" i="1"/>
  <c r="M597" i="1" s="1"/>
  <c r="C34" i="8"/>
  <c r="C35" i="8" s="1"/>
  <c r="C36" i="8"/>
  <c r="C37" i="8" s="1"/>
  <c r="D28" i="8"/>
  <c r="D29" i="8" s="1"/>
  <c r="C24" i="8"/>
  <c r="C25" i="8" s="1"/>
  <c r="C22" i="8"/>
  <c r="C23" i="8" s="1"/>
  <c r="D26" i="8"/>
  <c r="D27" i="8" s="1"/>
  <c r="D19" i="8"/>
  <c r="D18" i="8"/>
  <c r="D17" i="8"/>
  <c r="D16" i="8"/>
  <c r="D15" i="8"/>
  <c r="D32" i="8" s="1"/>
  <c r="D33" i="8" s="1"/>
  <c r="E3" i="8"/>
  <c r="D24" i="8"/>
  <c r="D25" i="8" s="1"/>
  <c r="D30" i="8"/>
  <c r="D31" i="8" s="1"/>
  <c r="C32" i="8"/>
  <c r="C33" i="8" s="1"/>
  <c r="C26" i="8"/>
  <c r="C27" i="8" s="1"/>
  <c r="C28" i="8"/>
  <c r="C29" i="8" s="1"/>
  <c r="C30" i="8"/>
  <c r="C31" i="8" s="1"/>
  <c r="L479" i="1"/>
  <c r="M479" i="1" s="1"/>
  <c r="L1069" i="1"/>
  <c r="M1069" i="1" s="1"/>
  <c r="L1053" i="1"/>
  <c r="M1053" i="1" s="1"/>
  <c r="L1005" i="1"/>
  <c r="M1005" i="1" s="1"/>
  <c r="L1177" i="1"/>
  <c r="M1177" i="1" s="1"/>
  <c r="L1159" i="1"/>
  <c r="M1159" i="1" s="1"/>
  <c r="L1135" i="1"/>
  <c r="M1135" i="1" s="1"/>
  <c r="L772" i="1"/>
  <c r="M772" i="1" s="1"/>
  <c r="L764" i="1"/>
  <c r="M764" i="1" s="1"/>
  <c r="L259" i="1"/>
  <c r="M259" i="1" s="1"/>
  <c r="L24" i="1"/>
  <c r="M24" i="1" s="1"/>
  <c r="L893" i="1"/>
  <c r="M893" i="1" s="1"/>
  <c r="L886" i="1"/>
  <c r="N886" i="1" s="1"/>
  <c r="L324" i="1"/>
  <c r="M324" i="1" s="1"/>
  <c r="L1185" i="1"/>
  <c r="N1185" i="1" s="1"/>
  <c r="L1085" i="1"/>
  <c r="M1085" i="1" s="1"/>
  <c r="L878" i="1"/>
  <c r="N878" i="1" s="1"/>
  <c r="L875" i="1"/>
  <c r="M875" i="1" s="1"/>
  <c r="L1127" i="1"/>
  <c r="M1127" i="1" s="1"/>
  <c r="L970" i="1"/>
  <c r="M970" i="1" s="1"/>
  <c r="L813" i="1"/>
  <c r="M813" i="1" s="1"/>
  <c r="L789" i="1"/>
  <c r="N789" i="1" s="1"/>
  <c r="L580" i="1"/>
  <c r="N580" i="1" s="1"/>
  <c r="L468" i="1"/>
  <c r="M468" i="1" s="1"/>
  <c r="L1181" i="1"/>
  <c r="M1181" i="1" s="1"/>
  <c r="L502" i="1"/>
  <c r="M502" i="1" s="1"/>
  <c r="L426" i="1"/>
  <c r="M426" i="1" s="1"/>
  <c r="L1183" i="1"/>
  <c r="N1183" i="1" s="1"/>
  <c r="L1168" i="1"/>
  <c r="M1168" i="1" s="1"/>
  <c r="L1126" i="1"/>
  <c r="M1126" i="1" s="1"/>
  <c r="L1118" i="1"/>
  <c r="M1118" i="1" s="1"/>
  <c r="L999" i="1"/>
  <c r="M999" i="1" s="1"/>
  <c r="L994" i="1"/>
  <c r="N994" i="1" s="1"/>
  <c r="L741" i="1"/>
  <c r="N741" i="1" s="1"/>
  <c r="L725" i="1"/>
  <c r="N725" i="1" s="1"/>
  <c r="L709" i="1"/>
  <c r="N709" i="1" s="1"/>
  <c r="L701" i="1"/>
  <c r="M701" i="1" s="1"/>
  <c r="L1165" i="1"/>
  <c r="M1165" i="1" s="1"/>
  <c r="L963" i="1"/>
  <c r="N963" i="1" s="1"/>
  <c r="L590" i="1"/>
  <c r="N590" i="1" s="1"/>
  <c r="L491" i="1"/>
  <c r="N491" i="1" s="1"/>
  <c r="L55" i="1"/>
  <c r="M55" i="1" s="1"/>
  <c r="L1189" i="1"/>
  <c r="M1189" i="1" s="1"/>
  <c r="L1174" i="1"/>
  <c r="N1174" i="1" s="1"/>
  <c r="L1161" i="1"/>
  <c r="M1161" i="1" s="1"/>
  <c r="L1140" i="1"/>
  <c r="M1140" i="1" s="1"/>
  <c r="L1087" i="1"/>
  <c r="N1087" i="1" s="1"/>
  <c r="L924" i="1"/>
  <c r="M924" i="1" s="1"/>
  <c r="L880" i="1"/>
  <c r="N880" i="1" s="1"/>
  <c r="L824" i="1"/>
  <c r="M824" i="1" s="1"/>
  <c r="L517" i="1"/>
  <c r="M517" i="1" s="1"/>
  <c r="L1186" i="1"/>
  <c r="M1186" i="1" s="1"/>
  <c r="L1108" i="1"/>
  <c r="M1108" i="1" s="1"/>
  <c r="L1100" i="1"/>
  <c r="M1100" i="1" s="1"/>
  <c r="L1071" i="1"/>
  <c r="M1071" i="1" s="1"/>
  <c r="L1055" i="1"/>
  <c r="N1055" i="1" s="1"/>
  <c r="L916" i="1"/>
  <c r="M916" i="1" s="1"/>
  <c r="L511" i="1"/>
  <c r="N511" i="1" s="1"/>
  <c r="L1037" i="1"/>
  <c r="M1037" i="1" s="1"/>
  <c r="L898" i="1"/>
  <c r="M898" i="1" s="1"/>
  <c r="L786" i="1"/>
  <c r="N786" i="1" s="1"/>
  <c r="L778" i="1"/>
  <c r="M778" i="1" s="1"/>
  <c r="L770" i="1"/>
  <c r="M770" i="1" s="1"/>
  <c r="L833" i="1"/>
  <c r="N833" i="1" s="1"/>
  <c r="L399" i="1"/>
  <c r="M399" i="1" s="1"/>
  <c r="L1173" i="1"/>
  <c r="M1173" i="1" s="1"/>
  <c r="L1171" i="1"/>
  <c r="M1171" i="1" s="1"/>
  <c r="L1150" i="1"/>
  <c r="N1150" i="1" s="1"/>
  <c r="L1121" i="1"/>
  <c r="M1121" i="1" s="1"/>
  <c r="L843" i="1"/>
  <c r="M843" i="1" s="1"/>
  <c r="L814" i="1"/>
  <c r="M814" i="1" s="1"/>
  <c r="L743" i="1"/>
  <c r="N743" i="1" s="1"/>
  <c r="L633" i="1"/>
  <c r="M633" i="1" s="1"/>
  <c r="L406" i="1"/>
  <c r="N406" i="1" s="1"/>
  <c r="L402" i="1"/>
  <c r="M402" i="1" s="1"/>
  <c r="L1182" i="1"/>
  <c r="N1182" i="1" s="1"/>
  <c r="L1170" i="1"/>
  <c r="N1170" i="1" s="1"/>
  <c r="L955" i="1"/>
  <c r="N955" i="1" s="1"/>
  <c r="L876" i="1"/>
  <c r="N876" i="1" s="1"/>
  <c r="L792" i="1"/>
  <c r="M792" i="1" s="1"/>
  <c r="L740" i="1"/>
  <c r="M740" i="1" s="1"/>
  <c r="L669" i="1"/>
  <c r="M669" i="1" s="1"/>
  <c r="L661" i="1"/>
  <c r="M661" i="1" s="1"/>
  <c r="L619" i="1"/>
  <c r="M619" i="1" s="1"/>
  <c r="L600" i="1"/>
  <c r="N600" i="1" s="1"/>
  <c r="L408" i="1"/>
  <c r="M408" i="1" s="1"/>
  <c r="L1154" i="1"/>
  <c r="M1154" i="1" s="1"/>
  <c r="L1146" i="1"/>
  <c r="M1146" i="1" s="1"/>
  <c r="L1133" i="1"/>
  <c r="M1133" i="1" s="1"/>
  <c r="L1125" i="1"/>
  <c r="M1125" i="1" s="1"/>
  <c r="L941" i="1"/>
  <c r="M941" i="1" s="1"/>
  <c r="L917" i="1"/>
  <c r="N917" i="1" s="1"/>
  <c r="L909" i="1"/>
  <c r="M909" i="1" s="1"/>
  <c r="L865" i="1"/>
  <c r="M865" i="1" s="1"/>
  <c r="L823" i="1"/>
  <c r="N823" i="1" s="1"/>
  <c r="L818" i="1"/>
  <c r="N818" i="1" s="1"/>
  <c r="L454" i="1"/>
  <c r="M454" i="1" s="1"/>
  <c r="L384" i="1"/>
  <c r="M384" i="1" s="1"/>
  <c r="L381" i="1"/>
  <c r="M381" i="1" s="1"/>
  <c r="L1022" i="1"/>
  <c r="N1022" i="1" s="1"/>
  <c r="L925" i="1"/>
  <c r="N925" i="1" s="1"/>
  <c r="L848" i="1"/>
  <c r="M848" i="1" s="1"/>
  <c r="L817" i="1"/>
  <c r="M817" i="1" s="1"/>
  <c r="L639" i="1"/>
  <c r="N639" i="1" s="1"/>
  <c r="L475" i="1"/>
  <c r="M475" i="1" s="1"/>
  <c r="L446" i="1"/>
  <c r="M446" i="1" s="1"/>
  <c r="L438" i="1"/>
  <c r="M438" i="1" s="1"/>
  <c r="L422" i="1"/>
  <c r="N422" i="1" s="1"/>
  <c r="L368" i="1"/>
  <c r="N368" i="1" s="1"/>
  <c r="L356" i="1"/>
  <c r="N356" i="1" s="1"/>
  <c r="L320" i="1"/>
  <c r="M320" i="1" s="1"/>
  <c r="L307" i="1"/>
  <c r="N307" i="1" s="1"/>
  <c r="L1187" i="1"/>
  <c r="M1187" i="1" s="1"/>
  <c r="L1151" i="1"/>
  <c r="M1151" i="1" s="1"/>
  <c r="L1141" i="1"/>
  <c r="M1141" i="1" s="1"/>
  <c r="L1061" i="1"/>
  <c r="M1061" i="1" s="1"/>
  <c r="L675" i="1"/>
  <c r="M675" i="1" s="1"/>
  <c r="L636" i="1"/>
  <c r="M636" i="1" s="1"/>
  <c r="L543" i="1"/>
  <c r="M543" i="1" s="1"/>
  <c r="L249" i="1"/>
  <c r="N249" i="1" s="1"/>
  <c r="L1184" i="1"/>
  <c r="M1184" i="1" s="1"/>
  <c r="L1153" i="1"/>
  <c r="N1153" i="1" s="1"/>
  <c r="L1143" i="1"/>
  <c r="M1143" i="1" s="1"/>
  <c r="L1138" i="1"/>
  <c r="M1138" i="1" s="1"/>
  <c r="L1021" i="1"/>
  <c r="M1021" i="1" s="1"/>
  <c r="L975" i="1"/>
  <c r="M975" i="1" s="1"/>
  <c r="L973" i="1"/>
  <c r="M973" i="1" s="1"/>
  <c r="L942" i="1"/>
  <c r="N942" i="1" s="1"/>
  <c r="L914" i="1"/>
  <c r="M914" i="1" s="1"/>
  <c r="L653" i="1"/>
  <c r="M653" i="1" s="1"/>
  <c r="L561" i="1"/>
  <c r="M561" i="1" s="1"/>
  <c r="L500" i="1"/>
  <c r="M500" i="1" s="1"/>
  <c r="L466" i="1"/>
  <c r="N466" i="1" s="1"/>
  <c r="L360" i="1"/>
  <c r="N360" i="1" s="1"/>
  <c r="L351" i="1"/>
  <c r="N351" i="1" s="1"/>
  <c r="L348" i="1"/>
  <c r="N348" i="1" s="1"/>
  <c r="L288" i="1"/>
  <c r="M288" i="1" s="1"/>
  <c r="L1013" i="1"/>
  <c r="M1013" i="1" s="1"/>
  <c r="L592" i="1"/>
  <c r="M592" i="1" s="1"/>
  <c r="L497" i="1"/>
  <c r="N497" i="1" s="1"/>
  <c r="L380" i="1"/>
  <c r="N380" i="1" s="1"/>
  <c r="L1178" i="1"/>
  <c r="N1178" i="1" s="1"/>
  <c r="L1169" i="1"/>
  <c r="N1169" i="1" s="1"/>
  <c r="L1164" i="1"/>
  <c r="M1164" i="1" s="1"/>
  <c r="L1157" i="1"/>
  <c r="M1157" i="1" s="1"/>
  <c r="L1155" i="1"/>
  <c r="M1155" i="1" s="1"/>
  <c r="L1137" i="1"/>
  <c r="M1137" i="1" s="1"/>
  <c r="L1132" i="1"/>
  <c r="M1132" i="1" s="1"/>
  <c r="L1119" i="1"/>
  <c r="M1119" i="1" s="1"/>
  <c r="L1101" i="1"/>
  <c r="M1101" i="1" s="1"/>
  <c r="L1015" i="1"/>
  <c r="M1015" i="1" s="1"/>
  <c r="L939" i="1"/>
  <c r="N939" i="1" s="1"/>
  <c r="L894" i="1"/>
  <c r="N894" i="1" s="1"/>
  <c r="L877" i="1"/>
  <c r="M877" i="1" s="1"/>
  <c r="L768" i="1"/>
  <c r="N768" i="1" s="1"/>
  <c r="L760" i="1"/>
  <c r="N760" i="1" s="1"/>
  <c r="L755" i="1"/>
  <c r="N755" i="1" s="1"/>
  <c r="L734" i="1"/>
  <c r="M734" i="1" s="1"/>
  <c r="L637" i="1"/>
  <c r="M637" i="1" s="1"/>
  <c r="L584" i="1"/>
  <c r="M584" i="1" s="1"/>
  <c r="L565" i="1"/>
  <c r="M565" i="1" s="1"/>
  <c r="L465" i="1"/>
  <c r="M465" i="1" s="1"/>
  <c r="L460" i="1"/>
  <c r="M460" i="1" s="1"/>
  <c r="L359" i="1"/>
  <c r="N359" i="1" s="1"/>
  <c r="L354" i="1"/>
  <c r="N354" i="1" s="1"/>
  <c r="L305" i="1"/>
  <c r="N305" i="1" s="1"/>
  <c r="L267" i="1"/>
  <c r="M267" i="1" s="1"/>
  <c r="L251" i="1"/>
  <c r="M251" i="1" s="1"/>
  <c r="L243" i="1"/>
  <c r="M243" i="1" s="1"/>
  <c r="L1167" i="1"/>
  <c r="N1167" i="1" s="1"/>
  <c r="L1166" i="1"/>
  <c r="N1166" i="1" s="1"/>
  <c r="L1124" i="1"/>
  <c r="N1124" i="1" s="1"/>
  <c r="L1116" i="1"/>
  <c r="M1116" i="1" s="1"/>
  <c r="L1090" i="1"/>
  <c r="M1090" i="1" s="1"/>
  <c r="L1054" i="1"/>
  <c r="N1054" i="1" s="1"/>
  <c r="L997" i="1"/>
  <c r="M997" i="1" s="1"/>
  <c r="L964" i="1"/>
  <c r="M964" i="1" s="1"/>
  <c r="L959" i="1"/>
  <c r="M959" i="1" s="1"/>
  <c r="L933" i="1"/>
  <c r="M933" i="1" s="1"/>
  <c r="L851" i="1"/>
  <c r="N851" i="1" s="1"/>
  <c r="L846" i="1"/>
  <c r="N846" i="1" s="1"/>
  <c r="L570" i="1"/>
  <c r="N570" i="1" s="1"/>
  <c r="L562" i="1"/>
  <c r="M562" i="1" s="1"/>
  <c r="L462" i="1"/>
  <c r="N462" i="1" s="1"/>
  <c r="L433" i="1"/>
  <c r="N433" i="1" s="1"/>
  <c r="L323" i="1"/>
  <c r="N323" i="1" s="1"/>
  <c r="L278" i="1"/>
  <c r="M278" i="1" s="1"/>
  <c r="L211" i="1"/>
  <c r="N211" i="1" s="1"/>
  <c r="L299" i="1"/>
  <c r="M299" i="1" s="1"/>
  <c r="L287" i="1"/>
  <c r="M287" i="1" s="1"/>
  <c r="L283" i="1"/>
  <c r="N283" i="1" s="1"/>
  <c r="L280" i="1"/>
  <c r="M280" i="1" s="1"/>
  <c r="L191" i="1"/>
  <c r="N191" i="1" s="1"/>
  <c r="L275" i="1"/>
  <c r="M275" i="1" s="1"/>
  <c r="L232" i="1"/>
  <c r="N232" i="1" s="1"/>
  <c r="L224" i="1"/>
  <c r="M224" i="1" s="1"/>
  <c r="L1176" i="1"/>
  <c r="M1176" i="1" s="1"/>
  <c r="L1172" i="1"/>
  <c r="M1172" i="1" s="1"/>
  <c r="L1144" i="1"/>
  <c r="N1144" i="1" s="1"/>
  <c r="L1142" i="1"/>
  <c r="N1142" i="1" s="1"/>
  <c r="L1131" i="1"/>
  <c r="M1131" i="1" s="1"/>
  <c r="L1128" i="1"/>
  <c r="M1128" i="1" s="1"/>
  <c r="L1103" i="1"/>
  <c r="N1103" i="1" s="1"/>
  <c r="L1095" i="1"/>
  <c r="M1095" i="1" s="1"/>
  <c r="L1080" i="1"/>
  <c r="M1080" i="1" s="1"/>
  <c r="L1039" i="1"/>
  <c r="N1039" i="1" s="1"/>
  <c r="L1024" i="1"/>
  <c r="N1024" i="1" s="1"/>
  <c r="L1007" i="1"/>
  <c r="M1007" i="1" s="1"/>
  <c r="L980" i="1"/>
  <c r="M980" i="1" s="1"/>
  <c r="L884" i="1"/>
  <c r="N884" i="1" s="1"/>
  <c r="L926" i="1"/>
  <c r="M926" i="1" s="1"/>
  <c r="L901" i="1"/>
  <c r="N901" i="1" s="1"/>
  <c r="L810" i="1"/>
  <c r="M810" i="1" s="1"/>
  <c r="L807" i="1"/>
  <c r="N807" i="1" s="1"/>
  <c r="L766" i="1"/>
  <c r="M766" i="1" s="1"/>
  <c r="L727" i="1"/>
  <c r="N727" i="1" s="1"/>
  <c r="L722" i="1"/>
  <c r="M722" i="1" s="1"/>
  <c r="L627" i="1"/>
  <c r="M627" i="1" s="1"/>
  <c r="L693" i="1"/>
  <c r="M693" i="1" s="1"/>
  <c r="L683" i="1"/>
  <c r="M683" i="1" s="1"/>
  <c r="L680" i="1"/>
  <c r="M680" i="1" s="1"/>
  <c r="L642" i="1"/>
  <c r="N642" i="1" s="1"/>
  <c r="L623" i="1"/>
  <c r="M623" i="1" s="1"/>
  <c r="L602" i="1"/>
  <c r="M602" i="1" s="1"/>
  <c r="L577" i="1"/>
  <c r="N577" i="1" s="1"/>
  <c r="L495" i="1"/>
  <c r="N495" i="1" s="1"/>
  <c r="L436" i="1"/>
  <c r="N436" i="1" s="1"/>
  <c r="L428" i="1"/>
  <c r="M428" i="1" s="1"/>
  <c r="L378" i="1"/>
  <c r="M378" i="1" s="1"/>
  <c r="L370" i="1"/>
  <c r="M370" i="1" s="1"/>
  <c r="L396" i="1"/>
  <c r="N396" i="1" s="1"/>
  <c r="L397" i="1"/>
  <c r="N397" i="1" s="1"/>
  <c r="L364" i="1"/>
  <c r="N364" i="1" s="1"/>
  <c r="L315" i="1"/>
  <c r="N315" i="1" s="1"/>
  <c r="L279" i="1"/>
  <c r="N279" i="1" s="1"/>
  <c r="L234" i="1"/>
  <c r="M234" i="1" s="1"/>
  <c r="L1152" i="1"/>
  <c r="N1152" i="1" s="1"/>
  <c r="L1148" i="1"/>
  <c r="M1148" i="1" s="1"/>
  <c r="L1130" i="1"/>
  <c r="N1130" i="1" s="1"/>
  <c r="L1123" i="1"/>
  <c r="M1123" i="1" s="1"/>
  <c r="L1120" i="1"/>
  <c r="M1120" i="1" s="1"/>
  <c r="L1077" i="1"/>
  <c r="M1077" i="1" s="1"/>
  <c r="L1031" i="1"/>
  <c r="M1031" i="1" s="1"/>
  <c r="L1026" i="1"/>
  <c r="N1026" i="1" s="1"/>
  <c r="L992" i="1"/>
  <c r="M992" i="1" s="1"/>
  <c r="L984" i="1"/>
  <c r="M984" i="1" s="1"/>
  <c r="L982" i="1"/>
  <c r="N982" i="1" s="1"/>
  <c r="L977" i="1"/>
  <c r="M977" i="1" s="1"/>
  <c r="L930" i="1"/>
  <c r="M930" i="1" s="1"/>
  <c r="L888" i="1"/>
  <c r="M888" i="1" s="1"/>
  <c r="L908" i="1"/>
  <c r="M908" i="1" s="1"/>
  <c r="L867" i="1"/>
  <c r="N867" i="1" s="1"/>
  <c r="L854" i="1"/>
  <c r="M854" i="1" s="1"/>
  <c r="L840" i="1"/>
  <c r="N840" i="1" s="1"/>
  <c r="L830" i="1"/>
  <c r="N830" i="1" s="1"/>
  <c r="L809" i="1"/>
  <c r="N809" i="1" s="1"/>
  <c r="L804" i="1"/>
  <c r="M804" i="1" s="1"/>
  <c r="L802" i="1"/>
  <c r="L799" i="1"/>
  <c r="M799" i="1" s="1"/>
  <c r="L794" i="1"/>
  <c r="M794" i="1" s="1"/>
  <c r="L695" i="1"/>
  <c r="M695" i="1" s="1"/>
  <c r="L596" i="1"/>
  <c r="M596" i="1" s="1"/>
  <c r="L589" i="1"/>
  <c r="N589" i="1" s="1"/>
  <c r="L564" i="1"/>
  <c r="N564" i="1" s="1"/>
  <c r="L554" i="1"/>
  <c r="N554" i="1" s="1"/>
  <c r="L546" i="1"/>
  <c r="N546" i="1" s="1"/>
  <c r="L489" i="1"/>
  <c r="M489" i="1" s="1"/>
  <c r="L474" i="1"/>
  <c r="N474" i="1" s="1"/>
  <c r="L443" i="1"/>
  <c r="N443" i="1" s="1"/>
  <c r="L430" i="1"/>
  <c r="M430" i="1" s="1"/>
  <c r="L393" i="1"/>
  <c r="N393" i="1" s="1"/>
  <c r="L414" i="1"/>
  <c r="M414" i="1" s="1"/>
  <c r="L339" i="1"/>
  <c r="N339" i="1" s="1"/>
  <c r="L319" i="1"/>
  <c r="M319" i="1" s="1"/>
  <c r="L296" i="1"/>
  <c r="M296" i="1" s="1"/>
  <c r="L271" i="1"/>
  <c r="M271" i="1" s="1"/>
  <c r="L236" i="1"/>
  <c r="N236" i="1" s="1"/>
  <c r="L1163" i="1"/>
  <c r="N1163" i="1" s="1"/>
  <c r="L1188" i="1"/>
  <c r="M1188" i="1" s="1"/>
  <c r="N1175" i="1"/>
  <c r="L1160" i="1"/>
  <c r="M1160" i="1" s="1"/>
  <c r="L1156" i="1"/>
  <c r="M1156" i="1" s="1"/>
  <c r="L1139" i="1"/>
  <c r="M1139" i="1" s="1"/>
  <c r="L1136" i="1"/>
  <c r="M1136" i="1" s="1"/>
  <c r="L1134" i="1"/>
  <c r="N1134" i="1" s="1"/>
  <c r="L1122" i="1"/>
  <c r="N1122" i="1" s="1"/>
  <c r="L1117" i="1"/>
  <c r="M1117" i="1" s="1"/>
  <c r="L1112" i="1"/>
  <c r="M1112" i="1" s="1"/>
  <c r="L1086" i="1"/>
  <c r="N1086" i="1" s="1"/>
  <c r="L1076" i="1"/>
  <c r="M1076" i="1" s="1"/>
  <c r="L1063" i="1"/>
  <c r="M1063" i="1" s="1"/>
  <c r="L1058" i="1"/>
  <c r="M1058" i="1" s="1"/>
  <c r="L979" i="1"/>
  <c r="N979" i="1" s="1"/>
  <c r="L934" i="1"/>
  <c r="N934" i="1" s="1"/>
  <c r="L890" i="1"/>
  <c r="M890" i="1" s="1"/>
  <c r="L902" i="1"/>
  <c r="M902" i="1" s="1"/>
  <c r="L856" i="1"/>
  <c r="N856" i="1" s="1"/>
  <c r="L842" i="1"/>
  <c r="M842" i="1" s="1"/>
  <c r="L834" i="1"/>
  <c r="M834" i="1" s="1"/>
  <c r="L757" i="1"/>
  <c r="N757" i="1" s="1"/>
  <c r="L752" i="1"/>
  <c r="M752" i="1" s="1"/>
  <c r="L663" i="1"/>
  <c r="M663" i="1" s="1"/>
  <c r="L655" i="1"/>
  <c r="M655" i="1" s="1"/>
  <c r="L650" i="1"/>
  <c r="N650" i="1" s="1"/>
  <c r="L573" i="1"/>
  <c r="N573" i="1" s="1"/>
  <c r="L563" i="1"/>
  <c r="M563" i="1" s="1"/>
  <c r="L525" i="1"/>
  <c r="M525" i="1" s="1"/>
  <c r="L473" i="1"/>
  <c r="N473" i="1" s="1"/>
  <c r="L463" i="1"/>
  <c r="L437" i="1"/>
  <c r="N437" i="1" s="1"/>
  <c r="L420" i="1"/>
  <c r="M420" i="1" s="1"/>
  <c r="L417" i="1"/>
  <c r="N417" i="1" s="1"/>
  <c r="L390" i="1"/>
  <c r="N390" i="1" s="1"/>
  <c r="L366" i="1"/>
  <c r="M366" i="1" s="1"/>
  <c r="L395" i="1"/>
  <c r="M395" i="1" s="1"/>
  <c r="L358" i="1"/>
  <c r="M358" i="1" s="1"/>
  <c r="L346" i="1"/>
  <c r="M346" i="1" s="1"/>
  <c r="L333" i="1"/>
  <c r="M333" i="1" s="1"/>
  <c r="L316" i="1"/>
  <c r="N316" i="1" s="1"/>
  <c r="L192" i="1"/>
  <c r="M192" i="1" s="1"/>
  <c r="L190" i="1"/>
  <c r="L1162" i="1"/>
  <c r="M1162" i="1" s="1"/>
  <c r="L1158" i="1"/>
  <c r="M1158" i="1" s="1"/>
  <c r="L1145" i="1"/>
  <c r="N1145" i="1" s="1"/>
  <c r="L1129" i="1"/>
  <c r="M1129" i="1" s="1"/>
  <c r="L1104" i="1"/>
  <c r="M1104" i="1" s="1"/>
  <c r="L1048" i="1"/>
  <c r="M1048" i="1" s="1"/>
  <c r="L976" i="1"/>
  <c r="M976" i="1" s="1"/>
  <c r="L952" i="1"/>
  <c r="N952" i="1" s="1"/>
  <c r="L944" i="1"/>
  <c r="M944" i="1" s="1"/>
  <c r="L892" i="1"/>
  <c r="N892" i="1" s="1"/>
  <c r="L844" i="1"/>
  <c r="N844" i="1" s="1"/>
  <c r="L839" i="1"/>
  <c r="N839" i="1" s="1"/>
  <c r="L783" i="1"/>
  <c r="N783" i="1" s="1"/>
  <c r="L775" i="1"/>
  <c r="N775" i="1" s="1"/>
  <c r="L736" i="1"/>
  <c r="M736" i="1" s="1"/>
  <c r="L694" i="1"/>
  <c r="N694" i="1" s="1"/>
  <c r="L689" i="1"/>
  <c r="M689" i="1" s="1"/>
  <c r="L676" i="1"/>
  <c r="M676" i="1" s="1"/>
  <c r="L635" i="1"/>
  <c r="M635" i="1" s="1"/>
  <c r="L616" i="1"/>
  <c r="M616" i="1" s="1"/>
  <c r="L608" i="1"/>
  <c r="M608" i="1" s="1"/>
  <c r="L553" i="1"/>
  <c r="N553" i="1" s="1"/>
  <c r="L542" i="1"/>
  <c r="N542" i="1" s="1"/>
  <c r="L537" i="1"/>
  <c r="M537" i="1" s="1"/>
  <c r="L532" i="1"/>
  <c r="M532" i="1" s="1"/>
  <c r="L483" i="1"/>
  <c r="M483" i="1" s="1"/>
  <c r="L470" i="1"/>
  <c r="M470" i="1" s="1"/>
  <c r="L442" i="1"/>
  <c r="M442" i="1" s="1"/>
  <c r="L392" i="1"/>
  <c r="M392" i="1" s="1"/>
  <c r="L371" i="1"/>
  <c r="N371" i="1" s="1"/>
  <c r="L398" i="1"/>
  <c r="M398" i="1" s="1"/>
  <c r="L343" i="1"/>
  <c r="M343" i="1" s="1"/>
  <c r="L330" i="1"/>
  <c r="M330" i="1" s="1"/>
  <c r="L325" i="1"/>
  <c r="M325" i="1" s="1"/>
  <c r="L308" i="1"/>
  <c r="M308" i="1" s="1"/>
  <c r="L270" i="1"/>
  <c r="M270" i="1" s="1"/>
  <c r="L253" i="1"/>
  <c r="M253" i="1" s="1"/>
  <c r="L240" i="1"/>
  <c r="N240" i="1" s="1"/>
  <c r="L235" i="1"/>
  <c r="M235" i="1" s="1"/>
  <c r="L1179" i="1"/>
  <c r="M1179" i="1" s="1"/>
  <c r="L1147" i="1"/>
  <c r="N1147" i="1" s="1"/>
  <c r="L1093" i="1"/>
  <c r="M1093" i="1" s="1"/>
  <c r="L1045" i="1"/>
  <c r="M1045" i="1" s="1"/>
  <c r="L993" i="1"/>
  <c r="N993" i="1" s="1"/>
  <c r="L949" i="1"/>
  <c r="M949" i="1" s="1"/>
  <c r="L836" i="1"/>
  <c r="N836" i="1" s="1"/>
  <c r="L376" i="1"/>
  <c r="M376" i="1" s="1"/>
  <c r="L1088" i="1"/>
  <c r="M1088" i="1" s="1"/>
  <c r="L1079" i="1"/>
  <c r="N1079" i="1" s="1"/>
  <c r="L1060" i="1"/>
  <c r="N1060" i="1" s="1"/>
  <c r="L1041" i="1"/>
  <c r="M1041" i="1" s="1"/>
  <c r="L1032" i="1"/>
  <c r="L1020" i="1"/>
  <c r="M1020" i="1" s="1"/>
  <c r="L1008" i="1"/>
  <c r="M1008" i="1" s="1"/>
  <c r="L1004" i="1"/>
  <c r="N1004" i="1" s="1"/>
  <c r="L985" i="1"/>
  <c r="N985" i="1" s="1"/>
  <c r="L957" i="1"/>
  <c r="M957" i="1" s="1"/>
  <c r="L948" i="1"/>
  <c r="M948" i="1" s="1"/>
  <c r="L882" i="1"/>
  <c r="M882" i="1" s="1"/>
  <c r="L922" i="1"/>
  <c r="M922" i="1" s="1"/>
  <c r="L900" i="1"/>
  <c r="M900" i="1" s="1"/>
  <c r="L870" i="1"/>
  <c r="M870" i="1" s="1"/>
  <c r="L860" i="1"/>
  <c r="N860" i="1" s="1"/>
  <c r="L815" i="1"/>
  <c r="M815" i="1" s="1"/>
  <c r="L805" i="1"/>
  <c r="N805" i="1" s="1"/>
  <c r="L795" i="1"/>
  <c r="N795" i="1" s="1"/>
  <c r="L788" i="1"/>
  <c r="M788" i="1" s="1"/>
  <c r="L715" i="1"/>
  <c r="N715" i="1" s="1"/>
  <c r="L641" i="1"/>
  <c r="M641" i="1" s="1"/>
  <c r="L1109" i="1"/>
  <c r="M1109" i="1" s="1"/>
  <c r="L819" i="1"/>
  <c r="M819" i="1" s="1"/>
  <c r="L728" i="1"/>
  <c r="N728" i="1" s="1"/>
  <c r="L1111" i="1"/>
  <c r="N1111" i="1" s="1"/>
  <c r="L1092" i="1"/>
  <c r="M1092" i="1" s="1"/>
  <c r="L1073" i="1"/>
  <c r="M1073" i="1" s="1"/>
  <c r="L1064" i="1"/>
  <c r="M1064" i="1" s="1"/>
  <c r="L1052" i="1"/>
  <c r="M1052" i="1" s="1"/>
  <c r="L1040" i="1"/>
  <c r="N1040" i="1" s="1"/>
  <c r="L1036" i="1"/>
  <c r="N1036" i="1" s="1"/>
  <c r="L1029" i="1"/>
  <c r="M1029" i="1" s="1"/>
  <c r="L1012" i="1"/>
  <c r="M1012" i="1" s="1"/>
  <c r="L996" i="1"/>
  <c r="M996" i="1" s="1"/>
  <c r="L966" i="1"/>
  <c r="N966" i="1" s="1"/>
  <c r="L961" i="1"/>
  <c r="N961" i="1" s="1"/>
  <c r="L950" i="1"/>
  <c r="N950" i="1" s="1"/>
  <c r="L940" i="1"/>
  <c r="M940" i="1" s="1"/>
  <c r="L935" i="1"/>
  <c r="M935" i="1" s="1"/>
  <c r="L869" i="1"/>
  <c r="M869" i="1" s="1"/>
  <c r="L859" i="1"/>
  <c r="N859" i="1" s="1"/>
  <c r="L850" i="1"/>
  <c r="N850" i="1" s="1"/>
  <c r="L785" i="1"/>
  <c r="M785" i="1" s="1"/>
  <c r="L777" i="1"/>
  <c r="N777" i="1" s="1"/>
  <c r="L769" i="1"/>
  <c r="M769" i="1" s="1"/>
  <c r="L754" i="1"/>
  <c r="M754" i="1" s="1"/>
  <c r="L746" i="1"/>
  <c r="M746" i="1" s="1"/>
  <c r="L1056" i="1"/>
  <c r="M1056" i="1" s="1"/>
  <c r="L1047" i="1"/>
  <c r="M1047" i="1" s="1"/>
  <c r="L1028" i="1"/>
  <c r="M1028" i="1" s="1"/>
  <c r="L1009" i="1"/>
  <c r="M1009" i="1" s="1"/>
  <c r="L1000" i="1"/>
  <c r="N1000" i="1" s="1"/>
  <c r="L885" i="1"/>
  <c r="M885" i="1" s="1"/>
  <c r="L923" i="1"/>
  <c r="N923" i="1" s="1"/>
  <c r="L911" i="1"/>
  <c r="M911" i="1" s="1"/>
  <c r="L906" i="1"/>
  <c r="M906" i="1" s="1"/>
  <c r="L866" i="1"/>
  <c r="N866" i="1" s="1"/>
  <c r="L861" i="1"/>
  <c r="M861" i="1" s="1"/>
  <c r="L845" i="1"/>
  <c r="M845" i="1" s="1"/>
  <c r="L828" i="1"/>
  <c r="M828" i="1" s="1"/>
  <c r="L816" i="1"/>
  <c r="N816" i="1" s="1"/>
  <c r="L1105" i="1"/>
  <c r="M1105" i="1" s="1"/>
  <c r="L1096" i="1"/>
  <c r="M1096" i="1" s="1"/>
  <c r="L1084" i="1"/>
  <c r="N1084" i="1" s="1"/>
  <c r="L1072" i="1"/>
  <c r="N1072" i="1" s="1"/>
  <c r="L1068" i="1"/>
  <c r="N1068" i="1" s="1"/>
  <c r="L1044" i="1"/>
  <c r="N1044" i="1" s="1"/>
  <c r="L1023" i="1"/>
  <c r="M1023" i="1" s="1"/>
  <c r="L1016" i="1"/>
  <c r="M1016" i="1" s="1"/>
  <c r="L988" i="1"/>
  <c r="M988" i="1" s="1"/>
  <c r="L983" i="1"/>
  <c r="N983" i="1" s="1"/>
  <c r="L978" i="1"/>
  <c r="M978" i="1" s="1"/>
  <c r="L974" i="1"/>
  <c r="N974" i="1" s="1"/>
  <c r="L960" i="1"/>
  <c r="M960" i="1" s="1"/>
  <c r="L887" i="1"/>
  <c r="M887" i="1" s="1"/>
  <c r="L918" i="1"/>
  <c r="M918" i="1" s="1"/>
  <c r="L903" i="1"/>
  <c r="N903" i="1" s="1"/>
  <c r="L868" i="1"/>
  <c r="N868" i="1" s="1"/>
  <c r="L849" i="1"/>
  <c r="N849" i="1" s="1"/>
  <c r="L847" i="1"/>
  <c r="N847" i="1" s="1"/>
  <c r="L835" i="1"/>
  <c r="N835" i="1" s="1"/>
  <c r="L801" i="1"/>
  <c r="M801" i="1" s="1"/>
  <c r="L793" i="1"/>
  <c r="N793" i="1" s="1"/>
  <c r="L672" i="1"/>
  <c r="M672" i="1" s="1"/>
  <c r="L759" i="1"/>
  <c r="M759" i="1" s="1"/>
  <c r="L723" i="1"/>
  <c r="N723" i="1" s="1"/>
  <c r="L718" i="1"/>
  <c r="M718" i="1" s="1"/>
  <c r="L708" i="1"/>
  <c r="M708" i="1" s="1"/>
  <c r="L705" i="1"/>
  <c r="N705" i="1" s="1"/>
  <c r="L700" i="1"/>
  <c r="M700" i="1" s="1"/>
  <c r="L690" i="1"/>
  <c r="N690" i="1" s="1"/>
  <c r="L685" i="1"/>
  <c r="M685" i="1" s="1"/>
  <c r="L670" i="1"/>
  <c r="N670" i="1" s="1"/>
  <c r="L665" i="1"/>
  <c r="M665" i="1" s="1"/>
  <c r="L646" i="1"/>
  <c r="N646" i="1" s="1"/>
  <c r="L620" i="1"/>
  <c r="N620" i="1" s="1"/>
  <c r="L615" i="1"/>
  <c r="M615" i="1" s="1"/>
  <c r="L578" i="1"/>
  <c r="N578" i="1" s="1"/>
  <c r="L548" i="1"/>
  <c r="M548" i="1" s="1"/>
  <c r="L535" i="1"/>
  <c r="N535" i="1" s="1"/>
  <c r="L521" i="1"/>
  <c r="M521" i="1" s="1"/>
  <c r="L505" i="1"/>
  <c r="M505" i="1" s="1"/>
  <c r="L498" i="1"/>
  <c r="M498" i="1" s="1"/>
  <c r="L461" i="1"/>
  <c r="M461" i="1" s="1"/>
  <c r="L444" i="1"/>
  <c r="M444" i="1" s="1"/>
  <c r="L441" i="1"/>
  <c r="M441" i="1" s="1"/>
  <c r="L434" i="1"/>
  <c r="M434" i="1" s="1"/>
  <c r="L374" i="1"/>
  <c r="M374" i="1" s="1"/>
  <c r="L367" i="1"/>
  <c r="N367" i="1" s="1"/>
  <c r="L363" i="1"/>
  <c r="N363" i="1" s="1"/>
  <c r="L347" i="1"/>
  <c r="N347" i="1" s="1"/>
  <c r="L303" i="1"/>
  <c r="M303" i="1" s="1"/>
  <c r="L298" i="1"/>
  <c r="M298" i="1" s="1"/>
  <c r="L291" i="1"/>
  <c r="M291" i="1" s="1"/>
  <c r="L286" i="1"/>
  <c r="M286" i="1" s="1"/>
  <c r="L284" i="1"/>
  <c r="N284" i="1" s="1"/>
  <c r="L265" i="1"/>
  <c r="M265" i="1" s="1"/>
  <c r="L233" i="1"/>
  <c r="M233" i="1" s="1"/>
  <c r="L231" i="1"/>
  <c r="N231" i="1" s="1"/>
  <c r="L223" i="1"/>
  <c r="N223" i="1" s="1"/>
  <c r="L215" i="1"/>
  <c r="N215" i="1" s="1"/>
  <c r="L210" i="1"/>
  <c r="M210" i="1" s="1"/>
  <c r="L72" i="1"/>
  <c r="N72" i="1" s="1"/>
  <c r="L515" i="1"/>
  <c r="N515" i="1" s="1"/>
  <c r="L507" i="1"/>
  <c r="M507" i="1" s="1"/>
  <c r="L272" i="1"/>
  <c r="M272" i="1" s="1"/>
  <c r="L220" i="1"/>
  <c r="M220" i="1" s="1"/>
  <c r="L987" i="1"/>
  <c r="M987" i="1" s="1"/>
  <c r="L971" i="1"/>
  <c r="N971" i="1" s="1"/>
  <c r="L969" i="1"/>
  <c r="M969" i="1" s="1"/>
  <c r="L962" i="1"/>
  <c r="M962" i="1" s="1"/>
  <c r="L954" i="1"/>
  <c r="M954" i="1" s="1"/>
  <c r="L937" i="1"/>
  <c r="M937" i="1" s="1"/>
  <c r="L896" i="1"/>
  <c r="M896" i="1" s="1"/>
  <c r="L921" i="1"/>
  <c r="M921" i="1" s="1"/>
  <c r="L879" i="1"/>
  <c r="M879" i="1" s="1"/>
  <c r="L874" i="1"/>
  <c r="N874" i="1" s="1"/>
  <c r="L862" i="1"/>
  <c r="N862" i="1" s="1"/>
  <c r="L820" i="1"/>
  <c r="M820" i="1" s="1"/>
  <c r="L779" i="1"/>
  <c r="N779" i="1" s="1"/>
  <c r="L771" i="1"/>
  <c r="N771" i="1" s="1"/>
  <c r="L720" i="1"/>
  <c r="M720" i="1" s="1"/>
  <c r="L717" i="1"/>
  <c r="N717" i="1" s="1"/>
  <c r="L699" i="1"/>
  <c r="N699" i="1" s="1"/>
  <c r="L684" i="1"/>
  <c r="M684" i="1" s="1"/>
  <c r="L679" i="1"/>
  <c r="N679" i="1" s="1"/>
  <c r="L645" i="1"/>
  <c r="N645" i="1" s="1"/>
  <c r="L630" i="1"/>
  <c r="M630" i="1" s="1"/>
  <c r="L609" i="1"/>
  <c r="M609" i="1" s="1"/>
  <c r="L606" i="1"/>
  <c r="N606" i="1" s="1"/>
  <c r="L604" i="1"/>
  <c r="M604" i="1" s="1"/>
  <c r="L585" i="1"/>
  <c r="N585" i="1" s="1"/>
  <c r="L547" i="1"/>
  <c r="M547" i="1" s="1"/>
  <c r="L534" i="1"/>
  <c r="N534" i="1" s="1"/>
  <c r="L527" i="1"/>
  <c r="N527" i="1" s="1"/>
  <c r="L520" i="1"/>
  <c r="M520" i="1" s="1"/>
  <c r="L512" i="1"/>
  <c r="M512" i="1" s="1"/>
  <c r="L458" i="1"/>
  <c r="M458" i="1" s="1"/>
  <c r="L424" i="1"/>
  <c r="M424" i="1" s="1"/>
  <c r="L419" i="1"/>
  <c r="M419" i="1" s="1"/>
  <c r="L389" i="1"/>
  <c r="M389" i="1" s="1"/>
  <c r="L407" i="1"/>
  <c r="N407" i="1" s="1"/>
  <c r="L362" i="1"/>
  <c r="M362" i="1" s="1"/>
  <c r="L353" i="1"/>
  <c r="M353" i="1" s="1"/>
  <c r="L331" i="1"/>
  <c r="N331" i="1" s="1"/>
  <c r="L312" i="1"/>
  <c r="M312" i="1" s="1"/>
  <c r="L309" i="1"/>
  <c r="M309" i="1" s="1"/>
  <c r="L300" i="1"/>
  <c r="N300" i="1" s="1"/>
  <c r="L285" i="1"/>
  <c r="M285" i="1" s="1"/>
  <c r="L264" i="1"/>
  <c r="M264" i="1" s="1"/>
  <c r="L257" i="1"/>
  <c r="M257" i="1" s="1"/>
  <c r="L222" i="1"/>
  <c r="M222" i="1" s="1"/>
  <c r="L214" i="1"/>
  <c r="M214" i="1" s="1"/>
  <c r="L212" i="1"/>
  <c r="N212" i="1" s="1"/>
  <c r="L549" i="1"/>
  <c r="N549" i="1" s="1"/>
  <c r="L536" i="1"/>
  <c r="M536" i="1" s="1"/>
  <c r="L522" i="1"/>
  <c r="M522" i="1" s="1"/>
  <c r="L499" i="1"/>
  <c r="M499" i="1" s="1"/>
  <c r="L487" i="1"/>
  <c r="N487" i="1" s="1"/>
  <c r="L472" i="1"/>
  <c r="M472" i="1" s="1"/>
  <c r="L467" i="1"/>
  <c r="M467" i="1" s="1"/>
  <c r="L455" i="1"/>
  <c r="N455" i="1" s="1"/>
  <c r="L445" i="1"/>
  <c r="N445" i="1" s="1"/>
  <c r="L377" i="1"/>
  <c r="M377" i="1" s="1"/>
  <c r="L375" i="1"/>
  <c r="L714" i="1"/>
  <c r="M714" i="1" s="1"/>
  <c r="L628" i="1"/>
  <c r="M628" i="1" s="1"/>
  <c r="L624" i="1"/>
  <c r="M624" i="1" s="1"/>
  <c r="L355" i="1"/>
  <c r="N355" i="1" s="1"/>
  <c r="L732" i="1"/>
  <c r="N732" i="1" s="1"/>
  <c r="L724" i="1"/>
  <c r="M724" i="1" s="1"/>
  <c r="L721" i="1"/>
  <c r="N721" i="1" s="1"/>
  <c r="L716" i="1"/>
  <c r="M716" i="1" s="1"/>
  <c r="L706" i="1"/>
  <c r="N706" i="1" s="1"/>
  <c r="L698" i="1"/>
  <c r="M698" i="1" s="1"/>
  <c r="L691" i="1"/>
  <c r="N691" i="1" s="1"/>
  <c r="L632" i="1"/>
  <c r="M632" i="1" s="1"/>
  <c r="L613" i="1"/>
  <c r="N613" i="1" s="1"/>
  <c r="L601" i="1"/>
  <c r="M601" i="1" s="1"/>
  <c r="L591" i="1"/>
  <c r="M591" i="1" s="1"/>
  <c r="L576" i="1"/>
  <c r="N576" i="1" s="1"/>
  <c r="L480" i="1"/>
  <c r="N480" i="1" s="1"/>
  <c r="L538" i="1"/>
  <c r="M538" i="1" s="1"/>
  <c r="L503" i="1"/>
  <c r="N503" i="1" s="1"/>
  <c r="L447" i="1"/>
  <c r="N447" i="1" s="1"/>
  <c r="L386" i="1"/>
  <c r="L379" i="1"/>
  <c r="M379" i="1" s="1"/>
  <c r="L403" i="1"/>
  <c r="N403" i="1" s="1"/>
  <c r="L357" i="1"/>
  <c r="M357" i="1" s="1"/>
  <c r="L304" i="1"/>
  <c r="M304" i="1" s="1"/>
  <c r="L256" i="1"/>
  <c r="N256" i="1" s="1"/>
  <c r="L241" i="1"/>
  <c r="M241" i="1" s="1"/>
  <c r="L216" i="1"/>
  <c r="M216" i="1" s="1"/>
  <c r="L1099" i="1"/>
  <c r="N1099" i="1" s="1"/>
  <c r="L947" i="1"/>
  <c r="M947" i="1" s="1"/>
  <c r="L945" i="1"/>
  <c r="M945" i="1" s="1"/>
  <c r="L1113" i="1"/>
  <c r="M1113" i="1" s="1"/>
  <c r="L1107" i="1"/>
  <c r="M1107" i="1" s="1"/>
  <c r="L1098" i="1"/>
  <c r="M1098" i="1" s="1"/>
  <c r="L1094" i="1"/>
  <c r="N1094" i="1" s="1"/>
  <c r="L1081" i="1"/>
  <c r="N1081" i="1" s="1"/>
  <c r="L1075" i="1"/>
  <c r="N1075" i="1" s="1"/>
  <c r="L1066" i="1"/>
  <c r="M1066" i="1" s="1"/>
  <c r="L1062" i="1"/>
  <c r="N1062" i="1" s="1"/>
  <c r="L1049" i="1"/>
  <c r="M1049" i="1" s="1"/>
  <c r="L1043" i="1"/>
  <c r="N1043" i="1" s="1"/>
  <c r="L1034" i="1"/>
  <c r="M1034" i="1" s="1"/>
  <c r="L1030" i="1"/>
  <c r="N1030" i="1" s="1"/>
  <c r="L1017" i="1"/>
  <c r="M1017" i="1" s="1"/>
  <c r="L1011" i="1"/>
  <c r="N1011" i="1" s="1"/>
  <c r="L1002" i="1"/>
  <c r="M1002" i="1" s="1"/>
  <c r="L998" i="1"/>
  <c r="N998" i="1" s="1"/>
  <c r="L990" i="1"/>
  <c r="N990" i="1" s="1"/>
  <c r="L986" i="1"/>
  <c r="M986" i="1" s="1"/>
  <c r="L972" i="1"/>
  <c r="L968" i="1"/>
  <c r="M968" i="1" s="1"/>
  <c r="L953" i="1"/>
  <c r="N953" i="1" s="1"/>
  <c r="L938" i="1"/>
  <c r="N938" i="1" s="1"/>
  <c r="L931" i="1"/>
  <c r="N931" i="1" s="1"/>
  <c r="L895" i="1"/>
  <c r="L907" i="1"/>
  <c r="L905" i="1"/>
  <c r="M905" i="1" s="1"/>
  <c r="L899" i="1"/>
  <c r="N899" i="1" s="1"/>
  <c r="L897" i="1"/>
  <c r="M897" i="1" s="1"/>
  <c r="L872" i="1"/>
  <c r="N872" i="1" s="1"/>
  <c r="L864" i="1"/>
  <c r="N864" i="1" s="1"/>
  <c r="L841" i="1"/>
  <c r="N841" i="1" s="1"/>
  <c r="L822" i="1"/>
  <c r="M822" i="1" s="1"/>
  <c r="L812" i="1"/>
  <c r="M812" i="1" s="1"/>
  <c r="L808" i="1"/>
  <c r="L796" i="1"/>
  <c r="L780" i="1"/>
  <c r="L756" i="1"/>
  <c r="M756" i="1" s="1"/>
  <c r="L748" i="1"/>
  <c r="L1115" i="1"/>
  <c r="M1115" i="1" s="1"/>
  <c r="L1106" i="1"/>
  <c r="M1106" i="1" s="1"/>
  <c r="L1102" i="1"/>
  <c r="N1102" i="1" s="1"/>
  <c r="L1089" i="1"/>
  <c r="N1089" i="1" s="1"/>
  <c r="L1083" i="1"/>
  <c r="N1083" i="1" s="1"/>
  <c r="L1074" i="1"/>
  <c r="M1074" i="1" s="1"/>
  <c r="L1070" i="1"/>
  <c r="N1070" i="1" s="1"/>
  <c r="L1057" i="1"/>
  <c r="M1057" i="1" s="1"/>
  <c r="L1051" i="1"/>
  <c r="M1051" i="1" s="1"/>
  <c r="L1042" i="1"/>
  <c r="N1042" i="1" s="1"/>
  <c r="L1038" i="1"/>
  <c r="N1038" i="1" s="1"/>
  <c r="L1025" i="1"/>
  <c r="M1025" i="1" s="1"/>
  <c r="L1019" i="1"/>
  <c r="N1019" i="1" s="1"/>
  <c r="L1010" i="1"/>
  <c r="M1010" i="1" s="1"/>
  <c r="L1006" i="1"/>
  <c r="N1006" i="1" s="1"/>
  <c r="L981" i="1"/>
  <c r="M981" i="1" s="1"/>
  <c r="L958" i="1"/>
  <c r="N958" i="1" s="1"/>
  <c r="L956" i="1"/>
  <c r="L946" i="1"/>
  <c r="N946" i="1" s="1"/>
  <c r="L891" i="1"/>
  <c r="M891" i="1" s="1"/>
  <c r="L883" i="1"/>
  <c r="M883" i="1" s="1"/>
  <c r="L910" i="1"/>
  <c r="L852" i="1"/>
  <c r="M852" i="1" s="1"/>
  <c r="L831" i="1"/>
  <c r="N831" i="1" s="1"/>
  <c r="L791" i="1"/>
  <c r="N791" i="1" s="1"/>
  <c r="L677" i="1"/>
  <c r="N677" i="1" s="1"/>
  <c r="L1114" i="1"/>
  <c r="M1114" i="1" s="1"/>
  <c r="L1110" i="1"/>
  <c r="M1110" i="1" s="1"/>
  <c r="L1097" i="1"/>
  <c r="M1097" i="1" s="1"/>
  <c r="L1091" i="1"/>
  <c r="M1091" i="1" s="1"/>
  <c r="L1082" i="1"/>
  <c r="N1082" i="1" s="1"/>
  <c r="L1078" i="1"/>
  <c r="N1078" i="1" s="1"/>
  <c r="L1065" i="1"/>
  <c r="M1065" i="1" s="1"/>
  <c r="L1059" i="1"/>
  <c r="M1059" i="1" s="1"/>
  <c r="L1050" i="1"/>
  <c r="N1050" i="1" s="1"/>
  <c r="L1046" i="1"/>
  <c r="M1046" i="1" s="1"/>
  <c r="L1033" i="1"/>
  <c r="N1033" i="1" s="1"/>
  <c r="L1027" i="1"/>
  <c r="M1027" i="1" s="1"/>
  <c r="L1018" i="1"/>
  <c r="M1018" i="1" s="1"/>
  <c r="L1014" i="1"/>
  <c r="M1014" i="1" s="1"/>
  <c r="L1001" i="1"/>
  <c r="M1001" i="1" s="1"/>
  <c r="L995" i="1"/>
  <c r="N995" i="1" s="1"/>
  <c r="L991" i="1"/>
  <c r="M991" i="1" s="1"/>
  <c r="L989" i="1"/>
  <c r="M989" i="1" s="1"/>
  <c r="L967" i="1"/>
  <c r="M967" i="1" s="1"/>
  <c r="L965" i="1"/>
  <c r="N965" i="1" s="1"/>
  <c r="L932" i="1"/>
  <c r="L927" i="1"/>
  <c r="M927" i="1" s="1"/>
  <c r="L919" i="1"/>
  <c r="N919" i="1" s="1"/>
  <c r="L881" i="1"/>
  <c r="M881" i="1" s="1"/>
  <c r="L871" i="1"/>
  <c r="N871" i="1" s="1"/>
  <c r="L863" i="1"/>
  <c r="M863" i="1" s="1"/>
  <c r="L857" i="1"/>
  <c r="N857" i="1" s="1"/>
  <c r="L838" i="1"/>
  <c r="N838" i="1" s="1"/>
  <c r="L829" i="1"/>
  <c r="L827" i="1"/>
  <c r="M827" i="1" s="1"/>
  <c r="L811" i="1"/>
  <c r="N811" i="1" s="1"/>
  <c r="L800" i="1"/>
  <c r="M800" i="1" s="1"/>
  <c r="L784" i="1"/>
  <c r="N784" i="1" s="1"/>
  <c r="L774" i="1"/>
  <c r="L648" i="1"/>
  <c r="L1067" i="1"/>
  <c r="M1067" i="1" s="1"/>
  <c r="L1035" i="1"/>
  <c r="M1035" i="1" s="1"/>
  <c r="L1003" i="1"/>
  <c r="M1003" i="1" s="1"/>
  <c r="L915" i="1"/>
  <c r="L913" i="1"/>
  <c r="M913" i="1" s="1"/>
  <c r="L855" i="1"/>
  <c r="L832" i="1"/>
  <c r="M832" i="1" s="1"/>
  <c r="L806" i="1"/>
  <c r="L790" i="1"/>
  <c r="L776" i="1"/>
  <c r="L763" i="1"/>
  <c r="L737" i="1"/>
  <c r="N737" i="1" s="1"/>
  <c r="L735" i="1"/>
  <c r="M735" i="1" s="1"/>
  <c r="L733" i="1"/>
  <c r="N733" i="1" s="1"/>
  <c r="L729" i="1"/>
  <c r="M729" i="1" s="1"/>
  <c r="L711" i="1"/>
  <c r="M711" i="1" s="1"/>
  <c r="L707" i="1"/>
  <c r="L678" i="1"/>
  <c r="M678" i="1" s="1"/>
  <c r="L659" i="1"/>
  <c r="M659" i="1" s="1"/>
  <c r="L566" i="1"/>
  <c r="L558" i="1"/>
  <c r="M558" i="1" s="1"/>
  <c r="L552" i="1"/>
  <c r="M552" i="1" s="1"/>
  <c r="L541" i="1"/>
  <c r="M541" i="1" s="1"/>
  <c r="L539" i="1"/>
  <c r="N539" i="1" s="1"/>
  <c r="L531" i="1"/>
  <c r="M531" i="1" s="1"/>
  <c r="L529" i="1"/>
  <c r="M529" i="1" s="1"/>
  <c r="L523" i="1"/>
  <c r="N523" i="1" s="1"/>
  <c r="L493" i="1"/>
  <c r="M493" i="1" s="1"/>
  <c r="N352" i="1"/>
  <c r="L340" i="1"/>
  <c r="L329" i="1"/>
  <c r="N329" i="1" s="1"/>
  <c r="L327" i="1"/>
  <c r="M327" i="1" s="1"/>
  <c r="L825" i="1"/>
  <c r="M825" i="1" s="1"/>
  <c r="L803" i="1"/>
  <c r="L787" i="1"/>
  <c r="L750" i="1"/>
  <c r="L744" i="1"/>
  <c r="M744" i="1" s="1"/>
  <c r="L713" i="1"/>
  <c r="M713" i="1" s="1"/>
  <c r="L626" i="1"/>
  <c r="N626" i="1" s="1"/>
  <c r="L682" i="1"/>
  <c r="N682" i="1" s="1"/>
  <c r="L450" i="1"/>
  <c r="M450" i="1" s="1"/>
  <c r="L388" i="1"/>
  <c r="M388" i="1" s="1"/>
  <c r="L739" i="1"/>
  <c r="N739" i="1" s="1"/>
  <c r="L731" i="1"/>
  <c r="L702" i="1"/>
  <c r="N702" i="1" s="1"/>
  <c r="L688" i="1"/>
  <c r="N688" i="1" s="1"/>
  <c r="L671" i="1"/>
  <c r="L664" i="1"/>
  <c r="N664" i="1" s="1"/>
  <c r="L658" i="1"/>
  <c r="N658" i="1" s="1"/>
  <c r="L654" i="1"/>
  <c r="N654" i="1" s="1"/>
  <c r="L640" i="1"/>
  <c r="N640" i="1" s="1"/>
  <c r="L638" i="1"/>
  <c r="M638" i="1" s="1"/>
  <c r="L634" i="1"/>
  <c r="M634" i="1" s="1"/>
  <c r="L625" i="1"/>
  <c r="L621" i="1"/>
  <c r="N621" i="1" s="1"/>
  <c r="L617" i="1"/>
  <c r="L593" i="1"/>
  <c r="L587" i="1"/>
  <c r="N587" i="1" s="1"/>
  <c r="L581" i="1"/>
  <c r="M581" i="1" s="1"/>
  <c r="L575" i="1"/>
  <c r="L571" i="1"/>
  <c r="L560" i="1"/>
  <c r="M560" i="1" s="1"/>
  <c r="L550" i="1"/>
  <c r="L533" i="1"/>
  <c r="M533" i="1" s="1"/>
  <c r="L519" i="1"/>
  <c r="M519" i="1" s="1"/>
  <c r="L513" i="1"/>
  <c r="N513" i="1" s="1"/>
  <c r="L509" i="1"/>
  <c r="M509" i="1" s="1"/>
  <c r="L486" i="1"/>
  <c r="N486" i="1" s="1"/>
  <c r="L482" i="1"/>
  <c r="M482" i="1" s="1"/>
  <c r="L469" i="1"/>
  <c r="L452" i="1"/>
  <c r="M452" i="1" s="1"/>
  <c r="L337" i="1"/>
  <c r="N337" i="1" s="1"/>
  <c r="L335" i="1"/>
  <c r="N335" i="1" s="1"/>
  <c r="L306" i="1"/>
  <c r="M306" i="1" s="1"/>
  <c r="L293" i="1"/>
  <c r="L282" i="1"/>
  <c r="N282" i="1" s="1"/>
  <c r="L244" i="1"/>
  <c r="M244" i="1" s="1"/>
  <c r="L666" i="1"/>
  <c r="M666" i="1" s="1"/>
  <c r="L660" i="1"/>
  <c r="N660" i="1" s="1"/>
  <c r="L605" i="1"/>
  <c r="N605" i="1" s="1"/>
  <c r="L599" i="1"/>
  <c r="M599" i="1" s="1"/>
  <c r="L583" i="1"/>
  <c r="L569" i="1"/>
  <c r="N569" i="1" s="1"/>
  <c r="L476" i="1"/>
  <c r="M476" i="1" s="1"/>
  <c r="L528" i="1"/>
  <c r="M528" i="1" s="1"/>
  <c r="L488" i="1"/>
  <c r="M488" i="1" s="1"/>
  <c r="L484" i="1"/>
  <c r="L440" i="1"/>
  <c r="M440" i="1" s="1"/>
  <c r="L427" i="1"/>
  <c r="N427" i="1" s="1"/>
  <c r="L425" i="1"/>
  <c r="M425" i="1" s="1"/>
  <c r="L421" i="1"/>
  <c r="M421" i="1" s="1"/>
  <c r="L387" i="1"/>
  <c r="M387" i="1" s="1"/>
  <c r="L385" i="1"/>
  <c r="N385" i="1" s="1"/>
  <c r="L383" i="1"/>
  <c r="N383" i="1" s="1"/>
  <c r="L411" i="1"/>
  <c r="M411" i="1" s="1"/>
  <c r="L404" i="1"/>
  <c r="M404" i="1" s="1"/>
  <c r="L341" i="1"/>
  <c r="L314" i="1"/>
  <c r="M314" i="1" s="1"/>
  <c r="L295" i="1"/>
  <c r="M295" i="1" s="1"/>
  <c r="L273" i="1"/>
  <c r="M273" i="1" s="1"/>
  <c r="L193" i="1"/>
  <c r="L762" i="1"/>
  <c r="N762" i="1" s="1"/>
  <c r="L753" i="1"/>
  <c r="N753" i="1" s="1"/>
  <c r="L751" i="1"/>
  <c r="N751" i="1" s="1"/>
  <c r="L749" i="1"/>
  <c r="N749" i="1" s="1"/>
  <c r="L745" i="1"/>
  <c r="N745" i="1" s="1"/>
  <c r="L726" i="1"/>
  <c r="L719" i="1"/>
  <c r="M719" i="1" s="1"/>
  <c r="L681" i="1"/>
  <c r="M681" i="1" s="1"/>
  <c r="L668" i="1"/>
  <c r="M668" i="1" s="1"/>
  <c r="L662" i="1"/>
  <c r="L649" i="1"/>
  <c r="M649" i="1" s="1"/>
  <c r="L644" i="1"/>
  <c r="N644" i="1" s="1"/>
  <c r="L614" i="1"/>
  <c r="N614" i="1" s="1"/>
  <c r="L612" i="1"/>
  <c r="M612" i="1" s="1"/>
  <c r="L607" i="1"/>
  <c r="N607" i="1" s="1"/>
  <c r="L594" i="1"/>
  <c r="M594" i="1" s="1"/>
  <c r="L559" i="1"/>
  <c r="L478" i="1"/>
  <c r="M478" i="1" s="1"/>
  <c r="L530" i="1"/>
  <c r="M530" i="1" s="1"/>
  <c r="L526" i="1"/>
  <c r="N526" i="1" s="1"/>
  <c r="L496" i="1"/>
  <c r="L494" i="1"/>
  <c r="N494" i="1" s="1"/>
  <c r="L490" i="1"/>
  <c r="L451" i="1"/>
  <c r="M451" i="1" s="1"/>
  <c r="L431" i="1"/>
  <c r="N431" i="1" s="1"/>
  <c r="L429" i="1"/>
  <c r="N429" i="1" s="1"/>
  <c r="L416" i="1"/>
  <c r="L369" i="1"/>
  <c r="M369" i="1" s="1"/>
  <c r="L415" i="1"/>
  <c r="M415" i="1" s="1"/>
  <c r="L365" i="1"/>
  <c r="L345" i="1"/>
  <c r="M345" i="1" s="1"/>
  <c r="L328" i="1"/>
  <c r="N328" i="1" s="1"/>
  <c r="L322" i="1"/>
  <c r="N322" i="1" s="1"/>
  <c r="L301" i="1"/>
  <c r="N301" i="1" s="1"/>
  <c r="L767" i="1"/>
  <c r="M767" i="1" s="1"/>
  <c r="L765" i="1"/>
  <c r="N765" i="1" s="1"/>
  <c r="L761" i="1"/>
  <c r="N761" i="1" s="1"/>
  <c r="L747" i="1"/>
  <c r="L712" i="1"/>
  <c r="N712" i="1" s="1"/>
  <c r="L703" i="1"/>
  <c r="M703" i="1" s="1"/>
  <c r="L697" i="1"/>
  <c r="M697" i="1" s="1"/>
  <c r="L674" i="1"/>
  <c r="N674" i="1" s="1"/>
  <c r="L657" i="1"/>
  <c r="N657" i="1" s="1"/>
  <c r="L651" i="1"/>
  <c r="N651" i="1" s="1"/>
  <c r="L643" i="1"/>
  <c r="N643" i="1" s="1"/>
  <c r="L631" i="1"/>
  <c r="N631" i="1" s="1"/>
  <c r="L622" i="1"/>
  <c r="M622" i="1" s="1"/>
  <c r="L598" i="1"/>
  <c r="M598" i="1" s="1"/>
  <c r="L568" i="1"/>
  <c r="M568" i="1" s="1"/>
  <c r="L545" i="1"/>
  <c r="M545" i="1" s="1"/>
  <c r="L506" i="1"/>
  <c r="L481" i="1"/>
  <c r="M481" i="1" s="1"/>
  <c r="L459" i="1"/>
  <c r="M459" i="1" s="1"/>
  <c r="L453" i="1"/>
  <c r="L439" i="1"/>
  <c r="N439" i="1" s="1"/>
  <c r="L435" i="1"/>
  <c r="L418" i="1"/>
  <c r="N418" i="1" s="1"/>
  <c r="L382" i="1"/>
  <c r="M382" i="1" s="1"/>
  <c r="L373" i="1"/>
  <c r="M373" i="1" s="1"/>
  <c r="L410" i="1"/>
  <c r="M410" i="1" s="1"/>
  <c r="L332" i="1"/>
  <c r="L317" i="1"/>
  <c r="M317" i="1" s="1"/>
  <c r="L313" i="1"/>
  <c r="N313" i="1" s="1"/>
  <c r="L311" i="1"/>
  <c r="N311" i="1" s="1"/>
  <c r="L738" i="1"/>
  <c r="M738" i="1" s="1"/>
  <c r="L730" i="1"/>
  <c r="M730" i="1" s="1"/>
  <c r="L710" i="1"/>
  <c r="M710" i="1" s="1"/>
  <c r="L704" i="1"/>
  <c r="N704" i="1" s="1"/>
  <c r="L696" i="1"/>
  <c r="N696" i="1" s="1"/>
  <c r="L692" i="1"/>
  <c r="N692" i="1" s="1"/>
  <c r="L686" i="1"/>
  <c r="L673" i="1"/>
  <c r="M673" i="1" s="1"/>
  <c r="L667" i="1"/>
  <c r="M667" i="1" s="1"/>
  <c r="L656" i="1"/>
  <c r="M656" i="1" s="1"/>
  <c r="L652" i="1"/>
  <c r="N652" i="1" s="1"/>
  <c r="L647" i="1"/>
  <c r="L586" i="1"/>
  <c r="L582" i="1"/>
  <c r="N582" i="1" s="1"/>
  <c r="L574" i="1"/>
  <c r="M574" i="1" s="1"/>
  <c r="L557" i="1"/>
  <c r="M557" i="1" s="1"/>
  <c r="L555" i="1"/>
  <c r="L544" i="1"/>
  <c r="M544" i="1" s="1"/>
  <c r="L518" i="1"/>
  <c r="N518" i="1" s="1"/>
  <c r="L516" i="1"/>
  <c r="L514" i="1"/>
  <c r="M514" i="1" s="1"/>
  <c r="L510" i="1"/>
  <c r="N510" i="1" s="1"/>
  <c r="L504" i="1"/>
  <c r="M504" i="1" s="1"/>
  <c r="L449" i="1"/>
  <c r="M449" i="1" s="1"/>
  <c r="L412" i="1"/>
  <c r="M412" i="1" s="1"/>
  <c r="L344" i="1"/>
  <c r="N344" i="1" s="1"/>
  <c r="L292" i="1"/>
  <c r="N292" i="1" s="1"/>
  <c r="L268" i="1"/>
  <c r="N268" i="1" s="1"/>
  <c r="L194" i="1"/>
  <c r="L227" i="1"/>
  <c r="M227" i="1" s="1"/>
  <c r="L225" i="1"/>
  <c r="L423" i="1"/>
  <c r="N423" i="1" s="1"/>
  <c r="L391" i="1"/>
  <c r="L372" i="1"/>
  <c r="N372" i="1" s="1"/>
  <c r="L413" i="1"/>
  <c r="M413" i="1" s="1"/>
  <c r="L409" i="1"/>
  <c r="N409" i="1" s="1"/>
  <c r="L405" i="1"/>
  <c r="M405" i="1" s="1"/>
  <c r="L401" i="1"/>
  <c r="M401" i="1" s="1"/>
  <c r="L349" i="1"/>
  <c r="L338" i="1"/>
  <c r="N338" i="1" s="1"/>
  <c r="L336" i="1"/>
  <c r="M336" i="1" s="1"/>
  <c r="L289" i="1"/>
  <c r="N289" i="1" s="1"/>
  <c r="L274" i="1"/>
  <c r="M274" i="1" s="1"/>
  <c r="L252" i="1"/>
  <c r="L250" i="1"/>
  <c r="N250" i="1" s="1"/>
  <c r="L245" i="1"/>
  <c r="M245" i="1" s="1"/>
  <c r="L239" i="1"/>
  <c r="M239" i="1" s="1"/>
  <c r="L218" i="1"/>
  <c r="M218" i="1" s="1"/>
  <c r="L276" i="1"/>
  <c r="N276" i="1" s="1"/>
  <c r="L269" i="1"/>
  <c r="N269" i="1" s="1"/>
  <c r="L263" i="1"/>
  <c r="L258" i="1"/>
  <c r="M258" i="1" s="1"/>
  <c r="L247" i="1"/>
  <c r="M247" i="1" s="1"/>
  <c r="L226" i="1"/>
  <c r="M226" i="1" s="1"/>
  <c r="L145" i="1"/>
  <c r="M145" i="1" s="1"/>
  <c r="L5" i="1"/>
  <c r="M5" i="1" s="1"/>
  <c r="L82" i="1"/>
  <c r="M82" i="1" s="1"/>
  <c r="L290" i="1"/>
  <c r="M290" i="1" s="1"/>
  <c r="L277" i="1"/>
  <c r="L266" i="1"/>
  <c r="M266" i="1" s="1"/>
  <c r="L255" i="1"/>
  <c r="M255" i="1" s="1"/>
  <c r="L246" i="1"/>
  <c r="N246" i="1" s="1"/>
  <c r="L242" i="1"/>
  <c r="M242" i="1" s="1"/>
  <c r="L230" i="1"/>
  <c r="M230" i="1" s="1"/>
  <c r="L228" i="1"/>
  <c r="M228" i="1" s="1"/>
  <c r="L219" i="1"/>
  <c r="M219" i="1" s="1"/>
  <c r="L217" i="1"/>
  <c r="L94" i="1"/>
  <c r="N94" i="1" s="1"/>
  <c r="L79" i="1"/>
  <c r="N79" i="1" s="1"/>
  <c r="L71" i="1"/>
  <c r="N71" i="1" s="1"/>
  <c r="L25" i="1"/>
  <c r="N25" i="1" s="1"/>
  <c r="L17" i="1"/>
  <c r="M17" i="1" s="1"/>
  <c r="L13" i="1"/>
  <c r="M13" i="1" s="1"/>
  <c r="L10" i="1"/>
  <c r="N10" i="1" s="1"/>
  <c r="L67" i="1"/>
  <c r="M67" i="1" s="1"/>
  <c r="L66" i="1"/>
  <c r="N66" i="1" s="1"/>
  <c r="L187" i="1"/>
  <c r="N187" i="1" s="1"/>
  <c r="L173" i="1"/>
  <c r="M173" i="1" s="1"/>
  <c r="L165" i="1"/>
  <c r="M165" i="1" s="1"/>
  <c r="L47" i="1"/>
  <c r="M47" i="1" s="1"/>
  <c r="L20" i="1"/>
  <c r="N20" i="1" s="1"/>
  <c r="L207" i="1"/>
  <c r="N207" i="1" s="1"/>
  <c r="L199" i="1"/>
  <c r="N199" i="1" s="1"/>
  <c r="L172" i="1"/>
  <c r="N172" i="1" s="1"/>
  <c r="L148" i="1"/>
  <c r="N148" i="1" s="1"/>
  <c r="L136" i="1"/>
  <c r="M136" i="1" s="1"/>
  <c r="L117" i="1"/>
  <c r="N117" i="1" s="1"/>
  <c r="L97" i="1"/>
  <c r="M97" i="1" s="1"/>
  <c r="L50" i="1"/>
  <c r="M50" i="1" s="1"/>
  <c r="L42" i="1"/>
  <c r="N42" i="1" s="1"/>
  <c r="L15" i="1"/>
  <c r="M15" i="1" s="1"/>
  <c r="L175" i="1"/>
  <c r="N175" i="1" s="1"/>
  <c r="L167" i="1"/>
  <c r="M167" i="1" s="1"/>
  <c r="L41" i="1"/>
  <c r="N41" i="1" s="1"/>
  <c r="L33" i="1"/>
  <c r="N33" i="1" s="1"/>
  <c r="L14" i="1"/>
  <c r="N14" i="1" s="1"/>
  <c r="L182" i="1"/>
  <c r="N182" i="1" s="1"/>
  <c r="L154" i="1"/>
  <c r="M154" i="1" s="1"/>
  <c r="L146" i="1"/>
  <c r="N146" i="1" s="1"/>
  <c r="L112" i="1"/>
  <c r="N112" i="1" s="1"/>
  <c r="L48" i="1"/>
  <c r="N48" i="1" s="1"/>
  <c r="L28" i="1"/>
  <c r="N28" i="1" s="1"/>
  <c r="L123" i="1"/>
  <c r="N123" i="1" s="1"/>
  <c r="L107" i="1"/>
  <c r="N107" i="1" s="1"/>
  <c r="L99" i="1"/>
  <c r="N99" i="1" s="1"/>
  <c r="L95" i="1"/>
  <c r="M95" i="1" s="1"/>
  <c r="L83" i="1"/>
  <c r="N83" i="1" s="1"/>
  <c r="L208" i="1"/>
  <c r="N208" i="1" s="1"/>
  <c r="L209" i="1"/>
  <c r="L204" i="1"/>
  <c r="N204" i="1" s="1"/>
  <c r="L206" i="1"/>
  <c r="N206" i="1" s="1"/>
  <c r="L203" i="1"/>
  <c r="M203" i="1" s="1"/>
  <c r="L200" i="1"/>
  <c r="M200" i="1" s="1"/>
  <c r="L196" i="1"/>
  <c r="N196" i="1" s="1"/>
  <c r="L202" i="1"/>
  <c r="M202" i="1" s="1"/>
  <c r="L201" i="1"/>
  <c r="L198" i="1"/>
  <c r="M198" i="1" s="1"/>
  <c r="L197" i="1"/>
  <c r="N197" i="1" s="1"/>
  <c r="L195" i="1"/>
  <c r="M195" i="1" s="1"/>
  <c r="L189" i="1"/>
  <c r="M189" i="1" s="1"/>
  <c r="L188" i="1"/>
  <c r="L186" i="1"/>
  <c r="M186" i="1" s="1"/>
  <c r="L185" i="1"/>
  <c r="M185" i="1" s="1"/>
  <c r="L184" i="1"/>
  <c r="N184" i="1" s="1"/>
  <c r="L183" i="1"/>
  <c r="M183" i="1" s="1"/>
  <c r="L181" i="1"/>
  <c r="M181" i="1" s="1"/>
  <c r="L180" i="1"/>
  <c r="L179" i="1"/>
  <c r="M179" i="1" s="1"/>
  <c r="L177" i="1"/>
  <c r="N177" i="1" s="1"/>
  <c r="L174" i="1"/>
  <c r="N174" i="1" s="1"/>
  <c r="L176" i="1"/>
  <c r="N176" i="1" s="1"/>
  <c r="L169" i="1"/>
  <c r="N169" i="1" s="1"/>
  <c r="L171" i="1"/>
  <c r="N171" i="1" s="1"/>
  <c r="L166" i="1"/>
  <c r="M166" i="1" s="1"/>
  <c r="L168" i="1"/>
  <c r="M168" i="1" s="1"/>
  <c r="L161" i="1"/>
  <c r="M161" i="1" s="1"/>
  <c r="L164" i="1"/>
  <c r="L163" i="1"/>
  <c r="M163" i="1" s="1"/>
  <c r="L160" i="1"/>
  <c r="M160" i="1" s="1"/>
  <c r="L159" i="1"/>
  <c r="N159" i="1" s="1"/>
  <c r="L157" i="1"/>
  <c r="N157" i="1" s="1"/>
  <c r="L158" i="1"/>
  <c r="M158" i="1" s="1"/>
  <c r="L153" i="1"/>
  <c r="M153" i="1" s="1"/>
  <c r="L151" i="1"/>
  <c r="M151" i="1" s="1"/>
  <c r="L156" i="1"/>
  <c r="M156" i="1" s="1"/>
  <c r="L152" i="1"/>
  <c r="M152" i="1" s="1"/>
  <c r="L150" i="1"/>
  <c r="N150" i="1" s="1"/>
  <c r="L149" i="1"/>
  <c r="N149" i="1" s="1"/>
  <c r="L143" i="1"/>
  <c r="N143" i="1" s="1"/>
  <c r="L144" i="1"/>
  <c r="M144" i="1" s="1"/>
  <c r="L141" i="1"/>
  <c r="N141" i="1" s="1"/>
  <c r="L142" i="1"/>
  <c r="M142" i="1" s="1"/>
  <c r="L140" i="1"/>
  <c r="N140" i="1" s="1"/>
  <c r="L138" i="1"/>
  <c r="N138" i="1" s="1"/>
  <c r="L137" i="1"/>
  <c r="M137" i="1" s="1"/>
  <c r="L135" i="1"/>
  <c r="N135" i="1" s="1"/>
  <c r="L134" i="1"/>
  <c r="M134" i="1" s="1"/>
  <c r="L8" i="1"/>
  <c r="M8" i="1" s="1"/>
  <c r="L133" i="1"/>
  <c r="N133" i="1" s="1"/>
  <c r="L3" i="1"/>
  <c r="M3" i="1" s="1"/>
  <c r="L131" i="1"/>
  <c r="L6" i="1"/>
  <c r="N6" i="1" s="1"/>
  <c r="L4" i="1"/>
  <c r="N4" i="1" s="1"/>
  <c r="L132" i="1"/>
  <c r="M132" i="1" s="1"/>
  <c r="L128" i="1"/>
  <c r="N128" i="1" s="1"/>
  <c r="L130" i="1"/>
  <c r="M130" i="1" s="1"/>
  <c r="L127" i="1"/>
  <c r="M127" i="1" s="1"/>
  <c r="L126" i="1"/>
  <c r="N126" i="1" s="1"/>
  <c r="L125" i="1"/>
  <c r="M125" i="1" s="1"/>
  <c r="L122" i="1"/>
  <c r="M122" i="1" s="1"/>
  <c r="L120" i="1"/>
  <c r="M120" i="1" s="1"/>
  <c r="L121" i="1"/>
  <c r="M121" i="1" s="1"/>
  <c r="L118" i="1"/>
  <c r="N118" i="1" s="1"/>
  <c r="L119" i="1"/>
  <c r="M119" i="1" s="1"/>
  <c r="L114" i="1"/>
  <c r="N114" i="1" s="1"/>
  <c r="L115" i="1"/>
  <c r="N115" i="1" s="1"/>
  <c r="L113" i="1"/>
  <c r="M113" i="1" s="1"/>
  <c r="L111" i="1"/>
  <c r="M111" i="1" s="1"/>
  <c r="L109" i="1"/>
  <c r="M109" i="1" s="1"/>
  <c r="L106" i="1"/>
  <c r="N106" i="1" s="1"/>
  <c r="L104" i="1"/>
  <c r="M104" i="1" s="1"/>
  <c r="L110" i="1"/>
  <c r="N110" i="1" s="1"/>
  <c r="L105" i="1"/>
  <c r="N105" i="1" s="1"/>
  <c r="L102" i="1"/>
  <c r="N102" i="1" s="1"/>
  <c r="L98" i="1"/>
  <c r="N98" i="1" s="1"/>
  <c r="L103" i="1"/>
  <c r="N103" i="1" s="1"/>
  <c r="L101" i="1"/>
  <c r="M101" i="1" s="1"/>
  <c r="L96" i="1"/>
  <c r="N96" i="1" s="1"/>
  <c r="L93" i="1"/>
  <c r="M93" i="1" s="1"/>
  <c r="L91" i="1"/>
  <c r="N91" i="1" s="1"/>
  <c r="L90" i="1"/>
  <c r="M90" i="1" s="1"/>
  <c r="L88" i="1"/>
  <c r="M88" i="1" s="1"/>
  <c r="L89" i="1"/>
  <c r="M89" i="1" s="1"/>
  <c r="L87" i="1"/>
  <c r="M87" i="1" s="1"/>
  <c r="L86" i="1"/>
  <c r="N86" i="1" s="1"/>
  <c r="L85" i="1"/>
  <c r="M85" i="1" s="1"/>
  <c r="L80" i="1"/>
  <c r="N80" i="1" s="1"/>
  <c r="L81" i="1"/>
  <c r="M81" i="1" s="1"/>
  <c r="L74" i="1"/>
  <c r="N74" i="1" s="1"/>
  <c r="L78" i="1"/>
  <c r="M78" i="1" s="1"/>
  <c r="L76" i="1"/>
  <c r="M76" i="1" s="1"/>
  <c r="L75" i="1"/>
  <c r="L73" i="1"/>
  <c r="L70" i="1"/>
  <c r="N70" i="1" s="1"/>
  <c r="L69" i="1"/>
  <c r="M69" i="1" s="1"/>
  <c r="L26" i="1"/>
  <c r="L22" i="1"/>
  <c r="M22" i="1" s="1"/>
  <c r="L23" i="1"/>
  <c r="N23" i="1" s="1"/>
  <c r="L60" i="1"/>
  <c r="M60" i="1" s="1"/>
  <c r="L58" i="1"/>
  <c r="M58" i="1" s="1"/>
  <c r="L56" i="1"/>
  <c r="M56" i="1" s="1"/>
  <c r="L57" i="1"/>
  <c r="M57" i="1" s="1"/>
  <c r="L51" i="1"/>
  <c r="N51" i="1" s="1"/>
  <c r="L53" i="1"/>
  <c r="M53" i="1" s="1"/>
  <c r="L52" i="1"/>
  <c r="M52" i="1" s="1"/>
  <c r="L49" i="1"/>
  <c r="N49" i="1" s="1"/>
  <c r="L46" i="1"/>
  <c r="M46" i="1" s="1"/>
  <c r="L45" i="1"/>
  <c r="M45" i="1" s="1"/>
  <c r="L43" i="1"/>
  <c r="N43" i="1" s="1"/>
  <c r="L44" i="1"/>
  <c r="M44" i="1" s="1"/>
  <c r="L40" i="1"/>
  <c r="N40" i="1" s="1"/>
  <c r="L39" i="1"/>
  <c r="N39" i="1" s="1"/>
  <c r="L37" i="1"/>
  <c r="M37" i="1" s="1"/>
  <c r="L35" i="1"/>
  <c r="M35" i="1" s="1"/>
  <c r="L34" i="1"/>
  <c r="M34" i="1" s="1"/>
  <c r="L32" i="1"/>
  <c r="M32" i="1" s="1"/>
  <c r="L36" i="1"/>
  <c r="M36" i="1" s="1"/>
  <c r="L27" i="1"/>
  <c r="N27" i="1" s="1"/>
  <c r="L31" i="1"/>
  <c r="M31" i="1" s="1"/>
  <c r="L30" i="1"/>
  <c r="M30" i="1" s="1"/>
  <c r="L29" i="1"/>
  <c r="M29" i="1" s="1"/>
  <c r="L21" i="1"/>
  <c r="N21" i="1" s="1"/>
  <c r="L16" i="1"/>
  <c r="M16" i="1" s="1"/>
  <c r="L18" i="1"/>
  <c r="N18" i="1" s="1"/>
  <c r="L12" i="1"/>
  <c r="N12" i="1" s="1"/>
  <c r="L11" i="1"/>
  <c r="M11" i="1" s="1"/>
  <c r="L68" i="1"/>
  <c r="N68" i="1" s="1"/>
  <c r="L9" i="1"/>
  <c r="M9" i="1" s="1"/>
  <c r="L65" i="1"/>
  <c r="M65" i="1" s="1"/>
  <c r="L64" i="1"/>
  <c r="M64" i="1" s="1"/>
  <c r="L62" i="1"/>
  <c r="M62" i="1" s="1"/>
  <c r="M1180" i="1"/>
  <c r="N1180" i="1"/>
  <c r="N1064" i="1"/>
  <c r="M1032" i="1"/>
  <c r="O1032" i="1" s="1"/>
  <c r="Q1032" i="1" s="1"/>
  <c r="N1032" i="1"/>
  <c r="N1171" i="1"/>
  <c r="L920" i="1"/>
  <c r="N815" i="1"/>
  <c r="L912" i="1"/>
  <c r="L936" i="1"/>
  <c r="L858" i="1"/>
  <c r="L826" i="1"/>
  <c r="M795" i="1"/>
  <c r="O795" i="1" s="1"/>
  <c r="Q795" i="1" s="1"/>
  <c r="L951" i="1"/>
  <c r="L889" i="1"/>
  <c r="L904" i="1"/>
  <c r="N1149" i="1"/>
  <c r="L943" i="1"/>
  <c r="L929" i="1"/>
  <c r="L928" i="1"/>
  <c r="L873" i="1"/>
  <c r="M535" i="1"/>
  <c r="O535" i="1" s="1"/>
  <c r="Q535" i="1" s="1"/>
  <c r="L797" i="1"/>
  <c r="L781" i="1"/>
  <c r="L853" i="1"/>
  <c r="L837" i="1"/>
  <c r="L821" i="1"/>
  <c r="L798" i="1"/>
  <c r="L782" i="1"/>
  <c r="L773" i="1"/>
  <c r="L758" i="1"/>
  <c r="L742" i="1"/>
  <c r="L610" i="1"/>
  <c r="L603" i="1"/>
  <c r="L595" i="1"/>
  <c r="L629" i="1"/>
  <c r="L588" i="1"/>
  <c r="L579" i="1"/>
  <c r="L618" i="1"/>
  <c r="L611" i="1"/>
  <c r="L477" i="1"/>
  <c r="L572" i="1"/>
  <c r="L556" i="1"/>
  <c r="L457" i="1"/>
  <c r="L567" i="1"/>
  <c r="L551" i="1"/>
  <c r="L540" i="1"/>
  <c r="L524" i="1"/>
  <c r="L501" i="1"/>
  <c r="L485" i="1"/>
  <c r="L464" i="1"/>
  <c r="L456" i="1"/>
  <c r="L448" i="1"/>
  <c r="L432" i="1"/>
  <c r="L508" i="1"/>
  <c r="L492" i="1"/>
  <c r="L471" i="1"/>
  <c r="L400" i="1"/>
  <c r="L318" i="1"/>
  <c r="L297" i="1"/>
  <c r="L281" i="1"/>
  <c r="L361" i="1"/>
  <c r="L326" i="1"/>
  <c r="L262" i="1"/>
  <c r="L237" i="1"/>
  <c r="L321" i="1"/>
  <c r="L302" i="1"/>
  <c r="L350" i="1"/>
  <c r="L334" i="1"/>
  <c r="L294" i="1"/>
  <c r="L394" i="1"/>
  <c r="L342" i="1"/>
  <c r="L310" i="1"/>
  <c r="L248" i="1"/>
  <c r="L260" i="1"/>
  <c r="L261" i="1"/>
  <c r="L254" i="1"/>
  <c r="L238" i="1"/>
  <c r="L229" i="1"/>
  <c r="L221" i="1"/>
  <c r="L213" i="1"/>
  <c r="L205" i="1"/>
  <c r="L54" i="1"/>
  <c r="L178" i="1"/>
  <c r="L162" i="1"/>
  <c r="L59" i="1"/>
  <c r="L155" i="1"/>
  <c r="L139" i="1"/>
  <c r="L129" i="1"/>
  <c r="L116" i="1"/>
  <c r="L100" i="1"/>
  <c r="L84" i="1"/>
  <c r="L63" i="1"/>
  <c r="L19" i="1"/>
  <c r="L170" i="1"/>
  <c r="L147" i="1"/>
  <c r="L7" i="1"/>
  <c r="L124" i="1"/>
  <c r="L108" i="1"/>
  <c r="L92" i="1"/>
  <c r="L77" i="1"/>
  <c r="L38" i="1"/>
  <c r="G3" i="7"/>
  <c r="C18" i="6"/>
  <c r="C13" i="6"/>
  <c r="C12" i="6"/>
  <c r="C11" i="6"/>
  <c r="C10" i="6"/>
  <c r="C9" i="6"/>
  <c r="C8" i="6"/>
  <c r="C6" i="6"/>
  <c r="C4" i="6"/>
  <c r="D3" i="6"/>
  <c r="O1046" i="1" l="1"/>
  <c r="Q1046" i="1" s="1"/>
  <c r="O1041" i="1"/>
  <c r="Q1041" i="1" s="1"/>
  <c r="O1029" i="1"/>
  <c r="Q1029" i="1" s="1"/>
  <c r="O1028" i="1"/>
  <c r="Q1028" i="1" s="1"/>
  <c r="O1021" i="1"/>
  <c r="Q1021" i="1" s="1"/>
  <c r="O1016" i="1"/>
  <c r="Q1016" i="1" s="1"/>
  <c r="O1010" i="1"/>
  <c r="Q1010" i="1" s="1"/>
  <c r="O1005" i="1"/>
  <c r="Q1005" i="1" s="1"/>
  <c r="O997" i="1"/>
  <c r="Q997" i="1" s="1"/>
  <c r="O987" i="1"/>
  <c r="Q987" i="1" s="1"/>
  <c r="O986" i="1"/>
  <c r="Q986" i="1" s="1"/>
  <c r="O967" i="1"/>
  <c r="Q967" i="1" s="1"/>
  <c r="O957" i="1"/>
  <c r="Q957" i="1" s="1"/>
  <c r="O948" i="1"/>
  <c r="Q948" i="1" s="1"/>
  <c r="O945" i="1"/>
  <c r="Q945" i="1" s="1"/>
  <c r="O941" i="1"/>
  <c r="Q941" i="1" s="1"/>
  <c r="O935" i="1"/>
  <c r="Q935" i="1" s="1"/>
  <c r="O815" i="1"/>
  <c r="Q815" i="1" s="1"/>
  <c r="M985" i="1"/>
  <c r="O985" i="1" s="1"/>
  <c r="Q985" i="1" s="1"/>
  <c r="N687" i="1"/>
  <c r="O687" i="1" s="1"/>
  <c r="Q687" i="1" s="1"/>
  <c r="N909" i="1"/>
  <c r="O909" i="1" s="1"/>
  <c r="Q909" i="1" s="1"/>
  <c r="N772" i="1"/>
  <c r="O772" i="1" s="1"/>
  <c r="Q772" i="1" s="1"/>
  <c r="M894" i="1"/>
  <c r="O894" i="1" s="1"/>
  <c r="Q894" i="1" s="1"/>
  <c r="N346" i="1"/>
  <c r="N597" i="1"/>
  <c r="O597" i="1" s="1"/>
  <c r="Q597" i="1" s="1"/>
  <c r="M939" i="1"/>
  <c r="O939" i="1" s="1"/>
  <c r="Q939" i="1" s="1"/>
  <c r="M994" i="1"/>
  <c r="O994" i="1" s="1"/>
  <c r="Q994" i="1" s="1"/>
  <c r="M577" i="1"/>
  <c r="O577" i="1" s="1"/>
  <c r="Q577" i="1" s="1"/>
  <c r="N949" i="1"/>
  <c r="O949" i="1" s="1"/>
  <c r="Q949" i="1" s="1"/>
  <c r="N916" i="1"/>
  <c r="O916" i="1" s="1"/>
  <c r="Q916" i="1" s="1"/>
  <c r="M639" i="1"/>
  <c r="O639" i="1" s="1"/>
  <c r="Q639" i="1" s="1"/>
  <c r="N1139" i="1"/>
  <c r="M1144" i="1"/>
  <c r="M982" i="1"/>
  <c r="O982" i="1" s="1"/>
  <c r="Q982" i="1" s="1"/>
  <c r="N902" i="1"/>
  <c r="O902" i="1" s="1"/>
  <c r="Q902" i="1" s="1"/>
  <c r="N1161" i="1"/>
  <c r="N376" i="1"/>
  <c r="O376" i="1" s="1"/>
  <c r="Q376" i="1" s="1"/>
  <c r="N764" i="1"/>
  <c r="O764" i="1" s="1"/>
  <c r="Q764" i="1" s="1"/>
  <c r="N740" i="1"/>
  <c r="O740" i="1" s="1"/>
  <c r="Q740" i="1" s="1"/>
  <c r="N914" i="1"/>
  <c r="O914" i="1" s="1"/>
  <c r="Q914" i="1" s="1"/>
  <c r="N1131" i="1"/>
  <c r="M573" i="1"/>
  <c r="O573" i="1" s="1"/>
  <c r="Q573" i="1" s="1"/>
  <c r="M705" i="1"/>
  <c r="O705" i="1" s="1"/>
  <c r="Q705" i="1" s="1"/>
  <c r="M903" i="1"/>
  <c r="O903" i="1" s="1"/>
  <c r="Q903" i="1" s="1"/>
  <c r="N623" i="1"/>
  <c r="O623" i="1" s="1"/>
  <c r="Q623" i="1" s="1"/>
  <c r="N1141" i="1"/>
  <c r="M952" i="1"/>
  <c r="O952" i="1" s="1"/>
  <c r="Q952" i="1" s="1"/>
  <c r="M979" i="1"/>
  <c r="O979" i="1" s="1"/>
  <c r="Q979" i="1" s="1"/>
  <c r="M642" i="1"/>
  <c r="O642" i="1" s="1"/>
  <c r="Q642" i="1" s="1"/>
  <c r="N799" i="1"/>
  <c r="O799" i="1" s="1"/>
  <c r="Q799" i="1" s="1"/>
  <c r="M696" i="1"/>
  <c r="O696" i="1" s="1"/>
  <c r="Q696" i="1" s="1"/>
  <c r="N608" i="1"/>
  <c r="O608" i="1" s="1"/>
  <c r="Q608" i="1" s="1"/>
  <c r="N638" i="1"/>
  <c r="O638" i="1" s="1"/>
  <c r="Q638" i="1" s="1"/>
  <c r="M971" i="1"/>
  <c r="O971" i="1" s="1"/>
  <c r="Q971" i="1" s="1"/>
  <c r="N769" i="1"/>
  <c r="O769" i="1" s="1"/>
  <c r="Q769" i="1" s="1"/>
  <c r="N1189" i="1"/>
  <c r="N592" i="1"/>
  <c r="O592" i="1" s="1"/>
  <c r="Q592" i="1" s="1"/>
  <c r="M923" i="1"/>
  <c r="O923" i="1" s="1"/>
  <c r="Q923" i="1" s="1"/>
  <c r="N941" i="1"/>
  <c r="N460" i="1"/>
  <c r="O460" i="1" s="1"/>
  <c r="Q460" i="1" s="1"/>
  <c r="M462" i="1"/>
  <c r="O462" i="1" s="1"/>
  <c r="Q462" i="1" s="1"/>
  <c r="N616" i="1"/>
  <c r="O616" i="1" s="1"/>
  <c r="Q616" i="1" s="1"/>
  <c r="N984" i="1"/>
  <c r="O984" i="1" s="1"/>
  <c r="Q984" i="1" s="1"/>
  <c r="N1052" i="1"/>
  <c r="O1052" i="1" s="1"/>
  <c r="Q1052" i="1" s="1"/>
  <c r="M66" i="1"/>
  <c r="O66" i="1" s="1"/>
  <c r="Q66" i="1" s="1"/>
  <c r="M690" i="1"/>
  <c r="O690" i="1" s="1"/>
  <c r="Q690" i="1" s="1"/>
  <c r="M1044" i="1"/>
  <c r="O1044" i="1" s="1"/>
  <c r="Q1044" i="1" s="1"/>
  <c r="N522" i="1"/>
  <c r="O522" i="1" s="1"/>
  <c r="Q522" i="1" s="1"/>
  <c r="M657" i="1"/>
  <c r="O657" i="1" s="1"/>
  <c r="Q657" i="1" s="1"/>
  <c r="N785" i="1"/>
  <c r="O785" i="1" s="1"/>
  <c r="Q785" i="1" s="1"/>
  <c r="M354" i="1"/>
  <c r="O354" i="1" s="1"/>
  <c r="Q354" i="1" s="1"/>
  <c r="M328" i="1"/>
  <c r="O328" i="1" s="1"/>
  <c r="Q328" i="1" s="1"/>
  <c r="N1127" i="1"/>
  <c r="M704" i="1"/>
  <c r="O704" i="1" s="1"/>
  <c r="Q704" i="1" s="1"/>
  <c r="M1068" i="1"/>
  <c r="N574" i="1"/>
  <c r="O574" i="1" s="1"/>
  <c r="Q574" i="1" s="1"/>
  <c r="N1001" i="1"/>
  <c r="O1001" i="1" s="1"/>
  <c r="Q1001" i="1" s="1"/>
  <c r="M934" i="1"/>
  <c r="O934" i="1" s="1"/>
  <c r="Q934" i="1" s="1"/>
  <c r="N468" i="1"/>
  <c r="O468" i="1" s="1"/>
  <c r="Q468" i="1" s="1"/>
  <c r="N548" i="1"/>
  <c r="O548" i="1" s="1"/>
  <c r="Q548" i="1" s="1"/>
  <c r="N714" i="1"/>
  <c r="O714" i="1" s="1"/>
  <c r="Q714" i="1" s="1"/>
  <c r="N1014" i="1"/>
  <c r="O1014" i="1" s="1"/>
  <c r="Q1014" i="1" s="1"/>
  <c r="N242" i="1"/>
  <c r="O242" i="1" s="1"/>
  <c r="Q242" i="1" s="1"/>
  <c r="N887" i="1"/>
  <c r="O887" i="1" s="1"/>
  <c r="Q887" i="1" s="1"/>
  <c r="M860" i="1"/>
  <c r="O860" i="1" s="1"/>
  <c r="Q860" i="1" s="1"/>
  <c r="M706" i="1"/>
  <c r="O706" i="1" s="1"/>
  <c r="Q706" i="1" s="1"/>
  <c r="M836" i="1"/>
  <c r="O836" i="1" s="1"/>
  <c r="Q836" i="1" s="1"/>
  <c r="M605" i="1"/>
  <c r="O605" i="1" s="1"/>
  <c r="Q605" i="1" s="1"/>
  <c r="N259" i="1"/>
  <c r="O259" i="1" s="1"/>
  <c r="Q259" i="1" s="1"/>
  <c r="N653" i="1"/>
  <c r="O653" i="1" s="1"/>
  <c r="Q653" i="1" s="1"/>
  <c r="M1019" i="1"/>
  <c r="O1019" i="1" s="1"/>
  <c r="Q1019" i="1" s="1"/>
  <c r="N24" i="1"/>
  <c r="O24" i="1" s="1"/>
  <c r="Q24" i="1" s="1"/>
  <c r="N819" i="1"/>
  <c r="O819" i="1" s="1"/>
  <c r="Q819" i="1" s="1"/>
  <c r="M789" i="1"/>
  <c r="O789" i="1" s="1"/>
  <c r="Q789" i="1" s="1"/>
  <c r="M339" i="1"/>
  <c r="O339" i="1" s="1"/>
  <c r="Q339" i="1" s="1"/>
  <c r="N561" i="1"/>
  <c r="O561" i="1" s="1"/>
  <c r="Q561" i="1" s="1"/>
  <c r="M1178" i="1"/>
  <c r="N16" i="1"/>
  <c r="O16" i="1" s="1"/>
  <c r="Q16" i="1" s="1"/>
  <c r="N959" i="1"/>
  <c r="O959" i="1" s="1"/>
  <c r="Q959" i="1" s="1"/>
  <c r="M658" i="1"/>
  <c r="O658" i="1" s="1"/>
  <c r="Q658" i="1" s="1"/>
  <c r="M148" i="1"/>
  <c r="O148" i="1" s="1"/>
  <c r="Q148" i="1" s="1"/>
  <c r="N525" i="1"/>
  <c r="O525" i="1" s="1"/>
  <c r="Q525" i="1" s="1"/>
  <c r="N890" i="1"/>
  <c r="O890" i="1" s="1"/>
  <c r="Q890" i="1" s="1"/>
  <c r="M1060" i="1"/>
  <c r="N891" i="1"/>
  <c r="O891" i="1" s="1"/>
  <c r="Q891" i="1" s="1"/>
  <c r="N977" i="1"/>
  <c r="O977" i="1" s="1"/>
  <c r="Q977" i="1" s="1"/>
  <c r="N933" i="1"/>
  <c r="O933" i="1" s="1"/>
  <c r="Q933" i="1" s="1"/>
  <c r="N602" i="1"/>
  <c r="O602" i="1" s="1"/>
  <c r="Q602" i="1" s="1"/>
  <c r="N1164" i="1"/>
  <c r="M946" i="1"/>
  <c r="O946" i="1" s="1"/>
  <c r="Q946" i="1" s="1"/>
  <c r="M169" i="1"/>
  <c r="O169" i="1" s="1"/>
  <c r="Q169" i="1" s="1"/>
  <c r="M741" i="1"/>
  <c r="O741" i="1" s="1"/>
  <c r="Q741" i="1" s="1"/>
  <c r="N627" i="1"/>
  <c r="O627" i="1" s="1"/>
  <c r="Q627" i="1" s="1"/>
  <c r="M1150" i="1"/>
  <c r="M1142" i="1"/>
  <c r="N1095" i="1"/>
  <c r="N999" i="1"/>
  <c r="O999" i="1" s="1"/>
  <c r="Q999" i="1" s="1"/>
  <c r="M1174" i="1"/>
  <c r="N997" i="1"/>
  <c r="M359" i="1"/>
  <c r="O359" i="1" s="1"/>
  <c r="Q359" i="1" s="1"/>
  <c r="M393" i="1"/>
  <c r="O393" i="1" s="1"/>
  <c r="Q393" i="1" s="1"/>
  <c r="M553" i="1"/>
  <c r="O553" i="1" s="1"/>
  <c r="Q553" i="1" s="1"/>
  <c r="M737" i="1"/>
  <c r="O737" i="1" s="1"/>
  <c r="Q737" i="1" s="1"/>
  <c r="M995" i="1"/>
  <c r="O995" i="1" s="1"/>
  <c r="Q995" i="1" s="1"/>
  <c r="N792" i="1"/>
  <c r="O792" i="1" s="1"/>
  <c r="Q792" i="1" s="1"/>
  <c r="M1055" i="1"/>
  <c r="M117" i="1"/>
  <c r="O117" i="1" s="1"/>
  <c r="Q117" i="1" s="1"/>
  <c r="M115" i="1"/>
  <c r="O115" i="1" s="1"/>
  <c r="Q115" i="1" s="1"/>
  <c r="N746" i="1"/>
  <c r="O746" i="1" s="1"/>
  <c r="Q746" i="1" s="1"/>
  <c r="N245" i="1"/>
  <c r="O245" i="1" s="1"/>
  <c r="Q245" i="1" s="1"/>
  <c r="M728" i="1"/>
  <c r="O728" i="1" s="1"/>
  <c r="Q728" i="1" s="1"/>
  <c r="N287" i="1"/>
  <c r="O287" i="1" s="1"/>
  <c r="Q287" i="1" s="1"/>
  <c r="M807" i="1"/>
  <c r="O807" i="1" s="1"/>
  <c r="Q807" i="1" s="1"/>
  <c r="M768" i="1"/>
  <c r="O768" i="1" s="1"/>
  <c r="Q768" i="1" s="1"/>
  <c r="N136" i="1"/>
  <c r="O136" i="1" s="1"/>
  <c r="Q136" i="1" s="1"/>
  <c r="M246" i="1"/>
  <c r="O246" i="1" s="1"/>
  <c r="Q246" i="1" s="1"/>
  <c r="N547" i="1"/>
  <c r="O547" i="1" s="1"/>
  <c r="Q547" i="1" s="1"/>
  <c r="N716" i="1"/>
  <c r="O716" i="1" s="1"/>
  <c r="Q716" i="1" s="1"/>
  <c r="N273" i="1"/>
  <c r="O273" i="1" s="1"/>
  <c r="Q273" i="1" s="1"/>
  <c r="M511" i="1"/>
  <c r="O511" i="1" s="1"/>
  <c r="Q511" i="1" s="1"/>
  <c r="N669" i="1"/>
  <c r="O669" i="1" s="1"/>
  <c r="Q669" i="1" s="1"/>
  <c r="N898" i="1"/>
  <c r="O898" i="1" s="1"/>
  <c r="Q898" i="1" s="1"/>
  <c r="M1122" i="1"/>
  <c r="N877" i="1"/>
  <c r="O877" i="1" s="1"/>
  <c r="Q877" i="1" s="1"/>
  <c r="N870" i="1"/>
  <c r="O870" i="1" s="1"/>
  <c r="Q870" i="1" s="1"/>
  <c r="M866" i="1"/>
  <c r="O866" i="1" s="1"/>
  <c r="Q866" i="1" s="1"/>
  <c r="N134" i="1"/>
  <c r="O134" i="1" s="1"/>
  <c r="Q134" i="1" s="1"/>
  <c r="N93" i="1"/>
  <c r="O93" i="1" s="1"/>
  <c r="Q93" i="1" s="1"/>
  <c r="M447" i="1"/>
  <c r="O447" i="1" s="1"/>
  <c r="Q447" i="1" s="1"/>
  <c r="N1157" i="1"/>
  <c r="N1066" i="1"/>
  <c r="M1081" i="1"/>
  <c r="N649" i="1"/>
  <c r="O649" i="1" s="1"/>
  <c r="Q649" i="1" s="1"/>
  <c r="M753" i="1"/>
  <c r="O753" i="1" s="1"/>
  <c r="Q753" i="1" s="1"/>
  <c r="M215" i="1"/>
  <c r="O215" i="1" s="1"/>
  <c r="Q215" i="1" s="1"/>
  <c r="M818" i="1"/>
  <c r="O818" i="1" s="1"/>
  <c r="Q818" i="1" s="1"/>
  <c r="M418" i="1"/>
  <c r="O418" i="1" s="1"/>
  <c r="Q418" i="1" s="1"/>
  <c r="N668" i="1"/>
  <c r="O668" i="1" s="1"/>
  <c r="Q668" i="1" s="1"/>
  <c r="M899" i="1"/>
  <c r="O899" i="1" s="1"/>
  <c r="Q899" i="1" s="1"/>
  <c r="M1033" i="1"/>
  <c r="O1033" i="1" s="1"/>
  <c r="Q1033" i="1" s="1"/>
  <c r="N1037" i="1"/>
  <c r="O1037" i="1" s="1"/>
  <c r="Q1037" i="1" s="1"/>
  <c r="M775" i="1"/>
  <c r="O775" i="1" s="1"/>
  <c r="Q775" i="1" s="1"/>
  <c r="M760" i="1"/>
  <c r="O760" i="1" s="1"/>
  <c r="Q760" i="1" s="1"/>
  <c r="N1059" i="1"/>
  <c r="M322" i="1"/>
  <c r="O322" i="1" s="1"/>
  <c r="Q322" i="1" s="1"/>
  <c r="N519" i="1"/>
  <c r="O519" i="1" s="1"/>
  <c r="Q519" i="1" s="1"/>
  <c r="M743" i="1"/>
  <c r="O743" i="1" s="1"/>
  <c r="Q743" i="1" s="1"/>
  <c r="N1117" i="1"/>
  <c r="N954" i="1"/>
  <c r="O954" i="1" s="1"/>
  <c r="Q954" i="1" s="1"/>
  <c r="N1158" i="1"/>
  <c r="N1088" i="1"/>
  <c r="N1065" i="1"/>
  <c r="N374" i="1"/>
  <c r="O374" i="1" s="1"/>
  <c r="Q374" i="1" s="1"/>
  <c r="N861" i="1"/>
  <c r="O861" i="1" s="1"/>
  <c r="Q861" i="1" s="1"/>
  <c r="M727" i="1"/>
  <c r="O727" i="1" s="1"/>
  <c r="Q727" i="1" s="1"/>
  <c r="N44" i="1"/>
  <c r="O44" i="1" s="1"/>
  <c r="Q44" i="1" s="1"/>
  <c r="N244" i="1"/>
  <c r="O244" i="1" s="1"/>
  <c r="Q244" i="1" s="1"/>
  <c r="N962" i="1"/>
  <c r="O962" i="1" s="1"/>
  <c r="Q962" i="1" s="1"/>
  <c r="M249" i="1"/>
  <c r="O249" i="1" s="1"/>
  <c r="Q249" i="1" s="1"/>
  <c r="N533" i="1"/>
  <c r="O533" i="1" s="1"/>
  <c r="Q533" i="1" s="1"/>
  <c r="N678" i="1"/>
  <c r="O678" i="1" s="1"/>
  <c r="Q678" i="1" s="1"/>
  <c r="M725" i="1"/>
  <c r="O725" i="1" s="1"/>
  <c r="Q725" i="1" s="1"/>
  <c r="M135" i="1"/>
  <c r="O135" i="1" s="1"/>
  <c r="Q135" i="1" s="1"/>
  <c r="M1183" i="1"/>
  <c r="M833" i="1"/>
  <c r="O833" i="1" s="1"/>
  <c r="Q833" i="1" s="1"/>
  <c r="N804" i="1"/>
  <c r="O804" i="1" s="1"/>
  <c r="Q804" i="1" s="1"/>
  <c r="N145" i="1"/>
  <c r="O145" i="1" s="1"/>
  <c r="Q145" i="1" s="1"/>
  <c r="N78" i="1"/>
  <c r="O78" i="1" s="1"/>
  <c r="Q78" i="1" s="1"/>
  <c r="M587" i="1"/>
  <c r="O587" i="1" s="1"/>
  <c r="Q587" i="1" s="1"/>
  <c r="N434" i="1"/>
  <c r="O434" i="1" s="1"/>
  <c r="Q434" i="1" s="1"/>
  <c r="M621" i="1"/>
  <c r="O621" i="1" s="1"/>
  <c r="Q621" i="1" s="1"/>
  <c r="N752" i="1"/>
  <c r="O752" i="1" s="1"/>
  <c r="Q752" i="1" s="1"/>
  <c r="M857" i="1"/>
  <c r="O857" i="1" s="1"/>
  <c r="Q857" i="1" s="1"/>
  <c r="N1137" i="1"/>
  <c r="M43" i="1"/>
  <c r="O43" i="1" s="1"/>
  <c r="Q43" i="1" s="1"/>
  <c r="N8" i="1"/>
  <c r="O8" i="1" s="1"/>
  <c r="Q8" i="1" s="1"/>
  <c r="N327" i="1"/>
  <c r="O327" i="1" s="1"/>
  <c r="Q327" i="1" s="1"/>
  <c r="N412" i="1"/>
  <c r="O412" i="1" s="1"/>
  <c r="Q412" i="1" s="1"/>
  <c r="M487" i="1"/>
  <c r="O487" i="1" s="1"/>
  <c r="Q487" i="1" s="1"/>
  <c r="N622" i="1"/>
  <c r="O622" i="1" s="1"/>
  <c r="Q622" i="1" s="1"/>
  <c r="N633" i="1"/>
  <c r="O633" i="1" s="1"/>
  <c r="Q633" i="1" s="1"/>
  <c r="N801" i="1"/>
  <c r="O801" i="1" s="1"/>
  <c r="Q801" i="1" s="1"/>
  <c r="M1000" i="1"/>
  <c r="O1000" i="1" s="1"/>
  <c r="Q1000" i="1" s="1"/>
  <c r="N1051" i="1"/>
  <c r="O1051" i="1" s="1"/>
  <c r="Q1051" i="1" s="1"/>
  <c r="N1074" i="1"/>
  <c r="N1184" i="1"/>
  <c r="M1078" i="1"/>
  <c r="M983" i="1"/>
  <c r="O983" i="1" s="1"/>
  <c r="Q983" i="1" s="1"/>
  <c r="M1166" i="1"/>
  <c r="M576" i="1"/>
  <c r="O576" i="1" s="1"/>
  <c r="Q576" i="1" s="1"/>
  <c r="M1038" i="1"/>
  <c r="O1038" i="1" s="1"/>
  <c r="Q1038" i="1" s="1"/>
  <c r="N1009" i="1"/>
  <c r="O1009" i="1" s="1"/>
  <c r="Q1009" i="1" s="1"/>
  <c r="N663" i="1"/>
  <c r="O663" i="1" s="1"/>
  <c r="Q663" i="1" s="1"/>
  <c r="M539" i="1"/>
  <c r="O539" i="1" s="1"/>
  <c r="Q539" i="1" s="1"/>
  <c r="M268" i="1"/>
  <c r="O268" i="1" s="1"/>
  <c r="Q268" i="1" s="1"/>
  <c r="N425" i="1"/>
  <c r="O425" i="1" s="1"/>
  <c r="Q425" i="1" s="1"/>
  <c r="N509" i="1"/>
  <c r="O509" i="1" s="1"/>
  <c r="Q509" i="1" s="1"/>
  <c r="M494" i="1"/>
  <c r="O494" i="1" s="1"/>
  <c r="Q494" i="1" s="1"/>
  <c r="M631" i="1"/>
  <c r="O631" i="1" s="1"/>
  <c r="Q631" i="1" s="1"/>
  <c r="M762" i="1"/>
  <c r="O762" i="1" s="1"/>
  <c r="Q762" i="1" s="1"/>
  <c r="N1028" i="1"/>
  <c r="N1129" i="1"/>
  <c r="N960" i="1"/>
  <c r="O960" i="1" s="1"/>
  <c r="Q960" i="1" s="1"/>
  <c r="M793" i="1"/>
  <c r="O793" i="1" s="1"/>
  <c r="Q793" i="1" s="1"/>
  <c r="M1079" i="1"/>
  <c r="M348" i="1"/>
  <c r="O348" i="1" s="1"/>
  <c r="Q348" i="1" s="1"/>
  <c r="M569" i="1"/>
  <c r="O569" i="1" s="1"/>
  <c r="Q569" i="1" s="1"/>
  <c r="M712" i="1"/>
  <c r="O712" i="1" s="1"/>
  <c r="Q712" i="1" s="1"/>
  <c r="N1105" i="1"/>
  <c r="M751" i="1"/>
  <c r="O751" i="1" s="1"/>
  <c r="Q751" i="1" s="1"/>
  <c r="M48" i="1"/>
  <c r="O48" i="1" s="1"/>
  <c r="Q48" i="1" s="1"/>
  <c r="N173" i="1"/>
  <c r="O173" i="1" s="1"/>
  <c r="Q173" i="1" s="1"/>
  <c r="N441" i="1"/>
  <c r="O441" i="1" s="1"/>
  <c r="Q441" i="1" s="1"/>
  <c r="N502" i="1"/>
  <c r="O502" i="1" s="1"/>
  <c r="Q502" i="1" s="1"/>
  <c r="N517" i="1"/>
  <c r="O517" i="1" s="1"/>
  <c r="Q517" i="1" s="1"/>
  <c r="N615" i="1"/>
  <c r="O615" i="1" s="1"/>
  <c r="Q615" i="1" s="1"/>
  <c r="M646" i="1"/>
  <c r="O646" i="1" s="1"/>
  <c r="Q646" i="1" s="1"/>
  <c r="M664" i="1"/>
  <c r="O664" i="1" s="1"/>
  <c r="Q664" i="1" s="1"/>
  <c r="N940" i="1"/>
  <c r="O940" i="1" s="1"/>
  <c r="Q940" i="1" s="1"/>
  <c r="N828" i="1"/>
  <c r="O828" i="1" s="1"/>
  <c r="Q828" i="1" s="1"/>
  <c r="N1107" i="1"/>
  <c r="M1147" i="1"/>
  <c r="N243" i="1"/>
  <c r="O243" i="1" s="1"/>
  <c r="Q243" i="1" s="1"/>
  <c r="N601" i="1"/>
  <c r="O601" i="1" s="1"/>
  <c r="Q601" i="1" s="1"/>
  <c r="M733" i="1"/>
  <c r="O733" i="1" s="1"/>
  <c r="Q733" i="1" s="1"/>
  <c r="N937" i="1"/>
  <c r="O937" i="1" s="1"/>
  <c r="Q937" i="1" s="1"/>
  <c r="M364" i="1"/>
  <c r="O364" i="1" s="1"/>
  <c r="Q364" i="1" s="1"/>
  <c r="N288" i="1"/>
  <c r="O288" i="1" s="1"/>
  <c r="Q288" i="1" s="1"/>
  <c r="N230" i="1"/>
  <c r="O230" i="1" s="1"/>
  <c r="Q230" i="1" s="1"/>
  <c r="N317" i="1"/>
  <c r="O317" i="1" s="1"/>
  <c r="Q317" i="1" s="1"/>
  <c r="N520" i="1"/>
  <c r="O520" i="1" s="1"/>
  <c r="Q520" i="1" s="1"/>
  <c r="N693" i="1"/>
  <c r="O693" i="1" s="1"/>
  <c r="Q693" i="1" s="1"/>
  <c r="N724" i="1"/>
  <c r="O724" i="1" s="1"/>
  <c r="Q724" i="1" s="1"/>
  <c r="M480" i="1"/>
  <c r="O480" i="1" s="1"/>
  <c r="Q480" i="1" s="1"/>
  <c r="M961" i="1"/>
  <c r="O961" i="1" s="1"/>
  <c r="Q961" i="1" s="1"/>
  <c r="N1146" i="1"/>
  <c r="N565" i="1"/>
  <c r="O565" i="1" s="1"/>
  <c r="Q565" i="1" s="1"/>
  <c r="N1002" i="1"/>
  <c r="O1002" i="1" s="1"/>
  <c r="Q1002" i="1" s="1"/>
  <c r="N980" i="1"/>
  <c r="O980" i="1" s="1"/>
  <c r="Q980" i="1" s="1"/>
  <c r="M1011" i="1"/>
  <c r="O1011" i="1" s="1"/>
  <c r="Q1011" i="1" s="1"/>
  <c r="M433" i="1"/>
  <c r="O433" i="1" s="1"/>
  <c r="Q433" i="1" s="1"/>
  <c r="M607" i="1"/>
  <c r="O607" i="1" s="1"/>
  <c r="Q607" i="1" s="1"/>
  <c r="N1005" i="1"/>
  <c r="M590" i="1"/>
  <c r="O590" i="1" s="1"/>
  <c r="Q590" i="1" s="1"/>
  <c r="M527" i="1"/>
  <c r="O527" i="1" s="1"/>
  <c r="Q527" i="1" s="1"/>
  <c r="M779" i="1"/>
  <c r="O779" i="1" s="1"/>
  <c r="Q779" i="1" s="1"/>
  <c r="M140" i="1"/>
  <c r="O140" i="1" s="1"/>
  <c r="Q140" i="1" s="1"/>
  <c r="N685" i="1"/>
  <c r="O685" i="1" s="1"/>
  <c r="Q685" i="1" s="1"/>
  <c r="N1133" i="1"/>
  <c r="N220" i="1"/>
  <c r="O220" i="1" s="1"/>
  <c r="Q220" i="1" s="1"/>
  <c r="M337" i="1"/>
  <c r="O337" i="1" s="1"/>
  <c r="Q337" i="1" s="1"/>
  <c r="N584" i="1"/>
  <c r="O584" i="1" s="1"/>
  <c r="Q584" i="1" s="1"/>
  <c r="N1187" i="1"/>
  <c r="M175" i="1"/>
  <c r="O175" i="1" s="1"/>
  <c r="Q175" i="1" s="1"/>
  <c r="N1021" i="1"/>
  <c r="N655" i="1"/>
  <c r="O655" i="1" s="1"/>
  <c r="Q655" i="1" s="1"/>
  <c r="N399" i="1"/>
  <c r="O399" i="1" s="1"/>
  <c r="Q399" i="1" s="1"/>
  <c r="N1048" i="1"/>
  <c r="O1048" i="1" s="1"/>
  <c r="Q1048" i="1" s="1"/>
  <c r="M1024" i="1"/>
  <c r="O1024" i="1" s="1"/>
  <c r="Q1024" i="1" s="1"/>
  <c r="N800" i="1"/>
  <c r="O800" i="1" s="1"/>
  <c r="Q800" i="1" s="1"/>
  <c r="N1177" i="1"/>
  <c r="N1112" i="1"/>
  <c r="N239" i="1"/>
  <c r="O239" i="1" s="1"/>
  <c r="Q239" i="1" s="1"/>
  <c r="N1138" i="1"/>
  <c r="N676" i="1"/>
  <c r="O676" i="1" s="1"/>
  <c r="Q676" i="1" s="1"/>
  <c r="N1053" i="1"/>
  <c r="M953" i="1"/>
  <c r="O953" i="1" s="1"/>
  <c r="Q953" i="1" s="1"/>
  <c r="M1163" i="1"/>
  <c r="N1155" i="1"/>
  <c r="N754" i="1"/>
  <c r="O754" i="1" s="1"/>
  <c r="Q754" i="1" s="1"/>
  <c r="M491" i="1"/>
  <c r="O491" i="1" s="1"/>
  <c r="Q491" i="1" s="1"/>
  <c r="N324" i="1"/>
  <c r="O324" i="1" s="1"/>
  <c r="Q324" i="1" s="1"/>
  <c r="M102" i="1"/>
  <c r="O102" i="1" s="1"/>
  <c r="Q102" i="1" s="1"/>
  <c r="N275" i="1"/>
  <c r="O275" i="1" s="1"/>
  <c r="Q275" i="1" s="1"/>
  <c r="M589" i="1"/>
  <c r="O589" i="1" s="1"/>
  <c r="Q589" i="1" s="1"/>
  <c r="M871" i="1"/>
  <c r="O871" i="1" s="1"/>
  <c r="Q871" i="1" s="1"/>
  <c r="N822" i="1"/>
  <c r="O822" i="1" s="1"/>
  <c r="Q822" i="1" s="1"/>
  <c r="M1022" i="1"/>
  <c r="O1022" i="1" s="1"/>
  <c r="Q1022" i="1" s="1"/>
  <c r="N834" i="1"/>
  <c r="O834" i="1" s="1"/>
  <c r="Q834" i="1" s="1"/>
  <c r="N132" i="1"/>
  <c r="O132" i="1" s="1"/>
  <c r="Q132" i="1" s="1"/>
  <c r="M236" i="1"/>
  <c r="O236" i="1" s="1"/>
  <c r="Q236" i="1" s="1"/>
  <c r="M240" i="1"/>
  <c r="O240" i="1" s="1"/>
  <c r="Q240" i="1" s="1"/>
  <c r="M250" i="1"/>
  <c r="O250" i="1" s="1"/>
  <c r="Q250" i="1" s="1"/>
  <c r="N531" i="1"/>
  <c r="O531" i="1" s="1"/>
  <c r="Q531" i="1" s="1"/>
  <c r="N596" i="1"/>
  <c r="O596" i="1" s="1"/>
  <c r="Q596" i="1" s="1"/>
  <c r="N528" i="1"/>
  <c r="O528" i="1" s="1"/>
  <c r="Q528" i="1" s="1"/>
  <c r="M682" i="1"/>
  <c r="O682" i="1" s="1"/>
  <c r="Q682" i="1" s="1"/>
  <c r="N667" i="1"/>
  <c r="O667" i="1" s="1"/>
  <c r="Q667" i="1" s="1"/>
  <c r="N713" i="1"/>
  <c r="O713" i="1" s="1"/>
  <c r="Q713" i="1" s="1"/>
  <c r="N661" i="1"/>
  <c r="O661" i="1" s="1"/>
  <c r="Q661" i="1" s="1"/>
  <c r="N875" i="1"/>
  <c r="O875" i="1" s="1"/>
  <c r="Q875" i="1" s="1"/>
  <c r="N1077" i="1"/>
  <c r="M874" i="1"/>
  <c r="O874" i="1" s="1"/>
  <c r="Q874" i="1" s="1"/>
  <c r="M880" i="1"/>
  <c r="O880" i="1" s="1"/>
  <c r="Q880" i="1" s="1"/>
  <c r="N1128" i="1"/>
  <c r="M1153" i="1"/>
  <c r="N1120" i="1"/>
  <c r="N1097" i="1"/>
  <c r="M1083" i="1"/>
  <c r="N1012" i="1"/>
  <c r="O1012" i="1" s="1"/>
  <c r="Q1012" i="1" s="1"/>
  <c r="M1170" i="1"/>
  <c r="M1040" i="1"/>
  <c r="O1040" i="1" s="1"/>
  <c r="Q1040" i="1" s="1"/>
  <c r="N766" i="1"/>
  <c r="O766" i="1" s="1"/>
  <c r="Q766" i="1" s="1"/>
  <c r="N935" i="1"/>
  <c r="M564" i="1"/>
  <c r="O564" i="1" s="1"/>
  <c r="Q564" i="1" s="1"/>
  <c r="M549" i="1"/>
  <c r="O549" i="1" s="1"/>
  <c r="Q549" i="1" s="1"/>
  <c r="N824" i="1"/>
  <c r="O824" i="1" s="1"/>
  <c r="Q824" i="1" s="1"/>
  <c r="M830" i="1"/>
  <c r="O830" i="1" s="1"/>
  <c r="Q830" i="1" s="1"/>
  <c r="N1143" i="1"/>
  <c r="N1125" i="1"/>
  <c r="N1063" i="1"/>
  <c r="N948" i="1"/>
  <c r="N1126" i="1"/>
  <c r="M859" i="1"/>
  <c r="O859" i="1" s="1"/>
  <c r="Q859" i="1" s="1"/>
  <c r="M191" i="1"/>
  <c r="O191" i="1" s="1"/>
  <c r="Q191" i="1" s="1"/>
  <c r="M645" i="1"/>
  <c r="O645" i="1" s="1"/>
  <c r="Q645" i="1" s="1"/>
  <c r="N1181" i="1"/>
  <c r="M1130" i="1"/>
  <c r="N1010" i="1"/>
  <c r="N251" i="1"/>
  <c r="O251" i="1" s="1"/>
  <c r="Q251" i="1" s="1"/>
  <c r="N298" i="1"/>
  <c r="O298" i="1" s="1"/>
  <c r="Q298" i="1" s="1"/>
  <c r="N235" i="1"/>
  <c r="O235" i="1" s="1"/>
  <c r="Q235" i="1" s="1"/>
  <c r="N514" i="1"/>
  <c r="O514" i="1" s="1"/>
  <c r="Q514" i="1" s="1"/>
  <c r="N362" i="1"/>
  <c r="O362" i="1" s="1"/>
  <c r="Q362" i="1" s="1"/>
  <c r="M436" i="1"/>
  <c r="O436" i="1" s="1"/>
  <c r="Q436" i="1" s="1"/>
  <c r="N604" i="1"/>
  <c r="O604" i="1" s="1"/>
  <c r="Q604" i="1" s="1"/>
  <c r="N628" i="1"/>
  <c r="O628" i="1" s="1"/>
  <c r="Q628" i="1" s="1"/>
  <c r="N581" i="1"/>
  <c r="O581" i="1" s="1"/>
  <c r="Q581" i="1" s="1"/>
  <c r="N736" i="1"/>
  <c r="O736" i="1" s="1"/>
  <c r="Q736" i="1" s="1"/>
  <c r="M867" i="1"/>
  <c r="O867" i="1" s="1"/>
  <c r="Q867" i="1" s="1"/>
  <c r="N684" i="1"/>
  <c r="O684" i="1" s="1"/>
  <c r="Q684" i="1" s="1"/>
  <c r="N1085" i="1"/>
  <c r="N820" i="1"/>
  <c r="O820" i="1" s="1"/>
  <c r="Q820" i="1" s="1"/>
  <c r="N722" i="1"/>
  <c r="O722" i="1" s="1"/>
  <c r="Q722" i="1" s="1"/>
  <c r="N451" i="1"/>
  <c r="O451" i="1" s="1"/>
  <c r="Q451" i="1" s="1"/>
  <c r="N927" i="1"/>
  <c r="O927" i="1" s="1"/>
  <c r="Q927" i="1" s="1"/>
  <c r="N1017" i="1"/>
  <c r="O1017" i="1" s="1"/>
  <c r="Q1017" i="1" s="1"/>
  <c r="M1026" i="1"/>
  <c r="O1026" i="1" s="1"/>
  <c r="Q1026" i="1" s="1"/>
  <c r="M1036" i="1"/>
  <c r="O1036" i="1" s="1"/>
  <c r="Q1036" i="1" s="1"/>
  <c r="N1025" i="1"/>
  <c r="O1025" i="1" s="1"/>
  <c r="Q1025" i="1" s="1"/>
  <c r="M1134" i="1"/>
  <c r="N1132" i="1"/>
  <c r="N1104" i="1"/>
  <c r="M679" i="1"/>
  <c r="O679" i="1" s="1"/>
  <c r="Q679" i="1" s="1"/>
  <c r="M840" i="1"/>
  <c r="O840" i="1" s="1"/>
  <c r="Q840" i="1" s="1"/>
  <c r="N711" i="1"/>
  <c r="O711" i="1" s="1"/>
  <c r="Q711" i="1" s="1"/>
  <c r="N224" i="1"/>
  <c r="O224" i="1" s="1"/>
  <c r="Q224" i="1" s="1"/>
  <c r="M406" i="1"/>
  <c r="O406" i="1" s="1"/>
  <c r="Q406" i="1" s="1"/>
  <c r="N411" i="1"/>
  <c r="O411" i="1" s="1"/>
  <c r="Q411" i="1" s="1"/>
  <c r="N719" i="1"/>
  <c r="O719" i="1" s="1"/>
  <c r="Q719" i="1" s="1"/>
  <c r="M925" i="1"/>
  <c r="O925" i="1" s="1"/>
  <c r="Q925" i="1" s="1"/>
  <c r="N366" i="1"/>
  <c r="O366" i="1" s="1"/>
  <c r="Q366" i="1" s="1"/>
  <c r="M878" i="1"/>
  <c r="O878" i="1" s="1"/>
  <c r="Q878" i="1" s="1"/>
  <c r="M515" i="1"/>
  <c r="O515" i="1" s="1"/>
  <c r="Q515" i="1" s="1"/>
  <c r="M783" i="1"/>
  <c r="O783" i="1" s="1"/>
  <c r="Q783" i="1" s="1"/>
  <c r="M25" i="1"/>
  <c r="O25" i="1" s="1"/>
  <c r="Q25" i="1" s="1"/>
  <c r="N125" i="1"/>
  <c r="O125" i="1" s="1"/>
  <c r="Q125" i="1" s="1"/>
  <c r="N257" i="1"/>
  <c r="O257" i="1" s="1"/>
  <c r="Q257" i="1" s="1"/>
  <c r="M307" i="1"/>
  <c r="O307" i="1" s="1"/>
  <c r="Q307" i="1" s="1"/>
  <c r="N285" i="1"/>
  <c r="O285" i="1" s="1"/>
  <c r="Q285" i="1" s="1"/>
  <c r="N483" i="1"/>
  <c r="O483" i="1" s="1"/>
  <c r="Q483" i="1" s="1"/>
  <c r="N479" i="1"/>
  <c r="O479" i="1" s="1"/>
  <c r="Q479" i="1" s="1"/>
  <c r="N465" i="1"/>
  <c r="O465" i="1" s="1"/>
  <c r="Q465" i="1" s="1"/>
  <c r="M614" i="1"/>
  <c r="O614" i="1" s="1"/>
  <c r="Q614" i="1" s="1"/>
  <c r="N598" i="1"/>
  <c r="O598" i="1" s="1"/>
  <c r="Q598" i="1" s="1"/>
  <c r="M654" i="1"/>
  <c r="O654" i="1" s="1"/>
  <c r="Q654" i="1" s="1"/>
  <c r="N599" i="1"/>
  <c r="O599" i="1" s="1"/>
  <c r="Q599" i="1" s="1"/>
  <c r="M677" i="1"/>
  <c r="O677" i="1" s="1"/>
  <c r="Q677" i="1" s="1"/>
  <c r="M692" i="1"/>
  <c r="O692" i="1" s="1"/>
  <c r="Q692" i="1" s="1"/>
  <c r="N881" i="1"/>
  <c r="O881" i="1" s="1"/>
  <c r="Q881" i="1" s="1"/>
  <c r="N1093" i="1"/>
  <c r="M839" i="1"/>
  <c r="O839" i="1" s="1"/>
  <c r="Q839" i="1" s="1"/>
  <c r="N930" i="1"/>
  <c r="O930" i="1" s="1"/>
  <c r="Q930" i="1" s="1"/>
  <c r="N1049" i="1"/>
  <c r="O1049" i="1" s="1"/>
  <c r="Q1049" i="1" s="1"/>
  <c r="M1145" i="1"/>
  <c r="N1188" i="1"/>
  <c r="M1102" i="1"/>
  <c r="M1099" i="1"/>
  <c r="N1148" i="1"/>
  <c r="N1123" i="1"/>
  <c r="N1016" i="1"/>
  <c r="M851" i="1"/>
  <c r="O851" i="1" s="1"/>
  <c r="Q851" i="1" s="1"/>
  <c r="N1159" i="1"/>
  <c r="N1013" i="1"/>
  <c r="O1013" i="1" s="1"/>
  <c r="Q1013" i="1" s="1"/>
  <c r="M784" i="1"/>
  <c r="O784" i="1" s="1"/>
  <c r="Q784" i="1" s="1"/>
  <c r="N1007" i="1"/>
  <c r="O1007" i="1" s="1"/>
  <c r="Q1007" i="1" s="1"/>
  <c r="M809" i="1"/>
  <c r="O809" i="1" s="1"/>
  <c r="Q809" i="1" s="1"/>
  <c r="M1039" i="1"/>
  <c r="O1039" i="1" s="1"/>
  <c r="Q1039" i="1" s="1"/>
  <c r="N1173" i="1"/>
  <c r="M864" i="1"/>
  <c r="O864" i="1" s="1"/>
  <c r="Q864" i="1" s="1"/>
  <c r="M1103" i="1"/>
  <c r="N630" i="1"/>
  <c r="O630" i="1" s="1"/>
  <c r="Q630" i="1" s="1"/>
  <c r="N1069" i="1"/>
  <c r="N734" i="1"/>
  <c r="O734" i="1" s="1"/>
  <c r="Q734" i="1" s="1"/>
  <c r="M71" i="1"/>
  <c r="O71" i="1" s="1"/>
  <c r="Q71" i="1" s="1"/>
  <c r="N280" i="1"/>
  <c r="O280" i="1" s="1"/>
  <c r="Q280" i="1" s="1"/>
  <c r="N304" i="1"/>
  <c r="O304" i="1" s="1"/>
  <c r="Q304" i="1" s="1"/>
  <c r="M660" i="1"/>
  <c r="O660" i="1" s="1"/>
  <c r="Q660" i="1" s="1"/>
  <c r="M694" i="1"/>
  <c r="O694" i="1" s="1"/>
  <c r="Q694" i="1" s="1"/>
  <c r="N924" i="1"/>
  <c r="O924" i="1" s="1"/>
  <c r="Q924" i="1" s="1"/>
  <c r="N1109" i="1"/>
  <c r="M1089" i="1"/>
  <c r="N893" i="1"/>
  <c r="O893" i="1" s="1"/>
  <c r="Q893" i="1" s="1"/>
  <c r="N55" i="1"/>
  <c r="O55" i="1" s="1"/>
  <c r="Q55" i="1" s="1"/>
  <c r="M41" i="1"/>
  <c r="O41" i="1" s="1"/>
  <c r="Q41" i="1" s="1"/>
  <c r="N32" i="1"/>
  <c r="O32" i="1" s="1"/>
  <c r="Q32" i="1" s="1"/>
  <c r="D34" i="8"/>
  <c r="D35" i="8" s="1"/>
  <c r="D36" i="8"/>
  <c r="D37" i="8" s="1"/>
  <c r="D22" i="8"/>
  <c r="D23" i="8" s="1"/>
  <c r="E19" i="8"/>
  <c r="E17" i="8"/>
  <c r="E15" i="8"/>
  <c r="F3" i="8"/>
  <c r="E18" i="8"/>
  <c r="E16" i="8"/>
  <c r="E14" i="8"/>
  <c r="E13" i="8"/>
  <c r="E12" i="8"/>
  <c r="E11" i="8"/>
  <c r="E10" i="8"/>
  <c r="E9" i="8"/>
  <c r="E8" i="8"/>
  <c r="E7" i="8"/>
  <c r="E6" i="8"/>
  <c r="M513" i="1"/>
  <c r="O513" i="1" s="1"/>
  <c r="Q513" i="1" s="1"/>
  <c r="M644" i="1"/>
  <c r="O644" i="1" s="1"/>
  <c r="Q644" i="1" s="1"/>
  <c r="M1075" i="1"/>
  <c r="M1152" i="1"/>
  <c r="M1072" i="1"/>
  <c r="N461" i="1"/>
  <c r="O461" i="1" s="1"/>
  <c r="Q461" i="1" s="1"/>
  <c r="M613" i="1"/>
  <c r="O613" i="1" s="1"/>
  <c r="Q613" i="1" s="1"/>
  <c r="M674" i="1"/>
  <c r="O674" i="1" s="1"/>
  <c r="Q674" i="1" s="1"/>
  <c r="N478" i="1"/>
  <c r="O478" i="1" s="1"/>
  <c r="Q478" i="1" s="1"/>
  <c r="N987" i="1"/>
  <c r="N879" i="1"/>
  <c r="O879" i="1" s="1"/>
  <c r="Q879" i="1" s="1"/>
  <c r="M791" i="1"/>
  <c r="O791" i="1" s="1"/>
  <c r="Q791" i="1" s="1"/>
  <c r="M640" i="1"/>
  <c r="O640" i="1" s="1"/>
  <c r="Q640" i="1" s="1"/>
  <c r="M620" i="1"/>
  <c r="O620" i="1" s="1"/>
  <c r="Q620" i="1" s="1"/>
  <c r="M974" i="1"/>
  <c r="O974" i="1" s="1"/>
  <c r="Q974" i="1" s="1"/>
  <c r="N1041" i="1"/>
  <c r="N1106" i="1"/>
  <c r="M835" i="1"/>
  <c r="O835" i="1" s="1"/>
  <c r="Q835" i="1" s="1"/>
  <c r="N97" i="1"/>
  <c r="O97" i="1" s="1"/>
  <c r="Q97" i="1" s="1"/>
  <c r="M580" i="1"/>
  <c r="O580" i="1" s="1"/>
  <c r="Q580" i="1" s="1"/>
  <c r="N680" i="1"/>
  <c r="O680" i="1" s="1"/>
  <c r="Q680" i="1" s="1"/>
  <c r="M739" i="1"/>
  <c r="O739" i="1" s="1"/>
  <c r="Q739" i="1" s="1"/>
  <c r="N673" i="1"/>
  <c r="O673" i="1" s="1"/>
  <c r="Q673" i="1" s="1"/>
  <c r="N1135" i="1"/>
  <c r="N17" i="1"/>
  <c r="O17" i="1" s="1"/>
  <c r="Q17" i="1" s="1"/>
  <c r="N181" i="1"/>
  <c r="O181" i="1" s="1"/>
  <c r="Q181" i="1" s="1"/>
  <c r="N303" i="1"/>
  <c r="O303" i="1" s="1"/>
  <c r="Q303" i="1" s="1"/>
  <c r="M338" i="1"/>
  <c r="O338" i="1" s="1"/>
  <c r="Q338" i="1" s="1"/>
  <c r="N708" i="1"/>
  <c r="O708" i="1" s="1"/>
  <c r="Q708" i="1" s="1"/>
  <c r="N882" i="1"/>
  <c r="O882" i="1" s="1"/>
  <c r="Q882" i="1" s="1"/>
  <c r="M938" i="1"/>
  <c r="O938" i="1" s="1"/>
  <c r="Q938" i="1" s="1"/>
  <c r="N1058" i="1"/>
  <c r="M1042" i="1"/>
  <c r="O1042" i="1" s="1"/>
  <c r="Q1042" i="1" s="1"/>
  <c r="N543" i="1"/>
  <c r="O543" i="1" s="1"/>
  <c r="Q543" i="1" s="1"/>
  <c r="M123" i="1"/>
  <c r="O123" i="1" s="1"/>
  <c r="Q123" i="1" s="1"/>
  <c r="N557" i="1"/>
  <c r="O557" i="1" s="1"/>
  <c r="Q557" i="1" s="1"/>
  <c r="N558" i="1"/>
  <c r="O558" i="1" s="1"/>
  <c r="Q558" i="1" s="1"/>
  <c r="N788" i="1"/>
  <c r="O788" i="1" s="1"/>
  <c r="Q788" i="1" s="1"/>
  <c r="M1082" i="1"/>
  <c r="N218" i="1"/>
  <c r="O218" i="1" s="1"/>
  <c r="Q218" i="1" s="1"/>
  <c r="M300" i="1"/>
  <c r="O300" i="1" s="1"/>
  <c r="Q300" i="1" s="1"/>
  <c r="N271" i="1"/>
  <c r="O271" i="1" s="1"/>
  <c r="Q271" i="1" s="1"/>
  <c r="N536" i="1"/>
  <c r="O536" i="1" s="1"/>
  <c r="Q536" i="1" s="1"/>
  <c r="N735" i="1"/>
  <c r="O735" i="1" s="1"/>
  <c r="Q735" i="1" s="1"/>
  <c r="N744" i="1"/>
  <c r="O744" i="1" s="1"/>
  <c r="Q744" i="1" s="1"/>
  <c r="N817" i="1"/>
  <c r="O817" i="1" s="1"/>
  <c r="Q817" i="1" s="1"/>
  <c r="M143" i="1"/>
  <c r="O143" i="1" s="1"/>
  <c r="Q143" i="1" s="1"/>
  <c r="M223" i="1"/>
  <c r="O223" i="1" s="1"/>
  <c r="Q223" i="1" s="1"/>
  <c r="N378" i="1"/>
  <c r="O378" i="1" s="1"/>
  <c r="Q378" i="1" s="1"/>
  <c r="M429" i="1"/>
  <c r="O429" i="1" s="1"/>
  <c r="Q429" i="1" s="1"/>
  <c r="N545" i="1"/>
  <c r="O545" i="1" s="1"/>
  <c r="Q545" i="1" s="1"/>
  <c r="N308" i="1"/>
  <c r="O308" i="1" s="1"/>
  <c r="Q308" i="1" s="1"/>
  <c r="M283" i="1"/>
  <c r="O283" i="1" s="1"/>
  <c r="Q283" i="1" s="1"/>
  <c r="M351" i="1"/>
  <c r="O351" i="1" s="1"/>
  <c r="Q351" i="1" s="1"/>
  <c r="N320" i="1"/>
  <c r="O320" i="1" s="1"/>
  <c r="Q320" i="1" s="1"/>
  <c r="M473" i="1"/>
  <c r="O473" i="1" s="1"/>
  <c r="Q473" i="1" s="1"/>
  <c r="N637" i="1"/>
  <c r="O637" i="1" s="1"/>
  <c r="Q637" i="1" s="1"/>
  <c r="M844" i="1"/>
  <c r="O844" i="1" s="1"/>
  <c r="Q844" i="1" s="1"/>
  <c r="N770" i="1"/>
  <c r="O770" i="1" s="1"/>
  <c r="Q770" i="1" s="1"/>
  <c r="M1054" i="1"/>
  <c r="N1118" i="1"/>
  <c r="M1169" i="1"/>
  <c r="M1185" i="1"/>
  <c r="N1015" i="1"/>
  <c r="O1015" i="1" s="1"/>
  <c r="Q1015" i="1" s="1"/>
  <c r="M1087" i="1"/>
  <c r="N1071" i="1"/>
  <c r="N992" i="1"/>
  <c r="O992" i="1" s="1"/>
  <c r="Q992" i="1" s="1"/>
  <c r="M838" i="1"/>
  <c r="O838" i="1" s="1"/>
  <c r="Q838" i="1" s="1"/>
  <c r="N358" i="1"/>
  <c r="O358" i="1" s="1"/>
  <c r="Q358" i="1" s="1"/>
  <c r="M503" i="1"/>
  <c r="O503" i="1" s="1"/>
  <c r="Q503" i="1" s="1"/>
  <c r="N635" i="1"/>
  <c r="O635" i="1" s="1"/>
  <c r="Q635" i="1" s="1"/>
  <c r="M723" i="1"/>
  <c r="O723" i="1" s="1"/>
  <c r="Q723" i="1" s="1"/>
  <c r="M872" i="1"/>
  <c r="O872" i="1" s="1"/>
  <c r="Q872" i="1" s="1"/>
  <c r="N1136" i="1"/>
  <c r="N957" i="1"/>
  <c r="N1172" i="1"/>
  <c r="N695" i="1"/>
  <c r="O695" i="1" s="1"/>
  <c r="Q695" i="1" s="1"/>
  <c r="M876" i="1"/>
  <c r="O876" i="1" s="1"/>
  <c r="Q876" i="1" s="1"/>
  <c r="M207" i="1"/>
  <c r="O207" i="1" s="1"/>
  <c r="Q207" i="1" s="1"/>
  <c r="M212" i="1"/>
  <c r="O212" i="1" s="1"/>
  <c r="Q212" i="1" s="1"/>
  <c r="N267" i="1"/>
  <c r="O267" i="1" s="1"/>
  <c r="Q267" i="1" s="1"/>
  <c r="N562" i="1"/>
  <c r="O562" i="1" s="1"/>
  <c r="Q562" i="1" s="1"/>
  <c r="M702" i="1"/>
  <c r="O702" i="1" s="1"/>
  <c r="Q702" i="1" s="1"/>
  <c r="N756" i="1"/>
  <c r="O756" i="1" s="1"/>
  <c r="Q756" i="1" s="1"/>
  <c r="N1067" i="1"/>
  <c r="M355" i="1"/>
  <c r="O355" i="1" s="1"/>
  <c r="Q355" i="1" s="1"/>
  <c r="M363" i="1"/>
  <c r="O363" i="1" s="1"/>
  <c r="Q363" i="1" s="1"/>
  <c r="M526" i="1"/>
  <c r="O526" i="1" s="1"/>
  <c r="Q526" i="1" s="1"/>
  <c r="M626" i="1"/>
  <c r="O626" i="1" s="1"/>
  <c r="Q626" i="1" s="1"/>
  <c r="N1029" i="1"/>
  <c r="N810" i="1"/>
  <c r="O810" i="1" s="1"/>
  <c r="Q810" i="1" s="1"/>
  <c r="M998" i="1"/>
  <c r="O998" i="1" s="1"/>
  <c r="Q998" i="1" s="1"/>
  <c r="M1062" i="1"/>
  <c r="N1154" i="1"/>
  <c r="N973" i="1"/>
  <c r="O973" i="1" s="1"/>
  <c r="Q973" i="1" s="1"/>
  <c r="N1080" i="1"/>
  <c r="N814" i="1"/>
  <c r="O814" i="1" s="1"/>
  <c r="Q814" i="1" s="1"/>
  <c r="N369" i="1"/>
  <c r="O369" i="1" s="1"/>
  <c r="Q369" i="1" s="1"/>
  <c r="M474" i="1"/>
  <c r="O474" i="1" s="1"/>
  <c r="Q474" i="1" s="1"/>
  <c r="N541" i="1"/>
  <c r="O541" i="1" s="1"/>
  <c r="Q541" i="1" s="1"/>
  <c r="N720" i="1"/>
  <c r="O720" i="1" s="1"/>
  <c r="Q720" i="1" s="1"/>
  <c r="M805" i="1"/>
  <c r="O805" i="1" s="1"/>
  <c r="Q805" i="1" s="1"/>
  <c r="N854" i="1"/>
  <c r="O854" i="1" s="1"/>
  <c r="Q854" i="1" s="1"/>
  <c r="M849" i="1"/>
  <c r="O849" i="1" s="1"/>
  <c r="Q849" i="1" s="1"/>
  <c r="M757" i="1"/>
  <c r="O757" i="1" s="1"/>
  <c r="Q757" i="1" s="1"/>
  <c r="M823" i="1"/>
  <c r="O823" i="1" s="1"/>
  <c r="Q823" i="1" s="1"/>
  <c r="N476" i="1"/>
  <c r="O476" i="1" s="1"/>
  <c r="Q476" i="1" s="1"/>
  <c r="N1045" i="1"/>
  <c r="O1045" i="1" s="1"/>
  <c r="Q1045" i="1" s="1"/>
  <c r="M963" i="1"/>
  <c r="O963" i="1" s="1"/>
  <c r="Q963" i="1" s="1"/>
  <c r="N219" i="1"/>
  <c r="O219" i="1" s="1"/>
  <c r="Q219" i="1" s="1"/>
  <c r="N1116" i="1"/>
  <c r="N1046" i="1"/>
  <c r="N1168" i="1"/>
  <c r="N813" i="1"/>
  <c r="O813" i="1" s="1"/>
  <c r="Q813" i="1" s="1"/>
  <c r="M40" i="1"/>
  <c r="O40" i="1" s="1"/>
  <c r="Q40" i="1" s="1"/>
  <c r="N29" i="1"/>
  <c r="O29" i="1" s="1"/>
  <c r="Q29" i="1" s="1"/>
  <c r="M196" i="1"/>
  <c r="O196" i="1" s="1"/>
  <c r="Q196" i="1" s="1"/>
  <c r="N192" i="1"/>
  <c r="O192" i="1" s="1"/>
  <c r="Q192" i="1" s="1"/>
  <c r="M211" i="1"/>
  <c r="O211" i="1" s="1"/>
  <c r="Q211" i="1" s="1"/>
  <c r="M177" i="1"/>
  <c r="O177" i="1" s="1"/>
  <c r="Q177" i="1" s="1"/>
  <c r="M417" i="1"/>
  <c r="O417" i="1" s="1"/>
  <c r="Q417" i="1" s="1"/>
  <c r="M546" i="1"/>
  <c r="O546" i="1" s="1"/>
  <c r="Q546" i="1" s="1"/>
  <c r="M688" i="1"/>
  <c r="O688" i="1" s="1"/>
  <c r="Q688" i="1" s="1"/>
  <c r="M691" i="1"/>
  <c r="O691" i="1" s="1"/>
  <c r="Q691" i="1" s="1"/>
  <c r="N718" i="1"/>
  <c r="O718" i="1" s="1"/>
  <c r="Q718" i="1" s="1"/>
  <c r="M650" i="1"/>
  <c r="O650" i="1" s="1"/>
  <c r="Q650" i="1" s="1"/>
  <c r="M919" i="1"/>
  <c r="O919" i="1" s="1"/>
  <c r="Q919" i="1" s="1"/>
  <c r="M990" i="1"/>
  <c r="O990" i="1" s="1"/>
  <c r="Q990" i="1" s="1"/>
  <c r="M1043" i="1"/>
  <c r="O1043" i="1" s="1"/>
  <c r="Q1043" i="1" s="1"/>
  <c r="M1124" i="1"/>
  <c r="N1020" i="1"/>
  <c r="O1020" i="1" s="1"/>
  <c r="Q1020" i="1" s="1"/>
  <c r="M1084" i="1"/>
  <c r="N1121" i="1"/>
  <c r="N1108" i="1"/>
  <c r="N82" i="1"/>
  <c r="O82" i="1" s="1"/>
  <c r="Q82" i="1" s="1"/>
  <c r="M600" i="1"/>
  <c r="O600" i="1" s="1"/>
  <c r="Q600" i="1" s="1"/>
  <c r="M917" i="1"/>
  <c r="O917" i="1" s="1"/>
  <c r="Q917" i="1" s="1"/>
  <c r="N641" i="1"/>
  <c r="O641" i="1" s="1"/>
  <c r="Q641" i="1" s="1"/>
  <c r="M811" i="1"/>
  <c r="O811" i="1" s="1"/>
  <c r="Q811" i="1" s="1"/>
  <c r="M846" i="1"/>
  <c r="O846" i="1" s="1"/>
  <c r="Q846" i="1" s="1"/>
  <c r="M554" i="1"/>
  <c r="O554" i="1" s="1"/>
  <c r="Q554" i="1" s="1"/>
  <c r="N1160" i="1"/>
  <c r="N274" i="1"/>
  <c r="O274" i="1" s="1"/>
  <c r="Q274" i="1" s="1"/>
  <c r="M279" i="1"/>
  <c r="O279" i="1" s="1"/>
  <c r="Q279" i="1" s="1"/>
  <c r="N505" i="1"/>
  <c r="O505" i="1" s="1"/>
  <c r="Q505" i="1" s="1"/>
  <c r="N619" i="1"/>
  <c r="O619" i="1" s="1"/>
  <c r="Q619" i="1" s="1"/>
  <c r="N675" i="1"/>
  <c r="O675" i="1" s="1"/>
  <c r="Q675" i="1" s="1"/>
  <c r="N701" i="1"/>
  <c r="O701" i="1" s="1"/>
  <c r="Q701" i="1" s="1"/>
  <c r="M831" i="1"/>
  <c r="O831" i="1" s="1"/>
  <c r="Q831" i="1" s="1"/>
  <c r="N967" i="1"/>
  <c r="N888" i="1"/>
  <c r="O888" i="1" s="1"/>
  <c r="Q888" i="1" s="1"/>
  <c r="N1113" i="1"/>
  <c r="N945" i="1"/>
  <c r="M1182" i="1"/>
  <c r="N978" i="1"/>
  <c r="O978" i="1" s="1"/>
  <c r="Q978" i="1" s="1"/>
  <c r="N989" i="1"/>
  <c r="O989" i="1" s="1"/>
  <c r="Q989" i="1" s="1"/>
  <c r="M1050" i="1"/>
  <c r="O1050" i="1" s="1"/>
  <c r="Q1050" i="1" s="1"/>
  <c r="N500" i="1"/>
  <c r="O500" i="1" s="1"/>
  <c r="Q500" i="1" s="1"/>
  <c r="M886" i="1"/>
  <c r="O886" i="1" s="1"/>
  <c r="Q886" i="1" s="1"/>
  <c r="N632" i="1"/>
  <c r="O632" i="1" s="1"/>
  <c r="Q632" i="1" s="1"/>
  <c r="M850" i="1"/>
  <c r="O850" i="1" s="1"/>
  <c r="Q850" i="1" s="1"/>
  <c r="N900" i="1"/>
  <c r="O900" i="1" s="1"/>
  <c r="Q900" i="1" s="1"/>
  <c r="M368" i="1"/>
  <c r="O368" i="1" s="1"/>
  <c r="Q368" i="1" s="1"/>
  <c r="M755" i="1"/>
  <c r="O755" i="1" s="1"/>
  <c r="Q755" i="1" s="1"/>
  <c r="M10" i="1"/>
  <c r="O10" i="1" s="1"/>
  <c r="Q10" i="1" s="1"/>
  <c r="M231" i="1"/>
  <c r="O231" i="1" s="1"/>
  <c r="Q231" i="1" s="1"/>
  <c r="N3" i="1"/>
  <c r="O3" i="1" s="1"/>
  <c r="Q3" i="1" s="1"/>
  <c r="M385" i="1"/>
  <c r="O385" i="1" s="1"/>
  <c r="Q385" i="1" s="1"/>
  <c r="N560" i="1"/>
  <c r="O560" i="1" s="1"/>
  <c r="Q560" i="1" s="1"/>
  <c r="M523" i="1"/>
  <c r="O523" i="1" s="1"/>
  <c r="Q523" i="1" s="1"/>
  <c r="N730" i="1"/>
  <c r="O730" i="1" s="1"/>
  <c r="Q730" i="1" s="1"/>
  <c r="N976" i="1"/>
  <c r="O976" i="1" s="1"/>
  <c r="Q976" i="1" s="1"/>
  <c r="N738" i="1"/>
  <c r="O738" i="1" s="1"/>
  <c r="Q738" i="1" s="1"/>
  <c r="N921" i="1"/>
  <c r="O921" i="1" s="1"/>
  <c r="Q921" i="1" s="1"/>
  <c r="N906" i="1"/>
  <c r="O906" i="1" s="1"/>
  <c r="Q906" i="1" s="1"/>
  <c r="M841" i="1"/>
  <c r="O841" i="1" s="1"/>
  <c r="Q841" i="1" s="1"/>
  <c r="N896" i="1"/>
  <c r="O896" i="1" s="1"/>
  <c r="Q896" i="1" s="1"/>
  <c r="N947" i="1"/>
  <c r="O947" i="1" s="1"/>
  <c r="Q947" i="1" s="1"/>
  <c r="N1096" i="1"/>
  <c r="N1073" i="1"/>
  <c r="N1008" i="1"/>
  <c r="O1008" i="1" s="1"/>
  <c r="Q1008" i="1" s="1"/>
  <c r="N1056" i="1"/>
  <c r="M717" i="1"/>
  <c r="O717" i="1" s="1"/>
  <c r="Q717" i="1" s="1"/>
  <c r="M422" i="1"/>
  <c r="O422" i="1" s="1"/>
  <c r="Q422" i="1" s="1"/>
  <c r="N1047" i="1"/>
  <c r="O1047" i="1" s="1"/>
  <c r="Q1047" i="1" s="1"/>
  <c r="M892" i="1"/>
  <c r="O892" i="1" s="1"/>
  <c r="Q892" i="1" s="1"/>
  <c r="M884" i="1"/>
  <c r="O884" i="1" s="1"/>
  <c r="Q884" i="1" s="1"/>
  <c r="M292" i="1"/>
  <c r="O292" i="1" s="1"/>
  <c r="Q292" i="1" s="1"/>
  <c r="M347" i="1"/>
  <c r="O347" i="1" s="1"/>
  <c r="Q347" i="1" s="1"/>
  <c r="M445" i="1"/>
  <c r="O445" i="1" s="1"/>
  <c r="Q445" i="1" s="1"/>
  <c r="N481" i="1"/>
  <c r="O481" i="1" s="1"/>
  <c r="Q481" i="1" s="1"/>
  <c r="N665" i="1"/>
  <c r="O665" i="1" s="1"/>
  <c r="Q665" i="1" s="1"/>
  <c r="M709" i="1"/>
  <c r="O709" i="1" s="1"/>
  <c r="Q709" i="1" s="1"/>
  <c r="N825" i="1"/>
  <c r="O825" i="1" s="1"/>
  <c r="Q825" i="1" s="1"/>
  <c r="N913" i="1"/>
  <c r="O913" i="1" s="1"/>
  <c r="Q913" i="1" s="1"/>
  <c r="N767" i="1"/>
  <c r="O767" i="1" s="1"/>
  <c r="Q767" i="1" s="1"/>
  <c r="M847" i="1"/>
  <c r="O847" i="1" s="1"/>
  <c r="Q847" i="1" s="1"/>
  <c r="N1186" i="1"/>
  <c r="N1179" i="1"/>
  <c r="N1003" i="1"/>
  <c r="O1003" i="1" s="1"/>
  <c r="Q1003" i="1" s="1"/>
  <c r="M1086" i="1"/>
  <c r="N309" i="1"/>
  <c r="O309" i="1" s="1"/>
  <c r="Q309" i="1" s="1"/>
  <c r="M786" i="1"/>
  <c r="O786" i="1" s="1"/>
  <c r="Q786" i="1" s="1"/>
  <c r="N1110" i="1"/>
  <c r="N154" i="1"/>
  <c r="O154" i="1" s="1"/>
  <c r="Q154" i="1" s="1"/>
  <c r="N482" i="1"/>
  <c r="O482" i="1" s="1"/>
  <c r="Q482" i="1" s="1"/>
  <c r="N424" i="1"/>
  <c r="O424" i="1" s="1"/>
  <c r="Q424" i="1" s="1"/>
  <c r="M542" i="1"/>
  <c r="O542" i="1" s="1"/>
  <c r="Q542" i="1" s="1"/>
  <c r="M606" i="1"/>
  <c r="O606" i="1" s="1"/>
  <c r="Q606" i="1" s="1"/>
  <c r="N1061" i="1"/>
  <c r="N970" i="1"/>
  <c r="O970" i="1" s="1"/>
  <c r="Q970" i="1" s="1"/>
  <c r="M182" i="1"/>
  <c r="O182" i="1" s="1"/>
  <c r="Q182" i="1" s="1"/>
  <c r="N151" i="1"/>
  <c r="O151" i="1" s="1"/>
  <c r="Q151" i="1" s="1"/>
  <c r="N426" i="1"/>
  <c r="O426" i="1" s="1"/>
  <c r="Q426" i="1" s="1"/>
  <c r="N458" i="1"/>
  <c r="O458" i="1" s="1"/>
  <c r="Q458" i="1" s="1"/>
  <c r="N253" i="1"/>
  <c r="O253" i="1" s="1"/>
  <c r="Q253" i="1" s="1"/>
  <c r="N241" i="1"/>
  <c r="O241" i="1" s="1"/>
  <c r="Q241" i="1" s="1"/>
  <c r="M329" i="1"/>
  <c r="O329" i="1" s="1"/>
  <c r="Q329" i="1" s="1"/>
  <c r="M409" i="1"/>
  <c r="O409" i="1" s="1"/>
  <c r="Q409" i="1" s="1"/>
  <c r="N152" i="1"/>
  <c r="O152" i="1" s="1"/>
  <c r="Q152" i="1" s="1"/>
  <c r="M94" i="1"/>
  <c r="O94" i="1" s="1"/>
  <c r="Q94" i="1" s="1"/>
  <c r="M232" i="1"/>
  <c r="O232" i="1" s="1"/>
  <c r="Q232" i="1" s="1"/>
  <c r="N266" i="1"/>
  <c r="O266" i="1" s="1"/>
  <c r="Q266" i="1" s="1"/>
  <c r="M390" i="1"/>
  <c r="O390" i="1" s="1"/>
  <c r="Q390" i="1" s="1"/>
  <c r="N438" i="1"/>
  <c r="O438" i="1" s="1"/>
  <c r="Q438" i="1" s="1"/>
  <c r="N258" i="1"/>
  <c r="O258" i="1" s="1"/>
  <c r="Q258" i="1" s="1"/>
  <c r="N343" i="1"/>
  <c r="O343" i="1" s="1"/>
  <c r="Q343" i="1" s="1"/>
  <c r="M455" i="1"/>
  <c r="O455" i="1" s="1"/>
  <c r="Q455" i="1" s="1"/>
  <c r="N272" i="1"/>
  <c r="O272" i="1" s="1"/>
  <c r="Q272" i="1" s="1"/>
  <c r="N278" i="1"/>
  <c r="O278" i="1" s="1"/>
  <c r="Q278" i="1" s="1"/>
  <c r="M380" i="1"/>
  <c r="O380" i="1" s="1"/>
  <c r="Q380" i="1" s="1"/>
  <c r="N402" i="1"/>
  <c r="O402" i="1" s="1"/>
  <c r="Q402" i="1" s="1"/>
  <c r="M427" i="1"/>
  <c r="O427" i="1" s="1"/>
  <c r="Q427" i="1" s="1"/>
  <c r="M466" i="1"/>
  <c r="O466" i="1" s="1"/>
  <c r="Q466" i="1" s="1"/>
  <c r="M39" i="1"/>
  <c r="O39" i="1" s="1"/>
  <c r="Q39" i="1" s="1"/>
  <c r="N163" i="1"/>
  <c r="O163" i="1" s="1"/>
  <c r="Q163" i="1" s="1"/>
  <c r="N179" i="1"/>
  <c r="O179" i="1" s="1"/>
  <c r="Q179" i="1" s="1"/>
  <c r="M313" i="1"/>
  <c r="O313" i="1" s="1"/>
  <c r="Q313" i="1" s="1"/>
  <c r="N233" i="1"/>
  <c r="O233" i="1" s="1"/>
  <c r="Q233" i="1" s="1"/>
  <c r="N498" i="1"/>
  <c r="O498" i="1" s="1"/>
  <c r="Q498" i="1" s="1"/>
  <c r="M497" i="1"/>
  <c r="O497" i="1" s="1"/>
  <c r="Q497" i="1" s="1"/>
  <c r="M495" i="1"/>
  <c r="O495" i="1" s="1"/>
  <c r="Q495" i="1" s="1"/>
  <c r="N493" i="1"/>
  <c r="O493" i="1" s="1"/>
  <c r="Q493" i="1" s="1"/>
  <c r="N475" i="1"/>
  <c r="O475" i="1" s="1"/>
  <c r="Q475" i="1" s="1"/>
  <c r="N472" i="1"/>
  <c r="O472" i="1" s="1"/>
  <c r="Q472" i="1" s="1"/>
  <c r="N470" i="1"/>
  <c r="O470" i="1" s="1"/>
  <c r="Q470" i="1" s="1"/>
  <c r="N35" i="1"/>
  <c r="O35" i="1" s="1"/>
  <c r="Q35" i="1" s="1"/>
  <c r="N234" i="1"/>
  <c r="O234" i="1" s="1"/>
  <c r="Q234" i="1" s="1"/>
  <c r="M150" i="1"/>
  <c r="O150" i="1" s="1"/>
  <c r="Q150" i="1" s="1"/>
  <c r="N563" i="1"/>
  <c r="O563" i="1" s="1"/>
  <c r="Q563" i="1" s="1"/>
  <c r="N467" i="1"/>
  <c r="O467" i="1" s="1"/>
  <c r="Q467" i="1" s="1"/>
  <c r="N666" i="1"/>
  <c r="O666" i="1" s="1"/>
  <c r="Q666" i="1" s="1"/>
  <c r="N703" i="1"/>
  <c r="O703" i="1" s="1"/>
  <c r="Q703" i="1" s="1"/>
  <c r="N911" i="1"/>
  <c r="O911" i="1" s="1"/>
  <c r="Q911" i="1" s="1"/>
  <c r="N827" i="1"/>
  <c r="O827" i="1" s="1"/>
  <c r="Q827" i="1" s="1"/>
  <c r="N1162" i="1"/>
  <c r="N538" i="1"/>
  <c r="O538" i="1" s="1"/>
  <c r="Q538" i="1" s="1"/>
  <c r="N512" i="1"/>
  <c r="O512" i="1" s="1"/>
  <c r="Q512" i="1" s="1"/>
  <c r="N624" i="1"/>
  <c r="O624" i="1" s="1"/>
  <c r="Q624" i="1" s="1"/>
  <c r="M79" i="1"/>
  <c r="O79" i="1" s="1"/>
  <c r="Q79" i="1" s="1"/>
  <c r="N265" i="1"/>
  <c r="O265" i="1" s="1"/>
  <c r="Q265" i="1" s="1"/>
  <c r="N296" i="1"/>
  <c r="O296" i="1" s="1"/>
  <c r="Q296" i="1" s="1"/>
  <c r="M367" i="1"/>
  <c r="O367" i="1" s="1"/>
  <c r="Q367" i="1" s="1"/>
  <c r="N488" i="1"/>
  <c r="O488" i="1" s="1"/>
  <c r="Q488" i="1" s="1"/>
  <c r="N681" i="1"/>
  <c r="O681" i="1" s="1"/>
  <c r="Q681" i="1" s="1"/>
  <c r="N759" i="1"/>
  <c r="O759" i="1" s="1"/>
  <c r="Q759" i="1" s="1"/>
  <c r="M771" i="1"/>
  <c r="O771" i="1" s="1"/>
  <c r="Q771" i="1" s="1"/>
  <c r="N848" i="1"/>
  <c r="O848" i="1" s="1"/>
  <c r="Q848" i="1" s="1"/>
  <c r="N852" i="1"/>
  <c r="O852" i="1" s="1"/>
  <c r="Q852" i="1" s="1"/>
  <c r="N944" i="1"/>
  <c r="O944" i="1" s="1"/>
  <c r="Q944" i="1" s="1"/>
  <c r="N905" i="1"/>
  <c r="O905" i="1" s="1"/>
  <c r="Q905" i="1" s="1"/>
  <c r="N865" i="1"/>
  <c r="O865" i="1" s="1"/>
  <c r="Q865" i="1" s="1"/>
  <c r="N1092" i="1"/>
  <c r="N1156" i="1"/>
  <c r="N1176" i="1"/>
  <c r="N521" i="1"/>
  <c r="O521" i="1" s="1"/>
  <c r="Q521" i="1" s="1"/>
  <c r="M901" i="1"/>
  <c r="O901" i="1" s="1"/>
  <c r="Q901" i="1" s="1"/>
  <c r="M955" i="1"/>
  <c r="O955" i="1" s="1"/>
  <c r="Q955" i="1" s="1"/>
  <c r="N255" i="1"/>
  <c r="O255" i="1" s="1"/>
  <c r="Q255" i="1" s="1"/>
  <c r="M256" i="1"/>
  <c r="O256" i="1" s="1"/>
  <c r="Q256" i="1" s="1"/>
  <c r="M305" i="1"/>
  <c r="O305" i="1" s="1"/>
  <c r="Q305" i="1" s="1"/>
  <c r="M360" i="1"/>
  <c r="O360" i="1" s="1"/>
  <c r="Q360" i="1" s="1"/>
  <c r="N594" i="1"/>
  <c r="O594" i="1" s="1"/>
  <c r="Q594" i="1" s="1"/>
  <c r="N683" i="1"/>
  <c r="O683" i="1" s="1"/>
  <c r="Q683" i="1" s="1"/>
  <c r="N689" i="1"/>
  <c r="O689" i="1" s="1"/>
  <c r="Q689" i="1" s="1"/>
  <c r="N1165" i="1"/>
  <c r="N996" i="1"/>
  <c r="O996" i="1" s="1"/>
  <c r="Q996" i="1" s="1"/>
  <c r="M1094" i="1"/>
  <c r="N532" i="1"/>
  <c r="O532" i="1" s="1"/>
  <c r="Q532" i="1" s="1"/>
  <c r="M112" i="1"/>
  <c r="O112" i="1" s="1"/>
  <c r="Q112" i="1" s="1"/>
  <c r="N698" i="1"/>
  <c r="O698" i="1" s="1"/>
  <c r="Q698" i="1" s="1"/>
  <c r="N609" i="1"/>
  <c r="O609" i="1" s="1"/>
  <c r="Q609" i="1" s="1"/>
  <c r="N529" i="1"/>
  <c r="O529" i="1" s="1"/>
  <c r="Q529" i="1" s="1"/>
  <c r="N778" i="1"/>
  <c r="O778" i="1" s="1"/>
  <c r="Q778" i="1" s="1"/>
  <c r="N922" i="1"/>
  <c r="O922" i="1" s="1"/>
  <c r="Q922" i="1" s="1"/>
  <c r="N1090" i="1"/>
  <c r="N975" i="1"/>
  <c r="O975" i="1" s="1"/>
  <c r="Q975" i="1" s="1"/>
  <c r="N1076" i="1"/>
  <c r="N1140" i="1"/>
  <c r="M1006" i="1"/>
  <c r="O1006" i="1" s="1"/>
  <c r="Q1006" i="1" s="1"/>
  <c r="M184" i="1"/>
  <c r="O184" i="1" s="1"/>
  <c r="Q184" i="1" s="1"/>
  <c r="N247" i="1"/>
  <c r="O247" i="1" s="1"/>
  <c r="Q247" i="1" s="1"/>
  <c r="N659" i="1"/>
  <c r="O659" i="1" s="1"/>
  <c r="Q659" i="1" s="1"/>
  <c r="N863" i="1"/>
  <c r="O863" i="1" s="1"/>
  <c r="Q863" i="1" s="1"/>
  <c r="N1101" i="1"/>
  <c r="N794" i="1"/>
  <c r="O794" i="1" s="1"/>
  <c r="Q794" i="1" s="1"/>
  <c r="N832" i="1"/>
  <c r="O832" i="1" s="1"/>
  <c r="Q832" i="1" s="1"/>
  <c r="N968" i="1"/>
  <c r="O968" i="1" s="1"/>
  <c r="Q968" i="1" s="1"/>
  <c r="N507" i="1"/>
  <c r="O507" i="1" s="1"/>
  <c r="Q507" i="1" s="1"/>
  <c r="M356" i="1"/>
  <c r="O356" i="1" s="1"/>
  <c r="Q356" i="1" s="1"/>
  <c r="O352" i="1"/>
  <c r="Q352" i="1" s="1"/>
  <c r="N408" i="1"/>
  <c r="O408" i="1" s="1"/>
  <c r="Q408" i="1" s="1"/>
  <c r="N489" i="1"/>
  <c r="O489" i="1" s="1"/>
  <c r="Q489" i="1" s="1"/>
  <c r="M670" i="1"/>
  <c r="O670" i="1" s="1"/>
  <c r="Q670" i="1" s="1"/>
  <c r="N843" i="1"/>
  <c r="O843" i="1" s="1"/>
  <c r="Q843" i="1" s="1"/>
  <c r="M868" i="1"/>
  <c r="O868" i="1" s="1"/>
  <c r="Q868" i="1" s="1"/>
  <c r="N842" i="1"/>
  <c r="O842" i="1" s="1"/>
  <c r="Q842" i="1" s="1"/>
  <c r="M582" i="1"/>
  <c r="O582" i="1" s="1"/>
  <c r="Q582" i="1" s="1"/>
  <c r="M1030" i="1"/>
  <c r="O1030" i="1" s="1"/>
  <c r="Q1030" i="1" s="1"/>
  <c r="N1100" i="1"/>
  <c r="M1070" i="1"/>
  <c r="M383" i="1"/>
  <c r="O383" i="1" s="1"/>
  <c r="Q383" i="1" s="1"/>
  <c r="N405" i="1"/>
  <c r="O405" i="1" s="1"/>
  <c r="Q405" i="1" s="1"/>
  <c r="N5" i="1"/>
  <c r="O5" i="1" s="1"/>
  <c r="Q5" i="1" s="1"/>
  <c r="N636" i="1"/>
  <c r="O636" i="1" s="1"/>
  <c r="Q636" i="1" s="1"/>
  <c r="M570" i="1"/>
  <c r="O570" i="1" s="1"/>
  <c r="Q570" i="1" s="1"/>
  <c r="N454" i="1"/>
  <c r="O454" i="1" s="1"/>
  <c r="Q454" i="1" s="1"/>
  <c r="N452" i="1"/>
  <c r="O452" i="1" s="1"/>
  <c r="Q452" i="1" s="1"/>
  <c r="N449" i="1"/>
  <c r="O449" i="1" s="1"/>
  <c r="Q449" i="1" s="1"/>
  <c r="N446" i="1"/>
  <c r="O446" i="1" s="1"/>
  <c r="Q446" i="1" s="1"/>
  <c r="N444" i="1"/>
  <c r="O444" i="1" s="1"/>
  <c r="Q444" i="1" s="1"/>
  <c r="M443" i="1"/>
  <c r="O443" i="1" s="1"/>
  <c r="Q443" i="1" s="1"/>
  <c r="N442" i="1"/>
  <c r="O442" i="1" s="1"/>
  <c r="Q442" i="1" s="1"/>
  <c r="N440" i="1"/>
  <c r="O440" i="1" s="1"/>
  <c r="Q440" i="1" s="1"/>
  <c r="M439" i="1"/>
  <c r="O439" i="1" s="1"/>
  <c r="Q439" i="1" s="1"/>
  <c r="M437" i="1"/>
  <c r="O437" i="1" s="1"/>
  <c r="Q437" i="1" s="1"/>
  <c r="M431" i="1"/>
  <c r="O431" i="1" s="1"/>
  <c r="Q431" i="1" s="1"/>
  <c r="N428" i="1"/>
  <c r="O428" i="1" s="1"/>
  <c r="Q428" i="1" s="1"/>
  <c r="N430" i="1"/>
  <c r="O430" i="1" s="1"/>
  <c r="Q430" i="1" s="1"/>
  <c r="M423" i="1"/>
  <c r="O423" i="1" s="1"/>
  <c r="Q423" i="1" s="1"/>
  <c r="N421" i="1"/>
  <c r="O421" i="1" s="1"/>
  <c r="Q421" i="1" s="1"/>
  <c r="N420" i="1"/>
  <c r="O420" i="1" s="1"/>
  <c r="Q420" i="1" s="1"/>
  <c r="N419" i="1"/>
  <c r="O419" i="1" s="1"/>
  <c r="Q419" i="1" s="1"/>
  <c r="N392" i="1"/>
  <c r="O392" i="1" s="1"/>
  <c r="Q392" i="1" s="1"/>
  <c r="N389" i="1"/>
  <c r="O389" i="1" s="1"/>
  <c r="Q389" i="1" s="1"/>
  <c r="N388" i="1"/>
  <c r="O388" i="1" s="1"/>
  <c r="Q388" i="1" s="1"/>
  <c r="N384" i="1"/>
  <c r="O384" i="1" s="1"/>
  <c r="Q384" i="1" s="1"/>
  <c r="N382" i="1"/>
  <c r="O382" i="1" s="1"/>
  <c r="Q382" i="1" s="1"/>
  <c r="N381" i="1"/>
  <c r="O381" i="1" s="1"/>
  <c r="Q381" i="1" s="1"/>
  <c r="N379" i="1"/>
  <c r="O379" i="1" s="1"/>
  <c r="Q379" i="1" s="1"/>
  <c r="N377" i="1"/>
  <c r="O377" i="1" s="1"/>
  <c r="Q377" i="1" s="1"/>
  <c r="N373" i="1"/>
  <c r="O373" i="1" s="1"/>
  <c r="Q373" i="1" s="1"/>
  <c r="M372" i="1"/>
  <c r="O372" i="1" s="1"/>
  <c r="Q372" i="1" s="1"/>
  <c r="M371" i="1"/>
  <c r="O371" i="1" s="1"/>
  <c r="Q371" i="1" s="1"/>
  <c r="N370" i="1"/>
  <c r="O370" i="1" s="1"/>
  <c r="Q370" i="1" s="1"/>
  <c r="N415" i="1"/>
  <c r="O415" i="1" s="1"/>
  <c r="Q415" i="1" s="1"/>
  <c r="M187" i="1"/>
  <c r="O187" i="1" s="1"/>
  <c r="Q187" i="1" s="1"/>
  <c r="N160" i="1"/>
  <c r="O160" i="1" s="1"/>
  <c r="Q160" i="1" s="1"/>
  <c r="N119" i="1"/>
  <c r="O119" i="1" s="1"/>
  <c r="Q119" i="1" s="1"/>
  <c r="M103" i="1"/>
  <c r="O103" i="1" s="1"/>
  <c r="Q103" i="1" s="1"/>
  <c r="N161" i="1"/>
  <c r="O161" i="1" s="1"/>
  <c r="Q161" i="1" s="1"/>
  <c r="M289" i="1"/>
  <c r="O289" i="1" s="1"/>
  <c r="Q289" i="1" s="1"/>
  <c r="M301" i="1"/>
  <c r="O301" i="1" s="1"/>
  <c r="Q301" i="1" s="1"/>
  <c r="N450" i="1"/>
  <c r="O450" i="1" s="1"/>
  <c r="Q450" i="1" s="1"/>
  <c r="M749" i="1"/>
  <c r="O749" i="1" s="1"/>
  <c r="Q749" i="1" s="1"/>
  <c r="M745" i="1"/>
  <c r="O745" i="1" s="1"/>
  <c r="Q745" i="1" s="1"/>
  <c r="M72" i="1"/>
  <c r="O72" i="1" s="1"/>
  <c r="Q72" i="1" s="1"/>
  <c r="M942" i="1"/>
  <c r="O942" i="1" s="1"/>
  <c r="Q942" i="1" s="1"/>
  <c r="M993" i="1"/>
  <c r="O993" i="1" s="1"/>
  <c r="Q993" i="1" s="1"/>
  <c r="N908" i="1"/>
  <c r="O908" i="1" s="1"/>
  <c r="Q908" i="1" s="1"/>
  <c r="N1151" i="1"/>
  <c r="M732" i="1"/>
  <c r="O732" i="1" s="1"/>
  <c r="Q732" i="1" s="1"/>
  <c r="N11" i="1"/>
  <c r="O11" i="1" s="1"/>
  <c r="Q11" i="1" s="1"/>
  <c r="N200" i="1"/>
  <c r="O200" i="1" s="1"/>
  <c r="Q200" i="1" s="1"/>
  <c r="M643" i="1"/>
  <c r="O643" i="1" s="1"/>
  <c r="Q643" i="1" s="1"/>
  <c r="M510" i="1"/>
  <c r="O510" i="1" s="1"/>
  <c r="Q510" i="1" s="1"/>
  <c r="N504" i="1"/>
  <c r="O504" i="1" s="1"/>
  <c r="Q504" i="1" s="1"/>
  <c r="M1111" i="1"/>
  <c r="N1119" i="1"/>
  <c r="N67" i="1"/>
  <c r="O67" i="1" s="1"/>
  <c r="Q67" i="1" s="1"/>
  <c r="M1167" i="1"/>
  <c r="N414" i="1"/>
  <c r="O414" i="1" s="1"/>
  <c r="Q414" i="1" s="1"/>
  <c r="N413" i="1"/>
  <c r="O413" i="1" s="1"/>
  <c r="Q413" i="1" s="1"/>
  <c r="N395" i="1"/>
  <c r="O395" i="1" s="1"/>
  <c r="Q395" i="1" s="1"/>
  <c r="M396" i="1"/>
  <c r="O396" i="1" s="1"/>
  <c r="Q396" i="1" s="1"/>
  <c r="M397" i="1"/>
  <c r="O397" i="1" s="1"/>
  <c r="Q397" i="1" s="1"/>
  <c r="N404" i="1"/>
  <c r="O404" i="1" s="1"/>
  <c r="Q404" i="1" s="1"/>
  <c r="N398" i="1"/>
  <c r="O398" i="1" s="1"/>
  <c r="Q398" i="1" s="1"/>
  <c r="N401" i="1"/>
  <c r="O401" i="1" s="1"/>
  <c r="Q401" i="1" s="1"/>
  <c r="M269" i="1"/>
  <c r="O269" i="1" s="1"/>
  <c r="Q269" i="1" s="1"/>
  <c r="M652" i="1"/>
  <c r="O652" i="1" s="1"/>
  <c r="Q652" i="1" s="1"/>
  <c r="N459" i="1"/>
  <c r="O459" i="1" s="1"/>
  <c r="Q459" i="1" s="1"/>
  <c r="N537" i="1"/>
  <c r="O537" i="1" s="1"/>
  <c r="Q537" i="1" s="1"/>
  <c r="M856" i="1"/>
  <c r="O856" i="1" s="1"/>
  <c r="Q856" i="1" s="1"/>
  <c r="N926" i="1"/>
  <c r="O926" i="1" s="1"/>
  <c r="Q926" i="1" s="1"/>
  <c r="N964" i="1"/>
  <c r="O964" i="1" s="1"/>
  <c r="Q964" i="1" s="1"/>
  <c r="N568" i="1"/>
  <c r="O568" i="1" s="1"/>
  <c r="Q568" i="1" s="1"/>
  <c r="N1114" i="1"/>
  <c r="M958" i="1"/>
  <c r="O958" i="1" s="1"/>
  <c r="Q958" i="1" s="1"/>
  <c r="M699" i="1"/>
  <c r="O699" i="1" s="1"/>
  <c r="Q699" i="1" s="1"/>
  <c r="M950" i="1"/>
  <c r="O950" i="1" s="1"/>
  <c r="Q950" i="1" s="1"/>
  <c r="N1031" i="1"/>
  <c r="O1031" i="1" s="1"/>
  <c r="Q1031" i="1" s="1"/>
  <c r="N710" i="1"/>
  <c r="O710" i="1" s="1"/>
  <c r="Q710" i="1" s="1"/>
  <c r="N634" i="1"/>
  <c r="O634" i="1" s="1"/>
  <c r="Q634" i="1" s="1"/>
  <c r="M518" i="1"/>
  <c r="O518" i="1" s="1"/>
  <c r="Q518" i="1" s="1"/>
  <c r="N1035" i="1"/>
  <c r="O1035" i="1" s="1"/>
  <c r="Q1035" i="1" s="1"/>
  <c r="M42" i="1"/>
  <c r="O42" i="1" s="1"/>
  <c r="Q42" i="1" s="1"/>
  <c r="N869" i="1"/>
  <c r="O869" i="1" s="1"/>
  <c r="Q869" i="1" s="1"/>
  <c r="N988" i="1"/>
  <c r="O988" i="1" s="1"/>
  <c r="Q988" i="1" s="1"/>
  <c r="N697" i="1"/>
  <c r="O697" i="1" s="1"/>
  <c r="Q697" i="1" s="1"/>
  <c r="M761" i="1"/>
  <c r="O761" i="1" s="1"/>
  <c r="Q761" i="1" s="1"/>
  <c r="N991" i="1"/>
  <c r="O991" i="1" s="1"/>
  <c r="Q991" i="1" s="1"/>
  <c r="N1018" i="1"/>
  <c r="O1018" i="1" s="1"/>
  <c r="Q1018" i="1" s="1"/>
  <c r="N883" i="1"/>
  <c r="O883" i="1" s="1"/>
  <c r="Q883" i="1" s="1"/>
  <c r="N1115" i="1"/>
  <c r="M715" i="1"/>
  <c r="O715" i="1" s="1"/>
  <c r="Q715" i="1" s="1"/>
  <c r="M777" i="1"/>
  <c r="O777" i="1" s="1"/>
  <c r="Q777" i="1" s="1"/>
  <c r="M585" i="1"/>
  <c r="O585" i="1" s="1"/>
  <c r="Q585" i="1" s="1"/>
  <c r="N845" i="1"/>
  <c r="O845" i="1" s="1"/>
  <c r="Q845" i="1" s="1"/>
  <c r="N357" i="1"/>
  <c r="O357" i="1" s="1"/>
  <c r="Q357" i="1" s="1"/>
  <c r="N353" i="1"/>
  <c r="O353" i="1" s="1"/>
  <c r="Q353" i="1" s="1"/>
  <c r="O346" i="1"/>
  <c r="Q346" i="1" s="1"/>
  <c r="N345" i="1"/>
  <c r="O345" i="1" s="1"/>
  <c r="Q345" i="1" s="1"/>
  <c r="M335" i="1"/>
  <c r="O335" i="1" s="1"/>
  <c r="Q335" i="1" s="1"/>
  <c r="N333" i="1"/>
  <c r="O333" i="1" s="1"/>
  <c r="Q333" i="1" s="1"/>
  <c r="M331" i="1"/>
  <c r="O331" i="1" s="1"/>
  <c r="Q331" i="1" s="1"/>
  <c r="N330" i="1"/>
  <c r="O330" i="1" s="1"/>
  <c r="Q330" i="1" s="1"/>
  <c r="N325" i="1"/>
  <c r="O325" i="1" s="1"/>
  <c r="Q325" i="1" s="1"/>
  <c r="M323" i="1"/>
  <c r="O323" i="1" s="1"/>
  <c r="Q323" i="1" s="1"/>
  <c r="N319" i="1"/>
  <c r="O319" i="1" s="1"/>
  <c r="Q319" i="1" s="1"/>
  <c r="M316" i="1"/>
  <c r="O316" i="1" s="1"/>
  <c r="Q316" i="1" s="1"/>
  <c r="M315" i="1"/>
  <c r="O315" i="1" s="1"/>
  <c r="Q315" i="1" s="1"/>
  <c r="N314" i="1"/>
  <c r="O314" i="1" s="1"/>
  <c r="Q314" i="1" s="1"/>
  <c r="N312" i="1"/>
  <c r="O312" i="1" s="1"/>
  <c r="Q312" i="1" s="1"/>
  <c r="M311" i="1"/>
  <c r="O311" i="1" s="1"/>
  <c r="Q311" i="1" s="1"/>
  <c r="N306" i="1"/>
  <c r="O306" i="1" s="1"/>
  <c r="Q306" i="1" s="1"/>
  <c r="N299" i="1"/>
  <c r="O299" i="1" s="1"/>
  <c r="Q299" i="1" s="1"/>
  <c r="N290" i="1"/>
  <c r="O290" i="1" s="1"/>
  <c r="Q290" i="1" s="1"/>
  <c r="N286" i="1"/>
  <c r="O286" i="1" s="1"/>
  <c r="Q286" i="1" s="1"/>
  <c r="M284" i="1"/>
  <c r="O284" i="1" s="1"/>
  <c r="Q284" i="1" s="1"/>
  <c r="N270" i="1"/>
  <c r="O270" i="1" s="1"/>
  <c r="Q270" i="1" s="1"/>
  <c r="N226" i="1"/>
  <c r="O226" i="1" s="1"/>
  <c r="Q226" i="1" s="1"/>
  <c r="N227" i="1"/>
  <c r="O227" i="1" s="1"/>
  <c r="Q227" i="1" s="1"/>
  <c r="N222" i="1"/>
  <c r="O222" i="1" s="1"/>
  <c r="Q222" i="1" s="1"/>
  <c r="N216" i="1"/>
  <c r="O216" i="1" s="1"/>
  <c r="Q216" i="1" s="1"/>
  <c r="N214" i="1"/>
  <c r="O214" i="1" s="1"/>
  <c r="Q214" i="1" s="1"/>
  <c r="M208" i="1"/>
  <c r="O208" i="1" s="1"/>
  <c r="Q208" i="1" s="1"/>
  <c r="M206" i="1"/>
  <c r="O206" i="1" s="1"/>
  <c r="Q206" i="1" s="1"/>
  <c r="M204" i="1"/>
  <c r="O204" i="1" s="1"/>
  <c r="Q204" i="1" s="1"/>
  <c r="M199" i="1"/>
  <c r="O199" i="1" s="1"/>
  <c r="Q199" i="1" s="1"/>
  <c r="M197" i="1"/>
  <c r="O197" i="1" s="1"/>
  <c r="Q197" i="1" s="1"/>
  <c r="M4" i="1"/>
  <c r="O4" i="1" s="1"/>
  <c r="Q4" i="1" s="1"/>
  <c r="N183" i="1"/>
  <c r="O183" i="1" s="1"/>
  <c r="Q183" i="1" s="1"/>
  <c r="M176" i="1"/>
  <c r="O176" i="1" s="1"/>
  <c r="Q176" i="1" s="1"/>
  <c r="M174" i="1"/>
  <c r="O174" i="1" s="1"/>
  <c r="Q174" i="1" s="1"/>
  <c r="M172" i="1"/>
  <c r="O172" i="1" s="1"/>
  <c r="Q172" i="1" s="1"/>
  <c r="M171" i="1"/>
  <c r="O171" i="1" s="1"/>
  <c r="Q171" i="1" s="1"/>
  <c r="N167" i="1"/>
  <c r="O167" i="1" s="1"/>
  <c r="Q167" i="1" s="1"/>
  <c r="N165" i="1"/>
  <c r="O165" i="1" s="1"/>
  <c r="Q165" i="1" s="1"/>
  <c r="N190" i="1"/>
  <c r="M190" i="1"/>
  <c r="N802" i="1"/>
  <c r="M802" i="1"/>
  <c r="N463" i="1"/>
  <c r="M463" i="1"/>
  <c r="M146" i="1"/>
  <c r="O146" i="1" s="1"/>
  <c r="Q146" i="1" s="1"/>
  <c r="N120" i="1"/>
  <c r="O120" i="1" s="1"/>
  <c r="Q120" i="1" s="1"/>
  <c r="N109" i="1"/>
  <c r="O109" i="1" s="1"/>
  <c r="Q109" i="1" s="1"/>
  <c r="M20" i="1"/>
  <c r="O20" i="1" s="1"/>
  <c r="Q20" i="1" s="1"/>
  <c r="M282" i="1"/>
  <c r="O282" i="1" s="1"/>
  <c r="Q282" i="1" s="1"/>
  <c r="M578" i="1"/>
  <c r="O578" i="1" s="1"/>
  <c r="Q578" i="1" s="1"/>
  <c r="M651" i="1"/>
  <c r="O651" i="1" s="1"/>
  <c r="Q651" i="1" s="1"/>
  <c r="M721" i="1"/>
  <c r="O721" i="1" s="1"/>
  <c r="Q721" i="1" s="1"/>
  <c r="M816" i="1"/>
  <c r="O816" i="1" s="1"/>
  <c r="Q816" i="1" s="1"/>
  <c r="M486" i="1"/>
  <c r="O486" i="1" s="1"/>
  <c r="Q486" i="1" s="1"/>
  <c r="N969" i="1"/>
  <c r="O969" i="1" s="1"/>
  <c r="Q969" i="1" s="1"/>
  <c r="M965" i="1"/>
  <c r="O965" i="1" s="1"/>
  <c r="Q965" i="1" s="1"/>
  <c r="M1004" i="1"/>
  <c r="O1004" i="1" s="1"/>
  <c r="Q1004" i="1" s="1"/>
  <c r="N50" i="1"/>
  <c r="O50" i="1" s="1"/>
  <c r="Q50" i="1" s="1"/>
  <c r="N210" i="1"/>
  <c r="O210" i="1" s="1"/>
  <c r="Q210" i="1" s="1"/>
  <c r="M344" i="1"/>
  <c r="O344" i="1" s="1"/>
  <c r="Q344" i="1" s="1"/>
  <c r="M403" i="1"/>
  <c r="O403" i="1" s="1"/>
  <c r="Q403" i="1" s="1"/>
  <c r="N530" i="1"/>
  <c r="O530" i="1" s="1"/>
  <c r="Q530" i="1" s="1"/>
  <c r="N672" i="1"/>
  <c r="O672" i="1" s="1"/>
  <c r="Q672" i="1" s="1"/>
  <c r="N897" i="1"/>
  <c r="O897" i="1" s="1"/>
  <c r="Q897" i="1" s="1"/>
  <c r="N729" i="1"/>
  <c r="O729" i="1" s="1"/>
  <c r="Q729" i="1" s="1"/>
  <c r="M159" i="1"/>
  <c r="O159" i="1" s="1"/>
  <c r="Q159" i="1" s="1"/>
  <c r="N700" i="1"/>
  <c r="O700" i="1" s="1"/>
  <c r="Q700" i="1" s="1"/>
  <c r="M862" i="1"/>
  <c r="O862" i="1" s="1"/>
  <c r="Q862" i="1" s="1"/>
  <c r="N1023" i="1"/>
  <c r="O1023" i="1" s="1"/>
  <c r="Q1023" i="1" s="1"/>
  <c r="N375" i="1"/>
  <c r="M375" i="1"/>
  <c r="M70" i="1"/>
  <c r="O70" i="1" s="1"/>
  <c r="Q70" i="1" s="1"/>
  <c r="N228" i="1"/>
  <c r="O228" i="1" s="1"/>
  <c r="Q228" i="1" s="1"/>
  <c r="M276" i="1"/>
  <c r="O276" i="1" s="1"/>
  <c r="Q276" i="1" s="1"/>
  <c r="N295" i="1"/>
  <c r="O295" i="1" s="1"/>
  <c r="Q295" i="1" s="1"/>
  <c r="N291" i="1"/>
  <c r="O291" i="1" s="1"/>
  <c r="Q291" i="1" s="1"/>
  <c r="N812" i="1"/>
  <c r="O812" i="1" s="1"/>
  <c r="Q812" i="1" s="1"/>
  <c r="N1034" i="1"/>
  <c r="O1034" i="1" s="1"/>
  <c r="Q1034" i="1" s="1"/>
  <c r="N1098" i="1"/>
  <c r="M386" i="1"/>
  <c r="N386" i="1"/>
  <c r="N203" i="1"/>
  <c r="O203" i="1" s="1"/>
  <c r="Q203" i="1" s="1"/>
  <c r="N387" i="1"/>
  <c r="O387" i="1" s="1"/>
  <c r="Q387" i="1" s="1"/>
  <c r="N410" i="1"/>
  <c r="O410" i="1" s="1"/>
  <c r="Q410" i="1" s="1"/>
  <c r="M407" i="1"/>
  <c r="O407" i="1" s="1"/>
  <c r="Q407" i="1" s="1"/>
  <c r="M534" i="1"/>
  <c r="O534" i="1" s="1"/>
  <c r="Q534" i="1" s="1"/>
  <c r="N544" i="1"/>
  <c r="O544" i="1" s="1"/>
  <c r="Q544" i="1" s="1"/>
  <c r="N591" i="1"/>
  <c r="O591" i="1" s="1"/>
  <c r="Q591" i="1" s="1"/>
  <c r="M765" i="1"/>
  <c r="O765" i="1" s="1"/>
  <c r="Q765" i="1" s="1"/>
  <c r="M110" i="1"/>
  <c r="O110" i="1" s="1"/>
  <c r="Q110" i="1" s="1"/>
  <c r="N189" i="1"/>
  <c r="O189" i="1" s="1"/>
  <c r="Q189" i="1" s="1"/>
  <c r="N52" i="1"/>
  <c r="O52" i="1" s="1"/>
  <c r="Q52" i="1" s="1"/>
  <c r="N264" i="1"/>
  <c r="O264" i="1" s="1"/>
  <c r="Q264" i="1" s="1"/>
  <c r="N552" i="1"/>
  <c r="O552" i="1" s="1"/>
  <c r="Q552" i="1" s="1"/>
  <c r="N336" i="1"/>
  <c r="O336" i="1" s="1"/>
  <c r="Q336" i="1" s="1"/>
  <c r="N656" i="1"/>
  <c r="O656" i="1" s="1"/>
  <c r="Q656" i="1" s="1"/>
  <c r="N885" i="1"/>
  <c r="O885" i="1" s="1"/>
  <c r="Q885" i="1" s="1"/>
  <c r="M931" i="1"/>
  <c r="O931" i="1" s="1"/>
  <c r="Q931" i="1" s="1"/>
  <c r="N986" i="1"/>
  <c r="N1057" i="1"/>
  <c r="M966" i="1"/>
  <c r="O966" i="1" s="1"/>
  <c r="Q966" i="1" s="1"/>
  <c r="N1027" i="1"/>
  <c r="O1027" i="1" s="1"/>
  <c r="Q1027" i="1" s="1"/>
  <c r="N1091" i="1"/>
  <c r="N981" i="1"/>
  <c r="O981" i="1" s="1"/>
  <c r="Q981" i="1" s="1"/>
  <c r="N918" i="1"/>
  <c r="O918" i="1" s="1"/>
  <c r="Q918" i="1" s="1"/>
  <c r="N158" i="1"/>
  <c r="O158" i="1" s="1"/>
  <c r="Q158" i="1" s="1"/>
  <c r="N499" i="1"/>
  <c r="O499" i="1" s="1"/>
  <c r="Q499" i="1" s="1"/>
  <c r="N612" i="1"/>
  <c r="O612" i="1" s="1"/>
  <c r="Q612" i="1" s="1"/>
  <c r="M91" i="1"/>
  <c r="O91" i="1" s="1"/>
  <c r="Q91" i="1" s="1"/>
  <c r="M114" i="1"/>
  <c r="O114" i="1" s="1"/>
  <c r="Q114" i="1" s="1"/>
  <c r="N122" i="1"/>
  <c r="O122" i="1" s="1"/>
  <c r="Q122" i="1" s="1"/>
  <c r="N686" i="1"/>
  <c r="M686" i="1"/>
  <c r="M559" i="1"/>
  <c r="N559" i="1"/>
  <c r="M790" i="1"/>
  <c r="N790" i="1"/>
  <c r="M748" i="1"/>
  <c r="N748" i="1"/>
  <c r="N907" i="1"/>
  <c r="M907" i="1"/>
  <c r="O907" i="1" s="1"/>
  <c r="Q907" i="1" s="1"/>
  <c r="N435" i="1"/>
  <c r="M435" i="1"/>
  <c r="N490" i="1"/>
  <c r="M490" i="1"/>
  <c r="N662" i="1"/>
  <c r="M662" i="1"/>
  <c r="N731" i="1"/>
  <c r="M731" i="1"/>
  <c r="M806" i="1"/>
  <c r="N806" i="1"/>
  <c r="M252" i="1"/>
  <c r="N252" i="1"/>
  <c r="M194" i="1"/>
  <c r="N194" i="1"/>
  <c r="M586" i="1"/>
  <c r="N586" i="1"/>
  <c r="N365" i="1"/>
  <c r="M365" i="1"/>
  <c r="N484" i="1"/>
  <c r="M484" i="1"/>
  <c r="M550" i="1"/>
  <c r="N550" i="1"/>
  <c r="N593" i="1"/>
  <c r="M593" i="1"/>
  <c r="M340" i="1"/>
  <c r="N340" i="1"/>
  <c r="N763" i="1"/>
  <c r="M763" i="1"/>
  <c r="M829" i="1"/>
  <c r="N829" i="1"/>
  <c r="M932" i="1"/>
  <c r="O932" i="1" s="1"/>
  <c r="Q932" i="1" s="1"/>
  <c r="N932" i="1"/>
  <c r="M780" i="1"/>
  <c r="N780" i="1"/>
  <c r="M106" i="1"/>
  <c r="O106" i="1" s="1"/>
  <c r="Q106" i="1" s="1"/>
  <c r="M217" i="1"/>
  <c r="N217" i="1"/>
  <c r="M277" i="1"/>
  <c r="N277" i="1"/>
  <c r="N263" i="1"/>
  <c r="M263" i="1"/>
  <c r="M516" i="1"/>
  <c r="N516" i="1"/>
  <c r="N647" i="1"/>
  <c r="M647" i="1"/>
  <c r="N453" i="1"/>
  <c r="M453" i="1"/>
  <c r="N747" i="1"/>
  <c r="M747" i="1"/>
  <c r="O747" i="1" s="1"/>
  <c r="Q747" i="1" s="1"/>
  <c r="M496" i="1"/>
  <c r="N496" i="1"/>
  <c r="M193" i="1"/>
  <c r="N193" i="1"/>
  <c r="M469" i="1"/>
  <c r="N469" i="1"/>
  <c r="M617" i="1"/>
  <c r="N617" i="1"/>
  <c r="M750" i="1"/>
  <c r="N750" i="1"/>
  <c r="N707" i="1"/>
  <c r="M707" i="1"/>
  <c r="O707" i="1" s="1"/>
  <c r="Q707" i="1" s="1"/>
  <c r="N855" i="1"/>
  <c r="M855" i="1"/>
  <c r="M648" i="1"/>
  <c r="N648" i="1"/>
  <c r="M774" i="1"/>
  <c r="N774" i="1"/>
  <c r="M956" i="1"/>
  <c r="N956" i="1"/>
  <c r="M796" i="1"/>
  <c r="N796" i="1"/>
  <c r="M332" i="1"/>
  <c r="N332" i="1"/>
  <c r="M671" i="1"/>
  <c r="N671" i="1"/>
  <c r="M787" i="1"/>
  <c r="N787" i="1"/>
  <c r="N808" i="1"/>
  <c r="M808" i="1"/>
  <c r="O808" i="1" s="1"/>
  <c r="Q808" i="1" s="1"/>
  <c r="M895" i="1"/>
  <c r="N895" i="1"/>
  <c r="M972" i="1"/>
  <c r="N972" i="1"/>
  <c r="N391" i="1"/>
  <c r="M391" i="1"/>
  <c r="M416" i="1"/>
  <c r="N416" i="1"/>
  <c r="M726" i="1"/>
  <c r="O726" i="1" s="1"/>
  <c r="Q726" i="1" s="1"/>
  <c r="N726" i="1"/>
  <c r="M571" i="1"/>
  <c r="N571" i="1"/>
  <c r="N625" i="1"/>
  <c r="M625" i="1"/>
  <c r="O625" i="1" s="1"/>
  <c r="Q625" i="1" s="1"/>
  <c r="M803" i="1"/>
  <c r="N803" i="1"/>
  <c r="N915" i="1"/>
  <c r="M915" i="1"/>
  <c r="O915" i="1" s="1"/>
  <c r="Q915" i="1" s="1"/>
  <c r="M555" i="1"/>
  <c r="N555" i="1"/>
  <c r="M506" i="1"/>
  <c r="N506" i="1"/>
  <c r="M293" i="1"/>
  <c r="N293" i="1"/>
  <c r="M575" i="1"/>
  <c r="N575" i="1"/>
  <c r="M349" i="1"/>
  <c r="N349" i="1"/>
  <c r="M225" i="1"/>
  <c r="N225" i="1"/>
  <c r="M341" i="1"/>
  <c r="N341" i="1"/>
  <c r="M583" i="1"/>
  <c r="N583" i="1"/>
  <c r="M566" i="1"/>
  <c r="N566" i="1"/>
  <c r="N776" i="1"/>
  <c r="M776" i="1"/>
  <c r="O776" i="1" s="1"/>
  <c r="Q776" i="1" s="1"/>
  <c r="M910" i="1"/>
  <c r="N910" i="1"/>
  <c r="M107" i="1"/>
  <c r="O107" i="1" s="1"/>
  <c r="Q107" i="1" s="1"/>
  <c r="N104" i="1"/>
  <c r="O104" i="1" s="1"/>
  <c r="Q104" i="1" s="1"/>
  <c r="M99" i="1"/>
  <c r="O99" i="1" s="1"/>
  <c r="Q99" i="1" s="1"/>
  <c r="M98" i="1"/>
  <c r="O98" i="1" s="1"/>
  <c r="Q98" i="1" s="1"/>
  <c r="N95" i="1"/>
  <c r="O95" i="1" s="1"/>
  <c r="Q95" i="1" s="1"/>
  <c r="N87" i="1"/>
  <c r="O87" i="1" s="1"/>
  <c r="Q87" i="1" s="1"/>
  <c r="N88" i="1"/>
  <c r="O88" i="1" s="1"/>
  <c r="Q88" i="1" s="1"/>
  <c r="M83" i="1"/>
  <c r="O83" i="1" s="1"/>
  <c r="Q83" i="1" s="1"/>
  <c r="M80" i="1"/>
  <c r="O80" i="1" s="1"/>
  <c r="Q80" i="1" s="1"/>
  <c r="D6" i="6"/>
  <c r="D17" i="6"/>
  <c r="D16" i="6"/>
  <c r="D14" i="6"/>
  <c r="M74" i="1"/>
  <c r="O74" i="1" s="1"/>
  <c r="Q74" i="1" s="1"/>
  <c r="N22" i="1"/>
  <c r="O22" i="1" s="1"/>
  <c r="Q22" i="1" s="1"/>
  <c r="M51" i="1"/>
  <c r="O51" i="1" s="1"/>
  <c r="Q51" i="1" s="1"/>
  <c r="N47" i="1"/>
  <c r="O47" i="1" s="1"/>
  <c r="Q47" i="1" s="1"/>
  <c r="M33" i="1"/>
  <c r="O33" i="1" s="1"/>
  <c r="Q33" i="1" s="1"/>
  <c r="M28" i="1"/>
  <c r="O28" i="1" s="1"/>
  <c r="Q28" i="1" s="1"/>
  <c r="M27" i="1"/>
  <c r="O27" i="1" s="1"/>
  <c r="Q27" i="1" s="1"/>
  <c r="M18" i="1"/>
  <c r="O18" i="1" s="1"/>
  <c r="Q18" i="1" s="1"/>
  <c r="N15" i="1"/>
  <c r="O15" i="1" s="1"/>
  <c r="Q15" i="1" s="1"/>
  <c r="N13" i="1"/>
  <c r="O13" i="1" s="1"/>
  <c r="Q13" i="1" s="1"/>
  <c r="M14" i="1"/>
  <c r="O14" i="1" s="1"/>
  <c r="Q14" i="1" s="1"/>
  <c r="M68" i="1"/>
  <c r="O68" i="1" s="1"/>
  <c r="N65" i="1"/>
  <c r="O65" i="1" s="1"/>
  <c r="M105" i="1"/>
  <c r="O105" i="1" s="1"/>
  <c r="Q105" i="1" s="1"/>
  <c r="M138" i="1"/>
  <c r="O138" i="1" s="1"/>
  <c r="Q138" i="1" s="1"/>
  <c r="M12" i="1"/>
  <c r="O12" i="1" s="1"/>
  <c r="Q12" i="1" s="1"/>
  <c r="N57" i="1"/>
  <c r="O57" i="1" s="1"/>
  <c r="Q57" i="1" s="1"/>
  <c r="M96" i="1"/>
  <c r="O96" i="1" s="1"/>
  <c r="Q96" i="1" s="1"/>
  <c r="M21" i="1"/>
  <c r="O21" i="1" s="1"/>
  <c r="Q21" i="1" s="1"/>
  <c r="N9" i="1"/>
  <c r="O9" i="1" s="1"/>
  <c r="Q9" i="1" s="1"/>
  <c r="N209" i="1"/>
  <c r="M209" i="1"/>
  <c r="N202" i="1"/>
  <c r="O202" i="1" s="1"/>
  <c r="Q202" i="1" s="1"/>
  <c r="M201" i="1"/>
  <c r="N201" i="1"/>
  <c r="N198" i="1"/>
  <c r="O198" i="1" s="1"/>
  <c r="Q198" i="1" s="1"/>
  <c r="N195" i="1"/>
  <c r="O195" i="1" s="1"/>
  <c r="Q195" i="1" s="1"/>
  <c r="M188" i="1"/>
  <c r="N188" i="1"/>
  <c r="N186" i="1"/>
  <c r="O186" i="1" s="1"/>
  <c r="Q186" i="1" s="1"/>
  <c r="N185" i="1"/>
  <c r="O185" i="1" s="1"/>
  <c r="Q185" i="1" s="1"/>
  <c r="N180" i="1"/>
  <c r="M180" i="1"/>
  <c r="N168" i="1"/>
  <c r="O168" i="1" s="1"/>
  <c r="Q168" i="1" s="1"/>
  <c r="N166" i="1"/>
  <c r="O166" i="1" s="1"/>
  <c r="Q166" i="1" s="1"/>
  <c r="N164" i="1"/>
  <c r="M164" i="1"/>
  <c r="M157" i="1"/>
  <c r="O157" i="1" s="1"/>
  <c r="Q157" i="1" s="1"/>
  <c r="N156" i="1"/>
  <c r="O156" i="1" s="1"/>
  <c r="Q156" i="1" s="1"/>
  <c r="N153" i="1"/>
  <c r="O153" i="1" s="1"/>
  <c r="Q153" i="1" s="1"/>
  <c r="M149" i="1"/>
  <c r="O149" i="1" s="1"/>
  <c r="Q149" i="1" s="1"/>
  <c r="N144" i="1"/>
  <c r="O144" i="1" s="1"/>
  <c r="Q144" i="1" s="1"/>
  <c r="M141" i="1"/>
  <c r="O141" i="1" s="1"/>
  <c r="Q141" i="1" s="1"/>
  <c r="N142" i="1"/>
  <c r="O142" i="1" s="1"/>
  <c r="Q142" i="1" s="1"/>
  <c r="N137" i="1"/>
  <c r="O137" i="1" s="1"/>
  <c r="Q137" i="1" s="1"/>
  <c r="M133" i="1"/>
  <c r="O133" i="1" s="1"/>
  <c r="Q133" i="1" s="1"/>
  <c r="M6" i="1"/>
  <c r="O6" i="1" s="1"/>
  <c r="Q6" i="1" s="1"/>
  <c r="N131" i="1"/>
  <c r="M131" i="1"/>
  <c r="N127" i="1"/>
  <c r="O127" i="1" s="1"/>
  <c r="Q127" i="1" s="1"/>
  <c r="M128" i="1"/>
  <c r="O128" i="1" s="1"/>
  <c r="Q128" i="1" s="1"/>
  <c r="M126" i="1"/>
  <c r="O126" i="1" s="1"/>
  <c r="Q126" i="1" s="1"/>
  <c r="N130" i="1"/>
  <c r="O130" i="1" s="1"/>
  <c r="Q130" i="1" s="1"/>
  <c r="N121" i="1"/>
  <c r="O121" i="1" s="1"/>
  <c r="Q121" i="1" s="1"/>
  <c r="M118" i="1"/>
  <c r="O118" i="1" s="1"/>
  <c r="Q118" i="1" s="1"/>
  <c r="N113" i="1"/>
  <c r="O113" i="1" s="1"/>
  <c r="Q113" i="1" s="1"/>
  <c r="N111" i="1"/>
  <c r="O111" i="1" s="1"/>
  <c r="Q111" i="1" s="1"/>
  <c r="N101" i="1"/>
  <c r="O101" i="1" s="1"/>
  <c r="Q101" i="1" s="1"/>
  <c r="N90" i="1"/>
  <c r="O90" i="1" s="1"/>
  <c r="Q90" i="1" s="1"/>
  <c r="N89" i="1"/>
  <c r="O89" i="1" s="1"/>
  <c r="Q89" i="1" s="1"/>
  <c r="M86" i="1"/>
  <c r="O86" i="1" s="1"/>
  <c r="Q86" i="1" s="1"/>
  <c r="N85" i="1"/>
  <c r="O85" i="1" s="1"/>
  <c r="Q85" i="1" s="1"/>
  <c r="N81" i="1"/>
  <c r="O81" i="1" s="1"/>
  <c r="Q81" i="1" s="1"/>
  <c r="N76" i="1"/>
  <c r="O76" i="1" s="1"/>
  <c r="Q76" i="1" s="1"/>
  <c r="N75" i="1"/>
  <c r="M75" i="1"/>
  <c r="M73" i="1"/>
  <c r="N73" i="1"/>
  <c r="N69" i="1"/>
  <c r="O69" i="1" s="1"/>
  <c r="Q69" i="1" s="1"/>
  <c r="M26" i="1"/>
  <c r="N26" i="1"/>
  <c r="N60" i="1"/>
  <c r="O60" i="1" s="1"/>
  <c r="Q60" i="1" s="1"/>
  <c r="M23" i="1"/>
  <c r="O23" i="1" s="1"/>
  <c r="Q23" i="1" s="1"/>
  <c r="N58" i="1"/>
  <c r="O58" i="1" s="1"/>
  <c r="Q58" i="1" s="1"/>
  <c r="N56" i="1"/>
  <c r="O56" i="1" s="1"/>
  <c r="Q56" i="1" s="1"/>
  <c r="N53" i="1"/>
  <c r="O53" i="1" s="1"/>
  <c r="Q53" i="1" s="1"/>
  <c r="M49" i="1"/>
  <c r="O49" i="1" s="1"/>
  <c r="Q49" i="1" s="1"/>
  <c r="N46" i="1"/>
  <c r="O46" i="1" s="1"/>
  <c r="Q46" i="1" s="1"/>
  <c r="N45" i="1"/>
  <c r="O45" i="1" s="1"/>
  <c r="Q45" i="1" s="1"/>
  <c r="N37" i="1"/>
  <c r="O37" i="1" s="1"/>
  <c r="Q37" i="1" s="1"/>
  <c r="N34" i="1"/>
  <c r="O34" i="1" s="1"/>
  <c r="Q34" i="1" s="1"/>
  <c r="N36" i="1"/>
  <c r="O36" i="1" s="1"/>
  <c r="Q36" i="1" s="1"/>
  <c r="N31" i="1"/>
  <c r="O31" i="1" s="1"/>
  <c r="Q31" i="1" s="1"/>
  <c r="N30" i="1"/>
  <c r="O30" i="1" s="1"/>
  <c r="Q30" i="1" s="1"/>
  <c r="N64" i="1"/>
  <c r="O64" i="1" s="1"/>
  <c r="Q64" i="1" s="1"/>
  <c r="N62" i="1"/>
  <c r="O62" i="1" s="1"/>
  <c r="Q62" i="1" s="1"/>
  <c r="M147" i="1"/>
  <c r="N147" i="1"/>
  <c r="N248" i="1"/>
  <c r="M248" i="1"/>
  <c r="M318" i="1"/>
  <c r="N318" i="1"/>
  <c r="M579" i="1"/>
  <c r="N579" i="1"/>
  <c r="N797" i="1"/>
  <c r="M797" i="1"/>
  <c r="O797" i="1" s="1"/>
  <c r="Q797" i="1" s="1"/>
  <c r="M100" i="1"/>
  <c r="N100" i="1"/>
  <c r="M155" i="1"/>
  <c r="N155" i="1"/>
  <c r="N221" i="1"/>
  <c r="M221" i="1"/>
  <c r="M310" i="1"/>
  <c r="N310" i="1"/>
  <c r="M294" i="1"/>
  <c r="N294" i="1"/>
  <c r="N508" i="1"/>
  <c r="M508" i="1"/>
  <c r="M501" i="1"/>
  <c r="N501" i="1"/>
  <c r="M603" i="1"/>
  <c r="N603" i="1"/>
  <c r="M742" i="1"/>
  <c r="N742" i="1"/>
  <c r="M904" i="1"/>
  <c r="N904" i="1"/>
  <c r="M858" i="1"/>
  <c r="N858" i="1"/>
  <c r="N492" i="1"/>
  <c r="M492" i="1"/>
  <c r="M63" i="1"/>
  <c r="N63" i="1"/>
  <c r="M162" i="1"/>
  <c r="N162" i="1"/>
  <c r="M54" i="1"/>
  <c r="N54" i="1"/>
  <c r="N229" i="1"/>
  <c r="M229" i="1"/>
  <c r="M238" i="1"/>
  <c r="N238" i="1"/>
  <c r="M350" i="1"/>
  <c r="N350" i="1"/>
  <c r="N321" i="1"/>
  <c r="M321" i="1"/>
  <c r="M326" i="1"/>
  <c r="N326" i="1"/>
  <c r="M524" i="1"/>
  <c r="N524" i="1"/>
  <c r="M611" i="1"/>
  <c r="N611" i="1"/>
  <c r="M588" i="1"/>
  <c r="N588" i="1"/>
  <c r="M610" i="1"/>
  <c r="N610" i="1"/>
  <c r="M758" i="1"/>
  <c r="N758" i="1"/>
  <c r="M928" i="1"/>
  <c r="O928" i="1" s="1"/>
  <c r="Q928" i="1" s="1"/>
  <c r="N928" i="1"/>
  <c r="M920" i="1"/>
  <c r="N920" i="1"/>
  <c r="M77" i="1"/>
  <c r="N77" i="1"/>
  <c r="M170" i="1"/>
  <c r="N170" i="1"/>
  <c r="M116" i="1"/>
  <c r="N116" i="1"/>
  <c r="M59" i="1"/>
  <c r="N59" i="1"/>
  <c r="M178" i="1"/>
  <c r="N178" i="1"/>
  <c r="M262" i="1"/>
  <c r="N262" i="1"/>
  <c r="M432" i="1"/>
  <c r="N432" i="1"/>
  <c r="M540" i="1"/>
  <c r="N540" i="1"/>
  <c r="N773" i="1"/>
  <c r="M773" i="1"/>
  <c r="O773" i="1" s="1"/>
  <c r="Q773" i="1" s="1"/>
  <c r="M929" i="1"/>
  <c r="O929" i="1" s="1"/>
  <c r="Q929" i="1" s="1"/>
  <c r="N929" i="1"/>
  <c r="M826" i="1"/>
  <c r="O826" i="1" s="1"/>
  <c r="Q826" i="1" s="1"/>
  <c r="N826" i="1"/>
  <c r="M334" i="1"/>
  <c r="N334" i="1"/>
  <c r="M92" i="1"/>
  <c r="N92" i="1"/>
  <c r="M19" i="1"/>
  <c r="N19" i="1"/>
  <c r="M254" i="1"/>
  <c r="N254" i="1"/>
  <c r="M260" i="1"/>
  <c r="N260" i="1"/>
  <c r="M342" i="1"/>
  <c r="N342" i="1"/>
  <c r="M361" i="1"/>
  <c r="N361" i="1"/>
  <c r="N297" i="1"/>
  <c r="M297" i="1"/>
  <c r="M551" i="1"/>
  <c r="N551" i="1"/>
  <c r="M457" i="1"/>
  <c r="N457" i="1"/>
  <c r="M618" i="1"/>
  <c r="N618" i="1"/>
  <c r="M782" i="1"/>
  <c r="N782" i="1"/>
  <c r="M821" i="1"/>
  <c r="N821" i="1"/>
  <c r="M943" i="1"/>
  <c r="N943" i="1"/>
  <c r="M936" i="1"/>
  <c r="N936" i="1"/>
  <c r="M912" i="1"/>
  <c r="N912" i="1"/>
  <c r="M485" i="1"/>
  <c r="N485" i="1"/>
  <c r="M108" i="1"/>
  <c r="N108" i="1"/>
  <c r="M129" i="1"/>
  <c r="N129" i="1"/>
  <c r="M261" i="1"/>
  <c r="N261" i="1"/>
  <c r="M394" i="1"/>
  <c r="N394" i="1"/>
  <c r="M448" i="1"/>
  <c r="N448" i="1"/>
  <c r="M567" i="1"/>
  <c r="N567" i="1"/>
  <c r="M556" i="1"/>
  <c r="N556" i="1"/>
  <c r="M477" i="1"/>
  <c r="N477" i="1"/>
  <c r="M629" i="1"/>
  <c r="N629" i="1"/>
  <c r="M798" i="1"/>
  <c r="N798" i="1"/>
  <c r="M837" i="1"/>
  <c r="N837" i="1"/>
  <c r="M889" i="1"/>
  <c r="N889" i="1"/>
  <c r="M595" i="1"/>
  <c r="N595" i="1"/>
  <c r="M38" i="1"/>
  <c r="N38" i="1"/>
  <c r="M124" i="1"/>
  <c r="N124" i="1"/>
  <c r="M302" i="1"/>
  <c r="N302" i="1"/>
  <c r="M456" i="1"/>
  <c r="N456" i="1"/>
  <c r="M572" i="1"/>
  <c r="N572" i="1"/>
  <c r="M853" i="1"/>
  <c r="O853" i="1" s="1"/>
  <c r="Q853" i="1" s="1"/>
  <c r="N853" i="1"/>
  <c r="N781" i="1"/>
  <c r="M781" i="1"/>
  <c r="O781" i="1" s="1"/>
  <c r="Q781" i="1" s="1"/>
  <c r="M873" i="1"/>
  <c r="N873" i="1"/>
  <c r="M951" i="1"/>
  <c r="N951" i="1"/>
  <c r="N213" i="1"/>
  <c r="M213" i="1"/>
  <c r="M7" i="1"/>
  <c r="N7" i="1"/>
  <c r="M84" i="1"/>
  <c r="N84" i="1"/>
  <c r="M139" i="1"/>
  <c r="N139" i="1"/>
  <c r="N205" i="1"/>
  <c r="M205" i="1"/>
  <c r="N237" i="1"/>
  <c r="M237" i="1"/>
  <c r="M281" i="1"/>
  <c r="N281" i="1"/>
  <c r="M400" i="1"/>
  <c r="N400" i="1"/>
  <c r="N471" i="1"/>
  <c r="M471" i="1"/>
  <c r="M464" i="1"/>
  <c r="N464" i="1"/>
  <c r="C13" i="7"/>
  <c r="C17" i="7"/>
  <c r="C18" i="7"/>
  <c r="C12" i="7"/>
  <c r="C10" i="7"/>
  <c r="C6" i="7"/>
  <c r="C4" i="7"/>
  <c r="C14" i="7"/>
  <c r="C8" i="7"/>
  <c r="C16" i="7"/>
  <c r="C11" i="7"/>
  <c r="H3" i="7"/>
  <c r="D13" i="6"/>
  <c r="E3" i="6"/>
  <c r="E9" i="6" s="1"/>
  <c r="D8" i="6"/>
  <c r="D9" i="6"/>
  <c r="D18" i="6"/>
  <c r="D10" i="6"/>
  <c r="D11" i="6"/>
  <c r="D12" i="6"/>
  <c r="D4" i="6"/>
  <c r="C28" i="6"/>
  <c r="C29" i="6" s="1"/>
  <c r="C26" i="6"/>
  <c r="C27" i="6" s="1"/>
  <c r="C30" i="6"/>
  <c r="C31" i="6" s="1"/>
  <c r="C34" i="6"/>
  <c r="C35" i="6" s="1"/>
  <c r="O972" i="1" l="1"/>
  <c r="Q972" i="1" s="1"/>
  <c r="O956" i="1"/>
  <c r="Q956" i="1" s="1"/>
  <c r="O951" i="1"/>
  <c r="Q951" i="1" s="1"/>
  <c r="O943" i="1"/>
  <c r="Q943" i="1" s="1"/>
  <c r="O936" i="1"/>
  <c r="Q936" i="1" s="1"/>
  <c r="O904" i="1"/>
  <c r="Q904" i="1" s="1"/>
  <c r="O895" i="1"/>
  <c r="Q895" i="1" s="1"/>
  <c r="O731" i="1"/>
  <c r="Q731" i="1" s="1"/>
  <c r="O774" i="1"/>
  <c r="Q774" i="1" s="1"/>
  <c r="O889" i="1"/>
  <c r="Q889" i="1" s="1"/>
  <c r="O920" i="1"/>
  <c r="Q920" i="1" s="1"/>
  <c r="O912" i="1"/>
  <c r="Q912" i="1" s="1"/>
  <c r="O910" i="1"/>
  <c r="Q910" i="1" s="1"/>
  <c r="O873" i="1"/>
  <c r="Q873" i="1" s="1"/>
  <c r="O858" i="1"/>
  <c r="Q858" i="1" s="1"/>
  <c r="O855" i="1"/>
  <c r="Q855" i="1" s="1"/>
  <c r="O837" i="1"/>
  <c r="Q837" i="1" s="1"/>
  <c r="O829" i="1"/>
  <c r="Q829" i="1" s="1"/>
  <c r="O821" i="1"/>
  <c r="Q821" i="1" s="1"/>
  <c r="O806" i="1"/>
  <c r="Q806" i="1" s="1"/>
  <c r="O803" i="1"/>
  <c r="Q803" i="1" s="1"/>
  <c r="O802" i="1"/>
  <c r="Q802" i="1" s="1"/>
  <c r="O798" i="1"/>
  <c r="Q798" i="1" s="1"/>
  <c r="O796" i="1"/>
  <c r="Q796" i="1" s="1"/>
  <c r="O790" i="1"/>
  <c r="Q790" i="1" s="1"/>
  <c r="O787" i="1"/>
  <c r="Q787" i="1" s="1"/>
  <c r="O782" i="1"/>
  <c r="Q782" i="1" s="1"/>
  <c r="O780" i="1"/>
  <c r="Q780" i="1" s="1"/>
  <c r="O763" i="1"/>
  <c r="Q763" i="1" s="1"/>
  <c r="O758" i="1"/>
  <c r="Q758" i="1" s="1"/>
  <c r="O750" i="1"/>
  <c r="Q750" i="1" s="1"/>
  <c r="O748" i="1"/>
  <c r="Q748" i="1" s="1"/>
  <c r="O742" i="1"/>
  <c r="Q742" i="1" s="1"/>
  <c r="O686" i="1"/>
  <c r="Q686" i="1" s="1"/>
  <c r="O593" i="1"/>
  <c r="Q593" i="1" s="1"/>
  <c r="O588" i="1"/>
  <c r="Q588" i="1" s="1"/>
  <c r="O662" i="1"/>
  <c r="Q662" i="1" s="1"/>
  <c r="O671" i="1"/>
  <c r="Q671" i="1" s="1"/>
  <c r="O629" i="1"/>
  <c r="Q629" i="1" s="1"/>
  <c r="O611" i="1"/>
  <c r="Q611" i="1" s="1"/>
  <c r="O617" i="1"/>
  <c r="Q617" i="1" s="1"/>
  <c r="O648" i="1"/>
  <c r="Q648" i="1" s="1"/>
  <c r="O647" i="1"/>
  <c r="Q647" i="1" s="1"/>
  <c r="O618" i="1"/>
  <c r="Q618" i="1" s="1"/>
  <c r="O610" i="1"/>
  <c r="Q610" i="1" s="1"/>
  <c r="O603" i="1"/>
  <c r="Q603" i="1" s="1"/>
  <c r="O595" i="1"/>
  <c r="Q595" i="1" s="1"/>
  <c r="O484" i="1"/>
  <c r="Q484" i="1" s="1"/>
  <c r="O559" i="1"/>
  <c r="Q559" i="1" s="1"/>
  <c r="O550" i="1"/>
  <c r="Q550" i="1" s="1"/>
  <c r="O566" i="1"/>
  <c r="Q566" i="1" s="1"/>
  <c r="O508" i="1"/>
  <c r="Q508" i="1" s="1"/>
  <c r="O586" i="1"/>
  <c r="Q586" i="1" s="1"/>
  <c r="O583" i="1"/>
  <c r="Q583" i="1" s="1"/>
  <c r="O579" i="1"/>
  <c r="Q579" i="1" s="1"/>
  <c r="O575" i="1"/>
  <c r="Q575" i="1" s="1"/>
  <c r="O572" i="1"/>
  <c r="Q572" i="1" s="1"/>
  <c r="O571" i="1"/>
  <c r="Q571" i="1" s="1"/>
  <c r="O567" i="1"/>
  <c r="Q567" i="1" s="1"/>
  <c r="O556" i="1"/>
  <c r="Q556" i="1" s="1"/>
  <c r="O555" i="1"/>
  <c r="Q555" i="1" s="1"/>
  <c r="O551" i="1"/>
  <c r="Q551" i="1" s="1"/>
  <c r="O477" i="1"/>
  <c r="Q477" i="1" s="1"/>
  <c r="O524" i="1"/>
  <c r="Q524" i="1" s="1"/>
  <c r="O490" i="1"/>
  <c r="Q490" i="1" s="1"/>
  <c r="O375" i="1"/>
  <c r="Q375" i="1" s="1"/>
  <c r="O540" i="1"/>
  <c r="Q540" i="1" s="1"/>
  <c r="O516" i="1"/>
  <c r="Q516" i="1" s="1"/>
  <c r="O506" i="1"/>
  <c r="Q506" i="1" s="1"/>
  <c r="O496" i="1"/>
  <c r="Q496" i="1" s="1"/>
  <c r="O469" i="1"/>
  <c r="Q469" i="1" s="1"/>
  <c r="O432" i="1"/>
  <c r="Q432" i="1" s="1"/>
  <c r="O365" i="1"/>
  <c r="Q365" i="1" s="1"/>
  <c r="O194" i="1"/>
  <c r="Q194" i="1" s="1"/>
  <c r="O188" i="1"/>
  <c r="Q188" i="1" s="1"/>
  <c r="C19" i="6"/>
  <c r="C19" i="7" s="1"/>
  <c r="C36" i="7" s="1"/>
  <c r="C37" i="7" s="1"/>
  <c r="Q65" i="1"/>
  <c r="C9" i="7"/>
  <c r="C26" i="7" s="1"/>
  <c r="C27" i="7" s="1"/>
  <c r="Q68" i="1"/>
  <c r="E8" i="6"/>
  <c r="E26" i="6" s="1"/>
  <c r="E27" i="6" s="1"/>
  <c r="E4" i="6"/>
  <c r="E36" i="8"/>
  <c r="E37" i="8" s="1"/>
  <c r="E22" i="8"/>
  <c r="E23" i="8" s="1"/>
  <c r="E24" i="8"/>
  <c r="E25" i="8" s="1"/>
  <c r="E26" i="8"/>
  <c r="E27" i="8" s="1"/>
  <c r="F18" i="8"/>
  <c r="F16" i="8"/>
  <c r="F14" i="8"/>
  <c r="F13" i="8"/>
  <c r="F12" i="8"/>
  <c r="F11" i="8"/>
  <c r="F10" i="8"/>
  <c r="F9" i="8"/>
  <c r="F8" i="8"/>
  <c r="F7" i="8"/>
  <c r="F6" i="8"/>
  <c r="F22" i="8"/>
  <c r="F23" i="8" s="1"/>
  <c r="F15" i="8"/>
  <c r="F19" i="8"/>
  <c r="G3" i="8"/>
  <c r="F17" i="8"/>
  <c r="E32" i="8"/>
  <c r="E33" i="8" s="1"/>
  <c r="E28" i="8"/>
  <c r="E29" i="8" s="1"/>
  <c r="E34" i="8"/>
  <c r="E35" i="8" s="1"/>
  <c r="E30" i="8"/>
  <c r="E31" i="8" s="1"/>
  <c r="O501" i="1"/>
  <c r="Q501" i="1" s="1"/>
  <c r="O492" i="1"/>
  <c r="Q492" i="1" s="1"/>
  <c r="O485" i="1"/>
  <c r="Q485" i="1" s="1"/>
  <c r="O471" i="1"/>
  <c r="Q471" i="1" s="1"/>
  <c r="O464" i="1"/>
  <c r="Q464" i="1" s="1"/>
  <c r="O463" i="1"/>
  <c r="Q463" i="1" s="1"/>
  <c r="O416" i="1"/>
  <c r="Q416" i="1" s="1"/>
  <c r="O453" i="1"/>
  <c r="Q453" i="1" s="1"/>
  <c r="O391" i="1"/>
  <c r="Q391" i="1" s="1"/>
  <c r="O400" i="1"/>
  <c r="Q400" i="1" s="1"/>
  <c r="O361" i="1"/>
  <c r="Q361" i="1" s="1"/>
  <c r="O456" i="1"/>
  <c r="Q456" i="1" s="1"/>
  <c r="O237" i="1"/>
  <c r="Q237" i="1" s="1"/>
  <c r="O321" i="1"/>
  <c r="Q321" i="1" s="1"/>
  <c r="O221" i="1"/>
  <c r="Q221" i="1" s="1"/>
  <c r="O457" i="1"/>
  <c r="Q457" i="1" s="1"/>
  <c r="O448" i="1"/>
  <c r="Q448" i="1" s="1"/>
  <c r="O435" i="1"/>
  <c r="Q435" i="1" s="1"/>
  <c r="O386" i="1"/>
  <c r="Q386" i="1" s="1"/>
  <c r="O116" i="1"/>
  <c r="Q116" i="1" s="1"/>
  <c r="O209" i="1"/>
  <c r="Q209" i="1" s="1"/>
  <c r="O341" i="1"/>
  <c r="Q341" i="1" s="1"/>
  <c r="O293" i="1"/>
  <c r="Q293" i="1" s="1"/>
  <c r="O394" i="1"/>
  <c r="Q394" i="1" s="1"/>
  <c r="O281" i="1"/>
  <c r="Q281" i="1" s="1"/>
  <c r="O108" i="1"/>
  <c r="Q108" i="1" s="1"/>
  <c r="O342" i="1"/>
  <c r="Q342" i="1" s="1"/>
  <c r="O178" i="1"/>
  <c r="Q178" i="1" s="1"/>
  <c r="O326" i="1"/>
  <c r="Q326" i="1" s="1"/>
  <c r="O310" i="1"/>
  <c r="Q310" i="1" s="1"/>
  <c r="O217" i="1"/>
  <c r="Q217" i="1" s="1"/>
  <c r="O350" i="1"/>
  <c r="Q350" i="1" s="1"/>
  <c r="O349" i="1"/>
  <c r="Q349" i="1" s="1"/>
  <c r="O340" i="1"/>
  <c r="Q340" i="1" s="1"/>
  <c r="O334" i="1"/>
  <c r="Q334" i="1" s="1"/>
  <c r="O332" i="1"/>
  <c r="Q332" i="1" s="1"/>
  <c r="O318" i="1"/>
  <c r="Q318" i="1" s="1"/>
  <c r="O302" i="1"/>
  <c r="Q302" i="1" s="1"/>
  <c r="O263" i="1"/>
  <c r="Q263" i="1" s="1"/>
  <c r="O248" i="1"/>
  <c r="Q248" i="1" s="1"/>
  <c r="O229" i="1"/>
  <c r="Q229" i="1" s="1"/>
  <c r="O277" i="1"/>
  <c r="Q277" i="1" s="1"/>
  <c r="O205" i="1"/>
  <c r="Q205" i="1" s="1"/>
  <c r="O297" i="1"/>
  <c r="Q297" i="1" s="1"/>
  <c r="O294" i="1"/>
  <c r="Q294" i="1" s="1"/>
  <c r="O193" i="1"/>
  <c r="Q193" i="1" s="1"/>
  <c r="O260" i="1"/>
  <c r="Q260" i="1" s="1"/>
  <c r="O252" i="1"/>
  <c r="Q252" i="1" s="1"/>
  <c r="O254" i="1"/>
  <c r="Q254" i="1" s="1"/>
  <c r="O262" i="1"/>
  <c r="Q262" i="1" s="1"/>
  <c r="O238" i="1"/>
  <c r="Q238" i="1" s="1"/>
  <c r="O190" i="1"/>
  <c r="Q190" i="1" s="1"/>
  <c r="O261" i="1"/>
  <c r="Q261" i="1" s="1"/>
  <c r="O225" i="1"/>
  <c r="Q225" i="1" s="1"/>
  <c r="O213" i="1"/>
  <c r="Q213" i="1" s="1"/>
  <c r="O201" i="1"/>
  <c r="Q201" i="1" s="1"/>
  <c r="O170" i="1"/>
  <c r="Q170" i="1" s="1"/>
  <c r="O63" i="1"/>
  <c r="Q63" i="1" s="1"/>
  <c r="O7" i="1"/>
  <c r="Q7" i="1" s="1"/>
  <c r="O139" i="1"/>
  <c r="Q139" i="1" s="1"/>
  <c r="O129" i="1"/>
  <c r="Q129" i="1" s="1"/>
  <c r="O59" i="1"/>
  <c r="Q59" i="1" s="1"/>
  <c r="D15" i="6"/>
  <c r="D32" i="6" s="1"/>
  <c r="D33" i="6" s="1"/>
  <c r="O77" i="1"/>
  <c r="Q77" i="1" s="1"/>
  <c r="C15" i="6"/>
  <c r="C32" i="6" s="1"/>
  <c r="C33" i="6" s="1"/>
  <c r="O100" i="1"/>
  <c r="Q100" i="1" s="1"/>
  <c r="O92" i="1"/>
  <c r="Q92" i="1" s="1"/>
  <c r="E17" i="6"/>
  <c r="E16" i="6"/>
  <c r="E14" i="6"/>
  <c r="E15" i="6"/>
  <c r="O75" i="1"/>
  <c r="Q75" i="1" s="1"/>
  <c r="O73" i="1"/>
  <c r="Q73" i="1" s="1"/>
  <c r="O38" i="1"/>
  <c r="Q38" i="1" s="1"/>
  <c r="O19" i="1"/>
  <c r="Q19" i="1" s="1"/>
  <c r="O180" i="1"/>
  <c r="Q180" i="1" s="1"/>
  <c r="O164" i="1"/>
  <c r="Q164" i="1" s="1"/>
  <c r="O162" i="1"/>
  <c r="Q162" i="1" s="1"/>
  <c r="O155" i="1"/>
  <c r="Q155" i="1" s="1"/>
  <c r="O147" i="1"/>
  <c r="Q147" i="1" s="1"/>
  <c r="O131" i="1"/>
  <c r="Q131" i="1" s="1"/>
  <c r="O124" i="1"/>
  <c r="Q124" i="1" s="1"/>
  <c r="O84" i="1"/>
  <c r="Q84" i="1" s="1"/>
  <c r="O26" i="1"/>
  <c r="Q26" i="1" s="1"/>
  <c r="O54" i="1"/>
  <c r="Q54" i="1" s="1"/>
  <c r="E12" i="6"/>
  <c r="F3" i="6"/>
  <c r="F4" i="6" s="1"/>
  <c r="E11" i="6"/>
  <c r="E7" i="6"/>
  <c r="E10" i="6"/>
  <c r="E5" i="6"/>
  <c r="E18" i="6"/>
  <c r="E6" i="6"/>
  <c r="C30" i="7"/>
  <c r="C31" i="7" s="1"/>
  <c r="C28" i="7"/>
  <c r="C29" i="7" s="1"/>
  <c r="C34" i="7"/>
  <c r="C35" i="7" s="1"/>
  <c r="I3" i="7"/>
  <c r="D30" i="6"/>
  <c r="D31" i="6" s="1"/>
  <c r="D26" i="6"/>
  <c r="D27" i="6" s="1"/>
  <c r="F8" i="6"/>
  <c r="F10" i="6"/>
  <c r="D28" i="6"/>
  <c r="D29" i="6" s="1"/>
  <c r="D34" i="6"/>
  <c r="D35" i="6" s="1"/>
  <c r="C36" i="6" l="1"/>
  <c r="C37" i="6" s="1"/>
  <c r="E22" i="6"/>
  <c r="E23" i="6" s="1"/>
  <c r="G3" i="6"/>
  <c r="F6" i="6"/>
  <c r="F13" i="6"/>
  <c r="F12" i="6"/>
  <c r="F36" i="8"/>
  <c r="F37" i="8" s="1"/>
  <c r="F34" i="8"/>
  <c r="F35" i="8" s="1"/>
  <c r="F30" i="8"/>
  <c r="F31" i="8" s="1"/>
  <c r="F28" i="8"/>
  <c r="F29" i="8" s="1"/>
  <c r="F32" i="8"/>
  <c r="F33" i="8" s="1"/>
  <c r="F24" i="8"/>
  <c r="F25" i="8" s="1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H3" i="8"/>
  <c r="F26" i="8"/>
  <c r="F27" i="8" s="1"/>
  <c r="E34" i="6"/>
  <c r="E35" i="6" s="1"/>
  <c r="E32" i="6"/>
  <c r="E33" i="6" s="1"/>
  <c r="F14" i="6"/>
  <c r="F17" i="6"/>
  <c r="F16" i="6"/>
  <c r="F15" i="6"/>
  <c r="F11" i="6"/>
  <c r="F28" i="6" s="1"/>
  <c r="F29" i="6" s="1"/>
  <c r="F19" i="6"/>
  <c r="G17" i="6"/>
  <c r="G16" i="6"/>
  <c r="G14" i="6"/>
  <c r="G15" i="6"/>
  <c r="F5" i="6"/>
  <c r="F22" i="6" s="1"/>
  <c r="F23" i="6" s="1"/>
  <c r="F18" i="6"/>
  <c r="F7" i="6"/>
  <c r="F9" i="6"/>
  <c r="F26" i="6" s="1"/>
  <c r="F27" i="6" s="1"/>
  <c r="E28" i="6"/>
  <c r="E29" i="6" s="1"/>
  <c r="E24" i="6"/>
  <c r="E25" i="6" s="1"/>
  <c r="J3" i="7"/>
  <c r="G9" i="6"/>
  <c r="G18" i="6"/>
  <c r="G10" i="6"/>
  <c r="G4" i="6"/>
  <c r="G12" i="6"/>
  <c r="G13" i="6"/>
  <c r="G6" i="6"/>
  <c r="G8" i="6"/>
  <c r="H3" i="6"/>
  <c r="F24" i="6" l="1"/>
  <c r="F25" i="6" s="1"/>
  <c r="F30" i="6"/>
  <c r="F31" i="6" s="1"/>
  <c r="G28" i="8"/>
  <c r="G29" i="8" s="1"/>
  <c r="G22" i="8"/>
  <c r="G23" i="8" s="1"/>
  <c r="G30" i="8"/>
  <c r="G31" i="8" s="1"/>
  <c r="G24" i="8"/>
  <c r="G25" i="8" s="1"/>
  <c r="G32" i="8"/>
  <c r="G33" i="8" s="1"/>
  <c r="H19" i="8"/>
  <c r="H18" i="8"/>
  <c r="H17" i="8"/>
  <c r="H16" i="8"/>
  <c r="H15" i="8"/>
  <c r="I3" i="8"/>
  <c r="H7" i="8"/>
  <c r="H14" i="8"/>
  <c r="H13" i="8"/>
  <c r="H10" i="8"/>
  <c r="H9" i="8"/>
  <c r="H6" i="8"/>
  <c r="H22" i="8"/>
  <c r="H23" i="8" s="1"/>
  <c r="H12" i="8"/>
  <c r="H11" i="8"/>
  <c r="H8" i="8"/>
  <c r="G36" i="8"/>
  <c r="G37" i="8" s="1"/>
  <c r="G26" i="8"/>
  <c r="G27" i="8" s="1"/>
  <c r="G34" i="8"/>
  <c r="G35" i="8" s="1"/>
  <c r="F34" i="6"/>
  <c r="F35" i="6" s="1"/>
  <c r="F36" i="6"/>
  <c r="F37" i="6" s="1"/>
  <c r="F32" i="6"/>
  <c r="F33" i="6" s="1"/>
  <c r="H17" i="6"/>
  <c r="H16" i="6"/>
  <c r="H14" i="6"/>
  <c r="H15" i="6"/>
  <c r="K3" i="7"/>
  <c r="H18" i="6"/>
  <c r="H10" i="6"/>
  <c r="H12" i="6"/>
  <c r="H6" i="6"/>
  <c r="H9" i="6"/>
  <c r="H4" i="6"/>
  <c r="H8" i="6"/>
  <c r="G34" i="6"/>
  <c r="G35" i="6" s="1"/>
  <c r="G30" i="6"/>
  <c r="G31" i="6" s="1"/>
  <c r="I3" i="6"/>
  <c r="G32" i="6"/>
  <c r="G33" i="6" s="1"/>
  <c r="G26" i="6"/>
  <c r="G27" i="6" s="1"/>
  <c r="H32" i="8" l="1"/>
  <c r="H33" i="8" s="1"/>
  <c r="H28" i="8"/>
  <c r="H29" i="8" s="1"/>
  <c r="H36" i="8"/>
  <c r="H37" i="8" s="1"/>
  <c r="H34" i="8"/>
  <c r="H35" i="8" s="1"/>
  <c r="H30" i="8"/>
  <c r="H31" i="8" s="1"/>
  <c r="H24" i="8"/>
  <c r="H25" i="8" s="1"/>
  <c r="I14" i="8"/>
  <c r="I13" i="8"/>
  <c r="I12" i="8"/>
  <c r="I11" i="8"/>
  <c r="I10" i="8"/>
  <c r="I9" i="8"/>
  <c r="I8" i="8"/>
  <c r="I7" i="8"/>
  <c r="I18" i="8"/>
  <c r="I16" i="8"/>
  <c r="I15" i="8"/>
  <c r="J3" i="8"/>
  <c r="I19" i="8"/>
  <c r="I6" i="8"/>
  <c r="I17" i="8"/>
  <c r="H26" i="8"/>
  <c r="H27" i="8" s="1"/>
  <c r="I17" i="6"/>
  <c r="I16" i="6"/>
  <c r="I14" i="6"/>
  <c r="I15" i="6"/>
  <c r="L3" i="7"/>
  <c r="I19" i="6"/>
  <c r="I12" i="6"/>
  <c r="I6" i="6"/>
  <c r="I9" i="6"/>
  <c r="I4" i="6"/>
  <c r="I10" i="6"/>
  <c r="I8" i="6"/>
  <c r="I18" i="6"/>
  <c r="J3" i="6"/>
  <c r="H26" i="6"/>
  <c r="H27" i="6" s="1"/>
  <c r="H34" i="6"/>
  <c r="H35" i="6" s="1"/>
  <c r="I24" i="8" l="1"/>
  <c r="I25" i="8" s="1"/>
  <c r="I30" i="8"/>
  <c r="I31" i="8" s="1"/>
  <c r="I34" i="8"/>
  <c r="I35" i="8" s="1"/>
  <c r="I22" i="8"/>
  <c r="I23" i="8" s="1"/>
  <c r="I26" i="8"/>
  <c r="I27" i="8" s="1"/>
  <c r="I36" i="8"/>
  <c r="I37" i="8" s="1"/>
  <c r="I28" i="8"/>
  <c r="I29" i="8" s="1"/>
  <c r="J19" i="8"/>
  <c r="J6" i="8"/>
  <c r="K3" i="8"/>
  <c r="J18" i="8"/>
  <c r="J16" i="8"/>
  <c r="J17" i="8"/>
  <c r="J14" i="8"/>
  <c r="J13" i="8"/>
  <c r="J12" i="8"/>
  <c r="J11" i="8"/>
  <c r="J10" i="8"/>
  <c r="J9" i="8"/>
  <c r="J8" i="8"/>
  <c r="J7" i="8"/>
  <c r="J15" i="8"/>
  <c r="I32" i="8"/>
  <c r="I33" i="8" s="1"/>
  <c r="J15" i="6"/>
  <c r="J16" i="6"/>
  <c r="J14" i="6"/>
  <c r="J17" i="6"/>
  <c r="M3" i="7"/>
  <c r="J12" i="6"/>
  <c r="J8" i="6"/>
  <c r="J18" i="6"/>
  <c r="J10" i="6"/>
  <c r="J6" i="6"/>
  <c r="J19" i="6"/>
  <c r="J9" i="6"/>
  <c r="J4" i="6"/>
  <c r="I26" i="6"/>
  <c r="I27" i="6" s="1"/>
  <c r="K3" i="6"/>
  <c r="I36" i="6"/>
  <c r="I37" i="6" s="1"/>
  <c r="J32" i="8" l="1"/>
  <c r="J33" i="8" s="1"/>
  <c r="J34" i="8"/>
  <c r="J35" i="8" s="1"/>
  <c r="J26" i="8"/>
  <c r="J27" i="8" s="1"/>
  <c r="J30" i="8"/>
  <c r="J31" i="8" s="1"/>
  <c r="J28" i="8"/>
  <c r="J29" i="8" s="1"/>
  <c r="J22" i="8"/>
  <c r="J23" i="8" s="1"/>
  <c r="J36" i="8"/>
  <c r="J37" i="8" s="1"/>
  <c r="J24" i="8"/>
  <c r="J25" i="8" s="1"/>
  <c r="K18" i="8"/>
  <c r="K16" i="8"/>
  <c r="K19" i="8"/>
  <c r="K17" i="8"/>
  <c r="K15" i="8"/>
  <c r="K6" i="8"/>
  <c r="K22" i="8"/>
  <c r="K23" i="8" s="1"/>
  <c r="L3" i="8"/>
  <c r="K14" i="8"/>
  <c r="K13" i="8"/>
  <c r="K12" i="8"/>
  <c r="K11" i="8"/>
  <c r="K10" i="8"/>
  <c r="K9" i="8"/>
  <c r="K8" i="8"/>
  <c r="K7" i="8"/>
  <c r="K15" i="6"/>
  <c r="K16" i="6"/>
  <c r="K17" i="6"/>
  <c r="K14" i="6"/>
  <c r="N3" i="7"/>
  <c r="J26" i="6"/>
  <c r="J27" i="6" s="1"/>
  <c r="J32" i="6"/>
  <c r="J33" i="6" s="1"/>
  <c r="K6" i="6"/>
  <c r="K7" i="6"/>
  <c r="K8" i="6"/>
  <c r="K9" i="6"/>
  <c r="K18" i="6"/>
  <c r="K10" i="6"/>
  <c r="K19" i="6"/>
  <c r="K12" i="6"/>
  <c r="K4" i="6"/>
  <c r="J36" i="6"/>
  <c r="J37" i="6" s="1"/>
  <c r="L3" i="6"/>
  <c r="K30" i="8" l="1"/>
  <c r="K31" i="8" s="1"/>
  <c r="K26" i="8"/>
  <c r="K27" i="8" s="1"/>
  <c r="K28" i="8"/>
  <c r="K29" i="8" s="1"/>
  <c r="K34" i="8"/>
  <c r="K35" i="8" s="1"/>
  <c r="K36" i="8"/>
  <c r="K37" i="8" s="1"/>
  <c r="K24" i="8"/>
  <c r="K25" i="8" s="1"/>
  <c r="L19" i="8"/>
  <c r="L18" i="8"/>
  <c r="L17" i="8"/>
  <c r="L16" i="8"/>
  <c r="L15" i="8"/>
  <c r="M3" i="8"/>
  <c r="L6" i="8"/>
  <c r="L14" i="8"/>
  <c r="L13" i="8"/>
  <c r="L12" i="8"/>
  <c r="L11" i="8"/>
  <c r="L10" i="8"/>
  <c r="L9" i="8"/>
  <c r="L8" i="8"/>
  <c r="L7" i="8"/>
  <c r="L22" i="8"/>
  <c r="L23" i="8" s="1"/>
  <c r="K32" i="8"/>
  <c r="K33" i="8" s="1"/>
  <c r="L17" i="6"/>
  <c r="L16" i="6"/>
  <c r="L14" i="6"/>
  <c r="L15" i="6"/>
  <c r="O3" i="7"/>
  <c r="L7" i="6"/>
  <c r="L8" i="6"/>
  <c r="L9" i="6"/>
  <c r="L18" i="6"/>
  <c r="L10" i="6"/>
  <c r="L11" i="6"/>
  <c r="L12" i="6"/>
  <c r="L4" i="6"/>
  <c r="L6" i="6"/>
  <c r="K26" i="6"/>
  <c r="K27" i="6" s="1"/>
  <c r="K24" i="6"/>
  <c r="K25" i="6" s="1"/>
  <c r="M3" i="6"/>
  <c r="K32" i="6"/>
  <c r="K33" i="6" s="1"/>
  <c r="K36" i="6"/>
  <c r="K37" i="6" s="1"/>
  <c r="L26" i="8" l="1"/>
  <c r="L27" i="8" s="1"/>
  <c r="L34" i="8"/>
  <c r="L35" i="8" s="1"/>
  <c r="L32" i="8"/>
  <c r="L33" i="8" s="1"/>
  <c r="L28" i="8"/>
  <c r="L29" i="8" s="1"/>
  <c r="L30" i="8"/>
  <c r="L31" i="8" s="1"/>
  <c r="L36" i="8"/>
  <c r="L37" i="8" s="1"/>
  <c r="L24" i="8"/>
  <c r="L25" i="8" s="1"/>
  <c r="N3" i="8"/>
  <c r="M19" i="8"/>
  <c r="M17" i="8"/>
  <c r="M15" i="8"/>
  <c r="M14" i="8"/>
  <c r="M13" i="8"/>
  <c r="M12" i="8"/>
  <c r="M11" i="8"/>
  <c r="M10" i="8"/>
  <c r="M9" i="8"/>
  <c r="M8" i="8"/>
  <c r="M7" i="8"/>
  <c r="M18" i="8"/>
  <c r="M6" i="8"/>
  <c r="M16" i="8"/>
  <c r="M17" i="6"/>
  <c r="M16" i="6"/>
  <c r="M14" i="6"/>
  <c r="M15" i="6"/>
  <c r="P3" i="7"/>
  <c r="L26" i="6"/>
  <c r="L27" i="6" s="1"/>
  <c r="L24" i="6"/>
  <c r="L25" i="6" s="1"/>
  <c r="M8" i="6"/>
  <c r="M9" i="6"/>
  <c r="M18" i="6"/>
  <c r="M10" i="6"/>
  <c r="M11" i="6"/>
  <c r="M12" i="6"/>
  <c r="M4" i="6"/>
  <c r="M6" i="6"/>
  <c r="L32" i="6"/>
  <c r="L33" i="6" s="1"/>
  <c r="N3" i="6"/>
  <c r="L28" i="6"/>
  <c r="L29" i="6" s="1"/>
  <c r="M26" i="8" l="1"/>
  <c r="M27" i="8" s="1"/>
  <c r="M30" i="8"/>
  <c r="M31" i="8" s="1"/>
  <c r="M32" i="8"/>
  <c r="M33" i="8" s="1"/>
  <c r="M28" i="8"/>
  <c r="M29" i="8" s="1"/>
  <c r="M24" i="8"/>
  <c r="M25" i="8" s="1"/>
  <c r="M34" i="8"/>
  <c r="M35" i="8" s="1"/>
  <c r="M36" i="8"/>
  <c r="M37" i="8" s="1"/>
  <c r="N19" i="8"/>
  <c r="N17" i="8"/>
  <c r="N15" i="8"/>
  <c r="N14" i="8"/>
  <c r="N13" i="8"/>
  <c r="N12" i="8"/>
  <c r="N11" i="8"/>
  <c r="N10" i="8"/>
  <c r="N9" i="8"/>
  <c r="N8" i="8"/>
  <c r="N7" i="8"/>
  <c r="N6" i="8"/>
  <c r="N18" i="8"/>
  <c r="N16" i="8"/>
  <c r="O3" i="8"/>
  <c r="M22" i="8"/>
  <c r="M23" i="8" s="1"/>
  <c r="N17" i="6"/>
  <c r="N16" i="6"/>
  <c r="N14" i="6"/>
  <c r="N15" i="6"/>
  <c r="Q3" i="7"/>
  <c r="N8" i="6"/>
  <c r="N9" i="6"/>
  <c r="N18" i="6"/>
  <c r="N10" i="6"/>
  <c r="N4" i="6"/>
  <c r="N11" i="6"/>
  <c r="N12" i="6"/>
  <c r="N6" i="6"/>
  <c r="M32" i="6"/>
  <c r="M33" i="6" s="1"/>
  <c r="O3" i="6"/>
  <c r="M34" i="6"/>
  <c r="M35" i="6" s="1"/>
  <c r="M26" i="6"/>
  <c r="M27" i="6" s="1"/>
  <c r="M28" i="6"/>
  <c r="M29" i="6" s="1"/>
  <c r="N28" i="8" l="1"/>
  <c r="N29" i="8" s="1"/>
  <c r="N32" i="8"/>
  <c r="N33" i="8" s="1"/>
  <c r="N22" i="8"/>
  <c r="N23" i="8" s="1"/>
  <c r="N30" i="8"/>
  <c r="N31" i="8" s="1"/>
  <c r="N34" i="8"/>
  <c r="N35" i="8" s="1"/>
  <c r="N24" i="8"/>
  <c r="N25" i="8" s="1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22" i="8"/>
  <c r="O23" i="8" s="1"/>
  <c r="P3" i="8"/>
  <c r="N26" i="8"/>
  <c r="N27" i="8" s="1"/>
  <c r="N36" i="8"/>
  <c r="N37" i="8" s="1"/>
  <c r="O17" i="6"/>
  <c r="O16" i="6"/>
  <c r="O14" i="6"/>
  <c r="O15" i="6"/>
  <c r="R3" i="7"/>
  <c r="N32" i="6"/>
  <c r="N33" i="6" s="1"/>
  <c r="O9" i="6"/>
  <c r="O18" i="6"/>
  <c r="O10" i="6"/>
  <c r="O4" i="6"/>
  <c r="O12" i="6"/>
  <c r="O6" i="6"/>
  <c r="O8" i="6"/>
  <c r="O7" i="6"/>
  <c r="N26" i="6"/>
  <c r="N27" i="6" s="1"/>
  <c r="N28" i="6"/>
  <c r="N29" i="6" s="1"/>
  <c r="P3" i="6"/>
  <c r="O30" i="8" l="1"/>
  <c r="O31" i="8" s="1"/>
  <c r="O36" i="8"/>
  <c r="O37" i="8" s="1"/>
  <c r="O34" i="8"/>
  <c r="O35" i="8" s="1"/>
  <c r="O32" i="8"/>
  <c r="O33" i="8" s="1"/>
  <c r="O26" i="8"/>
  <c r="O27" i="8" s="1"/>
  <c r="O24" i="8"/>
  <c r="O25" i="8" s="1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Q3" i="8"/>
  <c r="P6" i="8"/>
  <c r="P22" i="8"/>
  <c r="P23" i="8" s="1"/>
  <c r="O28" i="8"/>
  <c r="O29" i="8" s="1"/>
  <c r="P17" i="6"/>
  <c r="P16" i="6"/>
  <c r="P14" i="6"/>
  <c r="P15" i="6"/>
  <c r="S3" i="7"/>
  <c r="O26" i="6"/>
  <c r="O27" i="6" s="1"/>
  <c r="O24" i="6"/>
  <c r="O25" i="6" s="1"/>
  <c r="O32" i="6"/>
  <c r="O33" i="6" s="1"/>
  <c r="P18" i="6"/>
  <c r="P10" i="6"/>
  <c r="P19" i="6"/>
  <c r="P12" i="6"/>
  <c r="P6" i="6"/>
  <c r="P13" i="6"/>
  <c r="P8" i="6"/>
  <c r="P4" i="6"/>
  <c r="P9" i="6"/>
  <c r="Q3" i="6"/>
  <c r="P28" i="8" l="1"/>
  <c r="P29" i="8" s="1"/>
  <c r="P24" i="8"/>
  <c r="P25" i="8" s="1"/>
  <c r="P36" i="8"/>
  <c r="P37" i="8" s="1"/>
  <c r="P30" i="8"/>
  <c r="P31" i="8" s="1"/>
  <c r="Q14" i="8"/>
  <c r="Q13" i="8"/>
  <c r="Q12" i="8"/>
  <c r="Q11" i="8"/>
  <c r="Q10" i="8"/>
  <c r="Q9" i="8"/>
  <c r="Q8" i="8"/>
  <c r="Q7" i="8"/>
  <c r="Q19" i="8"/>
  <c r="Q18" i="8"/>
  <c r="Q17" i="8"/>
  <c r="R3" i="8"/>
  <c r="Q16" i="8"/>
  <c r="Q15" i="8"/>
  <c r="Q6" i="8"/>
  <c r="Q22" i="8"/>
  <c r="Q23" i="8" s="1"/>
  <c r="P32" i="8"/>
  <c r="P33" i="8" s="1"/>
  <c r="P26" i="8"/>
  <c r="P27" i="8" s="1"/>
  <c r="P34" i="8"/>
  <c r="P35" i="8" s="1"/>
  <c r="Q17" i="6"/>
  <c r="Q16" i="6"/>
  <c r="Q14" i="6"/>
  <c r="Q15" i="6"/>
  <c r="T3" i="7"/>
  <c r="P30" i="6"/>
  <c r="P31" i="6" s="1"/>
  <c r="P26" i="6"/>
  <c r="P27" i="6" s="1"/>
  <c r="Q19" i="6"/>
  <c r="Q11" i="6"/>
  <c r="Q12" i="6"/>
  <c r="Q13" i="6"/>
  <c r="Q6" i="6"/>
  <c r="Q8" i="6"/>
  <c r="Q4" i="6"/>
  <c r="Q9" i="6"/>
  <c r="Q10" i="6"/>
  <c r="Q18" i="6"/>
  <c r="R3" i="6"/>
  <c r="P32" i="6"/>
  <c r="P33" i="6" s="1"/>
  <c r="P36" i="6"/>
  <c r="P37" i="6" s="1"/>
  <c r="Q24" i="8" l="1"/>
  <c r="Q25" i="8" s="1"/>
  <c r="Q32" i="8"/>
  <c r="Q33" i="8" s="1"/>
  <c r="Q28" i="8"/>
  <c r="Q29" i="8" s="1"/>
  <c r="Q34" i="8"/>
  <c r="Q35" i="8" s="1"/>
  <c r="R19" i="8"/>
  <c r="R17" i="8"/>
  <c r="R15" i="8"/>
  <c r="R18" i="8"/>
  <c r="R16" i="8"/>
  <c r="R14" i="8"/>
  <c r="R13" i="8"/>
  <c r="R12" i="8"/>
  <c r="R11" i="8"/>
  <c r="R10" i="8"/>
  <c r="R9" i="8"/>
  <c r="R8" i="8"/>
  <c r="R7" i="8"/>
  <c r="S3" i="8"/>
  <c r="R6" i="8"/>
  <c r="Q26" i="8"/>
  <c r="Q27" i="8" s="1"/>
  <c r="Q30" i="8"/>
  <c r="Q31" i="8" s="1"/>
  <c r="Q36" i="8"/>
  <c r="Q37" i="8" s="1"/>
  <c r="R15" i="6"/>
  <c r="R17" i="6"/>
  <c r="R16" i="6"/>
  <c r="R14" i="6"/>
  <c r="U3" i="7"/>
  <c r="Q26" i="6"/>
  <c r="Q27" i="6" s="1"/>
  <c r="Q32" i="6"/>
  <c r="Q33" i="6" s="1"/>
  <c r="R12" i="6"/>
  <c r="R7" i="6"/>
  <c r="R8" i="6"/>
  <c r="R18" i="6"/>
  <c r="R10" i="6"/>
  <c r="R4" i="6"/>
  <c r="R6" i="6"/>
  <c r="R11" i="6"/>
  <c r="S3" i="6"/>
  <c r="Q30" i="6"/>
  <c r="Q31" i="6" s="1"/>
  <c r="Q28" i="6"/>
  <c r="Q29" i="6" s="1"/>
  <c r="Q36" i="6"/>
  <c r="Q37" i="6" s="1"/>
  <c r="R24" i="8" l="1"/>
  <c r="R25" i="8" s="1"/>
  <c r="R36" i="8"/>
  <c r="R37" i="8" s="1"/>
  <c r="R28" i="8"/>
  <c r="R29" i="8" s="1"/>
  <c r="R30" i="8"/>
  <c r="R31" i="8" s="1"/>
  <c r="R22" i="8"/>
  <c r="R23" i="8" s="1"/>
  <c r="S18" i="8"/>
  <c r="S16" i="8"/>
  <c r="S14" i="8"/>
  <c r="S13" i="8"/>
  <c r="S12" i="8"/>
  <c r="S11" i="8"/>
  <c r="S10" i="8"/>
  <c r="S9" i="8"/>
  <c r="S8" i="8"/>
  <c r="S7" i="8"/>
  <c r="T3" i="8"/>
  <c r="S19" i="8"/>
  <c r="S17" i="8"/>
  <c r="S6" i="8"/>
  <c r="S22" i="8"/>
  <c r="S23" i="8" s="1"/>
  <c r="S15" i="8"/>
  <c r="R26" i="8"/>
  <c r="R27" i="8" s="1"/>
  <c r="R32" i="8"/>
  <c r="R33" i="8" s="1"/>
  <c r="R34" i="8"/>
  <c r="R35" i="8" s="1"/>
  <c r="S15" i="6"/>
  <c r="S16" i="6"/>
  <c r="S17" i="6"/>
  <c r="S14" i="6"/>
  <c r="V3" i="7"/>
  <c r="R32" i="6"/>
  <c r="R33" i="6" s="1"/>
  <c r="R24" i="6"/>
  <c r="R25" i="6" s="1"/>
  <c r="S6" i="6"/>
  <c r="S7" i="6"/>
  <c r="S8" i="6"/>
  <c r="S9" i="6"/>
  <c r="S18" i="6"/>
  <c r="S10" i="6"/>
  <c r="S19" i="6"/>
  <c r="S11" i="6"/>
  <c r="S4" i="6"/>
  <c r="S12" i="6"/>
  <c r="R28" i="6"/>
  <c r="R29" i="6" s="1"/>
  <c r="T3" i="6"/>
  <c r="S36" i="8" l="1"/>
  <c r="S37" i="8" s="1"/>
  <c r="S34" i="8"/>
  <c r="S35" i="8" s="1"/>
  <c r="S24" i="8"/>
  <c r="S25" i="8" s="1"/>
  <c r="S30" i="8"/>
  <c r="S31" i="8" s="1"/>
  <c r="S28" i="8"/>
  <c r="S29" i="8" s="1"/>
  <c r="T19" i="8"/>
  <c r="T18" i="8"/>
  <c r="T17" i="8"/>
  <c r="T16" i="8"/>
  <c r="T15" i="8"/>
  <c r="U3" i="8"/>
  <c r="T6" i="8"/>
  <c r="T22" i="8"/>
  <c r="T23" i="8" s="1"/>
  <c r="T13" i="8"/>
  <c r="T10" i="8"/>
  <c r="T7" i="8"/>
  <c r="T12" i="8"/>
  <c r="T9" i="8"/>
  <c r="T8" i="8"/>
  <c r="T14" i="8"/>
  <c r="T11" i="8"/>
  <c r="S32" i="8"/>
  <c r="S33" i="8" s="1"/>
  <c r="S26" i="8"/>
  <c r="S27" i="8" s="1"/>
  <c r="T17" i="6"/>
  <c r="T16" i="6"/>
  <c r="T14" i="6"/>
  <c r="T15" i="6"/>
  <c r="W3" i="7"/>
  <c r="S26" i="6"/>
  <c r="S27" i="6" s="1"/>
  <c r="S32" i="6"/>
  <c r="S33" i="6" s="1"/>
  <c r="T7" i="6"/>
  <c r="T8" i="6"/>
  <c r="T9" i="6"/>
  <c r="T18" i="6"/>
  <c r="T10" i="6"/>
  <c r="T19" i="6"/>
  <c r="T12" i="6"/>
  <c r="T6" i="6"/>
  <c r="T4" i="6"/>
  <c r="U3" i="6"/>
  <c r="S28" i="6"/>
  <c r="S29" i="6" s="1"/>
  <c r="S24" i="6"/>
  <c r="S25" i="6" s="1"/>
  <c r="S36" i="6"/>
  <c r="S37" i="6" s="1"/>
  <c r="J61" i="1"/>
  <c r="K61" i="1"/>
  <c r="T28" i="8" l="1"/>
  <c r="T29" i="8" s="1"/>
  <c r="T24" i="8"/>
  <c r="T25" i="8" s="1"/>
  <c r="T26" i="8"/>
  <c r="T27" i="8" s="1"/>
  <c r="U18" i="8"/>
  <c r="U16" i="8"/>
  <c r="V3" i="8"/>
  <c r="U14" i="8"/>
  <c r="U13" i="8"/>
  <c r="U12" i="8"/>
  <c r="U11" i="8"/>
  <c r="U10" i="8"/>
  <c r="U9" i="8"/>
  <c r="U8" i="8"/>
  <c r="U7" i="8"/>
  <c r="U19" i="8"/>
  <c r="U17" i="8"/>
  <c r="U6" i="8"/>
  <c r="U15" i="8"/>
  <c r="T32" i="8"/>
  <c r="T33" i="8" s="1"/>
  <c r="T34" i="8"/>
  <c r="T35" i="8" s="1"/>
  <c r="T30" i="8"/>
  <c r="T31" i="8" s="1"/>
  <c r="T36" i="8"/>
  <c r="T37" i="8" s="1"/>
  <c r="U17" i="6"/>
  <c r="U16" i="6"/>
  <c r="U14" i="6"/>
  <c r="U15" i="6"/>
  <c r="X3" i="7"/>
  <c r="U8" i="6"/>
  <c r="U9" i="6"/>
  <c r="U18" i="6"/>
  <c r="U10" i="6"/>
  <c r="U19" i="6"/>
  <c r="U11" i="6"/>
  <c r="U12" i="6"/>
  <c r="U13" i="6"/>
  <c r="U6" i="6"/>
  <c r="U4" i="6"/>
  <c r="T36" i="6"/>
  <c r="T37" i="6" s="1"/>
  <c r="T24" i="6"/>
  <c r="T25" i="6" s="1"/>
  <c r="T32" i="6"/>
  <c r="T33" i="6" s="1"/>
  <c r="T26" i="6"/>
  <c r="T27" i="6" s="1"/>
  <c r="V3" i="6"/>
  <c r="L61" i="1"/>
  <c r="M61" i="1" s="1"/>
  <c r="C20" i="5"/>
  <c r="C19" i="5"/>
  <c r="U32" i="8" l="1"/>
  <c r="U33" i="8" s="1"/>
  <c r="U26" i="8"/>
  <c r="U27" i="8" s="1"/>
  <c r="U36" i="8"/>
  <c r="U37" i="8" s="1"/>
  <c r="U34" i="8"/>
  <c r="U35" i="8" s="1"/>
  <c r="U22" i="8"/>
  <c r="U23" i="8" s="1"/>
  <c r="U28" i="8"/>
  <c r="U29" i="8" s="1"/>
  <c r="U30" i="8"/>
  <c r="U31" i="8" s="1"/>
  <c r="U24" i="8"/>
  <c r="U25" i="8" s="1"/>
  <c r="V14" i="8"/>
  <c r="V13" i="8"/>
  <c r="V12" i="8"/>
  <c r="V11" i="8"/>
  <c r="V10" i="8"/>
  <c r="V9" i="8"/>
  <c r="V8" i="8"/>
  <c r="V7" i="8"/>
  <c r="V6" i="8"/>
  <c r="V22" i="8"/>
  <c r="V23" i="8" s="1"/>
  <c r="V19" i="8"/>
  <c r="W3" i="8"/>
  <c r="V16" i="8"/>
  <c r="V15" i="8"/>
  <c r="V18" i="8"/>
  <c r="V17" i="8"/>
  <c r="V14" i="6"/>
  <c r="V17" i="6"/>
  <c r="V16" i="6"/>
  <c r="V15" i="6"/>
  <c r="Y3" i="7"/>
  <c r="U26" i="6"/>
  <c r="U27" i="6" s="1"/>
  <c r="U36" i="6"/>
  <c r="U37" i="6" s="1"/>
  <c r="V8" i="6"/>
  <c r="V9" i="6"/>
  <c r="V18" i="6"/>
  <c r="V10" i="6"/>
  <c r="V4" i="6"/>
  <c r="V12" i="6"/>
  <c r="V6" i="6"/>
  <c r="U28" i="6"/>
  <c r="U29" i="6" s="1"/>
  <c r="U30" i="6"/>
  <c r="U31" i="6" s="1"/>
  <c r="W3" i="6"/>
  <c r="U32" i="6"/>
  <c r="U33" i="6" s="1"/>
  <c r="V11" i="6"/>
  <c r="C15" i="7"/>
  <c r="C32" i="7" s="1"/>
  <c r="C33" i="7" s="1"/>
  <c r="N61" i="1"/>
  <c r="O61" i="1" s="1"/>
  <c r="Q61" i="1" l="1"/>
  <c r="V34" i="8"/>
  <c r="V35" i="8" s="1"/>
  <c r="V32" i="8"/>
  <c r="V33" i="8" s="1"/>
  <c r="V26" i="8"/>
  <c r="V27" i="8" s="1"/>
  <c r="V30" i="8"/>
  <c r="V31" i="8" s="1"/>
  <c r="V28" i="8"/>
  <c r="V29" i="8" s="1"/>
  <c r="V36" i="8"/>
  <c r="V37" i="8" s="1"/>
  <c r="W19" i="8"/>
  <c r="W18" i="8"/>
  <c r="W17" i="8"/>
  <c r="W16" i="8"/>
  <c r="W15" i="8"/>
  <c r="W14" i="8"/>
  <c r="W13" i="8"/>
  <c r="W12" i="8"/>
  <c r="W11" i="8"/>
  <c r="W10" i="8"/>
  <c r="W9" i="8"/>
  <c r="W8" i="8"/>
  <c r="W7" i="8"/>
  <c r="W6" i="8"/>
  <c r="W22" i="8"/>
  <c r="W23" i="8" s="1"/>
  <c r="X3" i="8"/>
  <c r="V24" i="8"/>
  <c r="V25" i="8" s="1"/>
  <c r="W17" i="6"/>
  <c r="W16" i="6"/>
  <c r="W14" i="6"/>
  <c r="W15" i="6"/>
  <c r="Z3" i="7"/>
  <c r="H32" i="6"/>
  <c r="H33" i="6" s="1"/>
  <c r="C7" i="6"/>
  <c r="C24" i="6" s="1"/>
  <c r="C25" i="6" s="1"/>
  <c r="G7" i="6"/>
  <c r="G24" i="6" s="1"/>
  <c r="G25" i="6" s="1"/>
  <c r="G5" i="6"/>
  <c r="G22" i="6" s="1"/>
  <c r="G23" i="6" s="1"/>
  <c r="Q7" i="6"/>
  <c r="Q24" i="6" s="1"/>
  <c r="Q25" i="6" s="1"/>
  <c r="C5" i="6"/>
  <c r="V26" i="6"/>
  <c r="V27" i="6" s="1"/>
  <c r="V32" i="6"/>
  <c r="V33" i="6" s="1"/>
  <c r="V28" i="6"/>
  <c r="V29" i="6" s="1"/>
  <c r="W9" i="6"/>
  <c r="W18" i="6"/>
  <c r="W10" i="6"/>
  <c r="W19" i="6"/>
  <c r="W11" i="6"/>
  <c r="W4" i="6"/>
  <c r="W6" i="6"/>
  <c r="W12" i="6"/>
  <c r="W13" i="6"/>
  <c r="W8" i="6"/>
  <c r="X3" i="6"/>
  <c r="W28" i="8" l="1"/>
  <c r="W29" i="8" s="1"/>
  <c r="W36" i="8"/>
  <c r="W37" i="8" s="1"/>
  <c r="W30" i="8"/>
  <c r="W31" i="8" s="1"/>
  <c r="W24" i="8"/>
  <c r="W25" i="8" s="1"/>
  <c r="W32" i="8"/>
  <c r="W33" i="8" s="1"/>
  <c r="W26" i="8"/>
  <c r="W27" i="8" s="1"/>
  <c r="W34" i="8"/>
  <c r="W35" i="8" s="1"/>
  <c r="X19" i="8"/>
  <c r="X18" i="8"/>
  <c r="X17" i="8"/>
  <c r="X16" i="8"/>
  <c r="X15" i="8"/>
  <c r="X14" i="8"/>
  <c r="X12" i="8"/>
  <c r="X10" i="8"/>
  <c r="X8" i="8"/>
  <c r="X6" i="8"/>
  <c r="X11" i="8"/>
  <c r="X7" i="8"/>
  <c r="X13" i="8"/>
  <c r="X9" i="8"/>
  <c r="Y3" i="8"/>
  <c r="X17" i="6"/>
  <c r="X16" i="6"/>
  <c r="X14" i="6"/>
  <c r="X15" i="6"/>
  <c r="C7" i="7"/>
  <c r="C24" i="7" s="1"/>
  <c r="C25" i="7" s="1"/>
  <c r="C22" i="6"/>
  <c r="C23" i="6" s="1"/>
  <c r="C5" i="7"/>
  <c r="C22" i="7" s="1"/>
  <c r="C23" i="7" s="1"/>
  <c r="AA3" i="7"/>
  <c r="W32" i="6"/>
  <c r="W33" i="6" s="1"/>
  <c r="X18" i="6"/>
  <c r="X10" i="6"/>
  <c r="X19" i="6"/>
  <c r="X11" i="6"/>
  <c r="X12" i="6"/>
  <c r="X6" i="6"/>
  <c r="X7" i="6"/>
  <c r="X13" i="6"/>
  <c r="X4" i="6"/>
  <c r="X9" i="6"/>
  <c r="X8" i="6"/>
  <c r="W36" i="6"/>
  <c r="W37" i="6" s="1"/>
  <c r="W26" i="6"/>
  <c r="W27" i="6" s="1"/>
  <c r="W28" i="6"/>
  <c r="W29" i="6" s="1"/>
  <c r="W34" i="6"/>
  <c r="W35" i="6" s="1"/>
  <c r="W30" i="6"/>
  <c r="W31" i="6" s="1"/>
  <c r="Y3" i="6"/>
  <c r="K20" i="5"/>
  <c r="J20" i="5"/>
  <c r="I20" i="5"/>
  <c r="H20" i="5"/>
  <c r="G20" i="5"/>
  <c r="F20" i="5"/>
  <c r="E20" i="5"/>
  <c r="D20" i="5"/>
  <c r="K19" i="5"/>
  <c r="J19" i="5"/>
  <c r="I19" i="5"/>
  <c r="H19" i="5"/>
  <c r="G19" i="5"/>
  <c r="F19" i="5"/>
  <c r="E19" i="5"/>
  <c r="D19" i="5"/>
  <c r="X26" i="8" l="1"/>
  <c r="X27" i="8" s="1"/>
  <c r="X28" i="8"/>
  <c r="X29" i="8" s="1"/>
  <c r="X30" i="8"/>
  <c r="X31" i="8" s="1"/>
  <c r="X22" i="8"/>
  <c r="X23" i="8" s="1"/>
  <c r="X34" i="8"/>
  <c r="X35" i="8" s="1"/>
  <c r="X36" i="8"/>
  <c r="X37" i="8" s="1"/>
  <c r="Y18" i="8"/>
  <c r="Y16" i="8"/>
  <c r="Y14" i="8"/>
  <c r="Y13" i="8"/>
  <c r="Y12" i="8"/>
  <c r="Y11" i="8"/>
  <c r="Y10" i="8"/>
  <c r="Y9" i="8"/>
  <c r="Y8" i="8"/>
  <c r="Y7" i="8"/>
  <c r="Y19" i="8"/>
  <c r="Y17" i="8"/>
  <c r="Y15" i="8"/>
  <c r="Y6" i="8"/>
  <c r="Z3" i="8"/>
  <c r="X24" i="8"/>
  <c r="X25" i="8" s="1"/>
  <c r="X32" i="8"/>
  <c r="X33" i="8" s="1"/>
  <c r="Y17" i="6"/>
  <c r="Y16" i="6"/>
  <c r="Y14" i="6"/>
  <c r="Y15" i="6"/>
  <c r="AB3" i="7"/>
  <c r="X24" i="6"/>
  <c r="X25" i="6" s="1"/>
  <c r="X34" i="6"/>
  <c r="X35" i="6" s="1"/>
  <c r="Y19" i="6"/>
  <c r="Y11" i="6"/>
  <c r="Y12" i="6"/>
  <c r="Y6" i="6"/>
  <c r="Y7" i="6"/>
  <c r="Y9" i="6"/>
  <c r="Y10" i="6"/>
  <c r="Y18" i="6"/>
  <c r="Y4" i="6"/>
  <c r="Y8" i="6"/>
  <c r="X26" i="6"/>
  <c r="X27" i="6" s="1"/>
  <c r="X36" i="6"/>
  <c r="X37" i="6" s="1"/>
  <c r="X30" i="6"/>
  <c r="X31" i="6" s="1"/>
  <c r="X28" i="6"/>
  <c r="X29" i="6" s="1"/>
  <c r="Z3" i="6"/>
  <c r="X32" i="6"/>
  <c r="X33" i="6" s="1"/>
  <c r="L20" i="5"/>
  <c r="L19" i="5"/>
  <c r="L7" i="5"/>
  <c r="L9" i="5"/>
  <c r="L17" i="5"/>
  <c r="L10" i="5"/>
  <c r="L18" i="5"/>
  <c r="L11" i="5"/>
  <c r="L5" i="5"/>
  <c r="L6" i="5"/>
  <c r="L14" i="5"/>
  <c r="L12" i="5"/>
  <c r="L13" i="5"/>
  <c r="L8" i="5"/>
  <c r="L15" i="5"/>
  <c r="L16" i="5"/>
  <c r="Y32" i="8" l="1"/>
  <c r="Y33" i="8" s="1"/>
  <c r="Y34" i="8"/>
  <c r="Y35" i="8" s="1"/>
  <c r="Y36" i="8"/>
  <c r="Y37" i="8" s="1"/>
  <c r="Y30" i="8"/>
  <c r="Y31" i="8" s="1"/>
  <c r="Y24" i="8"/>
  <c r="Y25" i="8" s="1"/>
  <c r="Z19" i="8"/>
  <c r="Z17" i="8"/>
  <c r="Z15" i="8"/>
  <c r="Z16" i="8"/>
  <c r="AA3" i="8"/>
  <c r="Z14" i="8"/>
  <c r="Z13" i="8"/>
  <c r="Z12" i="8"/>
  <c r="Z11" i="8"/>
  <c r="Z10" i="8"/>
  <c r="Z9" i="8"/>
  <c r="Z8" i="8"/>
  <c r="Z7" i="8"/>
  <c r="Z6" i="8"/>
  <c r="Z18" i="8"/>
  <c r="Y22" i="8"/>
  <c r="Y23" i="8" s="1"/>
  <c r="Y26" i="8"/>
  <c r="Y27" i="8" s="1"/>
  <c r="Y28" i="8"/>
  <c r="Y29" i="8" s="1"/>
  <c r="Z15" i="6"/>
  <c r="Z17" i="6"/>
  <c r="Z16" i="6"/>
  <c r="Z14" i="6"/>
  <c r="AC3" i="7"/>
  <c r="Y36" i="6"/>
  <c r="Y37" i="6" s="1"/>
  <c r="Y24" i="6"/>
  <c r="Y25" i="6" s="1"/>
  <c r="Z12" i="6"/>
  <c r="Z13" i="6"/>
  <c r="Z7" i="6"/>
  <c r="Z8" i="6"/>
  <c r="Z18" i="6"/>
  <c r="Z10" i="6"/>
  <c r="Z9" i="6"/>
  <c r="Z6" i="6"/>
  <c r="Z4" i="6"/>
  <c r="Z11" i="6"/>
  <c r="Z19" i="6"/>
  <c r="Y26" i="6"/>
  <c r="Y27" i="6" s="1"/>
  <c r="Y32" i="6"/>
  <c r="Y33" i="6" s="1"/>
  <c r="Y28" i="6"/>
  <c r="Y29" i="6" s="1"/>
  <c r="AA3" i="6"/>
  <c r="Z26" i="8" l="1"/>
  <c r="Z27" i="8" s="1"/>
  <c r="Z28" i="8"/>
  <c r="Z29" i="8" s="1"/>
  <c r="Z24" i="8"/>
  <c r="Z25" i="8" s="1"/>
  <c r="AA19" i="8"/>
  <c r="AA17" i="8"/>
  <c r="AA15" i="8"/>
  <c r="AA16" i="8"/>
  <c r="AB3" i="8"/>
  <c r="AA14" i="8"/>
  <c r="AA13" i="8"/>
  <c r="AA12" i="8"/>
  <c r="AA11" i="8"/>
  <c r="AA10" i="8"/>
  <c r="AA9" i="8"/>
  <c r="AA8" i="8"/>
  <c r="AA7" i="8"/>
  <c r="AA6" i="8"/>
  <c r="AA22" i="8"/>
  <c r="AA23" i="8" s="1"/>
  <c r="AA18" i="8"/>
  <c r="Z32" i="8"/>
  <c r="Z33" i="8" s="1"/>
  <c r="Z34" i="8"/>
  <c r="Z35" i="8" s="1"/>
  <c r="Z36" i="8"/>
  <c r="Z37" i="8" s="1"/>
  <c r="Z22" i="8"/>
  <c r="Z23" i="8" s="1"/>
  <c r="Z30" i="8"/>
  <c r="Z31" i="8" s="1"/>
  <c r="AA16" i="6"/>
  <c r="AA17" i="6"/>
  <c r="AA14" i="6"/>
  <c r="AA15" i="6"/>
  <c r="D16" i="7"/>
  <c r="D17" i="7"/>
  <c r="D14" i="7"/>
  <c r="AD3" i="7"/>
  <c r="Z32" i="6"/>
  <c r="Z33" i="6" s="1"/>
  <c r="Z36" i="6"/>
  <c r="Z37" i="6" s="1"/>
  <c r="AA13" i="6"/>
  <c r="AA6" i="6"/>
  <c r="AA7" i="6"/>
  <c r="AA8" i="6"/>
  <c r="AA9" i="6"/>
  <c r="AA18" i="6"/>
  <c r="AA10" i="6"/>
  <c r="AA19" i="6"/>
  <c r="AA11" i="6"/>
  <c r="AA12" i="6"/>
  <c r="AA4" i="6"/>
  <c r="AA5" i="6"/>
  <c r="D18" i="7"/>
  <c r="D10" i="7"/>
  <c r="D4" i="7"/>
  <c r="D11" i="7"/>
  <c r="D12" i="7"/>
  <c r="D13" i="7"/>
  <c r="D6" i="7"/>
  <c r="D8" i="7"/>
  <c r="D9" i="7"/>
  <c r="Z26" i="6"/>
  <c r="Z27" i="6" s="1"/>
  <c r="Z28" i="6"/>
  <c r="Z29" i="6" s="1"/>
  <c r="Z30" i="6"/>
  <c r="Z31" i="6" s="1"/>
  <c r="Z24" i="6"/>
  <c r="Z25" i="6" s="1"/>
  <c r="AB3" i="6"/>
  <c r="AA30" i="8" l="1"/>
  <c r="AA31" i="8" s="1"/>
  <c r="AA26" i="8"/>
  <c r="AA27" i="8" s="1"/>
  <c r="AA32" i="8"/>
  <c r="AA33" i="8" s="1"/>
  <c r="AA24" i="8"/>
  <c r="AA25" i="8" s="1"/>
  <c r="AB19" i="8"/>
  <c r="AB18" i="8"/>
  <c r="AB17" i="8"/>
  <c r="AB16" i="8"/>
  <c r="AB15" i="8"/>
  <c r="AB14" i="8"/>
  <c r="AC3" i="8"/>
  <c r="AB13" i="8"/>
  <c r="AB12" i="8"/>
  <c r="AB11" i="8"/>
  <c r="AB10" i="8"/>
  <c r="AB9" i="8"/>
  <c r="AB8" i="8"/>
  <c r="AB7" i="8"/>
  <c r="AB6" i="8"/>
  <c r="AB22" i="8"/>
  <c r="AB23" i="8" s="1"/>
  <c r="AA34" i="8"/>
  <c r="AA35" i="8" s="1"/>
  <c r="AA28" i="8"/>
  <c r="AA29" i="8" s="1"/>
  <c r="AA36" i="8"/>
  <c r="AA37" i="8" s="1"/>
  <c r="AB17" i="6"/>
  <c r="AB16" i="6"/>
  <c r="AB14" i="6"/>
  <c r="AB15" i="6"/>
  <c r="E14" i="7"/>
  <c r="E17" i="7"/>
  <c r="E16" i="7"/>
  <c r="D28" i="7"/>
  <c r="D29" i="7" s="1"/>
  <c r="D34" i="7"/>
  <c r="D35" i="7" s="1"/>
  <c r="D30" i="7"/>
  <c r="D31" i="7" s="1"/>
  <c r="D26" i="7"/>
  <c r="D27" i="7" s="1"/>
  <c r="AE3" i="7"/>
  <c r="AA28" i="6"/>
  <c r="AA29" i="6" s="1"/>
  <c r="AA24" i="6"/>
  <c r="AA25" i="6" s="1"/>
  <c r="AA26" i="6"/>
  <c r="AA27" i="6" s="1"/>
  <c r="AB7" i="6"/>
  <c r="AB8" i="6"/>
  <c r="AB9" i="6"/>
  <c r="AB18" i="6"/>
  <c r="AB10" i="6"/>
  <c r="AB19" i="6"/>
  <c r="AB11" i="6"/>
  <c r="AB12" i="6"/>
  <c r="AB4" i="6"/>
  <c r="AB5" i="6"/>
  <c r="AB13" i="6"/>
  <c r="AB6" i="6"/>
  <c r="AA30" i="6"/>
  <c r="AA31" i="6" s="1"/>
  <c r="E4" i="7"/>
  <c r="E18" i="7"/>
  <c r="E10" i="7"/>
  <c r="E11" i="7"/>
  <c r="E12" i="7"/>
  <c r="E8" i="7"/>
  <c r="E6" i="7"/>
  <c r="AA22" i="6"/>
  <c r="AA23" i="6" s="1"/>
  <c r="AA36" i="6"/>
  <c r="AA37" i="6" s="1"/>
  <c r="AA32" i="6"/>
  <c r="AA33" i="6" s="1"/>
  <c r="AA34" i="6"/>
  <c r="AA35" i="6" s="1"/>
  <c r="AC3" i="6"/>
  <c r="AB34" i="8" l="1"/>
  <c r="AB35" i="8" s="1"/>
  <c r="AB30" i="8"/>
  <c r="AB31" i="8" s="1"/>
  <c r="AB32" i="8"/>
  <c r="AB33" i="8" s="1"/>
  <c r="AB24" i="8"/>
  <c r="AB25" i="8" s="1"/>
  <c r="AC19" i="8"/>
  <c r="AD3" i="8"/>
  <c r="AC13" i="8"/>
  <c r="AC12" i="8"/>
  <c r="AC11" i="8"/>
  <c r="AC10" i="8"/>
  <c r="AC9" i="8"/>
  <c r="AC8" i="8"/>
  <c r="AC7" i="8"/>
  <c r="AC6" i="8"/>
  <c r="AC18" i="8"/>
  <c r="AC15" i="8"/>
  <c r="AC14" i="8"/>
  <c r="AC17" i="8"/>
  <c r="AC16" i="8"/>
  <c r="AB26" i="8"/>
  <c r="AB27" i="8" s="1"/>
  <c r="AB28" i="8"/>
  <c r="AB29" i="8" s="1"/>
  <c r="AB36" i="8"/>
  <c r="AB37" i="8" s="1"/>
  <c r="AC17" i="6"/>
  <c r="AC16" i="6"/>
  <c r="AC14" i="6"/>
  <c r="AC15" i="6"/>
  <c r="F14" i="7"/>
  <c r="F17" i="7"/>
  <c r="F16" i="7"/>
  <c r="E34" i="7"/>
  <c r="E35" i="7" s="1"/>
  <c r="E28" i="7"/>
  <c r="E29" i="7" s="1"/>
  <c r="AF3" i="7"/>
  <c r="AB32" i="6"/>
  <c r="AB33" i="6" s="1"/>
  <c r="AC8" i="6"/>
  <c r="AC9" i="6"/>
  <c r="AC18" i="6"/>
  <c r="AC10" i="6"/>
  <c r="AC19" i="6"/>
  <c r="AC11" i="6"/>
  <c r="AC12" i="6"/>
  <c r="AC13" i="6"/>
  <c r="AC5" i="6"/>
  <c r="AC4" i="6"/>
  <c r="AC7" i="6"/>
  <c r="AC6" i="6"/>
  <c r="AB24" i="6"/>
  <c r="AB25" i="6" s="1"/>
  <c r="F8" i="7"/>
  <c r="F4" i="7"/>
  <c r="F18" i="7"/>
  <c r="F10" i="7"/>
  <c r="F19" i="7"/>
  <c r="F11" i="7"/>
  <c r="F6" i="7"/>
  <c r="F12" i="7"/>
  <c r="AB26" i="6"/>
  <c r="AB27" i="6" s="1"/>
  <c r="AB34" i="6"/>
  <c r="AB35" i="6" s="1"/>
  <c r="AB28" i="6"/>
  <c r="AB29" i="6" s="1"/>
  <c r="AB36" i="6"/>
  <c r="AB37" i="6" s="1"/>
  <c r="AB22" i="6"/>
  <c r="AB23" i="6" s="1"/>
  <c r="AB30" i="6"/>
  <c r="AB31" i="6" s="1"/>
  <c r="AD3" i="6"/>
  <c r="AC24" i="8" l="1"/>
  <c r="AC25" i="8" s="1"/>
  <c r="AC30" i="8"/>
  <c r="AC31" i="8" s="1"/>
  <c r="AC34" i="8"/>
  <c r="AC35" i="8" s="1"/>
  <c r="AC26" i="8"/>
  <c r="AC27" i="8" s="1"/>
  <c r="AC22" i="8"/>
  <c r="AC23" i="8" s="1"/>
  <c r="AC28" i="8"/>
  <c r="AC29" i="8" s="1"/>
  <c r="AC32" i="8"/>
  <c r="AC33" i="8" s="1"/>
  <c r="AD19" i="8"/>
  <c r="AD17" i="8"/>
  <c r="AD15" i="8"/>
  <c r="AD13" i="8"/>
  <c r="AD12" i="8"/>
  <c r="AD11" i="8"/>
  <c r="AD10" i="8"/>
  <c r="AD9" i="8"/>
  <c r="AD8" i="8"/>
  <c r="AD7" i="8"/>
  <c r="AD6" i="8"/>
  <c r="AD22" i="8"/>
  <c r="AD23" i="8" s="1"/>
  <c r="AD18" i="8"/>
  <c r="AD16" i="8"/>
  <c r="AD14" i="8"/>
  <c r="AE3" i="8"/>
  <c r="AC36" i="8"/>
  <c r="AC37" i="8" s="1"/>
  <c r="AD14" i="6"/>
  <c r="AD17" i="6"/>
  <c r="AD16" i="6"/>
  <c r="AD15" i="6"/>
  <c r="G16" i="7"/>
  <c r="G17" i="7"/>
  <c r="G14" i="7"/>
  <c r="F36" i="7"/>
  <c r="F37" i="7" s="1"/>
  <c r="F28" i="7"/>
  <c r="F29" i="7" s="1"/>
  <c r="F34" i="7"/>
  <c r="F35" i="7" s="1"/>
  <c r="AG3" i="7"/>
  <c r="AC34" i="6"/>
  <c r="AC35" i="6" s="1"/>
  <c r="AC26" i="6"/>
  <c r="AC27" i="6" s="1"/>
  <c r="AC24" i="6"/>
  <c r="AC25" i="6" s="1"/>
  <c r="AD8" i="6"/>
  <c r="AD9" i="6"/>
  <c r="AD18" i="6"/>
  <c r="AD10" i="6"/>
  <c r="AD4" i="6"/>
  <c r="AD19" i="6"/>
  <c r="AD11" i="6"/>
  <c r="AD12" i="6"/>
  <c r="AD13" i="6"/>
  <c r="AD7" i="6"/>
  <c r="AD5" i="6"/>
  <c r="AD6" i="6"/>
  <c r="G8" i="7"/>
  <c r="G18" i="7"/>
  <c r="G10" i="7"/>
  <c r="G4" i="7"/>
  <c r="G12" i="7"/>
  <c r="G13" i="7"/>
  <c r="G6" i="7"/>
  <c r="AC28" i="6"/>
  <c r="AC29" i="6" s="1"/>
  <c r="AC36" i="6"/>
  <c r="AC37" i="6" s="1"/>
  <c r="AC30" i="6"/>
  <c r="AC31" i="6" s="1"/>
  <c r="AC22" i="6"/>
  <c r="AC23" i="6" s="1"/>
  <c r="AE3" i="6"/>
  <c r="AC32" i="6"/>
  <c r="AC33" i="6" s="1"/>
  <c r="AD28" i="8" l="1"/>
  <c r="AD29" i="8" s="1"/>
  <c r="AD30" i="8"/>
  <c r="AD31" i="8" s="1"/>
  <c r="AD32" i="8"/>
  <c r="AD33" i="8" s="1"/>
  <c r="AD24" i="8"/>
  <c r="AD25" i="8" s="1"/>
  <c r="AD34" i="8"/>
  <c r="AD35" i="8" s="1"/>
  <c r="AE19" i="8"/>
  <c r="AE18" i="8"/>
  <c r="AE17" i="8"/>
  <c r="AE16" i="8"/>
  <c r="AE15" i="8"/>
  <c r="AE14" i="8"/>
  <c r="AE13" i="8"/>
  <c r="AE12" i="8"/>
  <c r="AE11" i="8"/>
  <c r="AE10" i="8"/>
  <c r="AE9" i="8"/>
  <c r="AE8" i="8"/>
  <c r="AE7" i="8"/>
  <c r="AE6" i="8"/>
  <c r="AE22" i="8"/>
  <c r="AE23" i="8" s="1"/>
  <c r="AF3" i="8"/>
  <c r="AD36" i="8"/>
  <c r="AD37" i="8" s="1"/>
  <c r="AD26" i="8"/>
  <c r="AD27" i="8" s="1"/>
  <c r="AE17" i="6"/>
  <c r="AE16" i="6"/>
  <c r="AE14" i="6"/>
  <c r="AE15" i="6"/>
  <c r="H16" i="7"/>
  <c r="H14" i="7"/>
  <c r="G34" i="7"/>
  <c r="G35" i="7" s="1"/>
  <c r="G30" i="7"/>
  <c r="G31" i="7" s="1"/>
  <c r="AD26" i="6"/>
  <c r="AD27" i="6" s="1"/>
  <c r="AD32" i="6"/>
  <c r="AD33" i="6" s="1"/>
  <c r="AD24" i="6"/>
  <c r="AD25" i="6" s="1"/>
  <c r="AD28" i="6"/>
  <c r="AD29" i="6" s="1"/>
  <c r="AE9" i="6"/>
  <c r="AE18" i="6"/>
  <c r="AE10" i="6"/>
  <c r="AE19" i="6"/>
  <c r="AE11" i="6"/>
  <c r="AE4" i="6"/>
  <c r="AE5" i="6"/>
  <c r="AE6" i="6"/>
  <c r="AE12" i="6"/>
  <c r="AE13" i="6"/>
  <c r="AE7" i="6"/>
  <c r="AE8" i="6"/>
  <c r="H8" i="7"/>
  <c r="H18" i="7"/>
  <c r="H12" i="7"/>
  <c r="H4" i="7"/>
  <c r="H6" i="7"/>
  <c r="H10" i="7"/>
  <c r="AD30" i="6"/>
  <c r="AD31" i="6" s="1"/>
  <c r="AD36" i="6"/>
  <c r="AD37" i="6" s="1"/>
  <c r="AD22" i="6"/>
  <c r="AD23" i="6" s="1"/>
  <c r="AF3" i="6"/>
  <c r="AD34" i="6"/>
  <c r="AD35" i="6" s="1"/>
  <c r="AE28" i="8" l="1"/>
  <c r="AE29" i="8" s="1"/>
  <c r="AE32" i="8"/>
  <c r="AE33" i="8" s="1"/>
  <c r="AE30" i="8"/>
  <c r="AE31" i="8" s="1"/>
  <c r="AE24" i="8"/>
  <c r="AE25" i="8" s="1"/>
  <c r="AE36" i="8"/>
  <c r="AE37" i="8" s="1"/>
  <c r="AE26" i="8"/>
  <c r="AE27" i="8" s="1"/>
  <c r="AE34" i="8"/>
  <c r="AE35" i="8" s="1"/>
  <c r="AF19" i="8"/>
  <c r="AF18" i="8"/>
  <c r="AF17" i="8"/>
  <c r="AF16" i="8"/>
  <c r="AF15" i="8"/>
  <c r="AF14" i="8"/>
  <c r="AF22" i="8"/>
  <c r="AF23" i="8" s="1"/>
  <c r="AG3" i="8"/>
  <c r="AF13" i="8"/>
  <c r="AF12" i="8"/>
  <c r="AF11" i="8"/>
  <c r="AF10" i="8"/>
  <c r="AF9" i="8"/>
  <c r="AF8" i="8"/>
  <c r="AF7" i="8"/>
  <c r="AF6" i="8"/>
  <c r="AF17" i="6"/>
  <c r="AF16" i="6"/>
  <c r="AF14" i="6"/>
  <c r="AF15" i="6"/>
  <c r="I14" i="7"/>
  <c r="I16" i="7"/>
  <c r="AE34" i="6"/>
  <c r="AE35" i="6" s="1"/>
  <c r="AF18" i="6"/>
  <c r="AF10" i="6"/>
  <c r="AF19" i="6"/>
  <c r="AF11" i="6"/>
  <c r="AF12" i="6"/>
  <c r="AF5" i="6"/>
  <c r="AF6" i="6"/>
  <c r="AF7" i="6"/>
  <c r="AF13" i="6"/>
  <c r="AF9" i="6"/>
  <c r="AF8" i="6"/>
  <c r="AF4" i="6"/>
  <c r="I12" i="7"/>
  <c r="I6" i="7"/>
  <c r="I8" i="7"/>
  <c r="I18" i="7"/>
  <c r="I10" i="7"/>
  <c r="I4" i="7"/>
  <c r="AE22" i="6"/>
  <c r="AE23" i="6" s="1"/>
  <c r="AE30" i="6"/>
  <c r="AE31" i="6" s="1"/>
  <c r="AE24" i="6"/>
  <c r="AE25" i="6" s="1"/>
  <c r="AE36" i="6"/>
  <c r="AE37" i="6" s="1"/>
  <c r="AG3" i="6"/>
  <c r="AE32" i="6"/>
  <c r="AE33" i="6" s="1"/>
  <c r="AE26" i="6"/>
  <c r="AE27" i="6" s="1"/>
  <c r="AE28" i="6"/>
  <c r="AE29" i="6" s="1"/>
  <c r="AF32" i="8" l="1"/>
  <c r="AF33" i="8" s="1"/>
  <c r="AF26" i="8"/>
  <c r="AF27" i="8" s="1"/>
  <c r="AF28" i="8"/>
  <c r="AF29" i="8" s="1"/>
  <c r="AF34" i="8"/>
  <c r="AF35" i="8" s="1"/>
  <c r="AF30" i="8"/>
  <c r="AF31" i="8" s="1"/>
  <c r="AG13" i="8"/>
  <c r="AG12" i="8"/>
  <c r="AH12" i="8" s="1"/>
  <c r="AG11" i="8"/>
  <c r="AG10" i="8"/>
  <c r="AH10" i="8" s="1"/>
  <c r="AG9" i="8"/>
  <c r="AG8" i="8"/>
  <c r="AH8" i="8" s="1"/>
  <c r="AG7" i="8"/>
  <c r="AG6" i="8"/>
  <c r="AH6" i="8" s="1"/>
  <c r="AG18" i="8"/>
  <c r="AH18" i="8" s="1"/>
  <c r="AG16" i="8"/>
  <c r="AH16" i="8" s="1"/>
  <c r="AG14" i="8"/>
  <c r="AH14" i="8" s="1"/>
  <c r="AH4" i="8"/>
  <c r="AG15" i="8"/>
  <c r="AG17" i="8"/>
  <c r="AG19" i="8"/>
  <c r="AF36" i="8"/>
  <c r="AF37" i="8" s="1"/>
  <c r="AF24" i="8"/>
  <c r="AF25" i="8" s="1"/>
  <c r="AG17" i="6"/>
  <c r="AG16" i="6"/>
  <c r="AG14" i="6"/>
  <c r="AG15" i="6"/>
  <c r="J14" i="7"/>
  <c r="J16" i="7"/>
  <c r="AF36" i="6"/>
  <c r="AF37" i="6" s="1"/>
  <c r="AF26" i="6"/>
  <c r="AF27" i="6" s="1"/>
  <c r="AF24" i="6"/>
  <c r="AF25" i="6" s="1"/>
  <c r="AF28" i="6"/>
  <c r="AF29" i="6" s="1"/>
  <c r="AG19" i="6"/>
  <c r="AG11" i="6"/>
  <c r="AG12" i="6"/>
  <c r="AG13" i="6"/>
  <c r="AG6" i="6"/>
  <c r="AG10" i="6"/>
  <c r="AG8" i="6"/>
  <c r="AH8" i="6" s="1"/>
  <c r="AF9" i="5" s="1"/>
  <c r="AG18" i="6"/>
  <c r="AG4" i="6"/>
  <c r="AG9" i="6"/>
  <c r="AG5" i="6"/>
  <c r="AG7" i="6"/>
  <c r="J12" i="7"/>
  <c r="J6" i="7"/>
  <c r="J18" i="7"/>
  <c r="J10" i="7"/>
  <c r="J8" i="7"/>
  <c r="J4" i="7"/>
  <c r="AF34" i="6"/>
  <c r="AF35" i="6" s="1"/>
  <c r="AF30" i="6"/>
  <c r="AF31" i="6" s="1"/>
  <c r="AF22" i="6"/>
  <c r="AF23" i="6" s="1"/>
  <c r="AF32" i="6"/>
  <c r="AF33" i="6" s="1"/>
  <c r="AG22" i="8" l="1"/>
  <c r="AG23" i="8" s="1"/>
  <c r="AH5" i="8"/>
  <c r="AH22" i="8" s="1"/>
  <c r="AH23" i="8" s="1"/>
  <c r="AG28" i="8"/>
  <c r="AG29" i="8" s="1"/>
  <c r="AH11" i="8"/>
  <c r="AH28" i="8" s="1"/>
  <c r="AH29" i="8" s="1"/>
  <c r="AG30" i="8"/>
  <c r="AG31" i="8" s="1"/>
  <c r="AH13" i="8"/>
  <c r="AH30" i="8" s="1"/>
  <c r="AH31" i="8" s="1"/>
  <c r="AG36" i="8"/>
  <c r="AG37" i="8" s="1"/>
  <c r="AH19" i="8"/>
  <c r="AH36" i="8" s="1"/>
  <c r="AH37" i="8" s="1"/>
  <c r="AG34" i="8"/>
  <c r="AG35" i="8" s="1"/>
  <c r="AH17" i="8"/>
  <c r="AH34" i="8" s="1"/>
  <c r="AH35" i="8" s="1"/>
  <c r="AG24" i="8"/>
  <c r="AG25" i="8" s="1"/>
  <c r="AH7" i="8"/>
  <c r="AH24" i="8" s="1"/>
  <c r="AH25" i="8" s="1"/>
  <c r="AG32" i="8"/>
  <c r="AG33" i="8" s="1"/>
  <c r="AH15" i="8"/>
  <c r="AH32" i="8" s="1"/>
  <c r="AH33" i="8" s="1"/>
  <c r="AG26" i="8"/>
  <c r="AG27" i="8" s="1"/>
  <c r="AH9" i="8"/>
  <c r="AH26" i="8" s="1"/>
  <c r="AH27" i="8" s="1"/>
  <c r="K16" i="7"/>
  <c r="K14" i="7"/>
  <c r="AH10" i="6"/>
  <c r="AF11" i="5" s="1"/>
  <c r="AH12" i="6"/>
  <c r="AF13" i="5" s="1"/>
  <c r="AH4" i="6"/>
  <c r="AF5" i="5" s="1"/>
  <c r="AH6" i="6"/>
  <c r="AF7" i="5" s="1"/>
  <c r="AH14" i="6"/>
  <c r="AF15" i="5" s="1"/>
  <c r="AH18" i="6"/>
  <c r="AF19" i="5" s="1"/>
  <c r="AH16" i="6"/>
  <c r="AF17" i="5" s="1"/>
  <c r="K18" i="7"/>
  <c r="K19" i="7"/>
  <c r="K6" i="7"/>
  <c r="K12" i="7"/>
  <c r="K8" i="7"/>
  <c r="K4" i="7"/>
  <c r="K10" i="7"/>
  <c r="AG22" i="6"/>
  <c r="AG23" i="6" s="1"/>
  <c r="AG32" i="6"/>
  <c r="AG33" i="6" s="1"/>
  <c r="AG24" i="6"/>
  <c r="AG25" i="6" s="1"/>
  <c r="AG34" i="6"/>
  <c r="AG35" i="6" s="1"/>
  <c r="AG26" i="6"/>
  <c r="AG27" i="6" s="1"/>
  <c r="AG36" i="6"/>
  <c r="AG37" i="6" s="1"/>
  <c r="AG30" i="6"/>
  <c r="AG31" i="6" s="1"/>
  <c r="AG28" i="6"/>
  <c r="AG29" i="6" s="1"/>
  <c r="L8" i="7" l="1"/>
  <c r="L16" i="7"/>
  <c r="L14" i="7"/>
  <c r="AF21" i="5"/>
  <c r="K36" i="7"/>
  <c r="K37" i="7" s="1"/>
  <c r="L18" i="7"/>
  <c r="L10" i="7"/>
  <c r="L4" i="7"/>
  <c r="L12" i="7"/>
  <c r="L6" i="7"/>
  <c r="M14" i="7" l="1"/>
  <c r="M16" i="7"/>
  <c r="M4" i="7"/>
  <c r="M18" i="7"/>
  <c r="M10" i="7"/>
  <c r="M12" i="7"/>
  <c r="M6" i="7"/>
  <c r="M8" i="7"/>
  <c r="N14" i="7" l="1"/>
  <c r="N16" i="7"/>
  <c r="N8" i="7"/>
  <c r="N18" i="7"/>
  <c r="N10" i="7"/>
  <c r="N12" i="7"/>
  <c r="N6" i="7"/>
  <c r="N4" i="7"/>
  <c r="O16" i="7" l="1"/>
  <c r="O14" i="7"/>
  <c r="O8" i="7"/>
  <c r="O18" i="7"/>
  <c r="O10" i="7"/>
  <c r="O4" i="7"/>
  <c r="O12" i="7"/>
  <c r="O6" i="7"/>
  <c r="H19" i="6"/>
  <c r="R9" i="6"/>
  <c r="H17" i="7"/>
  <c r="U34" i="6"/>
  <c r="U35" i="6" s="1"/>
  <c r="P16" i="7" l="1"/>
  <c r="P14" i="7"/>
  <c r="H13" i="6"/>
  <c r="H30" i="6" s="1"/>
  <c r="H31" i="6" s="1"/>
  <c r="H36" i="6"/>
  <c r="H37" i="6" s="1"/>
  <c r="H19" i="7"/>
  <c r="H36" i="7" s="1"/>
  <c r="H37" i="7" s="1"/>
  <c r="I34" i="6"/>
  <c r="I35" i="6" s="1"/>
  <c r="K34" i="6"/>
  <c r="K35" i="6" s="1"/>
  <c r="H34" i="7"/>
  <c r="H35" i="7" s="1"/>
  <c r="N19" i="6"/>
  <c r="R26" i="6"/>
  <c r="R27" i="6" s="1"/>
  <c r="AH9" i="6"/>
  <c r="AH26" i="6" s="1"/>
  <c r="K13" i="6"/>
  <c r="K30" i="6" s="1"/>
  <c r="K31" i="6" s="1"/>
  <c r="P11" i="6"/>
  <c r="P28" i="6" s="1"/>
  <c r="P29" i="6" s="1"/>
  <c r="L19" i="6"/>
  <c r="J11" i="6"/>
  <c r="J28" i="6" s="1"/>
  <c r="J29" i="6" s="1"/>
  <c r="P8" i="7"/>
  <c r="P18" i="7"/>
  <c r="P19" i="7"/>
  <c r="P12" i="7"/>
  <c r="P6" i="7"/>
  <c r="P4" i="7"/>
  <c r="P10" i="7"/>
  <c r="P13" i="7"/>
  <c r="V13" i="6"/>
  <c r="V30" i="6" s="1"/>
  <c r="V31" i="6" s="1"/>
  <c r="Y13" i="6"/>
  <c r="Y30" i="6" s="1"/>
  <c r="Y31" i="6" s="1"/>
  <c r="P7" i="6"/>
  <c r="P24" i="6" s="1"/>
  <c r="P25" i="6" s="1"/>
  <c r="V34" i="6"/>
  <c r="V35" i="6" s="1"/>
  <c r="V19" i="6"/>
  <c r="V36" i="6" s="1"/>
  <c r="V37" i="6" s="1"/>
  <c r="R19" i="6"/>
  <c r="R36" i="6" s="1"/>
  <c r="R37" i="6" s="1"/>
  <c r="P9" i="7"/>
  <c r="T13" i="6"/>
  <c r="T30" i="6" s="1"/>
  <c r="T31" i="6" s="1"/>
  <c r="W7" i="6"/>
  <c r="W24" i="6" s="1"/>
  <c r="W25" i="6" s="1"/>
  <c r="U5" i="6"/>
  <c r="U22" i="6" s="1"/>
  <c r="U23" i="6" s="1"/>
  <c r="X5" i="6"/>
  <c r="X22" i="6" s="1"/>
  <c r="X23" i="6" s="1"/>
  <c r="N7" i="6"/>
  <c r="N24" i="6" s="1"/>
  <c r="N25" i="6" s="1"/>
  <c r="L34" i="6"/>
  <c r="L35" i="6" s="1"/>
  <c r="V7" i="6"/>
  <c r="V24" i="6" s="1"/>
  <c r="V25" i="6" s="1"/>
  <c r="O19" i="6"/>
  <c r="O36" i="6" s="1"/>
  <c r="O37" i="6" s="1"/>
  <c r="S13" i="6"/>
  <c r="S30" i="6" s="1"/>
  <c r="S31" i="6" s="1"/>
  <c r="L13" i="6"/>
  <c r="L30" i="6" s="1"/>
  <c r="L31" i="6" s="1"/>
  <c r="J9" i="7"/>
  <c r="J26" i="7" s="1"/>
  <c r="J27" i="7" s="1"/>
  <c r="G11" i="6"/>
  <c r="G11" i="7" s="1"/>
  <c r="G9" i="7"/>
  <c r="G15" i="7"/>
  <c r="G32" i="7" s="1"/>
  <c r="G33" i="7" s="1"/>
  <c r="M19" i="6"/>
  <c r="N9" i="7"/>
  <c r="N26" i="7" s="1"/>
  <c r="N27" i="7" s="1"/>
  <c r="K11" i="6"/>
  <c r="K28" i="6" s="1"/>
  <c r="K29" i="6" s="1"/>
  <c r="M11" i="7"/>
  <c r="M28" i="7" s="1"/>
  <c r="M29" i="7" s="1"/>
  <c r="I5" i="6"/>
  <c r="I22" i="6" s="1"/>
  <c r="I23" i="6" s="1"/>
  <c r="I13" i="6"/>
  <c r="E19" i="6"/>
  <c r="F9" i="7"/>
  <c r="F26" i="7" s="1"/>
  <c r="F27" i="7" s="1"/>
  <c r="Q14" i="7" l="1"/>
  <c r="Q16" i="7"/>
  <c r="Q15" i="7"/>
  <c r="P15" i="7"/>
  <c r="P32" i="7" s="1"/>
  <c r="P33" i="7" s="1"/>
  <c r="K15" i="7"/>
  <c r="K32" i="7" s="1"/>
  <c r="K33" i="7" s="1"/>
  <c r="O34" i="6"/>
  <c r="O35" i="6" s="1"/>
  <c r="T11" i="6"/>
  <c r="T28" i="6" s="1"/>
  <c r="T29" i="6" s="1"/>
  <c r="F13" i="7"/>
  <c r="F30" i="7" s="1"/>
  <c r="F31" i="7" s="1"/>
  <c r="K9" i="7"/>
  <c r="K26" i="7" s="1"/>
  <c r="K27" i="7" s="1"/>
  <c r="I17" i="7"/>
  <c r="I34" i="7" s="1"/>
  <c r="I35" i="7" s="1"/>
  <c r="H5" i="6"/>
  <c r="H22" i="6" s="1"/>
  <c r="H23" i="6" s="1"/>
  <c r="F15" i="7"/>
  <c r="F32" i="7" s="1"/>
  <c r="F33" i="7" s="1"/>
  <c r="S34" i="6"/>
  <c r="S35" i="6" s="1"/>
  <c r="E36" i="6"/>
  <c r="E37" i="6" s="1"/>
  <c r="E19" i="7"/>
  <c r="E36" i="7" s="1"/>
  <c r="E37" i="7" s="1"/>
  <c r="J19" i="7"/>
  <c r="J36" i="7" s="1"/>
  <c r="J37" i="7" s="1"/>
  <c r="J11" i="7"/>
  <c r="J28" i="7" s="1"/>
  <c r="J29" i="7" s="1"/>
  <c r="J5" i="6"/>
  <c r="J22" i="6" s="1"/>
  <c r="J23" i="6" s="1"/>
  <c r="J34" i="6"/>
  <c r="J35" i="6" s="1"/>
  <c r="F7" i="7"/>
  <c r="F24" i="7" s="1"/>
  <c r="F25" i="7" s="1"/>
  <c r="F5" i="7"/>
  <c r="F22" i="7" s="1"/>
  <c r="F23" i="7" s="1"/>
  <c r="I19" i="7"/>
  <c r="I36" i="7" s="1"/>
  <c r="I37" i="7" s="1"/>
  <c r="O13" i="6"/>
  <c r="O30" i="6" s="1"/>
  <c r="O31" i="6" s="1"/>
  <c r="O15" i="7"/>
  <c r="O32" i="7" s="1"/>
  <c r="O33" i="7" s="1"/>
  <c r="M17" i="7"/>
  <c r="M34" i="7" s="1"/>
  <c r="M35" i="7" s="1"/>
  <c r="L17" i="7"/>
  <c r="L34" i="7" s="1"/>
  <c r="L35" i="7" s="1"/>
  <c r="P26" i="7"/>
  <c r="P27" i="7" s="1"/>
  <c r="P30" i="7"/>
  <c r="P31" i="7" s="1"/>
  <c r="P36" i="7"/>
  <c r="P37" i="7" s="1"/>
  <c r="O19" i="7"/>
  <c r="O36" i="7" s="1"/>
  <c r="O37" i="7" s="1"/>
  <c r="G28" i="7"/>
  <c r="G29" i="7" s="1"/>
  <c r="AH27" i="6"/>
  <c r="Q10" i="5" s="1"/>
  <c r="Q9" i="5"/>
  <c r="G26" i="7"/>
  <c r="G27" i="7" s="1"/>
  <c r="N36" i="6"/>
  <c r="N37" i="6" s="1"/>
  <c r="N19" i="7"/>
  <c r="N36" i="7" s="1"/>
  <c r="N37" i="7" s="1"/>
  <c r="K13" i="7"/>
  <c r="K30" i="7" s="1"/>
  <c r="K31" i="7" s="1"/>
  <c r="M36" i="6"/>
  <c r="M37" i="6" s="1"/>
  <c r="M19" i="7"/>
  <c r="M36" i="7" s="1"/>
  <c r="M37" i="7" s="1"/>
  <c r="L36" i="6"/>
  <c r="L37" i="6" s="1"/>
  <c r="L19" i="7"/>
  <c r="L36" i="7" s="1"/>
  <c r="L37" i="7" s="1"/>
  <c r="M13" i="6"/>
  <c r="M30" i="6" s="1"/>
  <c r="M31" i="6" s="1"/>
  <c r="T5" i="6"/>
  <c r="T22" i="6" s="1"/>
  <c r="T23" i="6" s="1"/>
  <c r="T34" i="6"/>
  <c r="T35" i="6" s="1"/>
  <c r="W5" i="6"/>
  <c r="W22" i="6" s="1"/>
  <c r="W23" i="6" s="1"/>
  <c r="Y5" i="6"/>
  <c r="Y22" i="6" s="1"/>
  <c r="Y23" i="6" s="1"/>
  <c r="Y34" i="6"/>
  <c r="Y35" i="6" s="1"/>
  <c r="Z34" i="6"/>
  <c r="Z35" i="6" s="1"/>
  <c r="Z5" i="6"/>
  <c r="Z22" i="6" s="1"/>
  <c r="Z23" i="6" s="1"/>
  <c r="O11" i="6"/>
  <c r="O28" i="6" s="1"/>
  <c r="O29" i="6" s="1"/>
  <c r="S5" i="6"/>
  <c r="S22" i="6" s="1"/>
  <c r="S23" i="6" s="1"/>
  <c r="R13" i="6"/>
  <c r="R30" i="6" s="1"/>
  <c r="R31" i="6" s="1"/>
  <c r="O9" i="7"/>
  <c r="O26" i="7" s="1"/>
  <c r="O27" i="7" s="1"/>
  <c r="N13" i="6"/>
  <c r="N30" i="6" s="1"/>
  <c r="N31" i="6" s="1"/>
  <c r="L5" i="6"/>
  <c r="L22" i="6" s="1"/>
  <c r="L23" i="6" s="1"/>
  <c r="M9" i="7"/>
  <c r="M26" i="7" s="1"/>
  <c r="M27" i="7" s="1"/>
  <c r="N7" i="7"/>
  <c r="N24" i="7" s="1"/>
  <c r="N25" i="7" s="1"/>
  <c r="M5" i="6"/>
  <c r="M22" i="6" s="1"/>
  <c r="M23" i="6" s="1"/>
  <c r="M7" i="6"/>
  <c r="M24" i="6" s="1"/>
  <c r="M25" i="6" s="1"/>
  <c r="H7" i="6"/>
  <c r="H24" i="6" s="1"/>
  <c r="H25" i="6" s="1"/>
  <c r="H11" i="6"/>
  <c r="H28" i="6" s="1"/>
  <c r="H29" i="6" s="1"/>
  <c r="M15" i="7"/>
  <c r="M32" i="7" s="1"/>
  <c r="M33" i="7" s="1"/>
  <c r="L7" i="7"/>
  <c r="L24" i="7" s="1"/>
  <c r="L25" i="7" s="1"/>
  <c r="K11" i="7"/>
  <c r="K28" i="7" s="1"/>
  <c r="K29" i="7" s="1"/>
  <c r="K17" i="7"/>
  <c r="K34" i="7" s="1"/>
  <c r="K35" i="7" s="1"/>
  <c r="L11" i="7"/>
  <c r="L28" i="7" s="1"/>
  <c r="L29" i="7" s="1"/>
  <c r="P11" i="7"/>
  <c r="P28" i="7" s="1"/>
  <c r="P29" i="7" s="1"/>
  <c r="N11" i="7"/>
  <c r="N28" i="7" s="1"/>
  <c r="N29" i="7" s="1"/>
  <c r="N5" i="6"/>
  <c r="N22" i="6" s="1"/>
  <c r="N23" i="6" s="1"/>
  <c r="K5" i="6"/>
  <c r="K22" i="6" s="1"/>
  <c r="K23" i="6" s="1"/>
  <c r="L15" i="7"/>
  <c r="L32" i="7" s="1"/>
  <c r="L33" i="7" s="1"/>
  <c r="K7" i="7"/>
  <c r="K24" i="7" s="1"/>
  <c r="K25" i="7" s="1"/>
  <c r="N34" i="6"/>
  <c r="N35" i="6" s="1"/>
  <c r="O7" i="7"/>
  <c r="O24" i="7" s="1"/>
  <c r="O25" i="7" s="1"/>
  <c r="N15" i="7"/>
  <c r="N32" i="7" s="1"/>
  <c r="N33" i="7" s="1"/>
  <c r="V5" i="6"/>
  <c r="V22" i="6" s="1"/>
  <c r="V23" i="6" s="1"/>
  <c r="U7" i="6"/>
  <c r="U24" i="6" s="1"/>
  <c r="U25" i="6" s="1"/>
  <c r="R34" i="6"/>
  <c r="R35" i="6" s="1"/>
  <c r="R5" i="6"/>
  <c r="R22" i="6" s="1"/>
  <c r="R23" i="6" s="1"/>
  <c r="Q34" i="6"/>
  <c r="Q35" i="6" s="1"/>
  <c r="Q5" i="6"/>
  <c r="Q22" i="6" s="1"/>
  <c r="Q23" i="6" s="1"/>
  <c r="P34" i="6"/>
  <c r="P35" i="6" s="1"/>
  <c r="P5" i="6"/>
  <c r="P22" i="6" s="1"/>
  <c r="P23" i="6" s="1"/>
  <c r="P7" i="7"/>
  <c r="P24" i="7" s="1"/>
  <c r="P25" i="7" s="1"/>
  <c r="O5" i="6"/>
  <c r="O22" i="6" s="1"/>
  <c r="O23" i="6" s="1"/>
  <c r="L13" i="7"/>
  <c r="L30" i="7" s="1"/>
  <c r="L31" i="7" s="1"/>
  <c r="I9" i="7"/>
  <c r="I26" i="7" s="1"/>
  <c r="I27" i="7" s="1"/>
  <c r="J13" i="6"/>
  <c r="J30" i="6" s="1"/>
  <c r="J31" i="6" s="1"/>
  <c r="J7" i="6"/>
  <c r="J24" i="6" s="1"/>
  <c r="J25" i="6" s="1"/>
  <c r="I5" i="7"/>
  <c r="I22" i="7" s="1"/>
  <c r="I23" i="7" s="1"/>
  <c r="J15" i="7"/>
  <c r="J32" i="7" s="1"/>
  <c r="J33" i="7" s="1"/>
  <c r="H13" i="7"/>
  <c r="I30" i="6"/>
  <c r="I31" i="6" s="1"/>
  <c r="I7" i="6"/>
  <c r="I24" i="6" s="1"/>
  <c r="I25" i="6" s="1"/>
  <c r="I11" i="6"/>
  <c r="I28" i="6" s="1"/>
  <c r="I29" i="6" s="1"/>
  <c r="G5" i="7"/>
  <c r="G22" i="7" s="1"/>
  <c r="G23" i="7" s="1"/>
  <c r="G7" i="7"/>
  <c r="G24" i="7" s="1"/>
  <c r="G25" i="7" s="1"/>
  <c r="G28" i="6"/>
  <c r="G29" i="6" s="1"/>
  <c r="G19" i="6"/>
  <c r="Q12" i="7"/>
  <c r="Q13" i="7"/>
  <c r="Q6" i="7"/>
  <c r="Q7" i="7"/>
  <c r="Q8" i="7"/>
  <c r="Q18" i="7"/>
  <c r="Q10" i="7"/>
  <c r="Q19" i="7"/>
  <c r="Q11" i="7"/>
  <c r="Q9" i="7"/>
  <c r="Q4" i="7"/>
  <c r="L9" i="7" l="1"/>
  <c r="L26" i="7" s="1"/>
  <c r="L27" i="7" s="1"/>
  <c r="R14" i="7"/>
  <c r="R16" i="7"/>
  <c r="R17" i="7"/>
  <c r="R15" i="7"/>
  <c r="O17" i="7"/>
  <c r="O34" i="7" s="1"/>
  <c r="O35" i="7" s="1"/>
  <c r="J5" i="7"/>
  <c r="J22" i="7" s="1"/>
  <c r="J23" i="7" s="1"/>
  <c r="J17" i="7"/>
  <c r="J34" i="7" s="1"/>
  <c r="J35" i="7" s="1"/>
  <c r="O13" i="7"/>
  <c r="O30" i="7" s="1"/>
  <c r="O31" i="7" s="1"/>
  <c r="M13" i="7"/>
  <c r="M30" i="7" s="1"/>
  <c r="M31" i="7" s="1"/>
  <c r="O11" i="7"/>
  <c r="O28" i="7" s="1"/>
  <c r="O29" i="7" s="1"/>
  <c r="Q17" i="7"/>
  <c r="Q34" i="7" s="1"/>
  <c r="Q35" i="7" s="1"/>
  <c r="Q26" i="7"/>
  <c r="Q27" i="7" s="1"/>
  <c r="J13" i="7"/>
  <c r="J30" i="7" s="1"/>
  <c r="J31" i="7" s="1"/>
  <c r="N13" i="7"/>
  <c r="N30" i="7" s="1"/>
  <c r="N31" i="7" s="1"/>
  <c r="M5" i="7"/>
  <c r="M22" i="7" s="1"/>
  <c r="M23" i="7" s="1"/>
  <c r="Q30" i="7"/>
  <c r="Q31" i="7" s="1"/>
  <c r="H7" i="7"/>
  <c r="H24" i="7" s="1"/>
  <c r="H25" i="7" s="1"/>
  <c r="M7" i="7"/>
  <c r="M24" i="7" s="1"/>
  <c r="M25" i="7" s="1"/>
  <c r="I11" i="7"/>
  <c r="I28" i="7" s="1"/>
  <c r="I29" i="7" s="1"/>
  <c r="Q24" i="7"/>
  <c r="Q25" i="7" s="1"/>
  <c r="Q28" i="7"/>
  <c r="Q29" i="7" s="1"/>
  <c r="Q32" i="7"/>
  <c r="Q33" i="7" s="1"/>
  <c r="N5" i="7"/>
  <c r="N22" i="7" s="1"/>
  <c r="N23" i="7" s="1"/>
  <c r="H11" i="7"/>
  <c r="L5" i="7"/>
  <c r="L22" i="7" s="1"/>
  <c r="L23" i="7" s="1"/>
  <c r="K5" i="7"/>
  <c r="K22" i="7" s="1"/>
  <c r="K23" i="7" s="1"/>
  <c r="N17" i="7"/>
  <c r="N34" i="7" s="1"/>
  <c r="N35" i="7" s="1"/>
  <c r="G36" i="6"/>
  <c r="G37" i="6" s="1"/>
  <c r="G19" i="7"/>
  <c r="J7" i="7"/>
  <c r="J24" i="7" s="1"/>
  <c r="J25" i="7" s="1"/>
  <c r="P5" i="7"/>
  <c r="P22" i="7" s="1"/>
  <c r="P23" i="7" s="1"/>
  <c r="P17" i="7"/>
  <c r="P34" i="7" s="1"/>
  <c r="P35" i="7" s="1"/>
  <c r="R9" i="5"/>
  <c r="AE9" i="5"/>
  <c r="H30" i="7"/>
  <c r="H31" i="7" s="1"/>
  <c r="Q36" i="7"/>
  <c r="Q37" i="7" s="1"/>
  <c r="Q5" i="7"/>
  <c r="Q22" i="7" s="1"/>
  <c r="Q23" i="7" s="1"/>
  <c r="O5" i="7"/>
  <c r="O22" i="7" s="1"/>
  <c r="O23" i="7" s="1"/>
  <c r="AH17" i="6"/>
  <c r="AH34" i="6" s="1"/>
  <c r="AH11" i="6"/>
  <c r="AH28" i="6" s="1"/>
  <c r="R19" i="7"/>
  <c r="R11" i="7"/>
  <c r="R12" i="7"/>
  <c r="R5" i="7"/>
  <c r="R13" i="7"/>
  <c r="R6" i="7"/>
  <c r="R7" i="7"/>
  <c r="R9" i="7"/>
  <c r="R18" i="7"/>
  <c r="R10" i="7"/>
  <c r="R4" i="7"/>
  <c r="R8" i="7"/>
  <c r="E9" i="7"/>
  <c r="E26" i="7" s="1"/>
  <c r="E27" i="7" s="1"/>
  <c r="S16" i="7" l="1"/>
  <c r="S15" i="7"/>
  <c r="S17" i="7"/>
  <c r="S14" i="7"/>
  <c r="R24" i="7"/>
  <c r="R25" i="7" s="1"/>
  <c r="R22" i="7"/>
  <c r="R23" i="7" s="1"/>
  <c r="R34" i="7"/>
  <c r="R35" i="7" s="1"/>
  <c r="R32" i="7"/>
  <c r="R33" i="7" s="1"/>
  <c r="AH29" i="6"/>
  <c r="Q12" i="5" s="1"/>
  <c r="Q11" i="5"/>
  <c r="R30" i="7"/>
  <c r="R31" i="7" s="1"/>
  <c r="AH35" i="6"/>
  <c r="Q18" i="5" s="1"/>
  <c r="Q17" i="5"/>
  <c r="R26" i="7"/>
  <c r="R27" i="7" s="1"/>
  <c r="H28" i="7"/>
  <c r="H29" i="7" s="1"/>
  <c r="R28" i="7"/>
  <c r="R29" i="7" s="1"/>
  <c r="R36" i="7"/>
  <c r="R37" i="7" s="1"/>
  <c r="G36" i="7"/>
  <c r="G37" i="7" s="1"/>
  <c r="S18" i="7"/>
  <c r="S19" i="7"/>
  <c r="S11" i="7"/>
  <c r="S6" i="7"/>
  <c r="S5" i="7"/>
  <c r="S12" i="7"/>
  <c r="S13" i="7"/>
  <c r="S9" i="7"/>
  <c r="S4" i="7"/>
  <c r="S7" i="7"/>
  <c r="S10" i="7"/>
  <c r="S8" i="7"/>
  <c r="E13" i="6"/>
  <c r="I7" i="7"/>
  <c r="I24" i="7" s="1"/>
  <c r="I25" i="7" s="1"/>
  <c r="D19" i="6"/>
  <c r="T16" i="7" l="1"/>
  <c r="T15" i="7"/>
  <c r="T17" i="7"/>
  <c r="T14" i="7"/>
  <c r="E15" i="7"/>
  <c r="E32" i="7" s="1"/>
  <c r="E33" i="7" s="1"/>
  <c r="D36" i="6"/>
  <c r="D37" i="6" s="1"/>
  <c r="D19" i="7"/>
  <c r="D36" i="7" s="1"/>
  <c r="D37" i="7" s="1"/>
  <c r="AH19" i="6"/>
  <c r="AH36" i="6" s="1"/>
  <c r="E30" i="6"/>
  <c r="E31" i="6" s="1"/>
  <c r="AH13" i="6"/>
  <c r="AH30" i="6" s="1"/>
  <c r="S24" i="7"/>
  <c r="S25" i="7" s="1"/>
  <c r="S32" i="7"/>
  <c r="S33" i="7" s="1"/>
  <c r="S34" i="7"/>
  <c r="S35" i="7" s="1"/>
  <c r="S30" i="7"/>
  <c r="S31" i="7" s="1"/>
  <c r="S36" i="7"/>
  <c r="S37" i="7" s="1"/>
  <c r="S28" i="7"/>
  <c r="S29" i="7" s="1"/>
  <c r="S22" i="7"/>
  <c r="S23" i="7" s="1"/>
  <c r="AE11" i="5"/>
  <c r="R11" i="5"/>
  <c r="S26" i="7"/>
  <c r="S27" i="7" s="1"/>
  <c r="R17" i="5"/>
  <c r="AE17" i="5"/>
  <c r="H5" i="7"/>
  <c r="H22" i="7" s="1"/>
  <c r="H23" i="7" s="1"/>
  <c r="D7" i="6"/>
  <c r="D5" i="6"/>
  <c r="T18" i="7"/>
  <c r="T10" i="7"/>
  <c r="T4" i="7"/>
  <c r="T19" i="7"/>
  <c r="T11" i="7"/>
  <c r="T12" i="7"/>
  <c r="T13" i="7"/>
  <c r="T6" i="7"/>
  <c r="T5" i="7"/>
  <c r="T8" i="7"/>
  <c r="T9" i="7"/>
  <c r="T7" i="7"/>
  <c r="U15" i="7" l="1"/>
  <c r="U17" i="7"/>
  <c r="U16" i="7"/>
  <c r="U14" i="7"/>
  <c r="E13" i="7"/>
  <c r="E30" i="7" s="1"/>
  <c r="E31" i="7" s="1"/>
  <c r="AH31" i="6"/>
  <c r="Q14" i="5" s="1"/>
  <c r="Q13" i="5"/>
  <c r="Q19" i="5"/>
  <c r="AH37" i="6"/>
  <c r="Q20" i="5" s="1"/>
  <c r="T34" i="7"/>
  <c r="T35" i="7" s="1"/>
  <c r="T30" i="7"/>
  <c r="T31" i="7" s="1"/>
  <c r="T28" i="7"/>
  <c r="T29" i="7" s="1"/>
  <c r="T36" i="7"/>
  <c r="T37" i="7" s="1"/>
  <c r="T26" i="7"/>
  <c r="T27" i="7" s="1"/>
  <c r="I13" i="7"/>
  <c r="T24" i="7"/>
  <c r="T25" i="7" s="1"/>
  <c r="I32" i="6"/>
  <c r="I33" i="6" s="1"/>
  <c r="I15" i="7"/>
  <c r="I32" i="7" s="1"/>
  <c r="I33" i="7" s="1"/>
  <c r="D24" i="6"/>
  <c r="D25" i="6" s="1"/>
  <c r="D7" i="7"/>
  <c r="E7" i="7"/>
  <c r="E24" i="7" s="1"/>
  <c r="E25" i="7" s="1"/>
  <c r="T32" i="7"/>
  <c r="T33" i="7" s="1"/>
  <c r="D15" i="7"/>
  <c r="T22" i="7"/>
  <c r="T23" i="7" s="1"/>
  <c r="H9" i="7"/>
  <c r="AH15" i="6"/>
  <c r="AH32" i="6" s="1"/>
  <c r="AH7" i="6"/>
  <c r="AH24" i="6" s="1"/>
  <c r="D22" i="6"/>
  <c r="D23" i="6" s="1"/>
  <c r="AH5" i="6"/>
  <c r="AH22" i="6" s="1"/>
  <c r="U9" i="7"/>
  <c r="U4" i="7"/>
  <c r="U18" i="7"/>
  <c r="U10" i="7"/>
  <c r="U19" i="7"/>
  <c r="U11" i="7"/>
  <c r="U12" i="7"/>
  <c r="U7" i="7"/>
  <c r="U8" i="7"/>
  <c r="U5" i="7"/>
  <c r="U6" i="7"/>
  <c r="U13" i="7"/>
  <c r="V14" i="7" l="1"/>
  <c r="V15" i="7"/>
  <c r="V17" i="7"/>
  <c r="V16" i="7"/>
  <c r="AE19" i="5"/>
  <c r="R19" i="5"/>
  <c r="AE13" i="5"/>
  <c r="R13" i="5"/>
  <c r="U28" i="7"/>
  <c r="U29" i="7" s="1"/>
  <c r="U24" i="7"/>
  <c r="U25" i="7" s="1"/>
  <c r="U36" i="7"/>
  <c r="U37" i="7" s="1"/>
  <c r="AH23" i="6"/>
  <c r="Q6" i="5" s="1"/>
  <c r="Q5" i="5"/>
  <c r="U30" i="7"/>
  <c r="U31" i="7" s="1"/>
  <c r="D32" i="7"/>
  <c r="D33" i="7" s="1"/>
  <c r="U22" i="7"/>
  <c r="U23" i="7" s="1"/>
  <c r="AH25" i="6"/>
  <c r="Q8" i="5" s="1"/>
  <c r="Q7" i="5"/>
  <c r="I30" i="7"/>
  <c r="I31" i="7" s="1"/>
  <c r="U32" i="7"/>
  <c r="U33" i="7" s="1"/>
  <c r="U26" i="7"/>
  <c r="U27" i="7" s="1"/>
  <c r="H26" i="7"/>
  <c r="H27" i="7" s="1"/>
  <c r="AH33" i="6"/>
  <c r="Q16" i="5" s="1"/>
  <c r="Q15" i="5"/>
  <c r="U34" i="7"/>
  <c r="U35" i="7" s="1"/>
  <c r="D24" i="7"/>
  <c r="D25" i="7" s="1"/>
  <c r="V8" i="7"/>
  <c r="V9" i="7"/>
  <c r="V18" i="7"/>
  <c r="V10" i="7"/>
  <c r="V19" i="7"/>
  <c r="V11" i="7"/>
  <c r="V13" i="7"/>
  <c r="V6" i="7"/>
  <c r="V7" i="7"/>
  <c r="V4" i="7"/>
  <c r="V12" i="7"/>
  <c r="V5" i="7"/>
  <c r="W15" i="7" l="1"/>
  <c r="W16" i="7"/>
  <c r="W17" i="7"/>
  <c r="W14" i="7"/>
  <c r="V30" i="7"/>
  <c r="V31" i="7" s="1"/>
  <c r="V28" i="7"/>
  <c r="V29" i="7" s="1"/>
  <c r="V32" i="7"/>
  <c r="V33" i="7" s="1"/>
  <c r="V22" i="7"/>
  <c r="V23" i="7" s="1"/>
  <c r="V36" i="7"/>
  <c r="V37" i="7" s="1"/>
  <c r="R5" i="5"/>
  <c r="AE5" i="5"/>
  <c r="V24" i="7"/>
  <c r="V25" i="7" s="1"/>
  <c r="V34" i="7"/>
  <c r="V35" i="7" s="1"/>
  <c r="AE15" i="5"/>
  <c r="R15" i="5"/>
  <c r="V26" i="7"/>
  <c r="V27" i="7" s="1"/>
  <c r="R7" i="5"/>
  <c r="AE7" i="5"/>
  <c r="W7" i="7"/>
  <c r="W8" i="7"/>
  <c r="W9" i="7"/>
  <c r="W18" i="7"/>
  <c r="W10" i="7"/>
  <c r="W4" i="7"/>
  <c r="W19" i="7"/>
  <c r="W12" i="7"/>
  <c r="W13" i="7"/>
  <c r="W11" i="7"/>
  <c r="W6" i="7"/>
  <c r="W5" i="7"/>
  <c r="X17" i="7" l="1"/>
  <c r="X16" i="7"/>
  <c r="X14" i="7"/>
  <c r="X15" i="7"/>
  <c r="W34" i="7"/>
  <c r="W35" i="7" s="1"/>
  <c r="W28" i="7"/>
  <c r="W29" i="7" s="1"/>
  <c r="W32" i="7"/>
  <c r="W33" i="7" s="1"/>
  <c r="W30" i="7"/>
  <c r="W31" i="7" s="1"/>
  <c r="W36" i="7"/>
  <c r="W37" i="7" s="1"/>
  <c r="W26" i="7"/>
  <c r="W27" i="7" s="1"/>
  <c r="W24" i="7"/>
  <c r="W25" i="7" s="1"/>
  <c r="W22" i="7"/>
  <c r="W23" i="7" s="1"/>
  <c r="X13" i="7"/>
  <c r="X7" i="7"/>
  <c r="X8" i="7"/>
  <c r="X9" i="7"/>
  <c r="X18" i="7"/>
  <c r="X19" i="7"/>
  <c r="X11" i="7"/>
  <c r="X12" i="7"/>
  <c r="X10" i="7"/>
  <c r="X6" i="7"/>
  <c r="X5" i="7"/>
  <c r="X4" i="7"/>
  <c r="Y14" i="7" l="1"/>
  <c r="Y16" i="7"/>
  <c r="Y15" i="7"/>
  <c r="Y17" i="7"/>
  <c r="X36" i="7"/>
  <c r="X37" i="7" s="1"/>
  <c r="X22" i="7"/>
  <c r="X23" i="7" s="1"/>
  <c r="X30" i="7"/>
  <c r="X31" i="7" s="1"/>
  <c r="X26" i="7"/>
  <c r="X27" i="7" s="1"/>
  <c r="X34" i="7"/>
  <c r="X35" i="7" s="1"/>
  <c r="X24" i="7"/>
  <c r="X25" i="7" s="1"/>
  <c r="X28" i="7"/>
  <c r="X29" i="7" s="1"/>
  <c r="X32" i="7"/>
  <c r="X33" i="7" s="1"/>
  <c r="Y12" i="7"/>
  <c r="Y13" i="7"/>
  <c r="Y6" i="7"/>
  <c r="Y7" i="7"/>
  <c r="Y8" i="7"/>
  <c r="Y18" i="7"/>
  <c r="Y10" i="7"/>
  <c r="Y19" i="7"/>
  <c r="Y11" i="7"/>
  <c r="Y9" i="7"/>
  <c r="Y5" i="7"/>
  <c r="Y4" i="7"/>
  <c r="Z14" i="7" l="1"/>
  <c r="Z15" i="7"/>
  <c r="Z16" i="7"/>
  <c r="Z17" i="7"/>
  <c r="Y32" i="7"/>
  <c r="Y33" i="7" s="1"/>
  <c r="Y22" i="7"/>
  <c r="Y23" i="7" s="1"/>
  <c r="Y26" i="7"/>
  <c r="Y27" i="7" s="1"/>
  <c r="Y30" i="7"/>
  <c r="Y31" i="7" s="1"/>
  <c r="Y28" i="7"/>
  <c r="Y29" i="7" s="1"/>
  <c r="Y36" i="7"/>
  <c r="Y37" i="7" s="1"/>
  <c r="Y24" i="7"/>
  <c r="Y25" i="7" s="1"/>
  <c r="Y34" i="7"/>
  <c r="Y35" i="7" s="1"/>
  <c r="Z19" i="7"/>
  <c r="Z11" i="7"/>
  <c r="Z12" i="7"/>
  <c r="Z5" i="7"/>
  <c r="Z6" i="7"/>
  <c r="Z13" i="7"/>
  <c r="Z7" i="7"/>
  <c r="Z9" i="7"/>
  <c r="Z18" i="7"/>
  <c r="Z10" i="7"/>
  <c r="Z8" i="7"/>
  <c r="Z4" i="7"/>
  <c r="AA16" i="7" l="1"/>
  <c r="AA15" i="7"/>
  <c r="AA17" i="7"/>
  <c r="AA14" i="7"/>
  <c r="Z24" i="7"/>
  <c r="Z25" i="7" s="1"/>
  <c r="Z36" i="7"/>
  <c r="Z37" i="7" s="1"/>
  <c r="Z32" i="7"/>
  <c r="Z33" i="7" s="1"/>
  <c r="Z30" i="7"/>
  <c r="Z31" i="7" s="1"/>
  <c r="Z28" i="7"/>
  <c r="Z29" i="7" s="1"/>
  <c r="Z26" i="7"/>
  <c r="Z27" i="7" s="1"/>
  <c r="Z22" i="7"/>
  <c r="Z23" i="7" s="1"/>
  <c r="Z34" i="7"/>
  <c r="Z35" i="7" s="1"/>
  <c r="AA18" i="7"/>
  <c r="AA19" i="7"/>
  <c r="AA11" i="7"/>
  <c r="AA5" i="7"/>
  <c r="AA6" i="7"/>
  <c r="AA12" i="7"/>
  <c r="AA13" i="7"/>
  <c r="AA10" i="7"/>
  <c r="AA7" i="7"/>
  <c r="AA8" i="7"/>
  <c r="AA9" i="7"/>
  <c r="AA4" i="7"/>
  <c r="AB16" i="7" l="1"/>
  <c r="AB15" i="7"/>
  <c r="AB17" i="7"/>
  <c r="AB14" i="7"/>
  <c r="AA32" i="7"/>
  <c r="AA33" i="7" s="1"/>
  <c r="AA22" i="7"/>
  <c r="AA23" i="7" s="1"/>
  <c r="AA28" i="7"/>
  <c r="AA29" i="7" s="1"/>
  <c r="AA24" i="7"/>
  <c r="AA25" i="7" s="1"/>
  <c r="AA34" i="7"/>
  <c r="AA35" i="7" s="1"/>
  <c r="AA36" i="7"/>
  <c r="AA37" i="7" s="1"/>
  <c r="AA30" i="7"/>
  <c r="AA31" i="7" s="1"/>
  <c r="AA26" i="7"/>
  <c r="AA27" i="7" s="1"/>
  <c r="AB18" i="7"/>
  <c r="AB10" i="7"/>
  <c r="AB4" i="7"/>
  <c r="AB11" i="7"/>
  <c r="AB5" i="7"/>
  <c r="AB19" i="7"/>
  <c r="AB12" i="7"/>
  <c r="AB13" i="7"/>
  <c r="AB6" i="7"/>
  <c r="AB7" i="7"/>
  <c r="AB8" i="7"/>
  <c r="AB9" i="7"/>
  <c r="AC14" i="7" l="1"/>
  <c r="AC15" i="7"/>
  <c r="AC17" i="7"/>
  <c r="AC16" i="7"/>
  <c r="AB30" i="7"/>
  <c r="AB31" i="7" s="1"/>
  <c r="AB26" i="7"/>
  <c r="AB27" i="7" s="1"/>
  <c r="AB34" i="7"/>
  <c r="AB35" i="7" s="1"/>
  <c r="AB24" i="7"/>
  <c r="AB25" i="7" s="1"/>
  <c r="AB22" i="7"/>
  <c r="AB23" i="7" s="1"/>
  <c r="AB28" i="7"/>
  <c r="AB29" i="7" s="1"/>
  <c r="AB36" i="7"/>
  <c r="AB37" i="7" s="1"/>
  <c r="AB32" i="7"/>
  <c r="AB33" i="7" s="1"/>
  <c r="AC9" i="7"/>
  <c r="AC4" i="7"/>
  <c r="AC18" i="7"/>
  <c r="AC10" i="7"/>
  <c r="AC19" i="7"/>
  <c r="AC11" i="7"/>
  <c r="AC12" i="7"/>
  <c r="AC5" i="7"/>
  <c r="AC13" i="7"/>
  <c r="AC6" i="7"/>
  <c r="AC7" i="7"/>
  <c r="AC8" i="7"/>
  <c r="AD14" i="7" l="1"/>
  <c r="AD15" i="7"/>
  <c r="AD17" i="7"/>
  <c r="AD16" i="7"/>
  <c r="AC34" i="7"/>
  <c r="AC35" i="7" s="1"/>
  <c r="AC22" i="7"/>
  <c r="AC23" i="7" s="1"/>
  <c r="AC30" i="7"/>
  <c r="AC31" i="7" s="1"/>
  <c r="AC32" i="7"/>
  <c r="AC33" i="7" s="1"/>
  <c r="AC26" i="7"/>
  <c r="AC27" i="7" s="1"/>
  <c r="AC28" i="7"/>
  <c r="AC29" i="7" s="1"/>
  <c r="AC24" i="7"/>
  <c r="AC25" i="7" s="1"/>
  <c r="AC36" i="7"/>
  <c r="AC37" i="7" s="1"/>
  <c r="AD8" i="7"/>
  <c r="AD9" i="7"/>
  <c r="AD18" i="7"/>
  <c r="AD10" i="7"/>
  <c r="AD19" i="7"/>
  <c r="AD11" i="7"/>
  <c r="AD13" i="7"/>
  <c r="AD4" i="7"/>
  <c r="AD6" i="7"/>
  <c r="AD12" i="7"/>
  <c r="AD7" i="7"/>
  <c r="AD5" i="7"/>
  <c r="AE15" i="7" l="1"/>
  <c r="AE16" i="7"/>
  <c r="AE17" i="7"/>
  <c r="AE14" i="7"/>
  <c r="AD24" i="7"/>
  <c r="AD25" i="7" s="1"/>
  <c r="AD22" i="7"/>
  <c r="AD23" i="7" s="1"/>
  <c r="AD28" i="7"/>
  <c r="AD29" i="7" s="1"/>
  <c r="AD32" i="7"/>
  <c r="AD33" i="7" s="1"/>
  <c r="AD30" i="7"/>
  <c r="AD31" i="7" s="1"/>
  <c r="AD36" i="7"/>
  <c r="AD37" i="7" s="1"/>
  <c r="AD26" i="7"/>
  <c r="AD27" i="7" s="1"/>
  <c r="AD34" i="7"/>
  <c r="AD35" i="7" s="1"/>
  <c r="AE7" i="7"/>
  <c r="AE8" i="7"/>
  <c r="AE9" i="7"/>
  <c r="AE18" i="7"/>
  <c r="AE10" i="7"/>
  <c r="AE4" i="7"/>
  <c r="AE19" i="7"/>
  <c r="AE12" i="7"/>
  <c r="AE13" i="7"/>
  <c r="AE11" i="7"/>
  <c r="AE6" i="7"/>
  <c r="AE5" i="7"/>
  <c r="AF17" i="7" l="1"/>
  <c r="AF16" i="7"/>
  <c r="AF14" i="7"/>
  <c r="AF15" i="7"/>
  <c r="AE28" i="7"/>
  <c r="AE29" i="7" s="1"/>
  <c r="AE32" i="7"/>
  <c r="AE33" i="7" s="1"/>
  <c r="AE26" i="7"/>
  <c r="AE27" i="7" s="1"/>
  <c r="AE36" i="7"/>
  <c r="AE37" i="7" s="1"/>
  <c r="AE24" i="7"/>
  <c r="AE25" i="7" s="1"/>
  <c r="AE22" i="7"/>
  <c r="AE23" i="7" s="1"/>
  <c r="AE34" i="7"/>
  <c r="AE35" i="7" s="1"/>
  <c r="AE30" i="7"/>
  <c r="AE31" i="7" s="1"/>
  <c r="AF13" i="7"/>
  <c r="AF7" i="7"/>
  <c r="AF8" i="7"/>
  <c r="AF9" i="7"/>
  <c r="AF18" i="7"/>
  <c r="AF19" i="7"/>
  <c r="AF11" i="7"/>
  <c r="AF12" i="7"/>
  <c r="AF10" i="7"/>
  <c r="AF6" i="7"/>
  <c r="AF5" i="7"/>
  <c r="AF4" i="7"/>
  <c r="AG14" i="7" l="1"/>
  <c r="AH14" i="7" s="1"/>
  <c r="V15" i="5" s="1"/>
  <c r="AG16" i="7"/>
  <c r="AH16" i="7" s="1"/>
  <c r="V17" i="5" s="1"/>
  <c r="AG15" i="7"/>
  <c r="AG17" i="7"/>
  <c r="AF30" i="7"/>
  <c r="AF31" i="7" s="1"/>
  <c r="AF32" i="7"/>
  <c r="AF33" i="7" s="1"/>
  <c r="AF28" i="7"/>
  <c r="AF29" i="7" s="1"/>
  <c r="AF24" i="7"/>
  <c r="AF25" i="7" s="1"/>
  <c r="AF36" i="7"/>
  <c r="AF37" i="7" s="1"/>
  <c r="AF26" i="7"/>
  <c r="AF27" i="7" s="1"/>
  <c r="AF22" i="7"/>
  <c r="AF23" i="7" s="1"/>
  <c r="AF34" i="7"/>
  <c r="AF35" i="7" s="1"/>
  <c r="AG12" i="7"/>
  <c r="AH12" i="7" s="1"/>
  <c r="V13" i="5" s="1"/>
  <c r="AG13" i="7"/>
  <c r="AG6" i="7"/>
  <c r="AH6" i="7" s="1"/>
  <c r="V7" i="5" s="1"/>
  <c r="AG8" i="7"/>
  <c r="AH8" i="7" s="1"/>
  <c r="V9" i="5" s="1"/>
  <c r="AG18" i="7"/>
  <c r="AH18" i="7" s="1"/>
  <c r="V19" i="5" s="1"/>
  <c r="AG10" i="7"/>
  <c r="AH10" i="7" s="1"/>
  <c r="V11" i="5" s="1"/>
  <c r="AG19" i="7"/>
  <c r="AG11" i="7"/>
  <c r="AG4" i="7"/>
  <c r="AH4" i="7" s="1"/>
  <c r="V5" i="5" s="1"/>
  <c r="AG5" i="7"/>
  <c r="AG9" i="7"/>
  <c r="AG7" i="7"/>
  <c r="AG32" i="7" l="1"/>
  <c r="AG33" i="7" s="1"/>
  <c r="AG22" i="7"/>
  <c r="AG23" i="7" s="1"/>
  <c r="AG36" i="7"/>
  <c r="AG37" i="7" s="1"/>
  <c r="AH19" i="7"/>
  <c r="AH36" i="7" s="1"/>
  <c r="AG30" i="7"/>
  <c r="AG31" i="7" s="1"/>
  <c r="AH13" i="7"/>
  <c r="AH30" i="7" s="1"/>
  <c r="AG24" i="7"/>
  <c r="AG25" i="7" s="1"/>
  <c r="AH7" i="7"/>
  <c r="AH24" i="7" s="1"/>
  <c r="AG34" i="7"/>
  <c r="AG35" i="7" s="1"/>
  <c r="AH17" i="7"/>
  <c r="AH34" i="7" s="1"/>
  <c r="AG26" i="7"/>
  <c r="AG27" i="7" s="1"/>
  <c r="AH9" i="7"/>
  <c r="AH26" i="7" s="1"/>
  <c r="V21" i="5"/>
  <c r="AG28" i="7"/>
  <c r="AG29" i="7" s="1"/>
  <c r="AH11" i="7"/>
  <c r="AH28" i="7" s="1"/>
  <c r="AA7" i="5"/>
  <c r="AA15" i="5"/>
  <c r="AA11" i="5"/>
  <c r="AA13" i="5"/>
  <c r="AA9" i="5"/>
  <c r="AA19" i="5"/>
  <c r="AA17" i="5"/>
  <c r="AA5" i="5"/>
  <c r="AH25" i="7" l="1"/>
  <c r="M8" i="5" s="1"/>
  <c r="M7" i="5"/>
  <c r="AH29" i="7"/>
  <c r="M12" i="5" s="1"/>
  <c r="M11" i="5"/>
  <c r="AH31" i="7"/>
  <c r="M14" i="5" s="1"/>
  <c r="M13" i="5"/>
  <c r="AH35" i="7"/>
  <c r="M18" i="5" s="1"/>
  <c r="M17" i="5"/>
  <c r="AH27" i="7"/>
  <c r="M10" i="5" s="1"/>
  <c r="M9" i="5"/>
  <c r="AH37" i="7"/>
  <c r="M20" i="5" s="1"/>
  <c r="M19" i="5"/>
  <c r="O12" i="5"/>
  <c r="O7" i="5"/>
  <c r="O13" i="5"/>
  <c r="O17" i="5"/>
  <c r="N13" i="5" l="1"/>
  <c r="U13" i="5"/>
  <c r="W13" i="5" s="1"/>
  <c r="N19" i="5"/>
  <c r="U19" i="5"/>
  <c r="W19" i="5" s="1"/>
  <c r="U11" i="5"/>
  <c r="W11" i="5" s="1"/>
  <c r="N11" i="5"/>
  <c r="N7" i="5"/>
  <c r="U7" i="5"/>
  <c r="W7" i="5" s="1"/>
  <c r="N17" i="5"/>
  <c r="U17" i="5"/>
  <c r="W17" i="5" s="1"/>
  <c r="N9" i="5"/>
  <c r="U9" i="5"/>
  <c r="W9" i="5" s="1"/>
  <c r="Z17" i="5"/>
  <c r="P17" i="5"/>
  <c r="Z13" i="5"/>
  <c r="P13" i="5"/>
  <c r="Z7" i="5"/>
  <c r="P7" i="5"/>
  <c r="AA21" i="5"/>
  <c r="O19" i="5"/>
  <c r="O11" i="5"/>
  <c r="O14" i="5"/>
  <c r="O20" i="5"/>
  <c r="O18" i="5"/>
  <c r="O8" i="5"/>
  <c r="Z19" i="5" l="1"/>
  <c r="AB19" i="5" s="1"/>
  <c r="P19" i="5"/>
  <c r="Z11" i="5"/>
  <c r="AB11" i="5" s="1"/>
  <c r="P11" i="5"/>
  <c r="AG19" i="5"/>
  <c r="AG13" i="5"/>
  <c r="AB13" i="5"/>
  <c r="AG11" i="5"/>
  <c r="AB17" i="5"/>
  <c r="AG17" i="5"/>
  <c r="AG7" i="5"/>
  <c r="AB7" i="5"/>
  <c r="E5" i="7" l="1"/>
  <c r="E22" i="7" s="1"/>
  <c r="E23" i="7" s="1"/>
  <c r="H15" i="7"/>
  <c r="O9" i="5"/>
  <c r="P9" i="5" s="1"/>
  <c r="H32" i="7" l="1"/>
  <c r="H33" i="7" s="1"/>
  <c r="AH15" i="7"/>
  <c r="AH32" i="7" s="1"/>
  <c r="D5" i="7"/>
  <c r="O10" i="5"/>
  <c r="D22" i="7" l="1"/>
  <c r="D23" i="7" s="1"/>
  <c r="AH5" i="7"/>
  <c r="AH22" i="7" s="1"/>
  <c r="O6" i="5"/>
  <c r="O5" i="5"/>
  <c r="AH33" i="7"/>
  <c r="M16" i="5" s="1"/>
  <c r="M15" i="5"/>
  <c r="O15" i="5"/>
  <c r="O16" i="5"/>
  <c r="Z9" i="5"/>
  <c r="U15" i="5" l="1"/>
  <c r="W15" i="5" s="1"/>
  <c r="N15" i="5"/>
  <c r="Z5" i="5"/>
  <c r="AB5" i="5" s="1"/>
  <c r="P5" i="5"/>
  <c r="M5" i="5"/>
  <c r="AH23" i="7"/>
  <c r="M6" i="5" s="1"/>
  <c r="P15" i="5"/>
  <c r="Z15" i="5"/>
  <c r="AG5" i="5"/>
  <c r="AB9" i="5"/>
  <c r="AG9" i="5"/>
  <c r="N5" i="5" l="1"/>
  <c r="U5" i="5"/>
  <c r="W5" i="5" s="1"/>
  <c r="W21" i="5" s="1"/>
  <c r="AB15" i="5"/>
  <c r="AB21" i="5" s="1"/>
  <c r="AG15" i="5"/>
  <c r="AG2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大立目 進吾 Shingo Otateme</author>
  </authors>
  <commentList>
    <comment ref="B11" authorId="0" shapeId="0" xr:uid="{46369903-8F78-4F2D-B374-27107FC8A48D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大立目 進吾 Shingo Otateme:
1日あたり最大405分
</t>
        </r>
      </text>
    </comment>
  </commentList>
</comments>
</file>

<file path=xl/sharedStrings.xml><?xml version="1.0" encoding="utf-8"?>
<sst xmlns="http://schemas.openxmlformats.org/spreadsheetml/2006/main" count="3230" uniqueCount="75">
  <si>
    <t>記入表</t>
    <rPh sb="0" eb="2">
      <t>キニュウ</t>
    </rPh>
    <rPh sb="2" eb="3">
      <t>ヒョウ</t>
    </rPh>
    <phoneticPr fontId="4"/>
  </si>
  <si>
    <t>ライン</t>
    <phoneticPr fontId="4"/>
  </si>
  <si>
    <t>件数</t>
    <rPh sb="0" eb="2">
      <t>ケンスウ</t>
    </rPh>
    <phoneticPr fontId="4"/>
  </si>
  <si>
    <t>開始時刻</t>
    <rPh sb="0" eb="2">
      <t>カイシ</t>
    </rPh>
    <rPh sb="2" eb="4">
      <t>ジコク</t>
    </rPh>
    <phoneticPr fontId="4"/>
  </si>
  <si>
    <t>終了時刻</t>
    <rPh sb="0" eb="2">
      <t>シュウリョウ</t>
    </rPh>
    <rPh sb="2" eb="4">
      <t>ジコク</t>
    </rPh>
    <phoneticPr fontId="4"/>
  </si>
  <si>
    <t>開始時間</t>
    <rPh sb="0" eb="2">
      <t>カイシ</t>
    </rPh>
    <rPh sb="2" eb="4">
      <t>ジカン</t>
    </rPh>
    <phoneticPr fontId="4"/>
  </si>
  <si>
    <t>終了時間</t>
    <rPh sb="0" eb="2">
      <t>シュウリョウ</t>
    </rPh>
    <rPh sb="2" eb="4">
      <t>ジカン</t>
    </rPh>
    <phoneticPr fontId="4"/>
  </si>
  <si>
    <t>合計時間</t>
    <rPh sb="0" eb="2">
      <t>ゴウケイ</t>
    </rPh>
    <rPh sb="2" eb="4">
      <t>ジカン</t>
    </rPh>
    <phoneticPr fontId="4"/>
  </si>
  <si>
    <t>時間換算</t>
    <rPh sb="0" eb="2">
      <t>ジカン</t>
    </rPh>
    <rPh sb="2" eb="4">
      <t>カンサン</t>
    </rPh>
    <phoneticPr fontId="4"/>
  </si>
  <si>
    <t>分換算</t>
    <rPh sb="0" eb="1">
      <t>フン</t>
    </rPh>
    <rPh sb="1" eb="3">
      <t>カンサン</t>
    </rPh>
    <phoneticPr fontId="4"/>
  </si>
  <si>
    <t>時間（分）</t>
    <rPh sb="0" eb="2">
      <t>ジカン</t>
    </rPh>
    <rPh sb="3" eb="4">
      <t>フン</t>
    </rPh>
    <phoneticPr fontId="4"/>
  </si>
  <si>
    <t>中抜け</t>
    <rPh sb="0" eb="1">
      <t>ナカ</t>
    </rPh>
    <rPh sb="1" eb="2">
      <t>ヌ</t>
    </rPh>
    <phoneticPr fontId="4"/>
  </si>
  <si>
    <t>人数</t>
    <rPh sb="0" eb="1">
      <t>ニン</t>
    </rPh>
    <rPh sb="1" eb="2">
      <t>スウ</t>
    </rPh>
    <phoneticPr fontId="4"/>
  </si>
  <si>
    <t>日付</t>
    <rPh sb="0" eb="2">
      <t>ヒヅケ</t>
    </rPh>
    <phoneticPr fontId="4"/>
  </si>
  <si>
    <t>作業ライン</t>
    <rPh sb="0" eb="2">
      <t>サギョウ</t>
    </rPh>
    <phoneticPr fontId="19"/>
  </si>
  <si>
    <t>項目</t>
    <rPh sb="0" eb="2">
      <t>コウモク</t>
    </rPh>
    <phoneticPr fontId="19"/>
  </si>
  <si>
    <t>合計</t>
    <rPh sb="0" eb="2">
      <t>ゴウケイ</t>
    </rPh>
    <phoneticPr fontId="19"/>
  </si>
  <si>
    <t>件数</t>
    <rPh sb="0" eb="2">
      <t>ケンスウ</t>
    </rPh>
    <phoneticPr fontId="19"/>
  </si>
  <si>
    <t>作業時間(分)</t>
    <rPh sb="0" eb="4">
      <t>サギョウジカン</t>
    </rPh>
    <rPh sb="5" eb="6">
      <t>フン</t>
    </rPh>
    <phoneticPr fontId="19"/>
  </si>
  <si>
    <t>シュリンク</t>
    <phoneticPr fontId="19"/>
  </si>
  <si>
    <t>コンベア</t>
    <phoneticPr fontId="19"/>
  </si>
  <si>
    <t>通常</t>
    <rPh sb="0" eb="2">
      <t>ツウジョウ</t>
    </rPh>
    <phoneticPr fontId="19"/>
  </si>
  <si>
    <t>A-PaLS</t>
    <phoneticPr fontId="19"/>
  </si>
  <si>
    <t>生産性(分/件)</t>
    <rPh sb="0" eb="3">
      <t>セイサンセイ</t>
    </rPh>
    <rPh sb="4" eb="5">
      <t>フン</t>
    </rPh>
    <rPh sb="6" eb="7">
      <t>ケン</t>
    </rPh>
    <phoneticPr fontId="19"/>
  </si>
  <si>
    <t>1日作業量/L</t>
    <rPh sb="1" eb="2">
      <t>ニチ</t>
    </rPh>
    <rPh sb="2" eb="4">
      <t>サギョウ</t>
    </rPh>
    <rPh sb="4" eb="5">
      <t>リョウ</t>
    </rPh>
    <phoneticPr fontId="19"/>
  </si>
  <si>
    <t>C-PaLS</t>
    <phoneticPr fontId="19"/>
  </si>
  <si>
    <t>生産性</t>
    <rPh sb="0" eb="3">
      <t>セイサンセイ</t>
    </rPh>
    <phoneticPr fontId="19"/>
  </si>
  <si>
    <t>S-PaLS</t>
    <phoneticPr fontId="19"/>
  </si>
  <si>
    <t>Bライン</t>
    <phoneticPr fontId="19"/>
  </si>
  <si>
    <r>
      <t xml:space="preserve">導入前平均
</t>
    </r>
    <r>
      <rPr>
        <b/>
        <sz val="8"/>
        <color theme="0"/>
        <rFont val="Meiryo UI"/>
        <family val="3"/>
        <charset val="128"/>
      </rPr>
      <t>(4月～12月)</t>
    </r>
    <rPh sb="0" eb="2">
      <t>ドウニュウ</t>
    </rPh>
    <rPh sb="2" eb="3">
      <t>マエ</t>
    </rPh>
    <rPh sb="3" eb="5">
      <t>ヘイキン</t>
    </rPh>
    <rPh sb="8" eb="9">
      <t>ガツ</t>
    </rPh>
    <rPh sb="12" eb="13">
      <t>ガツ</t>
    </rPh>
    <phoneticPr fontId="19"/>
  </si>
  <si>
    <t>削減額/件</t>
    <rPh sb="0" eb="2">
      <t>サクゲン</t>
    </rPh>
    <rPh sb="2" eb="3">
      <t>ガク</t>
    </rPh>
    <rPh sb="4" eb="5">
      <t>ケン</t>
    </rPh>
    <phoneticPr fontId="19"/>
  </si>
  <si>
    <t>作業件数</t>
    <rPh sb="0" eb="2">
      <t>サギョウ</t>
    </rPh>
    <rPh sb="2" eb="4">
      <t>ケンスウ</t>
    </rPh>
    <phoneticPr fontId="19"/>
  </si>
  <si>
    <t>総額</t>
    <rPh sb="0" eb="2">
      <t>ソウガク</t>
    </rPh>
    <phoneticPr fontId="19"/>
  </si>
  <si>
    <t>1日作業量/L/人</t>
    <rPh sb="1" eb="2">
      <t>ニチ</t>
    </rPh>
    <rPh sb="2" eb="4">
      <t>サギョウ</t>
    </rPh>
    <rPh sb="4" eb="5">
      <t>リョウ</t>
    </rPh>
    <rPh sb="8" eb="9">
      <t>ニン</t>
    </rPh>
    <phoneticPr fontId="19"/>
  </si>
  <si>
    <r>
      <t xml:space="preserve">S-PaLS
</t>
    </r>
    <r>
      <rPr>
        <b/>
        <sz val="9"/>
        <color theme="1"/>
        <rFont val="Meiryo UI"/>
        <family val="3"/>
        <charset val="128"/>
      </rPr>
      <t>(旧 単貼り)</t>
    </r>
    <rPh sb="8" eb="9">
      <t>キュウ</t>
    </rPh>
    <rPh sb="10" eb="12">
      <t>タンバ</t>
    </rPh>
    <phoneticPr fontId="19"/>
  </si>
  <si>
    <t>■改善</t>
    <rPh sb="1" eb="3">
      <t>カイゼン</t>
    </rPh>
    <phoneticPr fontId="4"/>
  </si>
  <si>
    <t>不明</t>
    <rPh sb="0" eb="2">
      <t>フメイ</t>
    </rPh>
    <phoneticPr fontId="19"/>
  </si>
  <si>
    <t>不明</t>
    <rPh sb="0" eb="2">
      <t>フメイ</t>
    </rPh>
    <phoneticPr fontId="4"/>
  </si>
  <si>
    <t>勤務帯</t>
    <rPh sb="0" eb="2">
      <t>キンム</t>
    </rPh>
    <rPh sb="2" eb="3">
      <t>オビ</t>
    </rPh>
    <phoneticPr fontId="4"/>
  </si>
  <si>
    <r>
      <t>■改善金額</t>
    </r>
    <r>
      <rPr>
        <b/>
        <sz val="12"/>
        <color theme="1"/>
        <rFont val="Meiryo UI"/>
        <family val="3"/>
        <charset val="128"/>
      </rPr>
      <t>(日勤実績進捗)</t>
    </r>
    <rPh sb="1" eb="5">
      <t>カイゼンキンガク</t>
    </rPh>
    <rPh sb="6" eb="8">
      <t>ニッキン</t>
    </rPh>
    <rPh sb="8" eb="10">
      <t>ジッセキ</t>
    </rPh>
    <rPh sb="10" eb="12">
      <t>シンチョク</t>
    </rPh>
    <phoneticPr fontId="4"/>
  </si>
  <si>
    <r>
      <t>■改善金額</t>
    </r>
    <r>
      <rPr>
        <b/>
        <sz val="12"/>
        <color theme="1"/>
        <rFont val="Meiryo UI"/>
        <family val="3"/>
        <charset val="128"/>
      </rPr>
      <t>(夜勤実績進捗)</t>
    </r>
    <rPh sb="1" eb="5">
      <t>カイゼンキンガク</t>
    </rPh>
    <rPh sb="6" eb="8">
      <t>ヤキン</t>
    </rPh>
    <rPh sb="8" eb="10">
      <t>ジッセキ</t>
    </rPh>
    <rPh sb="10" eb="12">
      <t>シンチョク</t>
    </rPh>
    <phoneticPr fontId="4"/>
  </si>
  <si>
    <r>
      <t>■改善金額</t>
    </r>
    <r>
      <rPr>
        <b/>
        <sz val="12"/>
        <color theme="1"/>
        <rFont val="Meiryo UI"/>
        <family val="3"/>
        <charset val="128"/>
      </rPr>
      <t>(実績合計進捗)</t>
    </r>
    <rPh sb="1" eb="5">
      <t>カイゼンキンガク</t>
    </rPh>
    <rPh sb="6" eb="8">
      <t>ジッセキ</t>
    </rPh>
    <rPh sb="8" eb="10">
      <t>ゴウケイ</t>
    </rPh>
    <rPh sb="10" eb="12">
      <t>シンチョク</t>
    </rPh>
    <phoneticPr fontId="4"/>
  </si>
  <si>
    <t>実績合計</t>
    <rPh sb="0" eb="4">
      <t>ジッセキゴウケイ</t>
    </rPh>
    <phoneticPr fontId="4"/>
  </si>
  <si>
    <t>改善率
(昼)</t>
    <rPh sb="0" eb="3">
      <t>カイゼンリツ</t>
    </rPh>
    <rPh sb="5" eb="6">
      <t>ヒル</t>
    </rPh>
    <phoneticPr fontId="19"/>
  </si>
  <si>
    <t>改善率
(夜)</t>
    <rPh sb="0" eb="3">
      <t>カイゼンリツ</t>
    </rPh>
    <rPh sb="5" eb="6">
      <t>ヨル</t>
    </rPh>
    <phoneticPr fontId="19"/>
  </si>
  <si>
    <t>改善率
合計</t>
    <rPh sb="0" eb="3">
      <t>カイゼンリツ</t>
    </rPh>
    <rPh sb="4" eb="6">
      <t>ゴウケイ</t>
    </rPh>
    <phoneticPr fontId="19"/>
  </si>
  <si>
    <t>実績(夜)</t>
    <rPh sb="0" eb="2">
      <t>ジッセキ</t>
    </rPh>
    <rPh sb="3" eb="4">
      <t>ヨル</t>
    </rPh>
    <phoneticPr fontId="4"/>
  </si>
  <si>
    <t>実績(昼)</t>
    <rPh sb="0" eb="2">
      <t>ジッセキ</t>
    </rPh>
    <rPh sb="3" eb="4">
      <t>ヒル</t>
    </rPh>
    <phoneticPr fontId="4"/>
  </si>
  <si>
    <t>通常B</t>
    <rPh sb="0" eb="2">
      <t>ツウジョウ</t>
    </rPh>
    <phoneticPr fontId="19"/>
  </si>
  <si>
    <t>通常B</t>
    <phoneticPr fontId="19"/>
  </si>
  <si>
    <t>派遣
会社</t>
    <rPh sb="0" eb="2">
      <t>ハケン</t>
    </rPh>
    <rPh sb="3" eb="5">
      <t>カイシャ</t>
    </rPh>
    <phoneticPr fontId="4"/>
  </si>
  <si>
    <t>GAS
使用</t>
    <rPh sb="4" eb="6">
      <t>シヨウ</t>
    </rPh>
    <phoneticPr fontId="4"/>
  </si>
  <si>
    <t>夜勤休憩</t>
    <rPh sb="0" eb="2">
      <t>ヤキン</t>
    </rPh>
    <rPh sb="2" eb="4">
      <t>キュウケイ</t>
    </rPh>
    <phoneticPr fontId="4"/>
  </si>
  <si>
    <t>C</t>
  </si>
  <si>
    <t>夜勤</t>
  </si>
  <si>
    <t>日勤</t>
  </si>
  <si>
    <t>不明</t>
  </si>
  <si>
    <t>A</t>
  </si>
  <si>
    <t>有</t>
  </si>
  <si>
    <t>無</t>
  </si>
  <si>
    <t>通常B</t>
  </si>
  <si>
    <t>S</t>
  </si>
  <si>
    <t>シュリンク</t>
  </si>
  <si>
    <t>コンベア</t>
  </si>
  <si>
    <t>ネコポス</t>
    <phoneticPr fontId="4"/>
  </si>
  <si>
    <t>日付</t>
    <rPh sb="0" eb="2">
      <t>ヒヅケ</t>
    </rPh>
    <phoneticPr fontId="19"/>
  </si>
  <si>
    <t>B裏</t>
  </si>
  <si>
    <t>加藤</t>
    <rPh sb="0" eb="2">
      <t>カトウ</t>
    </rPh>
    <phoneticPr fontId="4"/>
  </si>
  <si>
    <t>作業人数</t>
    <rPh sb="0" eb="4">
      <t>サギョウニンズウ</t>
    </rPh>
    <phoneticPr fontId="4"/>
  </si>
  <si>
    <t>リーダー人数</t>
    <rPh sb="4" eb="5">
      <t>ニン</t>
    </rPh>
    <rPh sb="5" eb="6">
      <t>カズ</t>
    </rPh>
    <phoneticPr fontId="4"/>
  </si>
  <si>
    <t>合計作業人数</t>
    <rPh sb="0" eb="2">
      <t>ゴウケイ</t>
    </rPh>
    <rPh sb="2" eb="4">
      <t>サギョウ</t>
    </rPh>
    <rPh sb="4" eb="6">
      <t>ニンズウ</t>
    </rPh>
    <phoneticPr fontId="4"/>
  </si>
  <si>
    <t>作業ライン</t>
    <rPh sb="0" eb="2">
      <t>サギョウ</t>
    </rPh>
    <phoneticPr fontId="4"/>
  </si>
  <si>
    <t>1人あたりの作業時間</t>
    <rPh sb="0" eb="2">
      <t>ヒトリ</t>
    </rPh>
    <rPh sb="6" eb="10">
      <t>サギョウジカン</t>
    </rPh>
    <phoneticPr fontId="4"/>
  </si>
  <si>
    <t>1本あたりの平均作業数</t>
    <rPh sb="1" eb="2">
      <t>ポン</t>
    </rPh>
    <rPh sb="6" eb="8">
      <t>ヘイキン</t>
    </rPh>
    <rPh sb="8" eb="11">
      <t>サギョウスウ</t>
    </rPh>
    <phoneticPr fontId="4"/>
  </si>
  <si>
    <t>1日あたりの作業件数</t>
    <rPh sb="1" eb="2">
      <t>ニチ</t>
    </rPh>
    <rPh sb="6" eb="8">
      <t>サギョウ</t>
    </rPh>
    <rPh sb="8" eb="10">
      <t>ケンスウ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</si>
</sst>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;\-#,##0;&quot;-&quot;"/>
    <numFmt numFmtId="177" formatCode="_-* #,##0\ _F_-;\-* #,##0\ _F_-;_-* &quot;-&quot;\ _F_-;_-@_-"/>
    <numFmt numFmtId="178" formatCode="d"/>
    <numFmt numFmtId="179" formatCode="[$¥-411]#,##0;[Red]\-[$¥-411]#,##0"/>
    <numFmt numFmtId="180" formatCode="[$¥-411]#,##0.0;[Red]\-[$¥-411]#,##0.0"/>
    <numFmt numFmtId="181" formatCode="[$¥-411]#,##0;[$¥-411]#,##0"/>
    <numFmt numFmtId="182" formatCode="0.00_ "/>
    <numFmt numFmtId="183" formatCode="#,###&quot;月&quot;"/>
  </numFmts>
  <fonts count="2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11"/>
      <name val="ＨＧ丸ゴシックM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8"/>
      <color theme="0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6">
    <xf numFmtId="0" fontId="0" fillId="0" borderId="0"/>
    <xf numFmtId="176" fontId="10" fillId="0" borderId="0" applyFill="0" applyBorder="0" applyAlignment="0"/>
    <xf numFmtId="38" fontId="11" fillId="4" borderId="0" applyNumberFormat="0" applyBorder="0" applyAlignment="0" applyProtection="0"/>
    <xf numFmtId="0" fontId="12" fillId="0" borderId="2" applyNumberFormat="0" applyAlignment="0" applyProtection="0">
      <alignment horizontal="left" vertical="center"/>
    </xf>
    <xf numFmtId="0" fontId="12" fillId="0" borderId="8">
      <alignment horizontal="left" vertical="center"/>
    </xf>
    <xf numFmtId="10" fontId="11" fillId="5" borderId="7" applyNumberFormat="0" applyBorder="0" applyAlignment="0" applyProtection="0"/>
    <xf numFmtId="1" fontId="13" fillId="0" borderId="0" applyProtection="0">
      <protection locked="0"/>
    </xf>
    <xf numFmtId="177" fontId="14" fillId="0" borderId="0"/>
    <xf numFmtId="0" fontId="15" fillId="0" borderId="0"/>
    <xf numFmtId="0" fontId="14" fillId="0" borderId="0"/>
    <xf numFmtId="10" fontId="15" fillId="0" borderId="0" applyFont="0" applyFill="0" applyBorder="0" applyAlignment="0" applyProtection="0"/>
    <xf numFmtId="0" fontId="16" fillId="0" borderId="0"/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57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 applyProtection="1">
      <alignment horizontal="right"/>
      <protection locked="0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 applyAlignment="1" applyProtection="1">
      <alignment horizontal="right"/>
      <protection locked="0"/>
    </xf>
    <xf numFmtId="0" fontId="7" fillId="3" borderId="4" xfId="0" applyFont="1" applyFill="1" applyBorder="1" applyAlignment="1" applyProtection="1">
      <alignment horizontal="center" shrinkToFit="1"/>
      <protection locked="0"/>
    </xf>
    <xf numFmtId="0" fontId="7" fillId="3" borderId="5" xfId="0" applyFont="1" applyFill="1" applyBorder="1" applyAlignment="1" applyProtection="1">
      <alignment horizontal="center" shrinkToFit="1"/>
      <protection locked="0"/>
    </xf>
    <xf numFmtId="20" fontId="8" fillId="3" borderId="5" xfId="0" applyNumberFormat="1" applyFont="1" applyFill="1" applyBorder="1" applyAlignment="1">
      <alignment horizontal="center" shrinkToFit="1"/>
    </xf>
    <xf numFmtId="20" fontId="9" fillId="3" borderId="5" xfId="0" applyNumberFormat="1" applyFont="1" applyFill="1" applyBorder="1" applyAlignment="1">
      <alignment horizontal="center" shrinkToFit="1"/>
    </xf>
    <xf numFmtId="0" fontId="7" fillId="2" borderId="6" xfId="0" applyFont="1" applyFill="1" applyBorder="1" applyAlignment="1">
      <alignment horizontal="center" shrinkToFit="1"/>
    </xf>
    <xf numFmtId="56" fontId="0" fillId="0" borderId="7" xfId="0" applyNumberFormat="1" applyBorder="1" applyAlignment="1">
      <alignment horizontal="center"/>
    </xf>
    <xf numFmtId="0" fontId="5" fillId="0" borderId="7" xfId="0" applyFont="1" applyBorder="1" applyAlignment="1" applyProtection="1">
      <alignment horizontal="right"/>
      <protection locked="0"/>
    </xf>
    <xf numFmtId="20" fontId="6" fillId="3" borderId="7" xfId="0" applyNumberFormat="1" applyFont="1" applyFill="1" applyBorder="1" applyAlignment="1">
      <alignment horizontal="right"/>
    </xf>
    <xf numFmtId="20" fontId="0" fillId="0" borderId="7" xfId="0" applyNumberFormat="1" applyBorder="1" applyAlignment="1">
      <alignment horizontal="right"/>
    </xf>
    <xf numFmtId="0" fontId="5" fillId="2" borderId="7" xfId="0" applyFont="1" applyFill="1" applyBorder="1" applyAlignment="1">
      <alignment horizontal="right"/>
    </xf>
    <xf numFmtId="20" fontId="6" fillId="0" borderId="0" xfId="0" applyNumberFormat="1" applyFont="1" applyAlignment="1">
      <alignment horizontal="right"/>
    </xf>
    <xf numFmtId="20" fontId="0" fillId="0" borderId="0" xfId="0" applyNumberFormat="1" applyAlignment="1">
      <alignment horizontal="right"/>
    </xf>
    <xf numFmtId="0" fontId="7" fillId="3" borderId="7" xfId="0" applyFont="1" applyFill="1" applyBorder="1" applyAlignment="1" applyProtection="1">
      <alignment horizontal="center" shrinkToFit="1"/>
      <protection locked="0"/>
    </xf>
    <xf numFmtId="56" fontId="0" fillId="0" borderId="7" xfId="0" applyNumberFormat="1" applyBorder="1" applyAlignment="1" applyProtection="1">
      <alignment horizontal="center"/>
      <protection locked="0"/>
    </xf>
    <xf numFmtId="55" fontId="17" fillId="0" borderId="0" xfId="12" applyNumberFormat="1" applyFont="1">
      <alignment vertical="center"/>
    </xf>
    <xf numFmtId="0" fontId="17" fillId="0" borderId="0" xfId="12" applyFont="1">
      <alignment vertical="center"/>
    </xf>
    <xf numFmtId="0" fontId="18" fillId="7" borderId="11" xfId="12" applyFont="1" applyFill="1" applyBorder="1" applyAlignment="1">
      <alignment horizontal="center" vertical="center"/>
    </xf>
    <xf numFmtId="0" fontId="18" fillId="7" borderId="12" xfId="12" applyFont="1" applyFill="1" applyBorder="1" applyAlignment="1">
      <alignment horizontal="center" vertical="center"/>
    </xf>
    <xf numFmtId="0" fontId="18" fillId="7" borderId="13" xfId="12" applyFont="1" applyFill="1" applyBorder="1" applyAlignment="1">
      <alignment horizontal="center" vertical="center"/>
    </xf>
    <xf numFmtId="0" fontId="18" fillId="7" borderId="14" xfId="12" applyFont="1" applyFill="1" applyBorder="1" applyAlignment="1">
      <alignment horizontal="center" vertical="center"/>
    </xf>
    <xf numFmtId="0" fontId="17" fillId="8" borderId="6" xfId="12" applyFont="1" applyFill="1" applyBorder="1">
      <alignment vertical="center"/>
    </xf>
    <xf numFmtId="0" fontId="17" fillId="8" borderId="16" xfId="12" applyFont="1" applyFill="1" applyBorder="1">
      <alignment vertical="center"/>
    </xf>
    <xf numFmtId="0" fontId="17" fillId="8" borderId="18" xfId="12" applyFont="1" applyFill="1" applyBorder="1">
      <alignment vertical="center"/>
    </xf>
    <xf numFmtId="0" fontId="17" fillId="8" borderId="19" xfId="12" applyFont="1" applyFill="1" applyBorder="1">
      <alignment vertical="center"/>
    </xf>
    <xf numFmtId="0" fontId="17" fillId="0" borderId="6" xfId="12" applyFont="1" applyBorder="1">
      <alignment vertical="center"/>
    </xf>
    <xf numFmtId="0" fontId="17" fillId="0" borderId="16" xfId="12" applyFont="1" applyBorder="1">
      <alignment vertical="center"/>
    </xf>
    <xf numFmtId="0" fontId="17" fillId="0" borderId="5" xfId="12" applyFont="1" applyBorder="1">
      <alignment vertical="center"/>
    </xf>
    <xf numFmtId="0" fontId="17" fillId="0" borderId="18" xfId="12" applyFont="1" applyBorder="1">
      <alignment vertical="center"/>
    </xf>
    <xf numFmtId="0" fontId="17" fillId="0" borderId="19" xfId="12" applyFont="1" applyBorder="1">
      <alignment vertical="center"/>
    </xf>
    <xf numFmtId="0" fontId="17" fillId="0" borderId="20" xfId="12" applyFont="1" applyBorder="1">
      <alignment vertical="center"/>
    </xf>
    <xf numFmtId="2" fontId="17" fillId="0" borderId="6" xfId="12" applyNumberFormat="1" applyFont="1" applyBorder="1">
      <alignment vertical="center"/>
    </xf>
    <xf numFmtId="0" fontId="17" fillId="0" borderId="18" xfId="12" applyFont="1" applyBorder="1" applyAlignment="1">
      <alignment vertical="center" wrapText="1"/>
    </xf>
    <xf numFmtId="1" fontId="17" fillId="0" borderId="18" xfId="12" applyNumberFormat="1" applyFont="1" applyBorder="1">
      <alignment vertical="center"/>
    </xf>
    <xf numFmtId="0" fontId="17" fillId="0" borderId="26" xfId="12" applyFont="1" applyBorder="1" applyAlignment="1">
      <alignment vertical="center" wrapText="1"/>
    </xf>
    <xf numFmtId="0" fontId="17" fillId="0" borderId="27" xfId="12" applyFont="1" applyBorder="1">
      <alignment vertical="center"/>
    </xf>
    <xf numFmtId="0" fontId="17" fillId="0" borderId="28" xfId="12" applyFont="1" applyBorder="1">
      <alignment vertical="center"/>
    </xf>
    <xf numFmtId="0" fontId="17" fillId="0" borderId="26" xfId="12" applyFont="1" applyBorder="1">
      <alignment vertical="center"/>
    </xf>
    <xf numFmtId="0" fontId="17" fillId="8" borderId="26" xfId="12" applyFont="1" applyFill="1" applyBorder="1">
      <alignment vertical="center"/>
    </xf>
    <xf numFmtId="0" fontId="17" fillId="8" borderId="27" xfId="12" applyFont="1" applyFill="1" applyBorder="1">
      <alignment vertical="center"/>
    </xf>
    <xf numFmtId="178" fontId="18" fillId="7" borderId="13" xfId="12" applyNumberFormat="1" applyFont="1" applyFill="1" applyBorder="1" applyAlignment="1">
      <alignment horizontal="center" vertical="center"/>
    </xf>
    <xf numFmtId="178" fontId="18" fillId="7" borderId="14" xfId="12" applyNumberFormat="1" applyFont="1" applyFill="1" applyBorder="1" applyAlignment="1">
      <alignment horizontal="center" vertical="center"/>
    </xf>
    <xf numFmtId="178" fontId="18" fillId="7" borderId="12" xfId="12" applyNumberFormat="1" applyFont="1" applyFill="1" applyBorder="1" applyAlignment="1">
      <alignment horizontal="center" vertical="center"/>
    </xf>
    <xf numFmtId="0" fontId="3" fillId="0" borderId="29" xfId="12" applyBorder="1">
      <alignment vertical="center"/>
    </xf>
    <xf numFmtId="0" fontId="3" fillId="0" borderId="0" xfId="12">
      <alignment vertical="center"/>
    </xf>
    <xf numFmtId="0" fontId="17" fillId="6" borderId="39" xfId="12" applyFont="1" applyFill="1" applyBorder="1">
      <alignment vertical="center"/>
    </xf>
    <xf numFmtId="2" fontId="17" fillId="6" borderId="39" xfId="12" applyNumberFormat="1" applyFont="1" applyFill="1" applyBorder="1">
      <alignment vertical="center"/>
    </xf>
    <xf numFmtId="2" fontId="17" fillId="6" borderId="40" xfId="12" applyNumberFormat="1" applyFont="1" applyFill="1" applyBorder="1">
      <alignment vertical="center"/>
    </xf>
    <xf numFmtId="2" fontId="17" fillId="6" borderId="41" xfId="12" applyNumberFormat="1" applyFont="1" applyFill="1" applyBorder="1">
      <alignment vertical="center"/>
    </xf>
    <xf numFmtId="2" fontId="17" fillId="6" borderId="42" xfId="12" applyNumberFormat="1" applyFont="1" applyFill="1" applyBorder="1">
      <alignment vertical="center"/>
    </xf>
    <xf numFmtId="9" fontId="17" fillId="6" borderId="43" xfId="13" applyFont="1" applyFill="1" applyBorder="1">
      <alignment vertical="center"/>
    </xf>
    <xf numFmtId="0" fontId="17" fillId="6" borderId="18" xfId="12" applyFont="1" applyFill="1" applyBorder="1" applyAlignment="1">
      <alignment vertical="center" wrapText="1"/>
    </xf>
    <xf numFmtId="1" fontId="17" fillId="6" borderId="18" xfId="12" applyNumberFormat="1" applyFont="1" applyFill="1" applyBorder="1">
      <alignment vertical="center"/>
    </xf>
    <xf numFmtId="1" fontId="17" fillId="6" borderId="45" xfId="12" applyNumberFormat="1" applyFont="1" applyFill="1" applyBorder="1">
      <alignment vertical="center"/>
    </xf>
    <xf numFmtId="1" fontId="17" fillId="6" borderId="46" xfId="12" applyNumberFormat="1" applyFont="1" applyFill="1" applyBorder="1">
      <alignment vertical="center"/>
    </xf>
    <xf numFmtId="1" fontId="17" fillId="6" borderId="47" xfId="12" applyNumberFormat="1" applyFont="1" applyFill="1" applyBorder="1">
      <alignment vertical="center"/>
    </xf>
    <xf numFmtId="9" fontId="17" fillId="6" borderId="48" xfId="13" applyFont="1" applyFill="1" applyBorder="1">
      <alignment vertical="center"/>
    </xf>
    <xf numFmtId="0" fontId="17" fillId="6" borderId="6" xfId="12" applyFont="1" applyFill="1" applyBorder="1">
      <alignment vertical="center"/>
    </xf>
    <xf numFmtId="2" fontId="17" fillId="6" borderId="6" xfId="12" applyNumberFormat="1" applyFont="1" applyFill="1" applyBorder="1">
      <alignment vertical="center"/>
    </xf>
    <xf numFmtId="2" fontId="17" fillId="6" borderId="51" xfId="12" applyNumberFormat="1" applyFont="1" applyFill="1" applyBorder="1">
      <alignment vertical="center"/>
    </xf>
    <xf numFmtId="2" fontId="17" fillId="6" borderId="52" xfId="12" applyNumberFormat="1" applyFont="1" applyFill="1" applyBorder="1">
      <alignment vertical="center"/>
    </xf>
    <xf numFmtId="2" fontId="17" fillId="6" borderId="53" xfId="12" applyNumberFormat="1" applyFont="1" applyFill="1" applyBorder="1">
      <alignment vertical="center"/>
    </xf>
    <xf numFmtId="9" fontId="17" fillId="6" borderId="54" xfId="13" applyFont="1" applyFill="1" applyBorder="1">
      <alignment vertical="center"/>
    </xf>
    <xf numFmtId="0" fontId="17" fillId="6" borderId="55" xfId="12" applyFont="1" applyFill="1" applyBorder="1" applyAlignment="1">
      <alignment vertical="center" wrapText="1"/>
    </xf>
    <xf numFmtId="1" fontId="17" fillId="6" borderId="55" xfId="12" applyNumberFormat="1" applyFont="1" applyFill="1" applyBorder="1">
      <alignment vertical="center"/>
    </xf>
    <xf numFmtId="1" fontId="17" fillId="6" borderId="56" xfId="12" applyNumberFormat="1" applyFont="1" applyFill="1" applyBorder="1">
      <alignment vertical="center"/>
    </xf>
    <xf numFmtId="1" fontId="17" fillId="6" borderId="57" xfId="12" applyNumberFormat="1" applyFont="1" applyFill="1" applyBorder="1">
      <alignment vertical="center"/>
    </xf>
    <xf numFmtId="1" fontId="17" fillId="6" borderId="58" xfId="12" applyNumberFormat="1" applyFont="1" applyFill="1" applyBorder="1">
      <alignment vertical="center"/>
    </xf>
    <xf numFmtId="9" fontId="17" fillId="6" borderId="59" xfId="13" applyFont="1" applyFill="1" applyBorder="1">
      <alignment vertical="center"/>
    </xf>
    <xf numFmtId="0" fontId="17" fillId="6" borderId="26" xfId="12" applyFont="1" applyFill="1" applyBorder="1" applyAlignment="1">
      <alignment vertical="center" wrapText="1"/>
    </xf>
    <xf numFmtId="1" fontId="17" fillId="6" borderId="26" xfId="12" applyNumberFormat="1" applyFont="1" applyFill="1" applyBorder="1">
      <alignment vertical="center"/>
    </xf>
    <xf numFmtId="1" fontId="17" fillId="6" borderId="60" xfId="12" applyNumberFormat="1" applyFont="1" applyFill="1" applyBorder="1">
      <alignment vertical="center"/>
    </xf>
    <xf numFmtId="1" fontId="17" fillId="6" borderId="61" xfId="12" applyNumberFormat="1" applyFont="1" applyFill="1" applyBorder="1">
      <alignment vertical="center"/>
    </xf>
    <xf numFmtId="1" fontId="17" fillId="6" borderId="62" xfId="12" applyNumberFormat="1" applyFont="1" applyFill="1" applyBorder="1">
      <alignment vertical="center"/>
    </xf>
    <xf numFmtId="9" fontId="17" fillId="6" borderId="63" xfId="13" applyFont="1" applyFill="1" applyBorder="1">
      <alignment vertical="center"/>
    </xf>
    <xf numFmtId="2" fontId="17" fillId="0" borderId="51" xfId="12" applyNumberFormat="1" applyFont="1" applyBorder="1">
      <alignment vertical="center"/>
    </xf>
    <xf numFmtId="2" fontId="17" fillId="0" borderId="52" xfId="12" applyNumberFormat="1" applyFont="1" applyBorder="1">
      <alignment vertical="center"/>
    </xf>
    <xf numFmtId="2" fontId="17" fillId="0" borderId="53" xfId="12" applyNumberFormat="1" applyFont="1" applyBorder="1">
      <alignment vertical="center"/>
    </xf>
    <xf numFmtId="1" fontId="17" fillId="0" borderId="45" xfId="12" applyNumberFormat="1" applyFont="1" applyBorder="1">
      <alignment vertical="center"/>
    </xf>
    <xf numFmtId="1" fontId="17" fillId="0" borderId="46" xfId="12" applyNumberFormat="1" applyFont="1" applyBorder="1">
      <alignment vertical="center"/>
    </xf>
    <xf numFmtId="1" fontId="17" fillId="0" borderId="47" xfId="12" applyNumberFormat="1" applyFont="1" applyBorder="1">
      <alignment vertical="center"/>
    </xf>
    <xf numFmtId="9" fontId="17" fillId="0" borderId="48" xfId="13" applyFont="1" applyFill="1" applyBorder="1">
      <alignment vertical="center"/>
    </xf>
    <xf numFmtId="9" fontId="17" fillId="0" borderId="54" xfId="13" applyFont="1" applyFill="1" applyBorder="1">
      <alignment vertical="center"/>
    </xf>
    <xf numFmtId="1" fontId="17" fillId="0" borderId="26" xfId="12" applyNumberFormat="1" applyFont="1" applyBorder="1">
      <alignment vertical="center"/>
    </xf>
    <xf numFmtId="1" fontId="17" fillId="0" borderId="60" xfId="12" applyNumberFormat="1" applyFont="1" applyBorder="1">
      <alignment vertical="center"/>
    </xf>
    <xf numFmtId="1" fontId="17" fillId="0" borderId="61" xfId="12" applyNumberFormat="1" applyFont="1" applyBorder="1">
      <alignment vertical="center"/>
    </xf>
    <xf numFmtId="1" fontId="17" fillId="0" borderId="62" xfId="12" applyNumberFormat="1" applyFont="1" applyBorder="1">
      <alignment vertical="center"/>
    </xf>
    <xf numFmtId="1" fontId="17" fillId="0" borderId="63" xfId="12" applyNumberFormat="1" applyFont="1" applyBorder="1">
      <alignment vertical="center"/>
    </xf>
    <xf numFmtId="0" fontId="23" fillId="0" borderId="0" xfId="12" applyFont="1">
      <alignment vertical="center"/>
    </xf>
    <xf numFmtId="0" fontId="18" fillId="7" borderId="34" xfId="12" applyFont="1" applyFill="1" applyBorder="1" applyAlignment="1">
      <alignment horizontal="center" vertical="center"/>
    </xf>
    <xf numFmtId="0" fontId="18" fillId="7" borderId="22" xfId="12" applyFont="1" applyFill="1" applyBorder="1" applyAlignment="1">
      <alignment horizontal="center" vertical="center"/>
    </xf>
    <xf numFmtId="9" fontId="17" fillId="0" borderId="63" xfId="13" applyFont="1" applyFill="1" applyBorder="1">
      <alignment vertical="center"/>
    </xf>
    <xf numFmtId="0" fontId="3" fillId="0" borderId="15" xfId="12" applyBorder="1">
      <alignment vertical="center"/>
    </xf>
    <xf numFmtId="0" fontId="3" fillId="0" borderId="67" xfId="12" applyBorder="1">
      <alignment vertical="center"/>
    </xf>
    <xf numFmtId="0" fontId="18" fillId="7" borderId="68" xfId="12" applyFont="1" applyFill="1" applyBorder="1" applyAlignment="1">
      <alignment horizontal="center" vertical="center"/>
    </xf>
    <xf numFmtId="9" fontId="25" fillId="0" borderId="54" xfId="13" applyFont="1" applyFill="1" applyBorder="1">
      <alignment vertical="center"/>
    </xf>
    <xf numFmtId="9" fontId="25" fillId="0" borderId="48" xfId="13" applyFont="1" applyFill="1" applyBorder="1">
      <alignment vertical="center"/>
    </xf>
    <xf numFmtId="0" fontId="17" fillId="8" borderId="72" xfId="12" applyFont="1" applyFill="1" applyBorder="1">
      <alignment vertical="center"/>
    </xf>
    <xf numFmtId="0" fontId="17" fillId="8" borderId="73" xfId="12" applyFont="1" applyFill="1" applyBorder="1">
      <alignment vertical="center"/>
    </xf>
    <xf numFmtId="0" fontId="17" fillId="8" borderId="54" xfId="12" applyFont="1" applyFill="1" applyBorder="1">
      <alignment vertical="center"/>
    </xf>
    <xf numFmtId="0" fontId="17" fillId="8" borderId="74" xfId="12" applyFont="1" applyFill="1" applyBorder="1">
      <alignment vertical="center"/>
    </xf>
    <xf numFmtId="0" fontId="17" fillId="0" borderId="54" xfId="12" applyFont="1" applyBorder="1">
      <alignment vertical="center"/>
    </xf>
    <xf numFmtId="0" fontId="17" fillId="0" borderId="48" xfId="12" applyFont="1" applyBorder="1">
      <alignment vertical="center"/>
    </xf>
    <xf numFmtId="0" fontId="17" fillId="8" borderId="48" xfId="12" applyFont="1" applyFill="1" applyBorder="1">
      <alignment vertical="center"/>
    </xf>
    <xf numFmtId="0" fontId="17" fillId="8" borderId="63" xfId="12" applyFont="1" applyFill="1" applyBorder="1">
      <alignment vertical="center"/>
    </xf>
    <xf numFmtId="182" fontId="26" fillId="0" borderId="0" xfId="12" applyNumberFormat="1" applyFont="1">
      <alignment vertical="center"/>
    </xf>
    <xf numFmtId="0" fontId="2" fillId="0" borderId="0" xfId="12" applyFont="1">
      <alignment vertical="center"/>
    </xf>
    <xf numFmtId="0" fontId="17" fillId="8" borderId="76" xfId="12" applyFont="1" applyFill="1" applyBorder="1">
      <alignment vertical="center"/>
    </xf>
    <xf numFmtId="0" fontId="17" fillId="10" borderId="76" xfId="12" applyFont="1" applyFill="1" applyBorder="1">
      <alignment vertical="center"/>
    </xf>
    <xf numFmtId="0" fontId="17" fillId="8" borderId="75" xfId="12" applyFont="1" applyFill="1" applyBorder="1">
      <alignment vertical="center"/>
    </xf>
    <xf numFmtId="0" fontId="17" fillId="10" borderId="75" xfId="12" applyFont="1" applyFill="1" applyBorder="1">
      <alignment vertical="center"/>
    </xf>
    <xf numFmtId="0" fontId="17" fillId="10" borderId="77" xfId="12" applyFont="1" applyFill="1" applyBorder="1">
      <alignment vertical="center"/>
    </xf>
    <xf numFmtId="0" fontId="17" fillId="0" borderId="63" xfId="12" applyFont="1" applyBorder="1">
      <alignment vertical="center"/>
    </xf>
    <xf numFmtId="9" fontId="25" fillId="0" borderId="0" xfId="13" applyFont="1" applyFill="1" applyBorder="1">
      <alignment vertical="center"/>
    </xf>
    <xf numFmtId="9" fontId="17" fillId="0" borderId="0" xfId="13" applyFont="1" applyFill="1" applyBorder="1">
      <alignment vertical="center"/>
    </xf>
    <xf numFmtId="1" fontId="17" fillId="0" borderId="0" xfId="12" applyNumberFormat="1" applyFont="1">
      <alignment vertical="center"/>
    </xf>
    <xf numFmtId="0" fontId="18" fillId="10" borderId="0" xfId="12" applyFont="1" applyFill="1" applyAlignment="1">
      <alignment horizontal="center" vertical="center"/>
    </xf>
    <xf numFmtId="9" fontId="17" fillId="10" borderId="0" xfId="13" applyFont="1" applyFill="1" applyBorder="1">
      <alignment vertical="center"/>
    </xf>
    <xf numFmtId="0" fontId="18" fillId="7" borderId="78" xfId="12" applyFont="1" applyFill="1" applyBorder="1" applyAlignment="1">
      <alignment horizontal="center" vertical="center"/>
    </xf>
    <xf numFmtId="9" fontId="17" fillId="6" borderId="41" xfId="12" applyNumberFormat="1" applyFont="1" applyFill="1" applyBorder="1">
      <alignment vertical="center"/>
    </xf>
    <xf numFmtId="9" fontId="17" fillId="10" borderId="41" xfId="12" applyNumberFormat="1" applyFont="1" applyFill="1" applyBorder="1">
      <alignment vertical="center"/>
    </xf>
    <xf numFmtId="1" fontId="17" fillId="10" borderId="62" xfId="12" applyNumberFormat="1" applyFont="1" applyFill="1" applyBorder="1">
      <alignment vertical="center"/>
    </xf>
    <xf numFmtId="1" fontId="17" fillId="10" borderId="61" xfId="12" applyNumberFormat="1" applyFont="1" applyFill="1" applyBorder="1">
      <alignment vertical="center"/>
    </xf>
    <xf numFmtId="1" fontId="17" fillId="10" borderId="46" xfId="12" applyNumberFormat="1" applyFont="1" applyFill="1" applyBorder="1">
      <alignment vertical="center"/>
    </xf>
    <xf numFmtId="2" fontId="17" fillId="10" borderId="52" xfId="12" applyNumberFormat="1" applyFont="1" applyFill="1" applyBorder="1">
      <alignment vertical="center"/>
    </xf>
    <xf numFmtId="183" fontId="18" fillId="7" borderId="53" xfId="12" applyNumberFormat="1" applyFont="1" applyFill="1" applyBorder="1" applyAlignment="1">
      <alignment horizontal="center" vertical="center" wrapText="1"/>
    </xf>
    <xf numFmtId="0" fontId="27" fillId="3" borderId="4" xfId="0" applyFont="1" applyFill="1" applyBorder="1" applyAlignment="1" applyProtection="1">
      <alignment horizontal="center" wrapText="1" shrinkToFit="1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18" fillId="7" borderId="15" xfId="15" applyFont="1" applyFill="1" applyBorder="1" applyAlignment="1">
      <alignment horizontal="center" vertical="center"/>
    </xf>
    <xf numFmtId="0" fontId="17" fillId="8" borderId="29" xfId="15" applyFont="1" applyFill="1" applyBorder="1" applyAlignment="1">
      <alignment horizontal="center" vertical="center"/>
    </xf>
    <xf numFmtId="0" fontId="17" fillId="8" borderId="67" xfId="15" applyFont="1" applyFill="1" applyBorder="1" applyAlignment="1">
      <alignment horizontal="center" vertical="center"/>
    </xf>
    <xf numFmtId="0" fontId="17" fillId="0" borderId="15" xfId="15" applyFont="1" applyBorder="1" applyAlignment="1">
      <alignment horizontal="center" vertical="center"/>
    </xf>
    <xf numFmtId="0" fontId="17" fillId="0" borderId="67" xfId="15" applyFont="1" applyBorder="1" applyAlignment="1">
      <alignment horizontal="center" vertical="center" wrapText="1"/>
    </xf>
    <xf numFmtId="0" fontId="0" fillId="0" borderId="7" xfId="0" applyBorder="1"/>
    <xf numFmtId="178" fontId="18" fillId="7" borderId="80" xfId="15" applyNumberFormat="1" applyFont="1" applyFill="1" applyBorder="1" applyAlignment="1">
      <alignment horizontal="center" vertical="center"/>
    </xf>
    <xf numFmtId="0" fontId="17" fillId="8" borderId="81" xfId="15" applyFont="1" applyFill="1" applyBorder="1">
      <alignment vertical="center"/>
    </xf>
    <xf numFmtId="0" fontId="17" fillId="8" borderId="82" xfId="15" applyFont="1" applyFill="1" applyBorder="1">
      <alignment vertical="center"/>
    </xf>
    <xf numFmtId="2" fontId="17" fillId="0" borderId="80" xfId="15" applyNumberFormat="1" applyFont="1" applyBorder="1">
      <alignment vertical="center"/>
    </xf>
    <xf numFmtId="1" fontId="17" fillId="0" borderId="82" xfId="15" applyNumberFormat="1" applyFont="1" applyBorder="1">
      <alignment vertical="center"/>
    </xf>
    <xf numFmtId="178" fontId="18" fillId="7" borderId="83" xfId="15" applyNumberFormat="1" applyFont="1" applyFill="1" applyBorder="1" applyAlignment="1">
      <alignment horizontal="center" vertical="center"/>
    </xf>
    <xf numFmtId="0" fontId="17" fillId="8" borderId="84" xfId="15" applyFont="1" applyFill="1" applyBorder="1">
      <alignment vertical="center"/>
    </xf>
    <xf numFmtId="0" fontId="17" fillId="8" borderId="72" xfId="15" applyFont="1" applyFill="1" applyBorder="1">
      <alignment vertical="center"/>
    </xf>
    <xf numFmtId="2" fontId="17" fillId="0" borderId="83" xfId="15" applyNumberFormat="1" applyFont="1" applyBorder="1">
      <alignment vertical="center"/>
    </xf>
    <xf numFmtId="1" fontId="17" fillId="0" borderId="72" xfId="15" applyNumberFormat="1" applyFont="1" applyBorder="1">
      <alignment vertical="center"/>
    </xf>
    <xf numFmtId="178" fontId="18" fillId="7" borderId="85" xfId="15" applyNumberFormat="1" applyFont="1" applyFill="1" applyBorder="1" applyAlignment="1">
      <alignment horizontal="center" vertical="center"/>
    </xf>
    <xf numFmtId="0" fontId="17" fillId="8" borderId="86" xfId="15" applyFont="1" applyFill="1" applyBorder="1">
      <alignment vertical="center"/>
    </xf>
    <xf numFmtId="0" fontId="17" fillId="8" borderId="87" xfId="15" applyFont="1" applyFill="1" applyBorder="1">
      <alignment vertical="center"/>
    </xf>
    <xf numFmtId="2" fontId="17" fillId="0" borderId="85" xfId="15" applyNumberFormat="1" applyFont="1" applyBorder="1">
      <alignment vertical="center"/>
    </xf>
    <xf numFmtId="1" fontId="17" fillId="0" borderId="87" xfId="15" applyNumberFormat="1" applyFont="1" applyBorder="1">
      <alignment vertical="center"/>
    </xf>
    <xf numFmtId="0" fontId="18" fillId="7" borderId="88" xfId="15" applyFont="1" applyFill="1" applyBorder="1" applyAlignment="1">
      <alignment horizontal="center" vertical="center"/>
    </xf>
    <xf numFmtId="0" fontId="17" fillId="8" borderId="25" xfId="15" applyFont="1" applyFill="1" applyBorder="1">
      <alignment vertical="center"/>
    </xf>
    <xf numFmtId="0" fontId="17" fillId="8" borderId="89" xfId="15" applyFont="1" applyFill="1" applyBorder="1">
      <alignment vertical="center"/>
    </xf>
    <xf numFmtId="2" fontId="17" fillId="0" borderId="88" xfId="15" applyNumberFormat="1" applyFont="1" applyBorder="1">
      <alignment vertical="center"/>
    </xf>
    <xf numFmtId="1" fontId="17" fillId="0" borderId="89" xfId="15" applyNumberFormat="1" applyFont="1" applyBorder="1">
      <alignment vertical="center"/>
    </xf>
    <xf numFmtId="0" fontId="17" fillId="0" borderId="0" xfId="15" applyFont="1">
      <alignment vertical="center"/>
    </xf>
    <xf numFmtId="0" fontId="7" fillId="2" borderId="1" xfId="0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0" fontId="7" fillId="2" borderId="3" xfId="0" applyFont="1" applyFill="1" applyBorder="1" applyAlignment="1" applyProtection="1">
      <alignment horizontal="center"/>
      <protection locked="0"/>
    </xf>
    <xf numFmtId="0" fontId="20" fillId="0" borderId="15" xfId="12" applyFont="1" applyBorder="1" applyAlignment="1">
      <alignment horizontal="center" vertical="center"/>
    </xf>
    <xf numFmtId="0" fontId="20" fillId="0" borderId="22" xfId="12" applyFont="1" applyBorder="1" applyAlignment="1">
      <alignment horizontal="center" vertical="center"/>
    </xf>
    <xf numFmtId="0" fontId="20" fillId="8" borderId="69" xfId="12" applyFont="1" applyFill="1" applyBorder="1" applyAlignment="1">
      <alignment horizontal="center" vertical="center"/>
    </xf>
    <xf numFmtId="0" fontId="20" fillId="8" borderId="71" xfId="12" applyFont="1" applyFill="1" applyBorder="1" applyAlignment="1">
      <alignment horizontal="center" vertical="center"/>
    </xf>
    <xf numFmtId="0" fontId="20" fillId="0" borderId="17" xfId="12" applyFont="1" applyBorder="1" applyAlignment="1">
      <alignment horizontal="center" vertical="center"/>
    </xf>
    <xf numFmtId="0" fontId="20" fillId="8" borderId="23" xfId="12" applyFont="1" applyFill="1" applyBorder="1" applyAlignment="1">
      <alignment horizontal="center" vertical="center"/>
    </xf>
    <xf numFmtId="0" fontId="20" fillId="8" borderId="17" xfId="12" applyFont="1" applyFill="1" applyBorder="1" applyAlignment="1">
      <alignment horizontal="center" vertical="center"/>
    </xf>
    <xf numFmtId="0" fontId="20" fillId="8" borderId="24" xfId="12" applyFont="1" applyFill="1" applyBorder="1" applyAlignment="1">
      <alignment horizontal="center" vertical="center"/>
    </xf>
    <xf numFmtId="0" fontId="20" fillId="0" borderId="23" xfId="12" applyFont="1" applyBorder="1" applyAlignment="1">
      <alignment horizontal="center" vertical="center"/>
    </xf>
    <xf numFmtId="0" fontId="20" fillId="0" borderId="24" xfId="12" applyFont="1" applyBorder="1" applyAlignment="1">
      <alignment horizontal="center" vertical="center"/>
    </xf>
    <xf numFmtId="0" fontId="20" fillId="8" borderId="22" xfId="12" applyFont="1" applyFill="1" applyBorder="1" applyAlignment="1">
      <alignment horizontal="center" vertical="center"/>
    </xf>
    <xf numFmtId="180" fontId="17" fillId="0" borderId="5" xfId="12" applyNumberFormat="1" applyFont="1" applyBorder="1" applyAlignment="1">
      <alignment horizontal="right" vertical="center"/>
    </xf>
    <xf numFmtId="180" fontId="17" fillId="0" borderId="25" xfId="12" applyNumberFormat="1" applyFont="1" applyBorder="1" applyAlignment="1">
      <alignment horizontal="right" vertical="center"/>
    </xf>
    <xf numFmtId="38" fontId="17" fillId="0" borderId="30" xfId="14" applyFont="1" applyFill="1" applyBorder="1" applyAlignment="1">
      <alignment horizontal="right" vertical="center"/>
    </xf>
    <xf numFmtId="38" fontId="17" fillId="0" borderId="35" xfId="14" applyFont="1" applyFill="1" applyBorder="1" applyAlignment="1">
      <alignment horizontal="right" vertical="center"/>
    </xf>
    <xf numFmtId="179" fontId="17" fillId="0" borderId="32" xfId="14" applyNumberFormat="1" applyFont="1" applyFill="1" applyBorder="1" applyAlignment="1">
      <alignment horizontal="right" vertical="center"/>
    </xf>
    <xf numFmtId="179" fontId="17" fillId="0" borderId="37" xfId="14" applyNumberFormat="1" applyFont="1" applyFill="1" applyBorder="1" applyAlignment="1">
      <alignment horizontal="right" vertical="center"/>
    </xf>
    <xf numFmtId="38" fontId="17" fillId="0" borderId="10" xfId="14" applyFont="1" applyFill="1" applyBorder="1" applyAlignment="1">
      <alignment horizontal="right" vertical="center"/>
    </xf>
    <xf numFmtId="38" fontId="17" fillId="0" borderId="9" xfId="14" applyFont="1" applyFill="1" applyBorder="1" applyAlignment="1">
      <alignment horizontal="right" vertical="center"/>
    </xf>
    <xf numFmtId="179" fontId="17" fillId="0" borderId="44" xfId="14" applyNumberFormat="1" applyFont="1" applyFill="1" applyBorder="1" applyAlignment="1">
      <alignment horizontal="right" vertical="center"/>
    </xf>
    <xf numFmtId="179" fontId="17" fillId="0" borderId="50" xfId="14" applyNumberFormat="1" applyFont="1" applyFill="1" applyBorder="1" applyAlignment="1">
      <alignment horizontal="right" vertical="center"/>
    </xf>
    <xf numFmtId="0" fontId="20" fillId="0" borderId="21" xfId="12" applyFont="1" applyBorder="1" applyAlignment="1">
      <alignment horizontal="center" vertical="center"/>
    </xf>
    <xf numFmtId="0" fontId="20" fillId="0" borderId="34" xfId="12" applyFont="1" applyBorder="1" applyAlignment="1">
      <alignment horizontal="center" vertical="center"/>
    </xf>
    <xf numFmtId="38" fontId="20" fillId="0" borderId="10" xfId="14" applyFont="1" applyFill="1" applyBorder="1" applyAlignment="1">
      <alignment horizontal="right" vertical="center"/>
    </xf>
    <xf numFmtId="38" fontId="20" fillId="0" borderId="35" xfId="14" applyFont="1" applyFill="1" applyBorder="1" applyAlignment="1">
      <alignment horizontal="right" vertical="center"/>
    </xf>
    <xf numFmtId="181" fontId="20" fillId="9" borderId="44" xfId="12" applyNumberFormat="1" applyFont="1" applyFill="1" applyBorder="1" applyAlignment="1">
      <alignment horizontal="right" vertical="center"/>
    </xf>
    <xf numFmtId="181" fontId="20" fillId="9" borderId="37" xfId="12" applyNumberFormat="1" applyFont="1" applyFill="1" applyBorder="1" applyAlignment="1">
      <alignment horizontal="right" vertical="center"/>
    </xf>
    <xf numFmtId="180" fontId="17" fillId="0" borderId="49" xfId="12" applyNumberFormat="1" applyFont="1" applyBorder="1" applyAlignment="1">
      <alignment horizontal="right" vertical="center"/>
    </xf>
    <xf numFmtId="0" fontId="20" fillId="0" borderId="69" xfId="12" applyFont="1" applyBorder="1" applyAlignment="1">
      <alignment horizontal="center" vertical="center"/>
    </xf>
    <xf numFmtId="0" fontId="3" fillId="0" borderId="70" xfId="12" applyBorder="1" applyAlignment="1">
      <alignment horizontal="center" vertical="center"/>
    </xf>
    <xf numFmtId="0" fontId="20" fillId="0" borderId="70" xfId="12" applyFont="1" applyBorder="1" applyAlignment="1">
      <alignment horizontal="center" vertical="center"/>
    </xf>
    <xf numFmtId="180" fontId="17" fillId="0" borderId="64" xfId="12" applyNumberFormat="1" applyFont="1" applyBorder="1" applyAlignment="1">
      <alignment horizontal="right" vertical="center"/>
    </xf>
    <xf numFmtId="180" fontId="17" fillId="10" borderId="5" xfId="12" applyNumberFormat="1" applyFont="1" applyFill="1" applyBorder="1" applyAlignment="1">
      <alignment horizontal="right" vertical="center"/>
    </xf>
    <xf numFmtId="180" fontId="17" fillId="10" borderId="49" xfId="12" applyNumberFormat="1" applyFont="1" applyFill="1" applyBorder="1" applyAlignment="1">
      <alignment horizontal="right" vertical="center"/>
    </xf>
    <xf numFmtId="38" fontId="17" fillId="10" borderId="12" xfId="14" applyFont="1" applyFill="1" applyBorder="1" applyAlignment="1">
      <alignment horizontal="right" vertical="center"/>
    </xf>
    <xf numFmtId="0" fontId="20" fillId="6" borderId="15" xfId="12" applyFont="1" applyFill="1" applyBorder="1" applyAlignment="1">
      <alignment horizontal="center" vertical="center" wrapText="1"/>
    </xf>
    <xf numFmtId="0" fontId="20" fillId="6" borderId="22" xfId="12" applyFont="1" applyFill="1" applyBorder="1" applyAlignment="1">
      <alignment horizontal="center" vertical="center"/>
    </xf>
    <xf numFmtId="180" fontId="17" fillId="6" borderId="49" xfId="12" applyNumberFormat="1" applyFont="1" applyFill="1" applyBorder="1" applyAlignment="1">
      <alignment horizontal="right" vertical="center"/>
    </xf>
    <xf numFmtId="38" fontId="17" fillId="6" borderId="10" xfId="14" applyFont="1" applyFill="1" applyBorder="1" applyAlignment="1">
      <alignment horizontal="right" vertical="center"/>
    </xf>
    <xf numFmtId="38" fontId="17" fillId="6" borderId="9" xfId="14" applyFont="1" applyFill="1" applyBorder="1" applyAlignment="1">
      <alignment horizontal="right" vertical="center"/>
    </xf>
    <xf numFmtId="179" fontId="17" fillId="6" borderId="44" xfId="14" applyNumberFormat="1" applyFont="1" applyFill="1" applyBorder="1" applyAlignment="1">
      <alignment horizontal="right" vertical="center"/>
    </xf>
    <xf numFmtId="179" fontId="17" fillId="6" borderId="50" xfId="14" applyNumberFormat="1" applyFont="1" applyFill="1" applyBorder="1" applyAlignment="1">
      <alignment horizontal="right" vertical="center"/>
    </xf>
    <xf numFmtId="180" fontId="17" fillId="6" borderId="5" xfId="12" applyNumberFormat="1" applyFont="1" applyFill="1" applyBorder="1" applyAlignment="1">
      <alignment horizontal="right" vertical="center"/>
    </xf>
    <xf numFmtId="38" fontId="17" fillId="6" borderId="12" xfId="14" applyFont="1" applyFill="1" applyBorder="1" applyAlignment="1">
      <alignment horizontal="right" vertical="center"/>
    </xf>
    <xf numFmtId="0" fontId="20" fillId="6" borderId="15" xfId="12" applyFont="1" applyFill="1" applyBorder="1" applyAlignment="1">
      <alignment horizontal="center" vertical="center"/>
    </xf>
    <xf numFmtId="0" fontId="20" fillId="6" borderId="24" xfId="12" applyFont="1" applyFill="1" applyBorder="1" applyAlignment="1">
      <alignment horizontal="center" vertical="center"/>
    </xf>
    <xf numFmtId="180" fontId="17" fillId="6" borderId="25" xfId="12" applyNumberFormat="1" applyFont="1" applyFill="1" applyBorder="1" applyAlignment="1">
      <alignment horizontal="right" vertical="center"/>
    </xf>
    <xf numFmtId="38" fontId="17" fillId="6" borderId="30" xfId="14" applyFont="1" applyFill="1" applyBorder="1" applyAlignment="1">
      <alignment horizontal="right" vertical="center"/>
    </xf>
    <xf numFmtId="38" fontId="17" fillId="6" borderId="35" xfId="14" applyFont="1" applyFill="1" applyBorder="1" applyAlignment="1">
      <alignment horizontal="right" vertical="center"/>
    </xf>
    <xf numFmtId="179" fontId="17" fillId="6" borderId="32" xfId="14" applyNumberFormat="1" applyFont="1" applyFill="1" applyBorder="1" applyAlignment="1">
      <alignment horizontal="right" vertical="center"/>
    </xf>
    <xf numFmtId="179" fontId="17" fillId="6" borderId="37" xfId="14" applyNumberFormat="1" applyFont="1" applyFill="1" applyBorder="1" applyAlignment="1">
      <alignment horizontal="right" vertical="center"/>
    </xf>
    <xf numFmtId="0" fontId="18" fillId="7" borderId="15" xfId="12" applyFont="1" applyFill="1" applyBorder="1" applyAlignment="1">
      <alignment horizontal="center" vertical="center"/>
    </xf>
    <xf numFmtId="0" fontId="18" fillId="7" borderId="22" xfId="12" applyFont="1" applyFill="1" applyBorder="1" applyAlignment="1">
      <alignment horizontal="center" vertical="center"/>
    </xf>
    <xf numFmtId="0" fontId="18" fillId="7" borderId="30" xfId="12" applyFont="1" applyFill="1" applyBorder="1" applyAlignment="1">
      <alignment horizontal="center" vertical="center"/>
    </xf>
    <xf numFmtId="0" fontId="18" fillId="7" borderId="35" xfId="12" applyFont="1" applyFill="1" applyBorder="1" applyAlignment="1">
      <alignment horizontal="center" vertical="center"/>
    </xf>
    <xf numFmtId="0" fontId="18" fillId="7" borderId="31" xfId="12" applyFont="1" applyFill="1" applyBorder="1" applyAlignment="1">
      <alignment horizontal="center" vertical="center" wrapText="1"/>
    </xf>
    <xf numFmtId="0" fontId="18" fillId="7" borderId="36" xfId="12" applyFont="1" applyFill="1" applyBorder="1" applyAlignment="1">
      <alignment horizontal="center" vertical="center"/>
    </xf>
    <xf numFmtId="0" fontId="18" fillId="7" borderId="33" xfId="12" applyFont="1" applyFill="1" applyBorder="1" applyAlignment="1">
      <alignment horizontal="center" vertical="center" wrapText="1"/>
    </xf>
    <xf numFmtId="0" fontId="18" fillId="7" borderId="38" xfId="12" applyFont="1" applyFill="1" applyBorder="1" applyAlignment="1">
      <alignment horizontal="center" vertical="center"/>
    </xf>
    <xf numFmtId="0" fontId="18" fillId="7" borderId="32" xfId="12" applyFont="1" applyFill="1" applyBorder="1" applyAlignment="1">
      <alignment horizontal="center" vertical="center"/>
    </xf>
    <xf numFmtId="0" fontId="18" fillId="7" borderId="37" xfId="12" applyFont="1" applyFill="1" applyBorder="1" applyAlignment="1">
      <alignment horizontal="center" vertical="center"/>
    </xf>
    <xf numFmtId="0" fontId="18" fillId="7" borderId="29" xfId="12" applyFont="1" applyFill="1" applyBorder="1" applyAlignment="1">
      <alignment horizontal="center" vertical="center"/>
    </xf>
    <xf numFmtId="0" fontId="18" fillId="7" borderId="34" xfId="12" applyFont="1" applyFill="1" applyBorder="1" applyAlignment="1">
      <alignment horizontal="center" vertical="center"/>
    </xf>
    <xf numFmtId="0" fontId="20" fillId="6" borderId="23" xfId="12" applyFont="1" applyFill="1" applyBorder="1" applyAlignment="1">
      <alignment horizontal="center" vertical="center"/>
    </xf>
    <xf numFmtId="0" fontId="20" fillId="6" borderId="17" xfId="12" applyFont="1" applyFill="1" applyBorder="1" applyAlignment="1">
      <alignment horizontal="center" vertical="center"/>
    </xf>
    <xf numFmtId="179" fontId="17" fillId="0" borderId="66" xfId="14" applyNumberFormat="1" applyFont="1" applyFill="1" applyBorder="1" applyAlignment="1">
      <alignment horizontal="right" vertical="center"/>
    </xf>
    <xf numFmtId="38" fontId="17" fillId="0" borderId="65" xfId="14" applyFont="1" applyFill="1" applyBorder="1" applyAlignment="1">
      <alignment horizontal="right" vertical="center"/>
    </xf>
    <xf numFmtId="180" fontId="17" fillId="10" borderId="64" xfId="12" applyNumberFormat="1" applyFont="1" applyFill="1" applyBorder="1" applyAlignment="1">
      <alignment horizontal="right" vertical="center"/>
    </xf>
    <xf numFmtId="38" fontId="17" fillId="10" borderId="67" xfId="14" applyFont="1" applyFill="1" applyBorder="1" applyAlignment="1">
      <alignment horizontal="right" vertical="center"/>
    </xf>
    <xf numFmtId="38" fontId="17" fillId="10" borderId="79" xfId="14" applyFont="1" applyFill="1" applyBorder="1" applyAlignment="1">
      <alignment horizontal="right" vertical="center"/>
    </xf>
    <xf numFmtId="178" fontId="18" fillId="7" borderId="90" xfId="12" applyNumberFormat="1" applyFont="1" applyFill="1" applyBorder="1" applyAlignment="1">
      <alignment horizontal="center" vertical="center"/>
    </xf>
    <xf numFmtId="178" fontId="18" fillId="7" borderId="34" xfId="12" applyNumberFormat="1" applyFont="1" applyFill="1" applyBorder="1" applyAlignment="1">
      <alignment horizontal="center" vertical="center"/>
    </xf>
    <xf numFmtId="178" fontId="18" fillId="7" borderId="35" xfId="12" applyNumberFormat="1" applyFont="1" applyFill="1" applyBorder="1" applyAlignment="1">
      <alignment horizontal="center" vertical="center"/>
    </xf>
    <xf numFmtId="0" fontId="18" fillId="7" borderId="91" xfId="12" applyFont="1" applyFill="1" applyBorder="1" applyAlignment="1">
      <alignment horizontal="center" vertical="center"/>
    </xf>
    <xf numFmtId="0" fontId="20" fillId="8" borderId="5" xfId="12" applyFont="1" applyFill="1" applyBorder="1" applyAlignment="1">
      <alignment horizontal="center" vertical="center"/>
    </xf>
    <xf numFmtId="0" fontId="17" fillId="8" borderId="51" xfId="12" applyFont="1" applyFill="1" applyBorder="1">
      <alignment vertical="center"/>
    </xf>
    <xf numFmtId="0" fontId="17" fillId="8" borderId="84" xfId="12" applyFont="1" applyFill="1" applyBorder="1">
      <alignment vertical="center"/>
    </xf>
    <xf numFmtId="0" fontId="20" fillId="8" borderId="49" xfId="12" applyFont="1" applyFill="1" applyBorder="1" applyAlignment="1">
      <alignment horizontal="center" vertical="center"/>
    </xf>
    <xf numFmtId="0" fontId="17" fillId="8" borderId="92" xfId="12" applyFont="1" applyFill="1" applyBorder="1">
      <alignment vertical="center"/>
    </xf>
    <xf numFmtId="0" fontId="17" fillId="8" borderId="39" xfId="12" applyFont="1" applyFill="1" applyBorder="1">
      <alignment vertical="center"/>
    </xf>
    <xf numFmtId="0" fontId="17" fillId="8" borderId="40" xfId="12" applyFont="1" applyFill="1" applyBorder="1">
      <alignment vertical="center"/>
    </xf>
    <xf numFmtId="0" fontId="17" fillId="8" borderId="55" xfId="12" applyFont="1" applyFill="1" applyBorder="1">
      <alignment vertical="center"/>
    </xf>
    <xf numFmtId="0" fontId="17" fillId="8" borderId="93" xfId="12" applyFont="1" applyFill="1" applyBorder="1">
      <alignment vertical="center"/>
    </xf>
    <xf numFmtId="0" fontId="17" fillId="8" borderId="56" xfId="12" applyFont="1" applyFill="1" applyBorder="1">
      <alignment vertical="center"/>
    </xf>
    <xf numFmtId="0" fontId="17" fillId="11" borderId="82" xfId="12" applyFont="1" applyFill="1" applyBorder="1">
      <alignment vertical="center"/>
    </xf>
    <xf numFmtId="0" fontId="17" fillId="11" borderId="83" xfId="12" applyFont="1" applyFill="1" applyBorder="1">
      <alignment vertical="center"/>
    </xf>
    <xf numFmtId="0" fontId="17" fillId="11" borderId="84" xfId="12" applyFont="1" applyFill="1" applyBorder="1">
      <alignment vertical="center"/>
    </xf>
    <xf numFmtId="0" fontId="17" fillId="11" borderId="73" xfId="12" applyFont="1" applyFill="1" applyBorder="1">
      <alignment vertical="center"/>
    </xf>
    <xf numFmtId="0" fontId="17" fillId="11" borderId="94" xfId="12" applyFont="1" applyFill="1" applyBorder="1">
      <alignment vertical="center"/>
    </xf>
    <xf numFmtId="0" fontId="17" fillId="12" borderId="39" xfId="12" applyFont="1" applyFill="1" applyBorder="1">
      <alignment vertical="center"/>
    </xf>
    <xf numFmtId="0" fontId="17" fillId="12" borderId="76" xfId="12" applyFont="1" applyFill="1" applyBorder="1">
      <alignment vertical="center"/>
    </xf>
    <xf numFmtId="0" fontId="17" fillId="12" borderId="40" xfId="12" applyFont="1" applyFill="1" applyBorder="1">
      <alignment vertical="center"/>
    </xf>
    <xf numFmtId="0" fontId="17" fillId="11" borderId="39" xfId="12" applyFont="1" applyFill="1" applyBorder="1">
      <alignment vertical="center"/>
    </xf>
    <xf numFmtId="0" fontId="17" fillId="11" borderId="76" xfId="12" applyFont="1" applyFill="1" applyBorder="1">
      <alignment vertical="center"/>
    </xf>
  </cellXfs>
  <cellStyles count="16">
    <cellStyle name="Calc Currency (0)" xfId="1" xr:uid="{00000000-0005-0000-0000-000000000000}"/>
    <cellStyle name="Grey" xfId="2" xr:uid="{00000000-0005-0000-0000-000001000000}"/>
    <cellStyle name="Header1" xfId="3" xr:uid="{00000000-0005-0000-0000-000002000000}"/>
    <cellStyle name="Header2" xfId="4" xr:uid="{00000000-0005-0000-0000-000003000000}"/>
    <cellStyle name="Input [yellow]" xfId="5" xr:uid="{00000000-0005-0000-0000-000004000000}"/>
    <cellStyle name="KWE標準" xfId="6" xr:uid="{00000000-0005-0000-0000-000005000000}"/>
    <cellStyle name="Normal - Style1" xfId="7" xr:uid="{00000000-0005-0000-0000-000006000000}"/>
    <cellStyle name="Normal_#18-Internet" xfId="8" xr:uid="{00000000-0005-0000-0000-000007000000}"/>
    <cellStyle name="oft Excel]_x000d__x000a_Comment=open=/f を指定すると、ユーザー定義関数を関数貼り付けの一覧に登録することができます。_x000d__x000a_Maximized" xfId="9" xr:uid="{00000000-0005-0000-0000-000008000000}"/>
    <cellStyle name="Percent [2]" xfId="10" xr:uid="{00000000-0005-0000-0000-000009000000}"/>
    <cellStyle name="パーセント 2" xfId="13" xr:uid="{433CD29D-7A46-46BF-A192-DE7E8D33F4C9}"/>
    <cellStyle name="丸ゴシック" xfId="11" xr:uid="{00000000-0005-0000-0000-00000A000000}"/>
    <cellStyle name="桁区切り 2" xfId="14" xr:uid="{A2A178E8-218F-4D6F-997A-A0790F7B81E9}"/>
    <cellStyle name="標準" xfId="0" builtinId="0"/>
    <cellStyle name="標準 2" xfId="12" xr:uid="{F2D8631E-4458-4793-869E-17B4C740A544}"/>
    <cellStyle name="標準 2 2" xfId="15" xr:uid="{3D3DBF58-ED5F-469A-B4F0-C7B7310F2EAA}"/>
  </cellStyles>
  <dxfs count="5"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sv-hon05\blphon-bumon\Documents%20and%20Settings\BLP1013.PLAN\Local%20Settings\Temporary%20Internet%20Files\Content.IE5\CPIRK1IF\ab&#28023;&#22806;&#26989;&#21209;&#37096;&#65298;&#65296;&#65296;&#65299;&#24180;&#2423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２００３売上降順"/>
      <sheetName val="2003分析"/>
      <sheetName val="2003担当別"/>
      <sheetName val="計数"/>
      <sheetName val="取扱高推移"/>
      <sheetName val="03&amp;02売上"/>
      <sheetName val="０３比較 (2)"/>
      <sheetName val="０３比較"/>
      <sheetName val="ab海外業務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会社コード</v>
          </cell>
          <cell r="B1" t="str">
            <v>会社名称</v>
          </cell>
          <cell r="C1" t="str">
            <v>本部コード</v>
          </cell>
          <cell r="D1" t="str">
            <v>本部名称</v>
          </cell>
          <cell r="E1" t="str">
            <v>事業部コード</v>
          </cell>
          <cell r="F1" t="str">
            <v>事業部名称</v>
          </cell>
          <cell r="G1" t="str">
            <v>統括部門コード</v>
          </cell>
          <cell r="H1" t="str">
            <v>統括部門名</v>
          </cell>
          <cell r="I1" t="str">
            <v>営業所</v>
          </cell>
          <cell r="J1" t="str">
            <v>営業所名称</v>
          </cell>
          <cell r="K1" t="str">
            <v>売上部門コード</v>
          </cell>
          <cell r="L1" t="str">
            <v>売上部門名称</v>
          </cell>
          <cell r="M1" t="str">
            <v>出力順</v>
          </cell>
          <cell r="N1" t="str">
            <v>法人グループ</v>
          </cell>
          <cell r="O1" t="str">
            <v>法人グループ名称</v>
          </cell>
          <cell r="P1" t="str">
            <v>法人コード</v>
          </cell>
          <cell r="Q1" t="str">
            <v>法人名称</v>
          </cell>
          <cell r="R1" t="str">
            <v>取引先ＣＤ</v>
          </cell>
          <cell r="S1" t="str">
            <v>取引先名称</v>
          </cell>
          <cell r="T1" t="str">
            <v>業務区分</v>
          </cell>
          <cell r="U1" t="str">
            <v>年度</v>
          </cell>
          <cell r="V1" t="str">
            <v>3月度</v>
          </cell>
          <cell r="W1" t="str">
            <v>4月度</v>
          </cell>
          <cell r="X1" t="str">
            <v>5月度</v>
          </cell>
          <cell r="Y1" t="str">
            <v>6月度</v>
          </cell>
          <cell r="Z1" t="str">
            <v>7月度</v>
          </cell>
          <cell r="AA1" t="str">
            <v>8月度</v>
          </cell>
          <cell r="AB1" t="str">
            <v>上期合計</v>
          </cell>
          <cell r="AC1" t="str">
            <v>9月度</v>
          </cell>
          <cell r="AD1" t="str">
            <v>10月度</v>
          </cell>
          <cell r="AE1" t="str">
            <v>11月度</v>
          </cell>
          <cell r="AF1" t="str">
            <v>12月度</v>
          </cell>
          <cell r="AG1" t="str">
            <v>1月度</v>
          </cell>
          <cell r="AH1" t="str">
            <v>2月度</v>
          </cell>
          <cell r="AI1" t="str">
            <v>下期合計</v>
          </cell>
          <cell r="AJ1" t="str">
            <v>年度合計</v>
          </cell>
        </row>
        <row r="2">
          <cell r="L2" t="str">
            <v>作成日：2004-03-06 【06:50:09】</v>
          </cell>
        </row>
        <row r="3">
          <cell r="A3" t="str">
            <v>1</v>
          </cell>
          <cell r="B3" t="str">
            <v>株式会社　バンダイロジパル</v>
          </cell>
          <cell r="C3" t="str">
            <v>3</v>
          </cell>
          <cell r="D3" t="str">
            <v>事業本部</v>
          </cell>
          <cell r="E3" t="str">
            <v>33</v>
          </cell>
          <cell r="F3" t="str">
            <v>海外業務部</v>
          </cell>
          <cell r="G3" t="str">
            <v>3301</v>
          </cell>
          <cell r="H3" t="str">
            <v>海外業務部</v>
          </cell>
          <cell r="I3" t="str">
            <v>1930</v>
          </cell>
          <cell r="J3" t="str">
            <v>海外業務</v>
          </cell>
          <cell r="K3" t="str">
            <v>1516</v>
          </cell>
          <cell r="L3" t="str">
            <v>海外　神戸</v>
          </cell>
          <cell r="M3" t="str">
            <v>15161999999999985999999999990220034海外-12002</v>
          </cell>
          <cell r="N3" t="str">
            <v>1</v>
          </cell>
          <cell r="O3" t="str">
            <v>バンダイ</v>
          </cell>
          <cell r="P3" t="str">
            <v>9999</v>
          </cell>
          <cell r="Q3" t="str">
            <v>ＮＶ　バンダイ</v>
          </cell>
          <cell r="R3" t="str">
            <v>999902</v>
          </cell>
          <cell r="S3" t="str">
            <v>ＮＶ　住友倉庫　バンダイ</v>
          </cell>
          <cell r="T3" t="str">
            <v>4海外</v>
          </cell>
          <cell r="U3" t="str">
            <v>2002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19500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19500</v>
          </cell>
          <cell r="AJ3">
            <v>19500</v>
          </cell>
        </row>
        <row r="4">
          <cell r="A4" t="str">
            <v>1</v>
          </cell>
          <cell r="B4" t="str">
            <v>株式会社　バンダイロジパル</v>
          </cell>
          <cell r="C4" t="str">
            <v>3</v>
          </cell>
          <cell r="D4" t="str">
            <v>事業本部</v>
          </cell>
          <cell r="E4" t="str">
            <v>33</v>
          </cell>
          <cell r="F4" t="str">
            <v>海外業務部</v>
          </cell>
          <cell r="G4" t="str">
            <v>3301</v>
          </cell>
          <cell r="H4" t="str">
            <v>海外業務部</v>
          </cell>
          <cell r="I4" t="str">
            <v>1930</v>
          </cell>
          <cell r="J4" t="str">
            <v>海外業務</v>
          </cell>
          <cell r="K4" t="str">
            <v>1516</v>
          </cell>
          <cell r="L4" t="str">
            <v>海外　神戸</v>
          </cell>
          <cell r="M4" t="str">
            <v>15161999999999985999999999990220034海外-12003</v>
          </cell>
          <cell r="N4" t="str">
            <v>1</v>
          </cell>
          <cell r="O4" t="str">
            <v>バンダイ</v>
          </cell>
          <cell r="P4" t="str">
            <v>9999</v>
          </cell>
          <cell r="Q4" t="str">
            <v>ＮＶ　バンダイ</v>
          </cell>
          <cell r="R4" t="str">
            <v>999902</v>
          </cell>
          <cell r="S4" t="str">
            <v>ＮＶ　住友倉庫　バンダイ</v>
          </cell>
          <cell r="T4" t="str">
            <v>4海外</v>
          </cell>
          <cell r="U4" t="str">
            <v>2003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14000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14000</v>
          </cell>
          <cell r="AJ4">
            <v>14000</v>
          </cell>
        </row>
        <row r="5">
          <cell r="A5" t="str">
            <v>1</v>
          </cell>
          <cell r="B5" t="str">
            <v>株式会社　バンダイロジパル</v>
          </cell>
          <cell r="C5" t="str">
            <v>3</v>
          </cell>
          <cell r="D5" t="str">
            <v>事業本部</v>
          </cell>
          <cell r="E5" t="str">
            <v>33</v>
          </cell>
          <cell r="F5" t="str">
            <v>海外業務部</v>
          </cell>
          <cell r="G5" t="str">
            <v>3301</v>
          </cell>
          <cell r="H5" t="str">
            <v>海外業務部</v>
          </cell>
          <cell r="I5" t="str">
            <v>1930</v>
          </cell>
          <cell r="J5" t="str">
            <v>海外業務</v>
          </cell>
          <cell r="K5" t="str">
            <v>1516</v>
          </cell>
          <cell r="L5" t="str">
            <v>海外　神戸</v>
          </cell>
          <cell r="M5" t="str">
            <v>15161999999999985999999999999999999合計-0</v>
          </cell>
          <cell r="N5" t="str">
            <v>1</v>
          </cell>
          <cell r="P5" t="str">
            <v>9999</v>
          </cell>
          <cell r="Q5" t="str">
            <v>　前　年　合　計　</v>
          </cell>
          <cell r="U5" t="str">
            <v>2002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19500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19500</v>
          </cell>
          <cell r="AJ5">
            <v>19500</v>
          </cell>
        </row>
        <row r="6">
          <cell r="A6" t="str">
            <v>1</v>
          </cell>
          <cell r="B6" t="str">
            <v>株式会社　バンダイロジパル</v>
          </cell>
          <cell r="C6" t="str">
            <v>3</v>
          </cell>
          <cell r="D6" t="str">
            <v>事業本部</v>
          </cell>
          <cell r="E6" t="str">
            <v>33</v>
          </cell>
          <cell r="F6" t="str">
            <v>海外業務部</v>
          </cell>
          <cell r="G6" t="str">
            <v>3301</v>
          </cell>
          <cell r="H6" t="str">
            <v>海外業務部</v>
          </cell>
          <cell r="I6" t="str">
            <v>1930</v>
          </cell>
          <cell r="J6" t="str">
            <v>海外業務</v>
          </cell>
          <cell r="K6" t="str">
            <v>1516</v>
          </cell>
          <cell r="L6" t="str">
            <v>海外　神戸</v>
          </cell>
          <cell r="M6" t="str">
            <v>15161999999999985999999999999999999合計-1</v>
          </cell>
          <cell r="N6" t="str">
            <v>1</v>
          </cell>
          <cell r="P6" t="str">
            <v>9999</v>
          </cell>
          <cell r="Q6" t="str">
            <v>　当　年　合　計　</v>
          </cell>
          <cell r="U6" t="str">
            <v>2003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14000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14000</v>
          </cell>
          <cell r="AJ6">
            <v>14000</v>
          </cell>
        </row>
        <row r="7">
          <cell r="A7" t="str">
            <v>1</v>
          </cell>
          <cell r="B7" t="str">
            <v>株式会社　バンダイロジパル</v>
          </cell>
          <cell r="C7" t="str">
            <v>3</v>
          </cell>
          <cell r="D7" t="str">
            <v>事業本部</v>
          </cell>
          <cell r="E7" t="str">
            <v>33</v>
          </cell>
          <cell r="F7" t="str">
            <v>海外業務部</v>
          </cell>
          <cell r="G7" t="str">
            <v>3301</v>
          </cell>
          <cell r="H7" t="str">
            <v>海外業務部</v>
          </cell>
          <cell r="I7" t="str">
            <v>1930</v>
          </cell>
          <cell r="J7" t="str">
            <v>海外業務</v>
          </cell>
          <cell r="K7" t="str">
            <v>1516</v>
          </cell>
          <cell r="L7" t="str">
            <v>海外　神戸</v>
          </cell>
          <cell r="M7" t="str">
            <v>15161999999999985999999999999合計-2</v>
          </cell>
          <cell r="N7" t="str">
            <v>1</v>
          </cell>
          <cell r="P7" t="str">
            <v>9999</v>
          </cell>
          <cell r="Q7" t="str">
            <v>　昨　年　対　比（％）</v>
          </cell>
          <cell r="V7">
            <v>100</v>
          </cell>
          <cell r="W7">
            <v>100</v>
          </cell>
          <cell r="X7">
            <v>100</v>
          </cell>
          <cell r="Y7">
            <v>100</v>
          </cell>
          <cell r="Z7">
            <v>100</v>
          </cell>
          <cell r="AA7">
            <v>100</v>
          </cell>
          <cell r="AB7">
            <v>100</v>
          </cell>
          <cell r="AC7">
            <v>0</v>
          </cell>
          <cell r="AD7">
            <v>100</v>
          </cell>
          <cell r="AE7">
            <v>100</v>
          </cell>
          <cell r="AF7">
            <v>100</v>
          </cell>
          <cell r="AG7">
            <v>100</v>
          </cell>
          <cell r="AH7">
            <v>100</v>
          </cell>
          <cell r="AI7">
            <v>71</v>
          </cell>
          <cell r="AJ7">
            <v>71</v>
          </cell>
        </row>
        <row r="8">
          <cell r="A8" t="str">
            <v>1</v>
          </cell>
          <cell r="B8" t="str">
            <v>株式会社　バンダイロジパル</v>
          </cell>
          <cell r="C8" t="str">
            <v>3</v>
          </cell>
          <cell r="D8" t="str">
            <v>事業本部</v>
          </cell>
          <cell r="E8" t="str">
            <v>33</v>
          </cell>
          <cell r="F8" t="str">
            <v>海外業務部</v>
          </cell>
          <cell r="G8" t="str">
            <v>3301</v>
          </cell>
          <cell r="H8" t="str">
            <v>海外業務部</v>
          </cell>
          <cell r="I8" t="str">
            <v>1930</v>
          </cell>
          <cell r="J8" t="str">
            <v>海外業務</v>
          </cell>
          <cell r="K8" t="str">
            <v>1516</v>
          </cell>
          <cell r="L8" t="str">
            <v>海外　神戸</v>
          </cell>
          <cell r="M8" t="str">
            <v>1516199999999999999999999999999999999合計-0</v>
          </cell>
          <cell r="N8" t="str">
            <v>1</v>
          </cell>
          <cell r="Q8" t="str">
            <v>　グループ　前　年　合　計　</v>
          </cell>
          <cell r="U8" t="str">
            <v>2002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19500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19500</v>
          </cell>
          <cell r="AJ8">
            <v>19500</v>
          </cell>
        </row>
        <row r="9">
          <cell r="A9" t="str">
            <v>1</v>
          </cell>
          <cell r="B9" t="str">
            <v>株式会社　バンダイロジパル</v>
          </cell>
          <cell r="C9" t="str">
            <v>3</v>
          </cell>
          <cell r="D9" t="str">
            <v>事業本部</v>
          </cell>
          <cell r="E9" t="str">
            <v>33</v>
          </cell>
          <cell r="F9" t="str">
            <v>海外業務部</v>
          </cell>
          <cell r="G9" t="str">
            <v>3301</v>
          </cell>
          <cell r="H9" t="str">
            <v>海外業務部</v>
          </cell>
          <cell r="I9" t="str">
            <v>1930</v>
          </cell>
          <cell r="J9" t="str">
            <v>海外業務</v>
          </cell>
          <cell r="K9" t="str">
            <v>1516</v>
          </cell>
          <cell r="L9" t="str">
            <v>海外　神戸</v>
          </cell>
          <cell r="M9" t="str">
            <v>1516199999999999999999999999999999999合計-1</v>
          </cell>
          <cell r="N9" t="str">
            <v>1</v>
          </cell>
          <cell r="Q9" t="str">
            <v>　グループ　当　年　合　計</v>
          </cell>
          <cell r="U9" t="str">
            <v>2003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14000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14000</v>
          </cell>
          <cell r="AJ9">
            <v>14000</v>
          </cell>
        </row>
        <row r="10">
          <cell r="A10" t="str">
            <v>1</v>
          </cell>
          <cell r="B10" t="str">
            <v>株式会社　バンダイロジパル</v>
          </cell>
          <cell r="C10" t="str">
            <v>3</v>
          </cell>
          <cell r="D10" t="str">
            <v>事業本部</v>
          </cell>
          <cell r="E10" t="str">
            <v>33</v>
          </cell>
          <cell r="F10" t="str">
            <v>海外業務部</v>
          </cell>
          <cell r="G10" t="str">
            <v>3301</v>
          </cell>
          <cell r="H10" t="str">
            <v>海外業務部</v>
          </cell>
          <cell r="I10" t="str">
            <v>1930</v>
          </cell>
          <cell r="J10" t="str">
            <v>海外業務</v>
          </cell>
          <cell r="K10" t="str">
            <v>1516</v>
          </cell>
          <cell r="L10" t="str">
            <v>海外　神戸</v>
          </cell>
          <cell r="M10" t="str">
            <v>15163999999999428471512751270020034海外-12002</v>
          </cell>
          <cell r="N10" t="str">
            <v>3</v>
          </cell>
          <cell r="O10" t="str">
            <v>ＢＬＰ子会社</v>
          </cell>
          <cell r="P10" t="str">
            <v>5127</v>
          </cell>
          <cell r="Q10" t="str">
            <v>㈱BLP(H.K)</v>
          </cell>
          <cell r="R10" t="str">
            <v>512700</v>
          </cell>
          <cell r="S10" t="str">
            <v>株式会社ＢＬＰ（Ｈ．Ｋ）</v>
          </cell>
          <cell r="T10" t="str">
            <v>4海外</v>
          </cell>
          <cell r="U10" t="str">
            <v>2002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209512</v>
          </cell>
          <cell r="AD10">
            <v>0</v>
          </cell>
          <cell r="AE10">
            <v>44387</v>
          </cell>
          <cell r="AF10">
            <v>243859</v>
          </cell>
          <cell r="AG10">
            <v>108198</v>
          </cell>
          <cell r="AH10">
            <v>0</v>
          </cell>
          <cell r="AI10">
            <v>605956</v>
          </cell>
          <cell r="AJ10">
            <v>605956</v>
          </cell>
        </row>
        <row r="11">
          <cell r="A11" t="str">
            <v>1</v>
          </cell>
          <cell r="B11" t="str">
            <v>株式会社　バンダイロジパル</v>
          </cell>
          <cell r="C11" t="str">
            <v>3</v>
          </cell>
          <cell r="D11" t="str">
            <v>事業本部</v>
          </cell>
          <cell r="E11" t="str">
            <v>33</v>
          </cell>
          <cell r="F11" t="str">
            <v>海外業務部</v>
          </cell>
          <cell r="G11" t="str">
            <v>3301</v>
          </cell>
          <cell r="H11" t="str">
            <v>海外業務部</v>
          </cell>
          <cell r="I11" t="str">
            <v>1930</v>
          </cell>
          <cell r="J11" t="str">
            <v>海外業務</v>
          </cell>
          <cell r="K11" t="str">
            <v>1516</v>
          </cell>
          <cell r="L11" t="str">
            <v>海外　神戸</v>
          </cell>
          <cell r="M11" t="str">
            <v>15163999999999428471512751270020034海外-12003</v>
          </cell>
          <cell r="N11" t="str">
            <v>3</v>
          </cell>
          <cell r="O11" t="str">
            <v>ＢＬＰ子会社</v>
          </cell>
          <cell r="P11" t="str">
            <v>5127</v>
          </cell>
          <cell r="Q11" t="str">
            <v>㈱BLP(H.K)</v>
          </cell>
          <cell r="R11" t="str">
            <v>512700</v>
          </cell>
          <cell r="S11" t="str">
            <v>株式会社ＢＬＰ（Ｈ．Ｋ）</v>
          </cell>
          <cell r="T11" t="str">
            <v>4海外</v>
          </cell>
          <cell r="U11" t="str">
            <v>2003</v>
          </cell>
          <cell r="V11">
            <v>0</v>
          </cell>
          <cell r="W11">
            <v>0</v>
          </cell>
          <cell r="X11">
            <v>450836</v>
          </cell>
          <cell r="Y11">
            <v>120692</v>
          </cell>
          <cell r="Z11">
            <v>0</v>
          </cell>
          <cell r="AA11">
            <v>0</v>
          </cell>
          <cell r="AB11">
            <v>571528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571528</v>
          </cell>
        </row>
        <row r="12">
          <cell r="A12" t="str">
            <v>1</v>
          </cell>
          <cell r="B12" t="str">
            <v>株式会社　バンダイロジパル</v>
          </cell>
          <cell r="C12" t="str">
            <v>3</v>
          </cell>
          <cell r="D12" t="str">
            <v>事業本部</v>
          </cell>
          <cell r="E12" t="str">
            <v>33</v>
          </cell>
          <cell r="F12" t="str">
            <v>海外業務部</v>
          </cell>
          <cell r="G12" t="str">
            <v>3301</v>
          </cell>
          <cell r="H12" t="str">
            <v>海外業務部</v>
          </cell>
          <cell r="I12" t="str">
            <v>1930</v>
          </cell>
          <cell r="J12" t="str">
            <v>海外業務</v>
          </cell>
          <cell r="K12" t="str">
            <v>1516</v>
          </cell>
          <cell r="L12" t="str">
            <v>海外　神戸</v>
          </cell>
          <cell r="M12" t="str">
            <v>15163999999999428471512799999999999合計-0</v>
          </cell>
          <cell r="N12" t="str">
            <v>3</v>
          </cell>
          <cell r="P12" t="str">
            <v>5127</v>
          </cell>
          <cell r="Q12" t="str">
            <v>　前　年　合　計　</v>
          </cell>
          <cell r="U12" t="str">
            <v>2002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209512</v>
          </cell>
          <cell r="AD12">
            <v>0</v>
          </cell>
          <cell r="AE12">
            <v>44387</v>
          </cell>
          <cell r="AF12">
            <v>243859</v>
          </cell>
          <cell r="AG12">
            <v>108198</v>
          </cell>
          <cell r="AH12">
            <v>0</v>
          </cell>
          <cell r="AI12">
            <v>605956</v>
          </cell>
          <cell r="AJ12">
            <v>605956</v>
          </cell>
        </row>
        <row r="13">
          <cell r="A13" t="str">
            <v>1</v>
          </cell>
          <cell r="B13" t="str">
            <v>株式会社　バンダイロジパル</v>
          </cell>
          <cell r="C13" t="str">
            <v>3</v>
          </cell>
          <cell r="D13" t="str">
            <v>事業本部</v>
          </cell>
          <cell r="E13" t="str">
            <v>33</v>
          </cell>
          <cell r="F13" t="str">
            <v>海外業務部</v>
          </cell>
          <cell r="G13" t="str">
            <v>3301</v>
          </cell>
          <cell r="H13" t="str">
            <v>海外業務部</v>
          </cell>
          <cell r="I13" t="str">
            <v>1930</v>
          </cell>
          <cell r="J13" t="str">
            <v>海外業務</v>
          </cell>
          <cell r="K13" t="str">
            <v>1516</v>
          </cell>
          <cell r="L13" t="str">
            <v>海外　神戸</v>
          </cell>
          <cell r="M13" t="str">
            <v>15163999999999428471512799999999999合計-1</v>
          </cell>
          <cell r="N13" t="str">
            <v>3</v>
          </cell>
          <cell r="P13" t="str">
            <v>5127</v>
          </cell>
          <cell r="Q13" t="str">
            <v>　当　年　合　計　</v>
          </cell>
          <cell r="U13" t="str">
            <v>2003</v>
          </cell>
          <cell r="V13">
            <v>0</v>
          </cell>
          <cell r="W13">
            <v>0</v>
          </cell>
          <cell r="X13">
            <v>450836</v>
          </cell>
          <cell r="Y13">
            <v>120692</v>
          </cell>
          <cell r="Z13">
            <v>0</v>
          </cell>
          <cell r="AA13">
            <v>0</v>
          </cell>
          <cell r="AB13">
            <v>571528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571528</v>
          </cell>
        </row>
        <row r="14">
          <cell r="A14" t="str">
            <v>1</v>
          </cell>
          <cell r="B14" t="str">
            <v>株式会社　バンダイロジパル</v>
          </cell>
          <cell r="C14" t="str">
            <v>3</v>
          </cell>
          <cell r="D14" t="str">
            <v>事業本部</v>
          </cell>
          <cell r="E14" t="str">
            <v>33</v>
          </cell>
          <cell r="F14" t="str">
            <v>海外業務部</v>
          </cell>
          <cell r="G14" t="str">
            <v>3301</v>
          </cell>
          <cell r="H14" t="str">
            <v>海外業務部</v>
          </cell>
          <cell r="I14" t="str">
            <v>1930</v>
          </cell>
          <cell r="J14" t="str">
            <v>海外業務</v>
          </cell>
          <cell r="K14" t="str">
            <v>1516</v>
          </cell>
          <cell r="L14" t="str">
            <v>海外　神戸</v>
          </cell>
          <cell r="M14" t="str">
            <v>15163999999999428471512799999合計-2</v>
          </cell>
          <cell r="N14" t="str">
            <v>3</v>
          </cell>
          <cell r="P14" t="str">
            <v>5127</v>
          </cell>
          <cell r="Q14" t="str">
            <v>　昨　年　対　比（％）</v>
          </cell>
          <cell r="V14">
            <v>100</v>
          </cell>
          <cell r="W14">
            <v>100</v>
          </cell>
          <cell r="X14">
            <v>100</v>
          </cell>
          <cell r="Y14">
            <v>100</v>
          </cell>
          <cell r="Z14">
            <v>100</v>
          </cell>
          <cell r="AA14">
            <v>100</v>
          </cell>
          <cell r="AB14">
            <v>100</v>
          </cell>
          <cell r="AC14">
            <v>0</v>
          </cell>
          <cell r="AD14">
            <v>100</v>
          </cell>
          <cell r="AE14">
            <v>0</v>
          </cell>
          <cell r="AF14">
            <v>0</v>
          </cell>
          <cell r="AG14">
            <v>0</v>
          </cell>
          <cell r="AH14">
            <v>100</v>
          </cell>
          <cell r="AI14">
            <v>0</v>
          </cell>
          <cell r="AJ14">
            <v>94</v>
          </cell>
        </row>
        <row r="15">
          <cell r="A15" t="str">
            <v>1</v>
          </cell>
          <cell r="B15" t="str">
            <v>株式会社　バンダイロジパル</v>
          </cell>
          <cell r="C15" t="str">
            <v>3</v>
          </cell>
          <cell r="D15" t="str">
            <v>事業本部</v>
          </cell>
          <cell r="E15" t="str">
            <v>33</v>
          </cell>
          <cell r="F15" t="str">
            <v>海外業務部</v>
          </cell>
          <cell r="G15" t="str">
            <v>3301</v>
          </cell>
          <cell r="H15" t="str">
            <v>海外業務部</v>
          </cell>
          <cell r="I15" t="str">
            <v>1930</v>
          </cell>
          <cell r="J15" t="str">
            <v>海外業務</v>
          </cell>
          <cell r="K15" t="str">
            <v>1516</v>
          </cell>
          <cell r="L15" t="str">
            <v>海外　神戸</v>
          </cell>
          <cell r="M15" t="str">
            <v>1516399999999999999999999999999999999合計-0</v>
          </cell>
          <cell r="N15" t="str">
            <v>3</v>
          </cell>
          <cell r="Q15" t="str">
            <v>　グループ　前　年　合　計　</v>
          </cell>
          <cell r="U15" t="str">
            <v>2002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209512</v>
          </cell>
          <cell r="AD15">
            <v>0</v>
          </cell>
          <cell r="AE15">
            <v>44387</v>
          </cell>
          <cell r="AF15">
            <v>243859</v>
          </cell>
          <cell r="AG15">
            <v>108198</v>
          </cell>
          <cell r="AH15">
            <v>0</v>
          </cell>
          <cell r="AI15">
            <v>605956</v>
          </cell>
          <cell r="AJ15">
            <v>605956</v>
          </cell>
        </row>
        <row r="16">
          <cell r="A16" t="str">
            <v>1</v>
          </cell>
          <cell r="B16" t="str">
            <v>株式会社　バンダイロジパル</v>
          </cell>
          <cell r="C16" t="str">
            <v>3</v>
          </cell>
          <cell r="D16" t="str">
            <v>事業本部</v>
          </cell>
          <cell r="E16" t="str">
            <v>33</v>
          </cell>
          <cell r="F16" t="str">
            <v>海外業務部</v>
          </cell>
          <cell r="G16" t="str">
            <v>3301</v>
          </cell>
          <cell r="H16" t="str">
            <v>海外業務部</v>
          </cell>
          <cell r="I16" t="str">
            <v>1930</v>
          </cell>
          <cell r="J16" t="str">
            <v>海外業務</v>
          </cell>
          <cell r="K16" t="str">
            <v>1516</v>
          </cell>
          <cell r="L16" t="str">
            <v>海外　神戸</v>
          </cell>
          <cell r="M16" t="str">
            <v>1516399999999999999999999999999999999合計-1</v>
          </cell>
          <cell r="N16" t="str">
            <v>3</v>
          </cell>
          <cell r="Q16" t="str">
            <v>　グループ　当　年　合　計</v>
          </cell>
          <cell r="U16" t="str">
            <v>2003</v>
          </cell>
          <cell r="V16">
            <v>0</v>
          </cell>
          <cell r="W16">
            <v>0</v>
          </cell>
          <cell r="X16">
            <v>450836</v>
          </cell>
          <cell r="Y16">
            <v>120692</v>
          </cell>
          <cell r="Z16">
            <v>0</v>
          </cell>
          <cell r="AA16">
            <v>0</v>
          </cell>
          <cell r="AB16">
            <v>571528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571528</v>
          </cell>
        </row>
        <row r="17">
          <cell r="A17" t="str">
            <v>1</v>
          </cell>
          <cell r="B17" t="str">
            <v>株式会社　バンダイロジパル</v>
          </cell>
          <cell r="C17" t="str">
            <v>3</v>
          </cell>
          <cell r="D17" t="str">
            <v>事業本部</v>
          </cell>
          <cell r="E17" t="str">
            <v>33</v>
          </cell>
          <cell r="F17" t="str">
            <v>海外業務部</v>
          </cell>
          <cell r="G17" t="str">
            <v>3301</v>
          </cell>
          <cell r="H17" t="str">
            <v>海外業務部</v>
          </cell>
          <cell r="I17" t="str">
            <v>1930</v>
          </cell>
          <cell r="J17" t="str">
            <v>海外業務</v>
          </cell>
          <cell r="K17" t="str">
            <v>1516</v>
          </cell>
          <cell r="L17" t="str">
            <v>海外　神戸</v>
          </cell>
          <cell r="M17" t="str">
            <v>15164999999994342336690269020720034海外-12002</v>
          </cell>
          <cell r="N17" t="str">
            <v>4</v>
          </cell>
          <cell r="O17" t="str">
            <v>他店</v>
          </cell>
          <cell r="P17" t="str">
            <v>6902</v>
          </cell>
          <cell r="Q17" t="str">
            <v>㈱ﾓﾘｶﾞﾝｸﾞ</v>
          </cell>
          <cell r="R17" t="str">
            <v>690207</v>
          </cell>
          <cell r="S17" t="str">
            <v>株式会社モリガング  -海外-</v>
          </cell>
          <cell r="T17" t="str">
            <v>4海外</v>
          </cell>
          <cell r="U17" t="str">
            <v>2002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436000</v>
          </cell>
          <cell r="AA17">
            <v>172000</v>
          </cell>
          <cell r="AB17">
            <v>608000</v>
          </cell>
          <cell r="AC17">
            <v>0</v>
          </cell>
          <cell r="AD17">
            <v>0</v>
          </cell>
          <cell r="AE17">
            <v>667000</v>
          </cell>
          <cell r="AF17">
            <v>384500</v>
          </cell>
          <cell r="AG17">
            <v>0</v>
          </cell>
          <cell r="AH17">
            <v>0</v>
          </cell>
          <cell r="AI17">
            <v>1051500</v>
          </cell>
          <cell r="AJ17">
            <v>1659500</v>
          </cell>
        </row>
        <row r="18">
          <cell r="A18" t="str">
            <v>1</v>
          </cell>
          <cell r="B18" t="str">
            <v>株式会社　バンダイロジパル</v>
          </cell>
          <cell r="C18" t="str">
            <v>3</v>
          </cell>
          <cell r="D18" t="str">
            <v>事業本部</v>
          </cell>
          <cell r="E18" t="str">
            <v>33</v>
          </cell>
          <cell r="F18" t="str">
            <v>海外業務部</v>
          </cell>
          <cell r="G18" t="str">
            <v>3301</v>
          </cell>
          <cell r="H18" t="str">
            <v>海外業務部</v>
          </cell>
          <cell r="I18" t="str">
            <v>1930</v>
          </cell>
          <cell r="J18" t="str">
            <v>海外業務</v>
          </cell>
          <cell r="K18" t="str">
            <v>1516</v>
          </cell>
          <cell r="L18" t="str">
            <v>海外　神戸</v>
          </cell>
          <cell r="M18" t="str">
            <v>15164999999994342336690269020720034海外-12003</v>
          </cell>
          <cell r="N18" t="str">
            <v>4</v>
          </cell>
          <cell r="O18" t="str">
            <v>他店</v>
          </cell>
          <cell r="P18" t="str">
            <v>6902</v>
          </cell>
          <cell r="Q18" t="str">
            <v>㈱ﾓﾘｶﾞﾝｸﾞ</v>
          </cell>
          <cell r="R18" t="str">
            <v>690207</v>
          </cell>
          <cell r="S18" t="str">
            <v>株式会社モリガング  -海外-</v>
          </cell>
          <cell r="T18" t="str">
            <v>4海外</v>
          </cell>
          <cell r="U18" t="str">
            <v>2003</v>
          </cell>
          <cell r="V18">
            <v>0</v>
          </cell>
          <cell r="W18">
            <v>0</v>
          </cell>
          <cell r="X18">
            <v>173700</v>
          </cell>
          <cell r="Y18">
            <v>628667</v>
          </cell>
          <cell r="Z18">
            <v>0</v>
          </cell>
          <cell r="AA18">
            <v>0</v>
          </cell>
          <cell r="AB18">
            <v>802367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802367</v>
          </cell>
        </row>
        <row r="19">
          <cell r="A19" t="str">
            <v>1</v>
          </cell>
          <cell r="B19" t="str">
            <v>株式会社　バンダイロジパル</v>
          </cell>
          <cell r="C19" t="str">
            <v>3</v>
          </cell>
          <cell r="D19" t="str">
            <v>事業本部</v>
          </cell>
          <cell r="E19" t="str">
            <v>33</v>
          </cell>
          <cell r="F19" t="str">
            <v>海外業務部</v>
          </cell>
          <cell r="G19" t="str">
            <v>3301</v>
          </cell>
          <cell r="H19" t="str">
            <v>海外業務部</v>
          </cell>
          <cell r="I19" t="str">
            <v>1930</v>
          </cell>
          <cell r="J19" t="str">
            <v>海外業務</v>
          </cell>
          <cell r="K19" t="str">
            <v>1516</v>
          </cell>
          <cell r="L19" t="str">
            <v>海外　神戸</v>
          </cell>
          <cell r="M19" t="str">
            <v>15164999999994342336690269021320034海外-12002</v>
          </cell>
          <cell r="N19" t="str">
            <v>4</v>
          </cell>
          <cell r="O19" t="str">
            <v>他店</v>
          </cell>
          <cell r="P19" t="str">
            <v>6902</v>
          </cell>
          <cell r="Q19" t="str">
            <v>㈱ﾓﾘｶﾞﾝｸﾞ</v>
          </cell>
          <cell r="R19" t="str">
            <v>690213</v>
          </cell>
          <cell r="S19" t="str">
            <v>㈱モリガング海外(神戸)</v>
          </cell>
          <cell r="T19" t="str">
            <v>4海外</v>
          </cell>
          <cell r="U19" t="str">
            <v>2002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110500</v>
          </cell>
          <cell r="AH19">
            <v>90600</v>
          </cell>
          <cell r="AI19">
            <v>201100</v>
          </cell>
          <cell r="AJ19">
            <v>201100</v>
          </cell>
        </row>
        <row r="20">
          <cell r="A20" t="str">
            <v>1</v>
          </cell>
          <cell r="B20" t="str">
            <v>株式会社　バンダイロジパル</v>
          </cell>
          <cell r="C20" t="str">
            <v>3</v>
          </cell>
          <cell r="D20" t="str">
            <v>事業本部</v>
          </cell>
          <cell r="E20" t="str">
            <v>33</v>
          </cell>
          <cell r="F20" t="str">
            <v>海外業務部</v>
          </cell>
          <cell r="G20" t="str">
            <v>3301</v>
          </cell>
          <cell r="H20" t="str">
            <v>海外業務部</v>
          </cell>
          <cell r="I20" t="str">
            <v>1930</v>
          </cell>
          <cell r="J20" t="str">
            <v>海外業務</v>
          </cell>
          <cell r="K20" t="str">
            <v>1516</v>
          </cell>
          <cell r="L20" t="str">
            <v>海外　神戸</v>
          </cell>
          <cell r="M20" t="str">
            <v>15164999999994342336690269021320034海外-12003</v>
          </cell>
          <cell r="N20" t="str">
            <v>4</v>
          </cell>
          <cell r="O20" t="str">
            <v>他店</v>
          </cell>
          <cell r="P20" t="str">
            <v>6902</v>
          </cell>
          <cell r="Q20" t="str">
            <v>㈱ﾓﾘｶﾞﾝｸﾞ</v>
          </cell>
          <cell r="R20" t="str">
            <v>690213</v>
          </cell>
          <cell r="S20" t="str">
            <v>㈱モリガング海外(神戸)</v>
          </cell>
          <cell r="T20" t="str">
            <v>4海外</v>
          </cell>
          <cell r="U20" t="str">
            <v>2003</v>
          </cell>
          <cell r="V20">
            <v>529000</v>
          </cell>
          <cell r="W20">
            <v>481300</v>
          </cell>
          <cell r="X20">
            <v>0</v>
          </cell>
          <cell r="Y20">
            <v>0</v>
          </cell>
          <cell r="Z20">
            <v>419425</v>
          </cell>
          <cell r="AA20">
            <v>572500</v>
          </cell>
          <cell r="AB20">
            <v>2002225</v>
          </cell>
          <cell r="AC20">
            <v>412753</v>
          </cell>
          <cell r="AD20">
            <v>345679</v>
          </cell>
          <cell r="AE20">
            <v>859538</v>
          </cell>
          <cell r="AF20">
            <v>539500</v>
          </cell>
          <cell r="AG20">
            <v>245800</v>
          </cell>
          <cell r="AH20">
            <v>449801</v>
          </cell>
          <cell r="AI20">
            <v>2853071</v>
          </cell>
          <cell r="AJ20">
            <v>4855296</v>
          </cell>
        </row>
        <row r="21">
          <cell r="A21" t="str">
            <v>1</v>
          </cell>
          <cell r="B21" t="str">
            <v>株式会社　バンダイロジパル</v>
          </cell>
          <cell r="C21" t="str">
            <v>3</v>
          </cell>
          <cell r="D21" t="str">
            <v>事業本部</v>
          </cell>
          <cell r="E21" t="str">
            <v>33</v>
          </cell>
          <cell r="F21" t="str">
            <v>海外業務部</v>
          </cell>
          <cell r="G21" t="str">
            <v>3301</v>
          </cell>
          <cell r="H21" t="str">
            <v>海外業務部</v>
          </cell>
          <cell r="I21" t="str">
            <v>1930</v>
          </cell>
          <cell r="J21" t="str">
            <v>海外業務</v>
          </cell>
          <cell r="K21" t="str">
            <v>1516</v>
          </cell>
          <cell r="L21" t="str">
            <v>海外　神戸</v>
          </cell>
          <cell r="M21" t="str">
            <v>15164999999994342336690299999999999合計-0</v>
          </cell>
          <cell r="N21" t="str">
            <v>4</v>
          </cell>
          <cell r="P21" t="str">
            <v>6902</v>
          </cell>
          <cell r="Q21" t="str">
            <v>　前　年　合　計　</v>
          </cell>
          <cell r="U21" t="str">
            <v>2002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436000</v>
          </cell>
          <cell r="AA21">
            <v>172000</v>
          </cell>
          <cell r="AB21">
            <v>608000</v>
          </cell>
          <cell r="AC21">
            <v>0</v>
          </cell>
          <cell r="AD21">
            <v>0</v>
          </cell>
          <cell r="AE21">
            <v>667000</v>
          </cell>
          <cell r="AF21">
            <v>384500</v>
          </cell>
          <cell r="AG21">
            <v>110500</v>
          </cell>
          <cell r="AH21">
            <v>90600</v>
          </cell>
          <cell r="AI21">
            <v>1252600</v>
          </cell>
          <cell r="AJ21">
            <v>1860600</v>
          </cell>
        </row>
        <row r="22">
          <cell r="A22" t="str">
            <v>1</v>
          </cell>
          <cell r="B22" t="str">
            <v>株式会社　バンダイロジパル</v>
          </cell>
          <cell r="C22" t="str">
            <v>3</v>
          </cell>
          <cell r="D22" t="str">
            <v>事業本部</v>
          </cell>
          <cell r="E22" t="str">
            <v>33</v>
          </cell>
          <cell r="F22" t="str">
            <v>海外業務部</v>
          </cell>
          <cell r="G22" t="str">
            <v>3301</v>
          </cell>
          <cell r="H22" t="str">
            <v>海外業務部</v>
          </cell>
          <cell r="I22" t="str">
            <v>1930</v>
          </cell>
          <cell r="J22" t="str">
            <v>海外業務</v>
          </cell>
          <cell r="K22" t="str">
            <v>1516</v>
          </cell>
          <cell r="L22" t="str">
            <v>海外　神戸</v>
          </cell>
          <cell r="M22" t="str">
            <v>15164999999994342336690299999999999合計-1</v>
          </cell>
          <cell r="N22" t="str">
            <v>4</v>
          </cell>
          <cell r="P22" t="str">
            <v>6902</v>
          </cell>
          <cell r="Q22" t="str">
            <v>　当　年　合　計　</v>
          </cell>
          <cell r="U22" t="str">
            <v>2003</v>
          </cell>
          <cell r="V22">
            <v>529000</v>
          </cell>
          <cell r="W22">
            <v>481300</v>
          </cell>
          <cell r="X22">
            <v>173700</v>
          </cell>
          <cell r="Y22">
            <v>628667</v>
          </cell>
          <cell r="Z22">
            <v>419425</v>
          </cell>
          <cell r="AA22">
            <v>572500</v>
          </cell>
          <cell r="AB22">
            <v>2804592</v>
          </cell>
          <cell r="AC22">
            <v>412753</v>
          </cell>
          <cell r="AD22">
            <v>345679</v>
          </cell>
          <cell r="AE22">
            <v>859538</v>
          </cell>
          <cell r="AF22">
            <v>539500</v>
          </cell>
          <cell r="AG22">
            <v>245800</v>
          </cell>
          <cell r="AH22">
            <v>449801</v>
          </cell>
          <cell r="AI22">
            <v>2853071</v>
          </cell>
          <cell r="AJ22">
            <v>5657663</v>
          </cell>
        </row>
        <row r="23">
          <cell r="A23" t="str">
            <v>1</v>
          </cell>
          <cell r="B23" t="str">
            <v>株式会社　バンダイロジパル</v>
          </cell>
          <cell r="C23" t="str">
            <v>3</v>
          </cell>
          <cell r="D23" t="str">
            <v>事業本部</v>
          </cell>
          <cell r="E23" t="str">
            <v>33</v>
          </cell>
          <cell r="F23" t="str">
            <v>海外業務部</v>
          </cell>
          <cell r="G23" t="str">
            <v>3301</v>
          </cell>
          <cell r="H23" t="str">
            <v>海外業務部</v>
          </cell>
          <cell r="I23" t="str">
            <v>1930</v>
          </cell>
          <cell r="J23" t="str">
            <v>海外業務</v>
          </cell>
          <cell r="K23" t="str">
            <v>1516</v>
          </cell>
          <cell r="L23" t="str">
            <v>海外　神戸</v>
          </cell>
          <cell r="M23" t="str">
            <v>15164999999994342336690299999合計-2</v>
          </cell>
          <cell r="N23" t="str">
            <v>4</v>
          </cell>
          <cell r="P23" t="str">
            <v>6902</v>
          </cell>
          <cell r="Q23" t="str">
            <v>　昨　年　対　比（％）</v>
          </cell>
          <cell r="V23">
            <v>100</v>
          </cell>
          <cell r="W23">
            <v>100</v>
          </cell>
          <cell r="X23">
            <v>100</v>
          </cell>
          <cell r="Y23">
            <v>100</v>
          </cell>
          <cell r="Z23">
            <v>96</v>
          </cell>
          <cell r="AA23">
            <v>332</v>
          </cell>
          <cell r="AB23">
            <v>461</v>
          </cell>
          <cell r="AC23">
            <v>100</v>
          </cell>
          <cell r="AD23">
            <v>100</v>
          </cell>
          <cell r="AE23">
            <v>128</v>
          </cell>
          <cell r="AF23">
            <v>140</v>
          </cell>
          <cell r="AG23">
            <v>222</v>
          </cell>
          <cell r="AH23">
            <v>496</v>
          </cell>
          <cell r="AI23">
            <v>227</v>
          </cell>
          <cell r="AJ23">
            <v>304</v>
          </cell>
        </row>
        <row r="24">
          <cell r="A24" t="str">
            <v>1</v>
          </cell>
          <cell r="B24" t="str">
            <v>株式会社　バンダイロジパル</v>
          </cell>
          <cell r="C24" t="str">
            <v>3</v>
          </cell>
          <cell r="D24" t="str">
            <v>事業本部</v>
          </cell>
          <cell r="E24" t="str">
            <v>33</v>
          </cell>
          <cell r="F24" t="str">
            <v>海外業務部</v>
          </cell>
          <cell r="G24" t="str">
            <v>3301</v>
          </cell>
          <cell r="H24" t="str">
            <v>海外業務部</v>
          </cell>
          <cell r="I24" t="str">
            <v>1930</v>
          </cell>
          <cell r="J24" t="str">
            <v>海外業務</v>
          </cell>
          <cell r="K24" t="str">
            <v>1516</v>
          </cell>
          <cell r="L24" t="str">
            <v>海外　神戸</v>
          </cell>
          <cell r="M24" t="str">
            <v>15164999999995348891194419440020034海外-12003</v>
          </cell>
          <cell r="N24" t="str">
            <v>4</v>
          </cell>
          <cell r="O24" t="str">
            <v>他店</v>
          </cell>
          <cell r="P24" t="str">
            <v>1944</v>
          </cell>
          <cell r="Q24" t="str">
            <v>株式会社コクヨロジテム</v>
          </cell>
          <cell r="R24" t="str">
            <v>194400</v>
          </cell>
          <cell r="S24" t="str">
            <v>株式会社コクヨロジテム　海外</v>
          </cell>
          <cell r="T24" t="str">
            <v>4海外</v>
          </cell>
          <cell r="U24" t="str">
            <v>2003</v>
          </cell>
          <cell r="V24">
            <v>0</v>
          </cell>
          <cell r="W24">
            <v>774300</v>
          </cell>
          <cell r="X24">
            <v>502500</v>
          </cell>
          <cell r="Y24">
            <v>314600</v>
          </cell>
          <cell r="Z24">
            <v>370600</v>
          </cell>
          <cell r="AA24">
            <v>236333</v>
          </cell>
          <cell r="AB24">
            <v>2198333</v>
          </cell>
          <cell r="AC24">
            <v>645000</v>
          </cell>
          <cell r="AD24">
            <v>593000</v>
          </cell>
          <cell r="AE24">
            <v>344800</v>
          </cell>
          <cell r="AF24">
            <v>269800</v>
          </cell>
          <cell r="AG24">
            <v>277675</v>
          </cell>
          <cell r="AH24">
            <v>322500</v>
          </cell>
          <cell r="AI24">
            <v>2452775</v>
          </cell>
          <cell r="AJ24">
            <v>4651108</v>
          </cell>
        </row>
        <row r="25">
          <cell r="A25" t="str">
            <v>1</v>
          </cell>
          <cell r="B25" t="str">
            <v>株式会社　バンダイロジパル</v>
          </cell>
          <cell r="C25" t="str">
            <v>3</v>
          </cell>
          <cell r="D25" t="str">
            <v>事業本部</v>
          </cell>
          <cell r="E25" t="str">
            <v>33</v>
          </cell>
          <cell r="F25" t="str">
            <v>海外業務部</v>
          </cell>
          <cell r="G25" t="str">
            <v>3301</v>
          </cell>
          <cell r="H25" t="str">
            <v>海外業務部</v>
          </cell>
          <cell r="I25" t="str">
            <v>1930</v>
          </cell>
          <cell r="J25" t="str">
            <v>海外業務</v>
          </cell>
          <cell r="K25" t="str">
            <v>1516</v>
          </cell>
          <cell r="L25" t="str">
            <v>海外　神戸</v>
          </cell>
          <cell r="M25" t="str">
            <v>15164999999995348891194499999999999合計-1</v>
          </cell>
          <cell r="N25" t="str">
            <v>4</v>
          </cell>
          <cell r="P25" t="str">
            <v>1944</v>
          </cell>
          <cell r="Q25" t="str">
            <v>　当　年　合　計　</v>
          </cell>
          <cell r="U25" t="str">
            <v>2003</v>
          </cell>
          <cell r="V25">
            <v>0</v>
          </cell>
          <cell r="W25">
            <v>774300</v>
          </cell>
          <cell r="X25">
            <v>502500</v>
          </cell>
          <cell r="Y25">
            <v>314600</v>
          </cell>
          <cell r="Z25">
            <v>370600</v>
          </cell>
          <cell r="AA25">
            <v>236333</v>
          </cell>
          <cell r="AB25">
            <v>2198333</v>
          </cell>
          <cell r="AC25">
            <v>645000</v>
          </cell>
          <cell r="AD25">
            <v>593000</v>
          </cell>
          <cell r="AE25">
            <v>344800</v>
          </cell>
          <cell r="AF25">
            <v>269800</v>
          </cell>
          <cell r="AG25">
            <v>277675</v>
          </cell>
          <cell r="AH25">
            <v>322500</v>
          </cell>
          <cell r="AI25">
            <v>2452775</v>
          </cell>
          <cell r="AJ25">
            <v>4651108</v>
          </cell>
        </row>
        <row r="26">
          <cell r="A26" t="str">
            <v>1</v>
          </cell>
          <cell r="B26" t="str">
            <v>株式会社　バンダイロジパル</v>
          </cell>
          <cell r="C26" t="str">
            <v>3</v>
          </cell>
          <cell r="D26" t="str">
            <v>事業本部</v>
          </cell>
          <cell r="E26" t="str">
            <v>33</v>
          </cell>
          <cell r="F26" t="str">
            <v>海外業務部</v>
          </cell>
          <cell r="G26" t="str">
            <v>3301</v>
          </cell>
          <cell r="H26" t="str">
            <v>海外業務部</v>
          </cell>
          <cell r="I26" t="str">
            <v>1930</v>
          </cell>
          <cell r="J26" t="str">
            <v>海外業務</v>
          </cell>
          <cell r="K26" t="str">
            <v>1516</v>
          </cell>
          <cell r="L26" t="str">
            <v>海外　神戸</v>
          </cell>
          <cell r="M26" t="str">
            <v>15164999999995348891194499999合計-2</v>
          </cell>
          <cell r="N26" t="str">
            <v>4</v>
          </cell>
          <cell r="P26" t="str">
            <v>1944</v>
          </cell>
          <cell r="Q26" t="str">
            <v>　昨　年　対　比（％）</v>
          </cell>
          <cell r="V26">
            <v>100</v>
          </cell>
          <cell r="W26">
            <v>100</v>
          </cell>
          <cell r="X26">
            <v>100</v>
          </cell>
          <cell r="Y26">
            <v>100</v>
          </cell>
          <cell r="Z26">
            <v>100</v>
          </cell>
          <cell r="AA26">
            <v>100</v>
          </cell>
          <cell r="AB26">
            <v>100</v>
          </cell>
          <cell r="AC26">
            <v>100</v>
          </cell>
          <cell r="AD26">
            <v>100</v>
          </cell>
          <cell r="AE26">
            <v>100</v>
          </cell>
          <cell r="AF26">
            <v>100</v>
          </cell>
          <cell r="AG26">
            <v>100</v>
          </cell>
          <cell r="AH26">
            <v>100</v>
          </cell>
          <cell r="AI26">
            <v>100</v>
          </cell>
          <cell r="AJ26">
            <v>100</v>
          </cell>
        </row>
        <row r="27">
          <cell r="A27" t="str">
            <v>1</v>
          </cell>
          <cell r="B27" t="str">
            <v>株式会社　バンダイロジパル</v>
          </cell>
          <cell r="C27" t="str">
            <v>3</v>
          </cell>
          <cell r="D27" t="str">
            <v>事業本部</v>
          </cell>
          <cell r="E27" t="str">
            <v>33</v>
          </cell>
          <cell r="F27" t="str">
            <v>海外業務部</v>
          </cell>
          <cell r="G27" t="str">
            <v>3301</v>
          </cell>
          <cell r="H27" t="str">
            <v>海外業務部</v>
          </cell>
          <cell r="I27" t="str">
            <v>1930</v>
          </cell>
          <cell r="J27" t="str">
            <v>海外業務</v>
          </cell>
          <cell r="K27" t="str">
            <v>1516</v>
          </cell>
          <cell r="L27" t="str">
            <v>海外　神戸</v>
          </cell>
          <cell r="M27" t="str">
            <v>15164999999995916198777777770220034海外-12002</v>
          </cell>
          <cell r="N27" t="str">
            <v>4</v>
          </cell>
          <cell r="O27" t="str">
            <v>他店</v>
          </cell>
          <cell r="P27" t="str">
            <v>7777</v>
          </cell>
          <cell r="Q27" t="str">
            <v>ＮＶ　他店</v>
          </cell>
          <cell r="R27" t="str">
            <v>777702</v>
          </cell>
          <cell r="S27" t="str">
            <v>ＮＶ　住友倉庫　他店</v>
          </cell>
          <cell r="T27" t="str">
            <v>4海外</v>
          </cell>
          <cell r="U27" t="str">
            <v>2002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437933</v>
          </cell>
          <cell r="AA27">
            <v>616017</v>
          </cell>
          <cell r="AB27">
            <v>1053950</v>
          </cell>
          <cell r="AC27">
            <v>426848</v>
          </cell>
          <cell r="AD27">
            <v>529382</v>
          </cell>
          <cell r="AE27">
            <v>663064</v>
          </cell>
          <cell r="AF27">
            <v>322992</v>
          </cell>
          <cell r="AG27">
            <v>128680</v>
          </cell>
          <cell r="AH27">
            <v>327818</v>
          </cell>
          <cell r="AI27">
            <v>2398784</v>
          </cell>
          <cell r="AJ27">
            <v>3452734</v>
          </cell>
        </row>
        <row r="28">
          <cell r="A28" t="str">
            <v>1</v>
          </cell>
          <cell r="B28" t="str">
            <v>株式会社　バンダイロジパル</v>
          </cell>
          <cell r="C28" t="str">
            <v>3</v>
          </cell>
          <cell r="D28" t="str">
            <v>事業本部</v>
          </cell>
          <cell r="E28" t="str">
            <v>33</v>
          </cell>
          <cell r="F28" t="str">
            <v>海外業務部</v>
          </cell>
          <cell r="G28" t="str">
            <v>3301</v>
          </cell>
          <cell r="H28" t="str">
            <v>海外業務部</v>
          </cell>
          <cell r="I28" t="str">
            <v>1930</v>
          </cell>
          <cell r="J28" t="str">
            <v>海外業務</v>
          </cell>
          <cell r="K28" t="str">
            <v>1516</v>
          </cell>
          <cell r="L28" t="str">
            <v>海外　神戸</v>
          </cell>
          <cell r="M28" t="str">
            <v>15164999999995916198777777770220034海外-12003</v>
          </cell>
          <cell r="N28" t="str">
            <v>4</v>
          </cell>
          <cell r="O28" t="str">
            <v>他店</v>
          </cell>
          <cell r="P28" t="str">
            <v>7777</v>
          </cell>
          <cell r="Q28" t="str">
            <v>ＮＶ　他店</v>
          </cell>
          <cell r="R28" t="str">
            <v>777702</v>
          </cell>
          <cell r="S28" t="str">
            <v>ＮＶ　住友倉庫　他店</v>
          </cell>
          <cell r="T28" t="str">
            <v>4海外</v>
          </cell>
          <cell r="U28" t="str">
            <v>2003</v>
          </cell>
          <cell r="V28">
            <v>481961</v>
          </cell>
          <cell r="W28">
            <v>300018</v>
          </cell>
          <cell r="X28">
            <v>201936</v>
          </cell>
          <cell r="Y28">
            <v>417780</v>
          </cell>
          <cell r="Z28">
            <v>265615</v>
          </cell>
          <cell r="AA28">
            <v>295611</v>
          </cell>
          <cell r="AB28">
            <v>1962921</v>
          </cell>
          <cell r="AC28">
            <v>396996</v>
          </cell>
          <cell r="AD28">
            <v>434415</v>
          </cell>
          <cell r="AE28">
            <v>514181</v>
          </cell>
          <cell r="AF28">
            <v>290211</v>
          </cell>
          <cell r="AG28">
            <v>283605</v>
          </cell>
          <cell r="AH28">
            <v>201472</v>
          </cell>
          <cell r="AI28">
            <v>2120880</v>
          </cell>
          <cell r="AJ28">
            <v>4083801</v>
          </cell>
        </row>
        <row r="29">
          <cell r="A29" t="str">
            <v>1</v>
          </cell>
          <cell r="B29" t="str">
            <v>株式会社　バンダイロジパル</v>
          </cell>
          <cell r="C29" t="str">
            <v>3</v>
          </cell>
          <cell r="D29" t="str">
            <v>事業本部</v>
          </cell>
          <cell r="E29" t="str">
            <v>33</v>
          </cell>
          <cell r="F29" t="str">
            <v>海外業務部</v>
          </cell>
          <cell r="G29" t="str">
            <v>3301</v>
          </cell>
          <cell r="H29" t="str">
            <v>海外業務部</v>
          </cell>
          <cell r="I29" t="str">
            <v>1930</v>
          </cell>
          <cell r="J29" t="str">
            <v>海外業務</v>
          </cell>
          <cell r="K29" t="str">
            <v>1516</v>
          </cell>
          <cell r="L29" t="str">
            <v>海外　神戸</v>
          </cell>
          <cell r="M29" t="str">
            <v>15164999999995916198777799999999999合計-0</v>
          </cell>
          <cell r="N29" t="str">
            <v>4</v>
          </cell>
          <cell r="P29" t="str">
            <v>7777</v>
          </cell>
          <cell r="Q29" t="str">
            <v>　前　年　合　計　</v>
          </cell>
          <cell r="U29" t="str">
            <v>2002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437933</v>
          </cell>
          <cell r="AA29">
            <v>616017</v>
          </cell>
          <cell r="AB29">
            <v>1053950</v>
          </cell>
          <cell r="AC29">
            <v>426848</v>
          </cell>
          <cell r="AD29">
            <v>529382</v>
          </cell>
          <cell r="AE29">
            <v>663064</v>
          </cell>
          <cell r="AF29">
            <v>322992</v>
          </cell>
          <cell r="AG29">
            <v>128680</v>
          </cell>
          <cell r="AH29">
            <v>327818</v>
          </cell>
          <cell r="AI29">
            <v>2398784</v>
          </cell>
          <cell r="AJ29">
            <v>3452734</v>
          </cell>
        </row>
        <row r="30">
          <cell r="A30" t="str">
            <v>1</v>
          </cell>
          <cell r="B30" t="str">
            <v>株式会社　バンダイロジパル</v>
          </cell>
          <cell r="C30" t="str">
            <v>3</v>
          </cell>
          <cell r="D30" t="str">
            <v>事業本部</v>
          </cell>
          <cell r="E30" t="str">
            <v>33</v>
          </cell>
          <cell r="F30" t="str">
            <v>海外業務部</v>
          </cell>
          <cell r="G30" t="str">
            <v>3301</v>
          </cell>
          <cell r="H30" t="str">
            <v>海外業務部</v>
          </cell>
          <cell r="I30" t="str">
            <v>1930</v>
          </cell>
          <cell r="J30" t="str">
            <v>海外業務</v>
          </cell>
          <cell r="K30" t="str">
            <v>1516</v>
          </cell>
          <cell r="L30" t="str">
            <v>海外　神戸</v>
          </cell>
          <cell r="M30" t="str">
            <v>15164999999995916198777799999999999合計-1</v>
          </cell>
          <cell r="N30" t="str">
            <v>4</v>
          </cell>
          <cell r="P30" t="str">
            <v>7777</v>
          </cell>
          <cell r="Q30" t="str">
            <v>　当　年　合　計　</v>
          </cell>
          <cell r="U30" t="str">
            <v>2003</v>
          </cell>
          <cell r="V30">
            <v>481961</v>
          </cell>
          <cell r="W30">
            <v>300018</v>
          </cell>
          <cell r="X30">
            <v>201936</v>
          </cell>
          <cell r="Y30">
            <v>417780</v>
          </cell>
          <cell r="Z30">
            <v>265615</v>
          </cell>
          <cell r="AA30">
            <v>295611</v>
          </cell>
          <cell r="AB30">
            <v>1962921</v>
          </cell>
          <cell r="AC30">
            <v>396996</v>
          </cell>
          <cell r="AD30">
            <v>434415</v>
          </cell>
          <cell r="AE30">
            <v>514181</v>
          </cell>
          <cell r="AF30">
            <v>290211</v>
          </cell>
          <cell r="AG30">
            <v>283605</v>
          </cell>
          <cell r="AH30">
            <v>201472</v>
          </cell>
          <cell r="AI30">
            <v>2120880</v>
          </cell>
          <cell r="AJ30">
            <v>4083801</v>
          </cell>
        </row>
        <row r="31">
          <cell r="A31" t="str">
            <v>1</v>
          </cell>
          <cell r="B31" t="str">
            <v>株式会社　バンダイロジパル</v>
          </cell>
          <cell r="C31" t="str">
            <v>3</v>
          </cell>
          <cell r="D31" t="str">
            <v>事業本部</v>
          </cell>
          <cell r="E31" t="str">
            <v>33</v>
          </cell>
          <cell r="F31" t="str">
            <v>海外業務部</v>
          </cell>
          <cell r="G31" t="str">
            <v>3301</v>
          </cell>
          <cell r="H31" t="str">
            <v>海外業務部</v>
          </cell>
          <cell r="I31" t="str">
            <v>1930</v>
          </cell>
          <cell r="J31" t="str">
            <v>海外業務</v>
          </cell>
          <cell r="K31" t="str">
            <v>1516</v>
          </cell>
          <cell r="L31" t="str">
            <v>海外　神戸</v>
          </cell>
          <cell r="M31" t="str">
            <v>15164999999995916198777799999合計-2</v>
          </cell>
          <cell r="N31" t="str">
            <v>4</v>
          </cell>
          <cell r="P31" t="str">
            <v>7777</v>
          </cell>
          <cell r="Q31" t="str">
            <v>　昨　年　対　比（％）</v>
          </cell>
          <cell r="V31">
            <v>100</v>
          </cell>
          <cell r="W31">
            <v>100</v>
          </cell>
          <cell r="X31">
            <v>100</v>
          </cell>
          <cell r="Y31">
            <v>100</v>
          </cell>
          <cell r="Z31">
            <v>60</v>
          </cell>
          <cell r="AA31">
            <v>47</v>
          </cell>
          <cell r="AB31">
            <v>186</v>
          </cell>
          <cell r="AC31">
            <v>93</v>
          </cell>
          <cell r="AD31">
            <v>82</v>
          </cell>
          <cell r="AE31">
            <v>77</v>
          </cell>
          <cell r="AF31">
            <v>89</v>
          </cell>
          <cell r="AG31">
            <v>220</v>
          </cell>
          <cell r="AH31">
            <v>61</v>
          </cell>
          <cell r="AI31">
            <v>88</v>
          </cell>
          <cell r="AJ31">
            <v>118</v>
          </cell>
        </row>
        <row r="32">
          <cell r="A32" t="str">
            <v>1</v>
          </cell>
          <cell r="B32" t="str">
            <v>株式会社　バンダイロジパル</v>
          </cell>
          <cell r="C32" t="str">
            <v>3</v>
          </cell>
          <cell r="D32" t="str">
            <v>事業本部</v>
          </cell>
          <cell r="E32" t="str">
            <v>33</v>
          </cell>
          <cell r="F32" t="str">
            <v>海外業務部</v>
          </cell>
          <cell r="G32" t="str">
            <v>3301</v>
          </cell>
          <cell r="H32" t="str">
            <v>海外業務部</v>
          </cell>
          <cell r="I32" t="str">
            <v>1930</v>
          </cell>
          <cell r="J32" t="str">
            <v>海外業務</v>
          </cell>
          <cell r="K32" t="str">
            <v>1516</v>
          </cell>
          <cell r="L32" t="str">
            <v>海外　神戸</v>
          </cell>
          <cell r="M32" t="str">
            <v>15164999999996829863990099001320034海外-12002</v>
          </cell>
          <cell r="N32" t="str">
            <v>4</v>
          </cell>
          <cell r="O32" t="str">
            <v>他店</v>
          </cell>
          <cell r="P32" t="str">
            <v>9900</v>
          </cell>
          <cell r="Q32" t="str">
            <v>一見</v>
          </cell>
          <cell r="R32" t="str">
            <v>990013</v>
          </cell>
          <cell r="S32" t="str">
            <v>一見客先　海外東京</v>
          </cell>
          <cell r="T32" t="str">
            <v>4海外</v>
          </cell>
          <cell r="U32" t="str">
            <v>2002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17211</v>
          </cell>
          <cell r="AB32">
            <v>17211</v>
          </cell>
          <cell r="AC32">
            <v>0</v>
          </cell>
          <cell r="AD32">
            <v>92972</v>
          </cell>
          <cell r="AE32">
            <v>33580</v>
          </cell>
          <cell r="AF32">
            <v>238450</v>
          </cell>
          <cell r="AG32">
            <v>0</v>
          </cell>
          <cell r="AH32">
            <v>0</v>
          </cell>
          <cell r="AI32">
            <v>365002</v>
          </cell>
          <cell r="AJ32">
            <v>382213</v>
          </cell>
        </row>
        <row r="33">
          <cell r="A33" t="str">
            <v>1</v>
          </cell>
          <cell r="B33" t="str">
            <v>株式会社　バンダイロジパル</v>
          </cell>
          <cell r="C33" t="str">
            <v>3</v>
          </cell>
          <cell r="D33" t="str">
            <v>事業本部</v>
          </cell>
          <cell r="E33" t="str">
            <v>33</v>
          </cell>
          <cell r="F33" t="str">
            <v>海外業務部</v>
          </cell>
          <cell r="G33" t="str">
            <v>3301</v>
          </cell>
          <cell r="H33" t="str">
            <v>海外業務部</v>
          </cell>
          <cell r="I33" t="str">
            <v>1930</v>
          </cell>
          <cell r="J33" t="str">
            <v>海外業務</v>
          </cell>
          <cell r="K33" t="str">
            <v>1516</v>
          </cell>
          <cell r="L33" t="str">
            <v>海外　神戸</v>
          </cell>
          <cell r="M33" t="str">
            <v>15164999999996829863990099004220034海外-12002</v>
          </cell>
          <cell r="N33" t="str">
            <v>4</v>
          </cell>
          <cell r="O33" t="str">
            <v>他店</v>
          </cell>
          <cell r="P33" t="str">
            <v>9900</v>
          </cell>
          <cell r="Q33" t="str">
            <v>一見</v>
          </cell>
          <cell r="R33" t="str">
            <v>990042</v>
          </cell>
          <cell r="S33" t="str">
            <v>海外業務部 神戸事務所 一見客先</v>
          </cell>
          <cell r="T33" t="str">
            <v>4海外</v>
          </cell>
          <cell r="U33" t="str">
            <v>2002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578678</v>
          </cell>
          <cell r="AH33">
            <v>410530</v>
          </cell>
          <cell r="AI33">
            <v>989208</v>
          </cell>
          <cell r="AJ33">
            <v>989208</v>
          </cell>
        </row>
        <row r="34">
          <cell r="A34" t="str">
            <v>1</v>
          </cell>
          <cell r="B34" t="str">
            <v>株式会社　バンダイロジパル</v>
          </cell>
          <cell r="C34" t="str">
            <v>3</v>
          </cell>
          <cell r="D34" t="str">
            <v>事業本部</v>
          </cell>
          <cell r="E34" t="str">
            <v>33</v>
          </cell>
          <cell r="F34" t="str">
            <v>海外業務部</v>
          </cell>
          <cell r="G34" t="str">
            <v>3301</v>
          </cell>
          <cell r="H34" t="str">
            <v>海外業務部</v>
          </cell>
          <cell r="I34" t="str">
            <v>1930</v>
          </cell>
          <cell r="J34" t="str">
            <v>海外業務</v>
          </cell>
          <cell r="K34" t="str">
            <v>1516</v>
          </cell>
          <cell r="L34" t="str">
            <v>海外　神戸</v>
          </cell>
          <cell r="M34" t="str">
            <v>15164999999996829863990099004220034海外-12003</v>
          </cell>
          <cell r="N34" t="str">
            <v>4</v>
          </cell>
          <cell r="O34" t="str">
            <v>他店</v>
          </cell>
          <cell r="P34" t="str">
            <v>9900</v>
          </cell>
          <cell r="Q34" t="str">
            <v>一見</v>
          </cell>
          <cell r="R34" t="str">
            <v>990042</v>
          </cell>
          <cell r="S34" t="str">
            <v>海外業務部 神戸事務所 一見客先</v>
          </cell>
          <cell r="T34" t="str">
            <v>4海外</v>
          </cell>
          <cell r="U34" t="str">
            <v>2003</v>
          </cell>
          <cell r="V34">
            <v>735663</v>
          </cell>
          <cell r="W34">
            <v>-50363</v>
          </cell>
          <cell r="X34">
            <v>0</v>
          </cell>
          <cell r="Y34">
            <v>68000</v>
          </cell>
          <cell r="Z34">
            <v>64800</v>
          </cell>
          <cell r="AA34">
            <v>70800</v>
          </cell>
          <cell r="AB34">
            <v>888900</v>
          </cell>
          <cell r="AC34">
            <v>151930</v>
          </cell>
          <cell r="AD34">
            <v>354847</v>
          </cell>
          <cell r="AE34">
            <v>211778</v>
          </cell>
          <cell r="AF34">
            <v>593174</v>
          </cell>
          <cell r="AG34">
            <v>779154</v>
          </cell>
          <cell r="AH34">
            <v>190353</v>
          </cell>
          <cell r="AI34">
            <v>2281236</v>
          </cell>
          <cell r="AJ34">
            <v>3170136</v>
          </cell>
        </row>
        <row r="35">
          <cell r="A35" t="str">
            <v>1</v>
          </cell>
          <cell r="B35" t="str">
            <v>株式会社　バンダイロジパル</v>
          </cell>
          <cell r="C35" t="str">
            <v>3</v>
          </cell>
          <cell r="D35" t="str">
            <v>事業本部</v>
          </cell>
          <cell r="E35" t="str">
            <v>33</v>
          </cell>
          <cell r="F35" t="str">
            <v>海外業務部</v>
          </cell>
          <cell r="G35" t="str">
            <v>3301</v>
          </cell>
          <cell r="H35" t="str">
            <v>海外業務部</v>
          </cell>
          <cell r="I35" t="str">
            <v>1930</v>
          </cell>
          <cell r="J35" t="str">
            <v>海外業務</v>
          </cell>
          <cell r="K35" t="str">
            <v>1516</v>
          </cell>
          <cell r="L35" t="str">
            <v>海外　神戸</v>
          </cell>
          <cell r="M35" t="str">
            <v>15164999999996829863990099999999999合計-0</v>
          </cell>
          <cell r="N35" t="str">
            <v>4</v>
          </cell>
          <cell r="P35" t="str">
            <v>9900</v>
          </cell>
          <cell r="Q35" t="str">
            <v>　前　年　合　計　</v>
          </cell>
          <cell r="U35" t="str">
            <v>2002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17211</v>
          </cell>
          <cell r="AB35">
            <v>17211</v>
          </cell>
          <cell r="AC35">
            <v>0</v>
          </cell>
          <cell r="AD35">
            <v>92972</v>
          </cell>
          <cell r="AE35">
            <v>33580</v>
          </cell>
          <cell r="AF35">
            <v>238450</v>
          </cell>
          <cell r="AG35">
            <v>578678</v>
          </cell>
          <cell r="AH35">
            <v>410530</v>
          </cell>
          <cell r="AI35">
            <v>1354210</v>
          </cell>
          <cell r="AJ35">
            <v>1371421</v>
          </cell>
        </row>
        <row r="36">
          <cell r="A36" t="str">
            <v>1</v>
          </cell>
          <cell r="B36" t="str">
            <v>株式会社　バンダイロジパル</v>
          </cell>
          <cell r="C36" t="str">
            <v>3</v>
          </cell>
          <cell r="D36" t="str">
            <v>事業本部</v>
          </cell>
          <cell r="E36" t="str">
            <v>33</v>
          </cell>
          <cell r="F36" t="str">
            <v>海外業務部</v>
          </cell>
          <cell r="G36" t="str">
            <v>3301</v>
          </cell>
          <cell r="H36" t="str">
            <v>海外業務部</v>
          </cell>
          <cell r="I36" t="str">
            <v>1930</v>
          </cell>
          <cell r="J36" t="str">
            <v>海外業務</v>
          </cell>
          <cell r="K36" t="str">
            <v>1516</v>
          </cell>
          <cell r="L36" t="str">
            <v>海外　神戸</v>
          </cell>
          <cell r="M36" t="str">
            <v>15164999999996829863990099999999999合計-1</v>
          </cell>
          <cell r="N36" t="str">
            <v>4</v>
          </cell>
          <cell r="P36" t="str">
            <v>9900</v>
          </cell>
          <cell r="Q36" t="str">
            <v>　当　年　合　計　</v>
          </cell>
          <cell r="U36" t="str">
            <v>2003</v>
          </cell>
          <cell r="V36">
            <v>735663</v>
          </cell>
          <cell r="W36">
            <v>-50363</v>
          </cell>
          <cell r="X36">
            <v>0</v>
          </cell>
          <cell r="Y36">
            <v>68000</v>
          </cell>
          <cell r="Z36">
            <v>64800</v>
          </cell>
          <cell r="AA36">
            <v>70800</v>
          </cell>
          <cell r="AB36">
            <v>888900</v>
          </cell>
          <cell r="AC36">
            <v>151930</v>
          </cell>
          <cell r="AD36">
            <v>354847</v>
          </cell>
          <cell r="AE36">
            <v>211778</v>
          </cell>
          <cell r="AF36">
            <v>593174</v>
          </cell>
          <cell r="AG36">
            <v>779154</v>
          </cell>
          <cell r="AH36">
            <v>190353</v>
          </cell>
          <cell r="AI36">
            <v>2281236</v>
          </cell>
          <cell r="AJ36">
            <v>3170136</v>
          </cell>
        </row>
        <row r="37">
          <cell r="A37" t="str">
            <v>1</v>
          </cell>
          <cell r="B37" t="str">
            <v>株式会社　バンダイロジパル</v>
          </cell>
          <cell r="C37" t="str">
            <v>3</v>
          </cell>
          <cell r="D37" t="str">
            <v>事業本部</v>
          </cell>
          <cell r="E37" t="str">
            <v>33</v>
          </cell>
          <cell r="F37" t="str">
            <v>海外業務部</v>
          </cell>
          <cell r="G37" t="str">
            <v>3301</v>
          </cell>
          <cell r="H37" t="str">
            <v>海外業務部</v>
          </cell>
          <cell r="I37" t="str">
            <v>1930</v>
          </cell>
          <cell r="J37" t="str">
            <v>海外業務</v>
          </cell>
          <cell r="K37" t="str">
            <v>1516</v>
          </cell>
          <cell r="L37" t="str">
            <v>海外　神戸</v>
          </cell>
          <cell r="M37" t="str">
            <v>15164999999996829863990099999合計-2</v>
          </cell>
          <cell r="N37" t="str">
            <v>4</v>
          </cell>
          <cell r="P37" t="str">
            <v>9900</v>
          </cell>
          <cell r="Q37" t="str">
            <v>　昨　年　対　比（％）</v>
          </cell>
          <cell r="V37">
            <v>100</v>
          </cell>
          <cell r="W37">
            <v>100</v>
          </cell>
          <cell r="X37">
            <v>100</v>
          </cell>
          <cell r="Y37">
            <v>100</v>
          </cell>
          <cell r="Z37">
            <v>100</v>
          </cell>
          <cell r="AA37">
            <v>411</v>
          </cell>
          <cell r="AB37">
            <v>5164</v>
          </cell>
          <cell r="AC37">
            <v>100</v>
          </cell>
          <cell r="AD37">
            <v>381</v>
          </cell>
          <cell r="AE37">
            <v>630</v>
          </cell>
          <cell r="AF37">
            <v>248</v>
          </cell>
          <cell r="AG37">
            <v>134</v>
          </cell>
          <cell r="AH37">
            <v>46</v>
          </cell>
          <cell r="AI37">
            <v>168</v>
          </cell>
          <cell r="AJ37">
            <v>231</v>
          </cell>
        </row>
        <row r="38">
          <cell r="A38" t="str">
            <v>1</v>
          </cell>
          <cell r="B38" t="str">
            <v>株式会社　バンダイロジパル</v>
          </cell>
          <cell r="C38" t="str">
            <v>3</v>
          </cell>
          <cell r="D38" t="str">
            <v>事業本部</v>
          </cell>
          <cell r="E38" t="str">
            <v>33</v>
          </cell>
          <cell r="F38" t="str">
            <v>海外業務部</v>
          </cell>
          <cell r="G38" t="str">
            <v>3301</v>
          </cell>
          <cell r="H38" t="str">
            <v>海外業務部</v>
          </cell>
          <cell r="I38" t="str">
            <v>1930</v>
          </cell>
          <cell r="J38" t="str">
            <v>海外業務</v>
          </cell>
          <cell r="K38" t="str">
            <v>1516</v>
          </cell>
          <cell r="L38" t="str">
            <v>海外　神戸</v>
          </cell>
          <cell r="M38" t="str">
            <v>15164999999997786492850085000420034海外-12002</v>
          </cell>
          <cell r="N38" t="str">
            <v>4</v>
          </cell>
          <cell r="O38" t="str">
            <v>他店</v>
          </cell>
          <cell r="P38" t="str">
            <v>8500</v>
          </cell>
          <cell r="Q38" t="str">
            <v>ﾛｲﾔﾙ工業㈱</v>
          </cell>
          <cell r="R38" t="str">
            <v>850004</v>
          </cell>
          <cell r="S38" t="str">
            <v>ロイヤル工業株式会社(海外)</v>
          </cell>
          <cell r="T38" t="str">
            <v>4海外</v>
          </cell>
          <cell r="U38" t="str">
            <v>2002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1153620</v>
          </cell>
          <cell r="AA38">
            <v>407820</v>
          </cell>
          <cell r="AB38">
            <v>1561440</v>
          </cell>
          <cell r="AC38">
            <v>623450</v>
          </cell>
          <cell r="AD38">
            <v>1349805</v>
          </cell>
          <cell r="AE38">
            <v>1032200</v>
          </cell>
          <cell r="AF38">
            <v>85920</v>
          </cell>
          <cell r="AG38">
            <v>0</v>
          </cell>
          <cell r="AH38">
            <v>0</v>
          </cell>
          <cell r="AI38">
            <v>3091375</v>
          </cell>
          <cell r="AJ38">
            <v>4652815</v>
          </cell>
        </row>
        <row r="39">
          <cell r="A39" t="str">
            <v>1</v>
          </cell>
          <cell r="B39" t="str">
            <v>株式会社　バンダイロジパル</v>
          </cell>
          <cell r="C39" t="str">
            <v>3</v>
          </cell>
          <cell r="D39" t="str">
            <v>事業本部</v>
          </cell>
          <cell r="E39" t="str">
            <v>33</v>
          </cell>
          <cell r="F39" t="str">
            <v>海外業務部</v>
          </cell>
          <cell r="G39" t="str">
            <v>3301</v>
          </cell>
          <cell r="H39" t="str">
            <v>海外業務部</v>
          </cell>
          <cell r="I39" t="str">
            <v>1930</v>
          </cell>
          <cell r="J39" t="str">
            <v>海外業務</v>
          </cell>
          <cell r="K39" t="str">
            <v>1516</v>
          </cell>
          <cell r="L39" t="str">
            <v>海外　神戸</v>
          </cell>
          <cell r="M39" t="str">
            <v>15164999999997786492850085000720034海外-12002</v>
          </cell>
          <cell r="N39" t="str">
            <v>4</v>
          </cell>
          <cell r="O39" t="str">
            <v>他店</v>
          </cell>
          <cell r="P39" t="str">
            <v>8500</v>
          </cell>
          <cell r="Q39" t="str">
            <v>ﾛｲﾔﾙ工業㈱</v>
          </cell>
          <cell r="R39" t="str">
            <v>850007</v>
          </cell>
          <cell r="S39" t="str">
            <v>ロイヤル工業㈱海外(神戸)</v>
          </cell>
          <cell r="T39" t="str">
            <v>4海外</v>
          </cell>
          <cell r="U39" t="str">
            <v>2002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67800</v>
          </cell>
          <cell r="AH39">
            <v>0</v>
          </cell>
          <cell r="AI39">
            <v>67800</v>
          </cell>
          <cell r="AJ39">
            <v>67800</v>
          </cell>
        </row>
        <row r="40">
          <cell r="A40" t="str">
            <v>1</v>
          </cell>
          <cell r="B40" t="str">
            <v>株式会社　バンダイロジパル</v>
          </cell>
          <cell r="C40" t="str">
            <v>3</v>
          </cell>
          <cell r="D40" t="str">
            <v>事業本部</v>
          </cell>
          <cell r="E40" t="str">
            <v>33</v>
          </cell>
          <cell r="F40" t="str">
            <v>海外業務部</v>
          </cell>
          <cell r="G40" t="str">
            <v>3301</v>
          </cell>
          <cell r="H40" t="str">
            <v>海外業務部</v>
          </cell>
          <cell r="I40" t="str">
            <v>1930</v>
          </cell>
          <cell r="J40" t="str">
            <v>海外業務</v>
          </cell>
          <cell r="K40" t="str">
            <v>1516</v>
          </cell>
          <cell r="L40" t="str">
            <v>海外　神戸</v>
          </cell>
          <cell r="M40" t="str">
            <v>15164999999997786492850085000720034海外-12003</v>
          </cell>
          <cell r="N40" t="str">
            <v>4</v>
          </cell>
          <cell r="O40" t="str">
            <v>他店</v>
          </cell>
          <cell r="P40" t="str">
            <v>8500</v>
          </cell>
          <cell r="Q40" t="str">
            <v>ﾛｲﾔﾙ工業㈱</v>
          </cell>
          <cell r="R40" t="str">
            <v>850007</v>
          </cell>
          <cell r="S40" t="str">
            <v>ロイヤル工業㈱海外(神戸)</v>
          </cell>
          <cell r="T40" t="str">
            <v>4海外</v>
          </cell>
          <cell r="U40" t="str">
            <v>2003</v>
          </cell>
          <cell r="V40">
            <v>67800</v>
          </cell>
          <cell r="W40">
            <v>67800</v>
          </cell>
          <cell r="X40">
            <v>0</v>
          </cell>
          <cell r="Y40">
            <v>0</v>
          </cell>
          <cell r="Z40">
            <v>908048</v>
          </cell>
          <cell r="AA40">
            <v>72800</v>
          </cell>
          <cell r="AB40">
            <v>1116448</v>
          </cell>
          <cell r="AC40">
            <v>67800</v>
          </cell>
          <cell r="AD40">
            <v>318200</v>
          </cell>
          <cell r="AE40">
            <v>414551</v>
          </cell>
          <cell r="AF40">
            <v>211354</v>
          </cell>
          <cell r="AG40">
            <v>85154</v>
          </cell>
          <cell r="AH40">
            <v>0</v>
          </cell>
          <cell r="AI40">
            <v>1097059</v>
          </cell>
          <cell r="AJ40">
            <v>2213507</v>
          </cell>
        </row>
        <row r="41">
          <cell r="A41" t="str">
            <v>1</v>
          </cell>
          <cell r="B41" t="str">
            <v>株式会社　バンダイロジパル</v>
          </cell>
          <cell r="C41" t="str">
            <v>3</v>
          </cell>
          <cell r="D41" t="str">
            <v>事業本部</v>
          </cell>
          <cell r="E41" t="str">
            <v>33</v>
          </cell>
          <cell r="F41" t="str">
            <v>海外業務部</v>
          </cell>
          <cell r="G41" t="str">
            <v>3301</v>
          </cell>
          <cell r="H41" t="str">
            <v>海外業務部</v>
          </cell>
          <cell r="I41" t="str">
            <v>1930</v>
          </cell>
          <cell r="J41" t="str">
            <v>海外業務</v>
          </cell>
          <cell r="K41" t="str">
            <v>1516</v>
          </cell>
          <cell r="L41" t="str">
            <v>海外　神戸</v>
          </cell>
          <cell r="M41" t="str">
            <v>15164999999997786492850099999999999合計-0</v>
          </cell>
          <cell r="N41" t="str">
            <v>4</v>
          </cell>
          <cell r="P41" t="str">
            <v>8500</v>
          </cell>
          <cell r="Q41" t="str">
            <v>　前　年　合　計　</v>
          </cell>
          <cell r="U41" t="str">
            <v>2002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1153620</v>
          </cell>
          <cell r="AA41">
            <v>407820</v>
          </cell>
          <cell r="AB41">
            <v>1561440</v>
          </cell>
          <cell r="AC41">
            <v>623450</v>
          </cell>
          <cell r="AD41">
            <v>1349805</v>
          </cell>
          <cell r="AE41">
            <v>1032200</v>
          </cell>
          <cell r="AF41">
            <v>85920</v>
          </cell>
          <cell r="AG41">
            <v>67800</v>
          </cell>
          <cell r="AH41">
            <v>0</v>
          </cell>
          <cell r="AI41">
            <v>3159175</v>
          </cell>
          <cell r="AJ41">
            <v>4720615</v>
          </cell>
        </row>
        <row r="42">
          <cell r="A42" t="str">
            <v>1</v>
          </cell>
          <cell r="B42" t="str">
            <v>株式会社　バンダイロジパル</v>
          </cell>
          <cell r="C42" t="str">
            <v>3</v>
          </cell>
          <cell r="D42" t="str">
            <v>事業本部</v>
          </cell>
          <cell r="E42" t="str">
            <v>33</v>
          </cell>
          <cell r="F42" t="str">
            <v>海外業務部</v>
          </cell>
          <cell r="G42" t="str">
            <v>3301</v>
          </cell>
          <cell r="H42" t="str">
            <v>海外業務部</v>
          </cell>
          <cell r="I42" t="str">
            <v>1930</v>
          </cell>
          <cell r="J42" t="str">
            <v>海外業務</v>
          </cell>
          <cell r="K42" t="str">
            <v>1516</v>
          </cell>
          <cell r="L42" t="str">
            <v>海外　神戸</v>
          </cell>
          <cell r="M42" t="str">
            <v>15164999999997786492850099999999999合計-1</v>
          </cell>
          <cell r="N42" t="str">
            <v>4</v>
          </cell>
          <cell r="P42" t="str">
            <v>8500</v>
          </cell>
          <cell r="Q42" t="str">
            <v>　当　年　合　計　</v>
          </cell>
          <cell r="U42" t="str">
            <v>2003</v>
          </cell>
          <cell r="V42">
            <v>67800</v>
          </cell>
          <cell r="W42">
            <v>67800</v>
          </cell>
          <cell r="X42">
            <v>0</v>
          </cell>
          <cell r="Y42">
            <v>0</v>
          </cell>
          <cell r="Z42">
            <v>908048</v>
          </cell>
          <cell r="AA42">
            <v>72800</v>
          </cell>
          <cell r="AB42">
            <v>1116448</v>
          </cell>
          <cell r="AC42">
            <v>67800</v>
          </cell>
          <cell r="AD42">
            <v>318200</v>
          </cell>
          <cell r="AE42">
            <v>414551</v>
          </cell>
          <cell r="AF42">
            <v>211354</v>
          </cell>
          <cell r="AG42">
            <v>85154</v>
          </cell>
          <cell r="AH42">
            <v>0</v>
          </cell>
          <cell r="AI42">
            <v>1097059</v>
          </cell>
          <cell r="AJ42">
            <v>2213507</v>
          </cell>
        </row>
        <row r="43">
          <cell r="A43" t="str">
            <v>1</v>
          </cell>
          <cell r="B43" t="str">
            <v>株式会社　バンダイロジパル</v>
          </cell>
          <cell r="C43" t="str">
            <v>3</v>
          </cell>
          <cell r="D43" t="str">
            <v>事業本部</v>
          </cell>
          <cell r="E43" t="str">
            <v>33</v>
          </cell>
          <cell r="F43" t="str">
            <v>海外業務部</v>
          </cell>
          <cell r="G43" t="str">
            <v>3301</v>
          </cell>
          <cell r="H43" t="str">
            <v>海外業務部</v>
          </cell>
          <cell r="I43" t="str">
            <v>1930</v>
          </cell>
          <cell r="J43" t="str">
            <v>海外業務</v>
          </cell>
          <cell r="K43" t="str">
            <v>1516</v>
          </cell>
          <cell r="L43" t="str">
            <v>海外　神戸</v>
          </cell>
          <cell r="M43" t="str">
            <v>15164999999997786492850099999合計-2</v>
          </cell>
          <cell r="N43" t="str">
            <v>4</v>
          </cell>
          <cell r="P43" t="str">
            <v>8500</v>
          </cell>
          <cell r="Q43" t="str">
            <v>　昨　年　対　比（％）</v>
          </cell>
          <cell r="V43">
            <v>100</v>
          </cell>
          <cell r="W43">
            <v>100</v>
          </cell>
          <cell r="X43">
            <v>100</v>
          </cell>
          <cell r="Y43">
            <v>100</v>
          </cell>
          <cell r="Z43">
            <v>78</v>
          </cell>
          <cell r="AA43">
            <v>17</v>
          </cell>
          <cell r="AB43">
            <v>71</v>
          </cell>
          <cell r="AC43">
            <v>10</v>
          </cell>
          <cell r="AD43">
            <v>23</v>
          </cell>
          <cell r="AE43">
            <v>40</v>
          </cell>
          <cell r="AF43">
            <v>245</v>
          </cell>
          <cell r="AG43">
            <v>125</v>
          </cell>
          <cell r="AH43">
            <v>100</v>
          </cell>
          <cell r="AI43">
            <v>34</v>
          </cell>
          <cell r="AJ43">
            <v>46</v>
          </cell>
        </row>
        <row r="44">
          <cell r="A44" t="str">
            <v>1</v>
          </cell>
          <cell r="B44" t="str">
            <v>株式会社　バンダイロジパル</v>
          </cell>
          <cell r="C44" t="str">
            <v>3</v>
          </cell>
          <cell r="D44" t="str">
            <v>事業本部</v>
          </cell>
          <cell r="E44" t="str">
            <v>33</v>
          </cell>
          <cell r="F44" t="str">
            <v>海外業務部</v>
          </cell>
          <cell r="G44" t="str">
            <v>3301</v>
          </cell>
          <cell r="H44" t="str">
            <v>海外業務部</v>
          </cell>
          <cell r="I44" t="str">
            <v>1930</v>
          </cell>
          <cell r="J44" t="str">
            <v>海外業務</v>
          </cell>
          <cell r="K44" t="str">
            <v>1516</v>
          </cell>
          <cell r="L44" t="str">
            <v>海外　神戸</v>
          </cell>
          <cell r="M44" t="str">
            <v>15164999999998200929090409040420034海外-12003</v>
          </cell>
          <cell r="N44" t="str">
            <v>4</v>
          </cell>
          <cell r="O44" t="str">
            <v>他店</v>
          </cell>
          <cell r="P44" t="str">
            <v>0904</v>
          </cell>
          <cell r="Q44" t="str">
            <v>㈱ｵｵｲｹ</v>
          </cell>
          <cell r="R44" t="str">
            <v>090404</v>
          </cell>
          <cell r="S44" t="str">
            <v>株式会社　オオイケ　海外（神戸）</v>
          </cell>
          <cell r="T44" t="str">
            <v>4海外</v>
          </cell>
          <cell r="U44" t="str">
            <v>2003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764743</v>
          </cell>
          <cell r="AD44">
            <v>177520</v>
          </cell>
          <cell r="AE44">
            <v>406067</v>
          </cell>
          <cell r="AF44">
            <v>272035</v>
          </cell>
          <cell r="AG44">
            <v>178705</v>
          </cell>
          <cell r="AH44">
            <v>0</v>
          </cell>
          <cell r="AI44">
            <v>1799070</v>
          </cell>
          <cell r="AJ44">
            <v>1799070</v>
          </cell>
        </row>
        <row r="45">
          <cell r="A45" t="str">
            <v>1</v>
          </cell>
          <cell r="B45" t="str">
            <v>株式会社　バンダイロジパル</v>
          </cell>
          <cell r="C45" t="str">
            <v>3</v>
          </cell>
          <cell r="D45" t="str">
            <v>事業本部</v>
          </cell>
          <cell r="E45" t="str">
            <v>33</v>
          </cell>
          <cell r="F45" t="str">
            <v>海外業務部</v>
          </cell>
          <cell r="G45" t="str">
            <v>3301</v>
          </cell>
          <cell r="H45" t="str">
            <v>海外業務部</v>
          </cell>
          <cell r="I45" t="str">
            <v>1930</v>
          </cell>
          <cell r="J45" t="str">
            <v>海外業務</v>
          </cell>
          <cell r="K45" t="str">
            <v>1516</v>
          </cell>
          <cell r="L45" t="str">
            <v>海外　神戸</v>
          </cell>
          <cell r="M45" t="str">
            <v>15164999999998200929090499999999999合計-1</v>
          </cell>
          <cell r="N45" t="str">
            <v>4</v>
          </cell>
          <cell r="P45" t="str">
            <v>0904</v>
          </cell>
          <cell r="Q45" t="str">
            <v>　当　年　合　計　</v>
          </cell>
          <cell r="U45" t="str">
            <v>2003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764743</v>
          </cell>
          <cell r="AD45">
            <v>177520</v>
          </cell>
          <cell r="AE45">
            <v>406067</v>
          </cell>
          <cell r="AF45">
            <v>272035</v>
          </cell>
          <cell r="AG45">
            <v>178705</v>
          </cell>
          <cell r="AH45">
            <v>0</v>
          </cell>
          <cell r="AI45">
            <v>1799070</v>
          </cell>
          <cell r="AJ45">
            <v>1799070</v>
          </cell>
        </row>
        <row r="46">
          <cell r="A46" t="str">
            <v>1</v>
          </cell>
          <cell r="B46" t="str">
            <v>株式会社　バンダイロジパル</v>
          </cell>
          <cell r="C46" t="str">
            <v>3</v>
          </cell>
          <cell r="D46" t="str">
            <v>事業本部</v>
          </cell>
          <cell r="E46" t="str">
            <v>33</v>
          </cell>
          <cell r="F46" t="str">
            <v>海外業務部</v>
          </cell>
          <cell r="G46" t="str">
            <v>3301</v>
          </cell>
          <cell r="H46" t="str">
            <v>海外業務部</v>
          </cell>
          <cell r="I46" t="str">
            <v>1930</v>
          </cell>
          <cell r="J46" t="str">
            <v>海外業務</v>
          </cell>
          <cell r="K46" t="str">
            <v>1516</v>
          </cell>
          <cell r="L46" t="str">
            <v>海外　神戸</v>
          </cell>
          <cell r="M46" t="str">
            <v>15164999999998200929090499999合計-2</v>
          </cell>
          <cell r="N46" t="str">
            <v>4</v>
          </cell>
          <cell r="P46" t="str">
            <v>0904</v>
          </cell>
          <cell r="Q46" t="str">
            <v>　昨　年　対　比（％）</v>
          </cell>
          <cell r="V46">
            <v>100</v>
          </cell>
          <cell r="W46">
            <v>100</v>
          </cell>
          <cell r="X46">
            <v>100</v>
          </cell>
          <cell r="Y46">
            <v>100</v>
          </cell>
          <cell r="Z46">
            <v>100</v>
          </cell>
          <cell r="AA46">
            <v>100</v>
          </cell>
          <cell r="AB46">
            <v>100</v>
          </cell>
          <cell r="AC46">
            <v>100</v>
          </cell>
          <cell r="AD46">
            <v>100</v>
          </cell>
          <cell r="AE46">
            <v>100</v>
          </cell>
          <cell r="AF46">
            <v>100</v>
          </cell>
          <cell r="AG46">
            <v>100</v>
          </cell>
          <cell r="AH46">
            <v>100</v>
          </cell>
          <cell r="AI46">
            <v>100</v>
          </cell>
          <cell r="AJ46">
            <v>100</v>
          </cell>
        </row>
        <row r="47">
          <cell r="A47" t="str">
            <v>1</v>
          </cell>
          <cell r="B47" t="str">
            <v>株式会社　バンダイロジパル</v>
          </cell>
          <cell r="C47" t="str">
            <v>3</v>
          </cell>
          <cell r="D47" t="str">
            <v>事業本部</v>
          </cell>
          <cell r="E47" t="str">
            <v>33</v>
          </cell>
          <cell r="F47" t="str">
            <v>海外業務部</v>
          </cell>
          <cell r="G47" t="str">
            <v>3301</v>
          </cell>
          <cell r="H47" t="str">
            <v>海外業務部</v>
          </cell>
          <cell r="I47" t="str">
            <v>1930</v>
          </cell>
          <cell r="J47" t="str">
            <v>海外業務</v>
          </cell>
          <cell r="K47" t="str">
            <v>1516</v>
          </cell>
          <cell r="L47" t="str">
            <v>海外　神戸</v>
          </cell>
          <cell r="M47" t="str">
            <v>15164999999998714124395439540120034海外-12003</v>
          </cell>
          <cell r="N47" t="str">
            <v>4</v>
          </cell>
          <cell r="O47" t="str">
            <v>他店</v>
          </cell>
          <cell r="P47" t="str">
            <v>3954</v>
          </cell>
          <cell r="Q47" t="str">
            <v>有限会社戸成</v>
          </cell>
          <cell r="R47" t="str">
            <v>395401</v>
          </cell>
          <cell r="S47" t="str">
            <v>有限会社　戸成　（海外）</v>
          </cell>
          <cell r="T47" t="str">
            <v>4海外</v>
          </cell>
          <cell r="U47" t="str">
            <v>2003</v>
          </cell>
          <cell r="V47">
            <v>0</v>
          </cell>
          <cell r="W47">
            <v>0</v>
          </cell>
          <cell r="X47">
            <v>71637</v>
          </cell>
          <cell r="Y47">
            <v>0</v>
          </cell>
          <cell r="Z47">
            <v>0</v>
          </cell>
          <cell r="AA47">
            <v>0</v>
          </cell>
          <cell r="AB47">
            <v>71637</v>
          </cell>
          <cell r="AC47">
            <v>0</v>
          </cell>
          <cell r="AD47">
            <v>0</v>
          </cell>
          <cell r="AE47">
            <v>180472</v>
          </cell>
          <cell r="AF47">
            <v>462481</v>
          </cell>
          <cell r="AG47">
            <v>304220</v>
          </cell>
          <cell r="AH47">
            <v>267065</v>
          </cell>
          <cell r="AI47">
            <v>1214238</v>
          </cell>
          <cell r="AJ47">
            <v>1285875</v>
          </cell>
        </row>
        <row r="48">
          <cell r="A48" t="str">
            <v>1</v>
          </cell>
          <cell r="B48" t="str">
            <v>株式会社　バンダイロジパル</v>
          </cell>
          <cell r="C48" t="str">
            <v>3</v>
          </cell>
          <cell r="D48" t="str">
            <v>事業本部</v>
          </cell>
          <cell r="E48" t="str">
            <v>33</v>
          </cell>
          <cell r="F48" t="str">
            <v>海外業務部</v>
          </cell>
          <cell r="G48" t="str">
            <v>3301</v>
          </cell>
          <cell r="H48" t="str">
            <v>海外業務部</v>
          </cell>
          <cell r="I48" t="str">
            <v>1930</v>
          </cell>
          <cell r="J48" t="str">
            <v>海外業務</v>
          </cell>
          <cell r="K48" t="str">
            <v>1516</v>
          </cell>
          <cell r="L48" t="str">
            <v>海外　神戸</v>
          </cell>
          <cell r="M48" t="str">
            <v>15164999999998714124395499999999999合計-1</v>
          </cell>
          <cell r="N48" t="str">
            <v>4</v>
          </cell>
          <cell r="P48" t="str">
            <v>3954</v>
          </cell>
          <cell r="Q48" t="str">
            <v>　当　年　合　計　</v>
          </cell>
          <cell r="U48" t="str">
            <v>2003</v>
          </cell>
          <cell r="V48">
            <v>0</v>
          </cell>
          <cell r="W48">
            <v>0</v>
          </cell>
          <cell r="X48">
            <v>71637</v>
          </cell>
          <cell r="Y48">
            <v>0</v>
          </cell>
          <cell r="Z48">
            <v>0</v>
          </cell>
          <cell r="AA48">
            <v>0</v>
          </cell>
          <cell r="AB48">
            <v>71637</v>
          </cell>
          <cell r="AC48">
            <v>0</v>
          </cell>
          <cell r="AD48">
            <v>0</v>
          </cell>
          <cell r="AE48">
            <v>180472</v>
          </cell>
          <cell r="AF48">
            <v>462481</v>
          </cell>
          <cell r="AG48">
            <v>304220</v>
          </cell>
          <cell r="AH48">
            <v>267065</v>
          </cell>
          <cell r="AI48">
            <v>1214238</v>
          </cell>
          <cell r="AJ48">
            <v>1285875</v>
          </cell>
        </row>
        <row r="49">
          <cell r="A49" t="str">
            <v>1</v>
          </cell>
          <cell r="B49" t="str">
            <v>株式会社　バンダイロジパル</v>
          </cell>
          <cell r="C49" t="str">
            <v>3</v>
          </cell>
          <cell r="D49" t="str">
            <v>事業本部</v>
          </cell>
          <cell r="E49" t="str">
            <v>33</v>
          </cell>
          <cell r="F49" t="str">
            <v>海外業務部</v>
          </cell>
          <cell r="G49" t="str">
            <v>3301</v>
          </cell>
          <cell r="H49" t="str">
            <v>海外業務部</v>
          </cell>
          <cell r="I49" t="str">
            <v>1930</v>
          </cell>
          <cell r="J49" t="str">
            <v>海外業務</v>
          </cell>
          <cell r="K49" t="str">
            <v>1516</v>
          </cell>
          <cell r="L49" t="str">
            <v>海外　神戸</v>
          </cell>
          <cell r="M49" t="str">
            <v>15164999999998714124395499999合計-2</v>
          </cell>
          <cell r="N49" t="str">
            <v>4</v>
          </cell>
          <cell r="P49" t="str">
            <v>3954</v>
          </cell>
          <cell r="Q49" t="str">
            <v>　昨　年　対　比（％）</v>
          </cell>
          <cell r="V49">
            <v>100</v>
          </cell>
          <cell r="W49">
            <v>100</v>
          </cell>
          <cell r="X49">
            <v>100</v>
          </cell>
          <cell r="Y49">
            <v>100</v>
          </cell>
          <cell r="Z49">
            <v>100</v>
          </cell>
          <cell r="AA49">
            <v>100</v>
          </cell>
          <cell r="AB49">
            <v>100</v>
          </cell>
          <cell r="AC49">
            <v>100</v>
          </cell>
          <cell r="AD49">
            <v>100</v>
          </cell>
          <cell r="AE49">
            <v>100</v>
          </cell>
          <cell r="AF49">
            <v>100</v>
          </cell>
          <cell r="AG49">
            <v>100</v>
          </cell>
          <cell r="AH49">
            <v>100</v>
          </cell>
          <cell r="AI49">
            <v>100</v>
          </cell>
          <cell r="AJ49">
            <v>100</v>
          </cell>
        </row>
        <row r="50">
          <cell r="A50" t="str">
            <v>1</v>
          </cell>
          <cell r="B50" t="str">
            <v>株式会社　バンダイロジパル</v>
          </cell>
          <cell r="C50" t="str">
            <v>3</v>
          </cell>
          <cell r="D50" t="str">
            <v>事業本部</v>
          </cell>
          <cell r="E50" t="str">
            <v>33</v>
          </cell>
          <cell r="F50" t="str">
            <v>海外業務部</v>
          </cell>
          <cell r="G50" t="str">
            <v>3301</v>
          </cell>
          <cell r="H50" t="str">
            <v>海外業務部</v>
          </cell>
          <cell r="I50" t="str">
            <v>1930</v>
          </cell>
          <cell r="J50" t="str">
            <v>海外業務</v>
          </cell>
          <cell r="K50" t="str">
            <v>1516</v>
          </cell>
          <cell r="L50" t="str">
            <v>海外　神戸</v>
          </cell>
          <cell r="M50" t="str">
            <v>15164999999999130702218321830020034海外-12003</v>
          </cell>
          <cell r="N50" t="str">
            <v>4</v>
          </cell>
          <cell r="O50" t="str">
            <v>他店</v>
          </cell>
          <cell r="P50" t="str">
            <v>2183</v>
          </cell>
          <cell r="Q50" t="str">
            <v>株式会社サンヨープレジャー</v>
          </cell>
          <cell r="R50" t="str">
            <v>218300</v>
          </cell>
          <cell r="S50" t="str">
            <v>株式会社サンヨープレジャー　-海外-</v>
          </cell>
          <cell r="T50" t="str">
            <v>4海外</v>
          </cell>
          <cell r="U50" t="str">
            <v>2003</v>
          </cell>
          <cell r="V50">
            <v>0</v>
          </cell>
          <cell r="W50">
            <v>0</v>
          </cell>
          <cell r="X50">
            <v>174110</v>
          </cell>
          <cell r="Y50">
            <v>191821</v>
          </cell>
          <cell r="Z50">
            <v>387066</v>
          </cell>
          <cell r="AA50">
            <v>116300</v>
          </cell>
          <cell r="AB50">
            <v>869297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869297</v>
          </cell>
        </row>
        <row r="51">
          <cell r="A51" t="str">
            <v>1</v>
          </cell>
          <cell r="B51" t="str">
            <v>株式会社　バンダイロジパル</v>
          </cell>
          <cell r="C51" t="str">
            <v>3</v>
          </cell>
          <cell r="D51" t="str">
            <v>事業本部</v>
          </cell>
          <cell r="E51" t="str">
            <v>33</v>
          </cell>
          <cell r="F51" t="str">
            <v>海外業務部</v>
          </cell>
          <cell r="G51" t="str">
            <v>3301</v>
          </cell>
          <cell r="H51" t="str">
            <v>海外業務部</v>
          </cell>
          <cell r="I51" t="str">
            <v>1930</v>
          </cell>
          <cell r="J51" t="str">
            <v>海外業務</v>
          </cell>
          <cell r="K51" t="str">
            <v>1516</v>
          </cell>
          <cell r="L51" t="str">
            <v>海外　神戸</v>
          </cell>
          <cell r="M51" t="str">
            <v>15164999999999130702218399999999999合計-1</v>
          </cell>
          <cell r="N51" t="str">
            <v>4</v>
          </cell>
          <cell r="P51" t="str">
            <v>2183</v>
          </cell>
          <cell r="Q51" t="str">
            <v>　当　年　合　計　</v>
          </cell>
          <cell r="U51" t="str">
            <v>2003</v>
          </cell>
          <cell r="V51">
            <v>0</v>
          </cell>
          <cell r="W51">
            <v>0</v>
          </cell>
          <cell r="X51">
            <v>174110</v>
          </cell>
          <cell r="Y51">
            <v>191821</v>
          </cell>
          <cell r="Z51">
            <v>387066</v>
          </cell>
          <cell r="AA51">
            <v>116300</v>
          </cell>
          <cell r="AB51">
            <v>869297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869297</v>
          </cell>
        </row>
        <row r="52">
          <cell r="A52" t="str">
            <v>1</v>
          </cell>
          <cell r="B52" t="str">
            <v>株式会社　バンダイロジパル</v>
          </cell>
          <cell r="C52" t="str">
            <v>3</v>
          </cell>
          <cell r="D52" t="str">
            <v>事業本部</v>
          </cell>
          <cell r="E52" t="str">
            <v>33</v>
          </cell>
          <cell r="F52" t="str">
            <v>海外業務部</v>
          </cell>
          <cell r="G52" t="str">
            <v>3301</v>
          </cell>
          <cell r="H52" t="str">
            <v>海外業務部</v>
          </cell>
          <cell r="I52" t="str">
            <v>1930</v>
          </cell>
          <cell r="J52" t="str">
            <v>海外業務</v>
          </cell>
          <cell r="K52" t="str">
            <v>1516</v>
          </cell>
          <cell r="L52" t="str">
            <v>海外　神戸</v>
          </cell>
          <cell r="M52" t="str">
            <v>15164999999999130702218399999合計-2</v>
          </cell>
          <cell r="N52" t="str">
            <v>4</v>
          </cell>
          <cell r="P52" t="str">
            <v>2183</v>
          </cell>
          <cell r="Q52" t="str">
            <v>　昨　年　対　比（％）</v>
          </cell>
          <cell r="V52">
            <v>100</v>
          </cell>
          <cell r="W52">
            <v>100</v>
          </cell>
          <cell r="X52">
            <v>100</v>
          </cell>
          <cell r="Y52">
            <v>100</v>
          </cell>
          <cell r="Z52">
            <v>100</v>
          </cell>
          <cell r="AA52">
            <v>100</v>
          </cell>
          <cell r="AB52">
            <v>100</v>
          </cell>
          <cell r="AC52">
            <v>100</v>
          </cell>
          <cell r="AD52">
            <v>100</v>
          </cell>
          <cell r="AE52">
            <v>100</v>
          </cell>
          <cell r="AF52">
            <v>100</v>
          </cell>
          <cell r="AG52">
            <v>100</v>
          </cell>
          <cell r="AH52">
            <v>100</v>
          </cell>
          <cell r="AI52">
            <v>100</v>
          </cell>
          <cell r="AJ52">
            <v>100</v>
          </cell>
        </row>
        <row r="53">
          <cell r="A53" t="str">
            <v>1</v>
          </cell>
          <cell r="B53" t="str">
            <v>株式会社　バンダイロジパル</v>
          </cell>
          <cell r="C53" t="str">
            <v>3</v>
          </cell>
          <cell r="D53" t="str">
            <v>事業本部</v>
          </cell>
          <cell r="E53" t="str">
            <v>33</v>
          </cell>
          <cell r="F53" t="str">
            <v>海外業務部</v>
          </cell>
          <cell r="G53" t="str">
            <v>3301</v>
          </cell>
          <cell r="H53" t="str">
            <v>海外業務部</v>
          </cell>
          <cell r="I53" t="str">
            <v>1930</v>
          </cell>
          <cell r="J53" t="str">
            <v>海外業務</v>
          </cell>
          <cell r="K53" t="str">
            <v>1516</v>
          </cell>
          <cell r="L53" t="str">
            <v>海外　神戸</v>
          </cell>
          <cell r="M53" t="str">
            <v>15164999999999220331370237020520034海外-12003</v>
          </cell>
          <cell r="N53" t="str">
            <v>4</v>
          </cell>
          <cell r="O53" t="str">
            <v>他店</v>
          </cell>
          <cell r="P53" t="str">
            <v>3702</v>
          </cell>
          <cell r="Q53" t="str">
            <v>㈱寺子屋</v>
          </cell>
          <cell r="R53" t="str">
            <v>370205</v>
          </cell>
          <cell r="S53" t="str">
            <v>株式会社寺子屋　海外</v>
          </cell>
          <cell r="T53" t="str">
            <v>4海外</v>
          </cell>
          <cell r="U53" t="str">
            <v>2003</v>
          </cell>
          <cell r="V53">
            <v>0</v>
          </cell>
          <cell r="W53">
            <v>298446</v>
          </cell>
          <cell r="X53">
            <v>0</v>
          </cell>
          <cell r="Y53">
            <v>0</v>
          </cell>
          <cell r="Z53">
            <v>163500</v>
          </cell>
          <cell r="AA53">
            <v>230733</v>
          </cell>
          <cell r="AB53">
            <v>692679</v>
          </cell>
          <cell r="AC53">
            <v>132034</v>
          </cell>
          <cell r="AD53">
            <v>-45045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86989</v>
          </cell>
          <cell r="AJ53">
            <v>779668</v>
          </cell>
        </row>
        <row r="54">
          <cell r="A54" t="str">
            <v>1</v>
          </cell>
          <cell r="B54" t="str">
            <v>株式会社　バンダイロジパル</v>
          </cell>
          <cell r="C54" t="str">
            <v>3</v>
          </cell>
          <cell r="D54" t="str">
            <v>事業本部</v>
          </cell>
          <cell r="E54" t="str">
            <v>33</v>
          </cell>
          <cell r="F54" t="str">
            <v>海外業務部</v>
          </cell>
          <cell r="G54" t="str">
            <v>3301</v>
          </cell>
          <cell r="H54" t="str">
            <v>海外業務部</v>
          </cell>
          <cell r="I54" t="str">
            <v>1930</v>
          </cell>
          <cell r="J54" t="str">
            <v>海外業務</v>
          </cell>
          <cell r="K54" t="str">
            <v>1516</v>
          </cell>
          <cell r="L54" t="str">
            <v>海外　神戸</v>
          </cell>
          <cell r="M54" t="str">
            <v>15164999999999220331370299999999999合計-1</v>
          </cell>
          <cell r="N54" t="str">
            <v>4</v>
          </cell>
          <cell r="P54" t="str">
            <v>3702</v>
          </cell>
          <cell r="Q54" t="str">
            <v>　当　年　合　計　</v>
          </cell>
          <cell r="U54" t="str">
            <v>2003</v>
          </cell>
          <cell r="V54">
            <v>0</v>
          </cell>
          <cell r="W54">
            <v>298446</v>
          </cell>
          <cell r="X54">
            <v>0</v>
          </cell>
          <cell r="Y54">
            <v>0</v>
          </cell>
          <cell r="Z54">
            <v>163500</v>
          </cell>
          <cell r="AA54">
            <v>230733</v>
          </cell>
          <cell r="AB54">
            <v>692679</v>
          </cell>
          <cell r="AC54">
            <v>132034</v>
          </cell>
          <cell r="AD54">
            <v>-45045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86989</v>
          </cell>
          <cell r="AJ54">
            <v>779668</v>
          </cell>
        </row>
        <row r="55">
          <cell r="A55" t="str">
            <v>1</v>
          </cell>
          <cell r="B55" t="str">
            <v>株式会社　バンダイロジパル</v>
          </cell>
          <cell r="C55" t="str">
            <v>3</v>
          </cell>
          <cell r="D55" t="str">
            <v>事業本部</v>
          </cell>
          <cell r="E55" t="str">
            <v>33</v>
          </cell>
          <cell r="F55" t="str">
            <v>海外業務部</v>
          </cell>
          <cell r="G55" t="str">
            <v>3301</v>
          </cell>
          <cell r="H55" t="str">
            <v>海外業務部</v>
          </cell>
          <cell r="I55" t="str">
            <v>1930</v>
          </cell>
          <cell r="J55" t="str">
            <v>海外業務</v>
          </cell>
          <cell r="K55" t="str">
            <v>1516</v>
          </cell>
          <cell r="L55" t="str">
            <v>海外　神戸</v>
          </cell>
          <cell r="M55" t="str">
            <v>15164999999999220331370299999合計-2</v>
          </cell>
          <cell r="N55" t="str">
            <v>4</v>
          </cell>
          <cell r="P55" t="str">
            <v>3702</v>
          </cell>
          <cell r="Q55" t="str">
            <v>　昨　年　対　比（％）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  <cell r="AG55">
            <v>100</v>
          </cell>
          <cell r="AH55">
            <v>100</v>
          </cell>
          <cell r="AI55">
            <v>100</v>
          </cell>
          <cell r="AJ55">
            <v>100</v>
          </cell>
        </row>
        <row r="56">
          <cell r="A56" t="str">
            <v>1</v>
          </cell>
          <cell r="B56" t="str">
            <v>株式会社　バンダイロジパル</v>
          </cell>
          <cell r="C56" t="str">
            <v>3</v>
          </cell>
          <cell r="D56" t="str">
            <v>事業本部</v>
          </cell>
          <cell r="E56" t="str">
            <v>33</v>
          </cell>
          <cell r="F56" t="str">
            <v>海外業務部</v>
          </cell>
          <cell r="G56" t="str">
            <v>3301</v>
          </cell>
          <cell r="H56" t="str">
            <v>海外業務部</v>
          </cell>
          <cell r="I56" t="str">
            <v>1930</v>
          </cell>
          <cell r="J56" t="str">
            <v>海外業務</v>
          </cell>
          <cell r="K56" t="str">
            <v>1516</v>
          </cell>
          <cell r="L56" t="str">
            <v>海外　神戸</v>
          </cell>
          <cell r="M56" t="str">
            <v>15164999999999888114310231021120034海外-12002</v>
          </cell>
          <cell r="N56" t="str">
            <v>4</v>
          </cell>
          <cell r="O56" t="str">
            <v>他店</v>
          </cell>
          <cell r="P56" t="str">
            <v>3102</v>
          </cell>
          <cell r="Q56" t="str">
            <v>大和玩具㈱</v>
          </cell>
          <cell r="R56" t="str">
            <v>310211</v>
          </cell>
          <cell r="S56" t="str">
            <v>大和玩具株式会社 海外</v>
          </cell>
          <cell r="T56" t="str">
            <v>4海外</v>
          </cell>
          <cell r="U56" t="str">
            <v>2002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68400</v>
          </cell>
          <cell r="AD56">
            <v>0</v>
          </cell>
          <cell r="AE56">
            <v>0</v>
          </cell>
          <cell r="AF56">
            <v>120684</v>
          </cell>
          <cell r="AG56">
            <v>0</v>
          </cell>
          <cell r="AH56">
            <v>0</v>
          </cell>
          <cell r="AI56">
            <v>189084</v>
          </cell>
          <cell r="AJ56">
            <v>189084</v>
          </cell>
        </row>
        <row r="57">
          <cell r="A57" t="str">
            <v>1</v>
          </cell>
          <cell r="B57" t="str">
            <v>株式会社　バンダイロジパル</v>
          </cell>
          <cell r="C57" t="str">
            <v>3</v>
          </cell>
          <cell r="D57" t="str">
            <v>事業本部</v>
          </cell>
          <cell r="E57" t="str">
            <v>33</v>
          </cell>
          <cell r="F57" t="str">
            <v>海外業務部</v>
          </cell>
          <cell r="G57" t="str">
            <v>3301</v>
          </cell>
          <cell r="H57" t="str">
            <v>海外業務部</v>
          </cell>
          <cell r="I57" t="str">
            <v>1930</v>
          </cell>
          <cell r="J57" t="str">
            <v>海外業務</v>
          </cell>
          <cell r="K57" t="str">
            <v>1516</v>
          </cell>
          <cell r="L57" t="str">
            <v>海外　神戸</v>
          </cell>
          <cell r="M57" t="str">
            <v>15164999999999888114310231021920034海外-12003</v>
          </cell>
          <cell r="N57" t="str">
            <v>4</v>
          </cell>
          <cell r="O57" t="str">
            <v>他店</v>
          </cell>
          <cell r="P57" t="str">
            <v>3102</v>
          </cell>
          <cell r="Q57" t="str">
            <v>大和玩具㈱</v>
          </cell>
          <cell r="R57" t="str">
            <v>310219</v>
          </cell>
          <cell r="S57" t="str">
            <v>大和玩具㈱海外(神戸)</v>
          </cell>
          <cell r="T57" t="str">
            <v>4海外</v>
          </cell>
          <cell r="U57" t="str">
            <v>2003</v>
          </cell>
          <cell r="V57">
            <v>70494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41391</v>
          </cell>
          <cell r="AB57">
            <v>111885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111885</v>
          </cell>
        </row>
        <row r="58">
          <cell r="A58" t="str">
            <v>1</v>
          </cell>
          <cell r="B58" t="str">
            <v>株式会社　バンダイロジパル</v>
          </cell>
          <cell r="C58" t="str">
            <v>3</v>
          </cell>
          <cell r="D58" t="str">
            <v>事業本部</v>
          </cell>
          <cell r="E58" t="str">
            <v>33</v>
          </cell>
          <cell r="F58" t="str">
            <v>海外業務部</v>
          </cell>
          <cell r="G58" t="str">
            <v>3301</v>
          </cell>
          <cell r="H58" t="str">
            <v>海外業務部</v>
          </cell>
          <cell r="I58" t="str">
            <v>1930</v>
          </cell>
          <cell r="J58" t="str">
            <v>海外業務</v>
          </cell>
          <cell r="K58" t="str">
            <v>1516</v>
          </cell>
          <cell r="L58" t="str">
            <v>海外　神戸</v>
          </cell>
          <cell r="M58" t="str">
            <v>15164999999999888114310299999999999合計-0</v>
          </cell>
          <cell r="N58" t="str">
            <v>4</v>
          </cell>
          <cell r="P58" t="str">
            <v>3102</v>
          </cell>
          <cell r="Q58" t="str">
            <v>　前　年　合　計　</v>
          </cell>
          <cell r="U58" t="str">
            <v>2002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68400</v>
          </cell>
          <cell r="AD58">
            <v>0</v>
          </cell>
          <cell r="AE58">
            <v>0</v>
          </cell>
          <cell r="AF58">
            <v>120684</v>
          </cell>
          <cell r="AG58">
            <v>0</v>
          </cell>
          <cell r="AH58">
            <v>0</v>
          </cell>
          <cell r="AI58">
            <v>189084</v>
          </cell>
          <cell r="AJ58">
            <v>189084</v>
          </cell>
        </row>
        <row r="59">
          <cell r="A59" t="str">
            <v>1</v>
          </cell>
          <cell r="B59" t="str">
            <v>株式会社　バンダイロジパル</v>
          </cell>
          <cell r="C59" t="str">
            <v>3</v>
          </cell>
          <cell r="D59" t="str">
            <v>事業本部</v>
          </cell>
          <cell r="E59" t="str">
            <v>33</v>
          </cell>
          <cell r="F59" t="str">
            <v>海外業務部</v>
          </cell>
          <cell r="G59" t="str">
            <v>3301</v>
          </cell>
          <cell r="H59" t="str">
            <v>海外業務部</v>
          </cell>
          <cell r="I59" t="str">
            <v>1930</v>
          </cell>
          <cell r="J59" t="str">
            <v>海外業務</v>
          </cell>
          <cell r="K59" t="str">
            <v>1516</v>
          </cell>
          <cell r="L59" t="str">
            <v>海外　神戸</v>
          </cell>
          <cell r="M59" t="str">
            <v>15164999999999888114310299999999999合計-1</v>
          </cell>
          <cell r="N59" t="str">
            <v>4</v>
          </cell>
          <cell r="P59" t="str">
            <v>3102</v>
          </cell>
          <cell r="Q59" t="str">
            <v>　当　年　合　計　</v>
          </cell>
          <cell r="U59" t="str">
            <v>2003</v>
          </cell>
          <cell r="V59">
            <v>70494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41391</v>
          </cell>
          <cell r="AB59">
            <v>111885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111885</v>
          </cell>
        </row>
        <row r="60">
          <cell r="A60" t="str">
            <v>1</v>
          </cell>
          <cell r="B60" t="str">
            <v>株式会社　バンダイロジパル</v>
          </cell>
          <cell r="C60" t="str">
            <v>3</v>
          </cell>
          <cell r="D60" t="str">
            <v>事業本部</v>
          </cell>
          <cell r="E60" t="str">
            <v>33</v>
          </cell>
          <cell r="F60" t="str">
            <v>海外業務部</v>
          </cell>
          <cell r="G60" t="str">
            <v>3301</v>
          </cell>
          <cell r="H60" t="str">
            <v>海外業務部</v>
          </cell>
          <cell r="I60" t="str">
            <v>1930</v>
          </cell>
          <cell r="J60" t="str">
            <v>海外業務</v>
          </cell>
          <cell r="K60" t="str">
            <v>1516</v>
          </cell>
          <cell r="L60" t="str">
            <v>海外　神戸</v>
          </cell>
          <cell r="M60" t="str">
            <v>15164999999999888114310299999合計-2</v>
          </cell>
          <cell r="N60" t="str">
            <v>4</v>
          </cell>
          <cell r="P60" t="str">
            <v>3102</v>
          </cell>
          <cell r="Q60" t="str">
            <v>　昨　年　対　比（％）</v>
          </cell>
          <cell r="V60">
            <v>100</v>
          </cell>
          <cell r="W60">
            <v>100</v>
          </cell>
          <cell r="X60">
            <v>100</v>
          </cell>
          <cell r="Y60">
            <v>100</v>
          </cell>
          <cell r="Z60">
            <v>100</v>
          </cell>
          <cell r="AA60">
            <v>100</v>
          </cell>
          <cell r="AB60">
            <v>100</v>
          </cell>
          <cell r="AC60">
            <v>0</v>
          </cell>
          <cell r="AD60">
            <v>100</v>
          </cell>
          <cell r="AE60">
            <v>100</v>
          </cell>
          <cell r="AF60">
            <v>0</v>
          </cell>
          <cell r="AG60">
            <v>100</v>
          </cell>
          <cell r="AH60">
            <v>100</v>
          </cell>
          <cell r="AI60">
            <v>0</v>
          </cell>
          <cell r="AJ60">
            <v>59</v>
          </cell>
        </row>
        <row r="61">
          <cell r="A61" t="str">
            <v>1</v>
          </cell>
          <cell r="B61" t="str">
            <v>株式会社　バンダイロジパル</v>
          </cell>
          <cell r="C61" t="str">
            <v>3</v>
          </cell>
          <cell r="D61" t="str">
            <v>事業本部</v>
          </cell>
          <cell r="E61" t="str">
            <v>33</v>
          </cell>
          <cell r="F61" t="str">
            <v>海外業務部</v>
          </cell>
          <cell r="G61" t="str">
            <v>3301</v>
          </cell>
          <cell r="H61" t="str">
            <v>海外業務部</v>
          </cell>
          <cell r="I61" t="str">
            <v>1930</v>
          </cell>
          <cell r="J61" t="str">
            <v>海外業務</v>
          </cell>
          <cell r="K61" t="str">
            <v>1516</v>
          </cell>
          <cell r="L61" t="str">
            <v>海外　神戸</v>
          </cell>
          <cell r="M61" t="str">
            <v>15164999999999910999553755370120034海外-12002</v>
          </cell>
          <cell r="N61" t="str">
            <v>4</v>
          </cell>
          <cell r="O61" t="str">
            <v>他店</v>
          </cell>
          <cell r="P61" t="str">
            <v>5537</v>
          </cell>
          <cell r="Q61" t="str">
            <v>不二貿易 ㈱</v>
          </cell>
          <cell r="R61" t="str">
            <v>553701</v>
          </cell>
          <cell r="S61" t="str">
            <v>不二貿易株式会社 海外</v>
          </cell>
          <cell r="T61" t="str">
            <v>4海外</v>
          </cell>
          <cell r="U61" t="str">
            <v>2002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164800</v>
          </cell>
          <cell r="AD61">
            <v>0</v>
          </cell>
          <cell r="AE61">
            <v>206800</v>
          </cell>
          <cell r="AF61">
            <v>0</v>
          </cell>
          <cell r="AG61">
            <v>0</v>
          </cell>
          <cell r="AH61">
            <v>0</v>
          </cell>
          <cell r="AI61">
            <v>371600</v>
          </cell>
          <cell r="AJ61">
            <v>371600</v>
          </cell>
        </row>
        <row r="62">
          <cell r="A62" t="str">
            <v>1</v>
          </cell>
          <cell r="B62" t="str">
            <v>株式会社　バンダイロジパル</v>
          </cell>
          <cell r="C62" t="str">
            <v>3</v>
          </cell>
          <cell r="D62" t="str">
            <v>事業本部</v>
          </cell>
          <cell r="E62" t="str">
            <v>33</v>
          </cell>
          <cell r="F62" t="str">
            <v>海外業務部</v>
          </cell>
          <cell r="G62" t="str">
            <v>3301</v>
          </cell>
          <cell r="H62" t="str">
            <v>海外業務部</v>
          </cell>
          <cell r="I62" t="str">
            <v>1930</v>
          </cell>
          <cell r="J62" t="str">
            <v>海外業務</v>
          </cell>
          <cell r="K62" t="str">
            <v>1516</v>
          </cell>
          <cell r="L62" t="str">
            <v>海外　神戸</v>
          </cell>
          <cell r="M62" t="str">
            <v>15164999999999910999553755371320034海外-12003</v>
          </cell>
          <cell r="N62" t="str">
            <v>4</v>
          </cell>
          <cell r="O62" t="str">
            <v>他店</v>
          </cell>
          <cell r="P62" t="str">
            <v>5537</v>
          </cell>
          <cell r="Q62" t="str">
            <v>不二貿易 ㈱</v>
          </cell>
          <cell r="R62" t="str">
            <v>553713</v>
          </cell>
          <cell r="S62" t="str">
            <v>不二貿易㈱海外(神戸)</v>
          </cell>
          <cell r="T62" t="str">
            <v>4海外</v>
          </cell>
          <cell r="U62" t="str">
            <v>2003</v>
          </cell>
          <cell r="V62">
            <v>89000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89000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89000</v>
          </cell>
        </row>
        <row r="63">
          <cell r="A63" t="str">
            <v>1</v>
          </cell>
          <cell r="B63" t="str">
            <v>株式会社　バンダイロジパル</v>
          </cell>
          <cell r="C63" t="str">
            <v>3</v>
          </cell>
          <cell r="D63" t="str">
            <v>事業本部</v>
          </cell>
          <cell r="E63" t="str">
            <v>33</v>
          </cell>
          <cell r="F63" t="str">
            <v>海外業務部</v>
          </cell>
          <cell r="G63" t="str">
            <v>3301</v>
          </cell>
          <cell r="H63" t="str">
            <v>海外業務部</v>
          </cell>
          <cell r="I63" t="str">
            <v>1930</v>
          </cell>
          <cell r="J63" t="str">
            <v>海外業務</v>
          </cell>
          <cell r="K63" t="str">
            <v>1516</v>
          </cell>
          <cell r="L63" t="str">
            <v>海外　神戸</v>
          </cell>
          <cell r="M63" t="str">
            <v>15164999999999910999553799999999999合計-0</v>
          </cell>
          <cell r="N63" t="str">
            <v>4</v>
          </cell>
          <cell r="P63" t="str">
            <v>5537</v>
          </cell>
          <cell r="Q63" t="str">
            <v>　前　年　合　計　</v>
          </cell>
          <cell r="U63" t="str">
            <v>2002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164800</v>
          </cell>
          <cell r="AD63">
            <v>0</v>
          </cell>
          <cell r="AE63">
            <v>206800</v>
          </cell>
          <cell r="AF63">
            <v>0</v>
          </cell>
          <cell r="AG63">
            <v>0</v>
          </cell>
          <cell r="AH63">
            <v>0</v>
          </cell>
          <cell r="AI63">
            <v>371600</v>
          </cell>
          <cell r="AJ63">
            <v>371600</v>
          </cell>
        </row>
        <row r="64">
          <cell r="A64" t="str">
            <v>1</v>
          </cell>
          <cell r="B64" t="str">
            <v>株式会社　バンダイロジパル</v>
          </cell>
          <cell r="C64" t="str">
            <v>3</v>
          </cell>
          <cell r="D64" t="str">
            <v>事業本部</v>
          </cell>
          <cell r="E64" t="str">
            <v>33</v>
          </cell>
          <cell r="F64" t="str">
            <v>海外業務部</v>
          </cell>
          <cell r="G64" t="str">
            <v>3301</v>
          </cell>
          <cell r="H64" t="str">
            <v>海外業務部</v>
          </cell>
          <cell r="I64" t="str">
            <v>1930</v>
          </cell>
          <cell r="J64" t="str">
            <v>海外業務</v>
          </cell>
          <cell r="K64" t="str">
            <v>1516</v>
          </cell>
          <cell r="L64" t="str">
            <v>海外　神戸</v>
          </cell>
          <cell r="M64" t="str">
            <v>15164999999999910999553799999999999合計-1</v>
          </cell>
          <cell r="N64" t="str">
            <v>4</v>
          </cell>
          <cell r="P64" t="str">
            <v>5537</v>
          </cell>
          <cell r="Q64" t="str">
            <v>　当　年　合　計　</v>
          </cell>
          <cell r="U64" t="str">
            <v>2003</v>
          </cell>
          <cell r="V64">
            <v>89000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89000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89000</v>
          </cell>
        </row>
        <row r="65">
          <cell r="A65" t="str">
            <v>1</v>
          </cell>
          <cell r="B65" t="str">
            <v>株式会社　バンダイロジパル</v>
          </cell>
          <cell r="C65" t="str">
            <v>3</v>
          </cell>
          <cell r="D65" t="str">
            <v>事業本部</v>
          </cell>
          <cell r="E65" t="str">
            <v>33</v>
          </cell>
          <cell r="F65" t="str">
            <v>海外業務部</v>
          </cell>
          <cell r="G65" t="str">
            <v>3301</v>
          </cell>
          <cell r="H65" t="str">
            <v>海外業務部</v>
          </cell>
          <cell r="I65" t="str">
            <v>1930</v>
          </cell>
          <cell r="J65" t="str">
            <v>海外業務</v>
          </cell>
          <cell r="K65" t="str">
            <v>1516</v>
          </cell>
          <cell r="L65" t="str">
            <v>海外　神戸</v>
          </cell>
          <cell r="M65" t="str">
            <v>15164999999999910999553799999合計-2</v>
          </cell>
          <cell r="N65" t="str">
            <v>4</v>
          </cell>
          <cell r="P65" t="str">
            <v>5537</v>
          </cell>
          <cell r="Q65" t="str">
            <v>　昨　年　対　比（％）</v>
          </cell>
          <cell r="V65">
            <v>100</v>
          </cell>
          <cell r="W65">
            <v>100</v>
          </cell>
          <cell r="X65">
            <v>100</v>
          </cell>
          <cell r="Y65">
            <v>100</v>
          </cell>
          <cell r="Z65">
            <v>100</v>
          </cell>
          <cell r="AA65">
            <v>100</v>
          </cell>
          <cell r="AB65">
            <v>100</v>
          </cell>
          <cell r="AC65">
            <v>0</v>
          </cell>
          <cell r="AD65">
            <v>100</v>
          </cell>
          <cell r="AE65">
            <v>0</v>
          </cell>
          <cell r="AF65">
            <v>100</v>
          </cell>
          <cell r="AG65">
            <v>100</v>
          </cell>
          <cell r="AH65">
            <v>100</v>
          </cell>
          <cell r="AI65">
            <v>0</v>
          </cell>
          <cell r="AJ65">
            <v>23</v>
          </cell>
        </row>
        <row r="66">
          <cell r="A66" t="str">
            <v>1</v>
          </cell>
          <cell r="B66" t="str">
            <v>株式会社　バンダイロジパル</v>
          </cell>
          <cell r="C66" t="str">
            <v>3</v>
          </cell>
          <cell r="D66" t="str">
            <v>事業本部</v>
          </cell>
          <cell r="E66" t="str">
            <v>33</v>
          </cell>
          <cell r="F66" t="str">
            <v>海外業務部</v>
          </cell>
          <cell r="G66" t="str">
            <v>3301</v>
          </cell>
          <cell r="H66" t="str">
            <v>海外業務部</v>
          </cell>
          <cell r="I66" t="str">
            <v>1930</v>
          </cell>
          <cell r="J66" t="str">
            <v>海外業務</v>
          </cell>
          <cell r="K66" t="str">
            <v>1516</v>
          </cell>
          <cell r="L66" t="str">
            <v>海外　神戸</v>
          </cell>
          <cell r="M66" t="str">
            <v>15164999999999999999531153110120024海外-12002</v>
          </cell>
          <cell r="N66" t="str">
            <v>4</v>
          </cell>
          <cell r="O66" t="str">
            <v>他店</v>
          </cell>
          <cell r="P66" t="str">
            <v>5311</v>
          </cell>
          <cell r="Q66" t="str">
            <v>㈱ドリームオフィス</v>
          </cell>
          <cell r="R66" t="str">
            <v>531101</v>
          </cell>
          <cell r="S66" t="str">
            <v>(株)ﾋﾞｯｸﾞ(海外)</v>
          </cell>
          <cell r="T66" t="str">
            <v>4海外</v>
          </cell>
          <cell r="U66" t="str">
            <v>2002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120896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120896</v>
          </cell>
          <cell r="AJ66">
            <v>120896</v>
          </cell>
        </row>
        <row r="67">
          <cell r="A67" t="str">
            <v>1</v>
          </cell>
          <cell r="B67" t="str">
            <v>株式会社　バンダイロジパル</v>
          </cell>
          <cell r="C67" t="str">
            <v>3</v>
          </cell>
          <cell r="D67" t="str">
            <v>事業本部</v>
          </cell>
          <cell r="E67" t="str">
            <v>33</v>
          </cell>
          <cell r="F67" t="str">
            <v>海外業務部</v>
          </cell>
          <cell r="G67" t="str">
            <v>3301</v>
          </cell>
          <cell r="H67" t="str">
            <v>海外業務部</v>
          </cell>
          <cell r="I67" t="str">
            <v>1930</v>
          </cell>
          <cell r="J67" t="str">
            <v>海外業務</v>
          </cell>
          <cell r="K67" t="str">
            <v>1516</v>
          </cell>
          <cell r="L67" t="str">
            <v>海外　神戸</v>
          </cell>
          <cell r="M67" t="str">
            <v>15164999999999999999531199999999999合計-0</v>
          </cell>
          <cell r="N67" t="str">
            <v>4</v>
          </cell>
          <cell r="P67" t="str">
            <v>5311</v>
          </cell>
          <cell r="Q67" t="str">
            <v>　前　年　合　計　</v>
          </cell>
          <cell r="U67" t="str">
            <v>2002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120896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120896</v>
          </cell>
          <cell r="AJ67">
            <v>120896</v>
          </cell>
        </row>
        <row r="68">
          <cell r="A68" t="str">
            <v>1</v>
          </cell>
          <cell r="B68" t="str">
            <v>株式会社　バンダイロジパル</v>
          </cell>
          <cell r="C68" t="str">
            <v>3</v>
          </cell>
          <cell r="D68" t="str">
            <v>事業本部</v>
          </cell>
          <cell r="E68" t="str">
            <v>33</v>
          </cell>
          <cell r="F68" t="str">
            <v>海外業務部</v>
          </cell>
          <cell r="G68" t="str">
            <v>3301</v>
          </cell>
          <cell r="H68" t="str">
            <v>海外業務部</v>
          </cell>
          <cell r="I68" t="str">
            <v>1930</v>
          </cell>
          <cell r="J68" t="str">
            <v>海外業務</v>
          </cell>
          <cell r="K68" t="str">
            <v>1516</v>
          </cell>
          <cell r="L68" t="str">
            <v>海外　神戸</v>
          </cell>
          <cell r="M68" t="str">
            <v>15164999999999999999554255420020024海外-12002</v>
          </cell>
          <cell r="N68" t="str">
            <v>4</v>
          </cell>
          <cell r="O68" t="str">
            <v>他店</v>
          </cell>
          <cell r="P68" t="str">
            <v>5542</v>
          </cell>
          <cell r="Q68" t="str">
            <v>ﾌﾙﾀ製菓 ㈱</v>
          </cell>
          <cell r="R68" t="str">
            <v>554200</v>
          </cell>
          <cell r="S68" t="str">
            <v>フルタ製菓　株式会社</v>
          </cell>
          <cell r="T68" t="str">
            <v>4海外</v>
          </cell>
          <cell r="U68" t="str">
            <v>2002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245910</v>
          </cell>
          <cell r="AA68">
            <v>0</v>
          </cell>
          <cell r="AB68">
            <v>245910</v>
          </cell>
          <cell r="AC68">
            <v>0</v>
          </cell>
          <cell r="AD68">
            <v>129500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129500</v>
          </cell>
          <cell r="AJ68">
            <v>375410</v>
          </cell>
        </row>
        <row r="69">
          <cell r="A69" t="str">
            <v>1</v>
          </cell>
          <cell r="B69" t="str">
            <v>株式会社　バンダイロジパル</v>
          </cell>
          <cell r="C69" t="str">
            <v>3</v>
          </cell>
          <cell r="D69" t="str">
            <v>事業本部</v>
          </cell>
          <cell r="E69" t="str">
            <v>33</v>
          </cell>
          <cell r="F69" t="str">
            <v>海外業務部</v>
          </cell>
          <cell r="G69" t="str">
            <v>3301</v>
          </cell>
          <cell r="H69" t="str">
            <v>海外業務部</v>
          </cell>
          <cell r="I69" t="str">
            <v>1930</v>
          </cell>
          <cell r="J69" t="str">
            <v>海外業務</v>
          </cell>
          <cell r="K69" t="str">
            <v>1516</v>
          </cell>
          <cell r="L69" t="str">
            <v>海外　神戸</v>
          </cell>
          <cell r="M69" t="str">
            <v>15164999999999999999554299999999999合計-0</v>
          </cell>
          <cell r="N69" t="str">
            <v>4</v>
          </cell>
          <cell r="P69" t="str">
            <v>5542</v>
          </cell>
          <cell r="Q69" t="str">
            <v>　前　年　合　計　</v>
          </cell>
          <cell r="U69" t="str">
            <v>2002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245910</v>
          </cell>
          <cell r="AA69">
            <v>0</v>
          </cell>
          <cell r="AB69">
            <v>245910</v>
          </cell>
          <cell r="AC69">
            <v>0</v>
          </cell>
          <cell r="AD69">
            <v>129500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129500</v>
          </cell>
          <cell r="AJ69">
            <v>375410</v>
          </cell>
        </row>
        <row r="70">
          <cell r="A70" t="str">
            <v>1</v>
          </cell>
          <cell r="B70" t="str">
            <v>株式会社　バンダイロジパル</v>
          </cell>
          <cell r="C70" t="str">
            <v>3</v>
          </cell>
          <cell r="D70" t="str">
            <v>事業本部</v>
          </cell>
          <cell r="E70" t="str">
            <v>33</v>
          </cell>
          <cell r="F70" t="str">
            <v>海外業務部</v>
          </cell>
          <cell r="G70" t="str">
            <v>3301</v>
          </cell>
          <cell r="H70" t="str">
            <v>海外業務部</v>
          </cell>
          <cell r="I70" t="str">
            <v>1930</v>
          </cell>
          <cell r="J70" t="str">
            <v>海外業務</v>
          </cell>
          <cell r="K70" t="str">
            <v>1516</v>
          </cell>
          <cell r="L70" t="str">
            <v>海外　神戸</v>
          </cell>
          <cell r="M70" t="str">
            <v>1516499999999999999999999999999999999合計-0</v>
          </cell>
          <cell r="N70" t="str">
            <v>4</v>
          </cell>
          <cell r="Q70" t="str">
            <v>　グループ　前　年　合　計　</v>
          </cell>
          <cell r="U70" t="str">
            <v>2002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2273463</v>
          </cell>
          <cell r="AA70">
            <v>1213048</v>
          </cell>
          <cell r="AB70">
            <v>3486511</v>
          </cell>
          <cell r="AC70">
            <v>1283498</v>
          </cell>
          <cell r="AD70">
            <v>2222555</v>
          </cell>
          <cell r="AE70">
            <v>2602644</v>
          </cell>
          <cell r="AF70">
            <v>1152546</v>
          </cell>
          <cell r="AG70">
            <v>885658</v>
          </cell>
          <cell r="AH70">
            <v>828948</v>
          </cell>
          <cell r="AI70">
            <v>8975849</v>
          </cell>
          <cell r="AJ70">
            <v>12462360</v>
          </cell>
        </row>
        <row r="71">
          <cell r="A71" t="str">
            <v>1</v>
          </cell>
          <cell r="B71" t="str">
            <v>株式会社　バンダイロジパル</v>
          </cell>
          <cell r="C71" t="str">
            <v>3</v>
          </cell>
          <cell r="D71" t="str">
            <v>事業本部</v>
          </cell>
          <cell r="E71" t="str">
            <v>33</v>
          </cell>
          <cell r="F71" t="str">
            <v>海外業務部</v>
          </cell>
          <cell r="G71" t="str">
            <v>3301</v>
          </cell>
          <cell r="H71" t="str">
            <v>海外業務部</v>
          </cell>
          <cell r="I71" t="str">
            <v>1930</v>
          </cell>
          <cell r="J71" t="str">
            <v>海外業務</v>
          </cell>
          <cell r="K71" t="str">
            <v>1516</v>
          </cell>
          <cell r="L71" t="str">
            <v>海外　神戸</v>
          </cell>
          <cell r="M71" t="str">
            <v>1516499999999999999999999999999999999合計-1</v>
          </cell>
          <cell r="N71" t="str">
            <v>4</v>
          </cell>
          <cell r="Q71" t="str">
            <v>　グループ　当　年　合　計</v>
          </cell>
          <cell r="U71" t="str">
            <v>2003</v>
          </cell>
          <cell r="V71">
            <v>1973918</v>
          </cell>
          <cell r="W71">
            <v>1871501</v>
          </cell>
          <cell r="X71">
            <v>1123883</v>
          </cell>
          <cell r="Y71">
            <v>1620868</v>
          </cell>
          <cell r="Z71">
            <v>2579054</v>
          </cell>
          <cell r="AA71">
            <v>1636468</v>
          </cell>
          <cell r="AB71">
            <v>10805692</v>
          </cell>
          <cell r="AC71">
            <v>2571256</v>
          </cell>
          <cell r="AD71">
            <v>2178616</v>
          </cell>
          <cell r="AE71">
            <v>2931387</v>
          </cell>
          <cell r="AF71">
            <v>2638555</v>
          </cell>
          <cell r="AG71">
            <v>2154313</v>
          </cell>
          <cell r="AH71">
            <v>1431191</v>
          </cell>
          <cell r="AI71">
            <v>13905318</v>
          </cell>
          <cell r="AJ71">
            <v>24711010</v>
          </cell>
        </row>
        <row r="72">
          <cell r="A72" t="str">
            <v>1</v>
          </cell>
          <cell r="B72" t="str">
            <v>株式会社　バンダイロジパル</v>
          </cell>
          <cell r="C72" t="str">
            <v>3</v>
          </cell>
          <cell r="D72" t="str">
            <v>事業本部</v>
          </cell>
          <cell r="E72" t="str">
            <v>33</v>
          </cell>
          <cell r="F72" t="str">
            <v>海外業務部</v>
          </cell>
          <cell r="G72" t="str">
            <v>3301</v>
          </cell>
          <cell r="H72" t="str">
            <v>海外業務部</v>
          </cell>
          <cell r="I72" t="str">
            <v>1930</v>
          </cell>
          <cell r="J72" t="str">
            <v>海外業務</v>
          </cell>
          <cell r="K72" t="str">
            <v>1516</v>
          </cell>
          <cell r="L72" t="str">
            <v>海外　神戸</v>
          </cell>
          <cell r="M72" t="str">
            <v>1516999999999999999999999999999合計-0</v>
          </cell>
          <cell r="Q72" t="str">
            <v>　売　上　部　門　前　年　総　合　計　</v>
          </cell>
          <cell r="U72" t="str">
            <v>2002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2273463</v>
          </cell>
          <cell r="AA72">
            <v>1213048</v>
          </cell>
          <cell r="AB72">
            <v>3486511</v>
          </cell>
          <cell r="AC72">
            <v>1512510</v>
          </cell>
          <cell r="AD72">
            <v>2222555</v>
          </cell>
          <cell r="AE72">
            <v>2647031</v>
          </cell>
          <cell r="AF72">
            <v>1396405</v>
          </cell>
          <cell r="AG72">
            <v>993856</v>
          </cell>
          <cell r="AH72">
            <v>828948</v>
          </cell>
          <cell r="AI72">
            <v>9601305</v>
          </cell>
          <cell r="AJ72">
            <v>13087816</v>
          </cell>
        </row>
        <row r="73">
          <cell r="A73" t="str">
            <v>1</v>
          </cell>
          <cell r="B73" t="str">
            <v>株式会社　バンダイロジパル</v>
          </cell>
          <cell r="C73" t="str">
            <v>3</v>
          </cell>
          <cell r="D73" t="str">
            <v>事業本部</v>
          </cell>
          <cell r="E73" t="str">
            <v>33</v>
          </cell>
          <cell r="F73" t="str">
            <v>海外業務部</v>
          </cell>
          <cell r="G73" t="str">
            <v>3301</v>
          </cell>
          <cell r="H73" t="str">
            <v>海外業務部</v>
          </cell>
          <cell r="I73" t="str">
            <v>1930</v>
          </cell>
          <cell r="J73" t="str">
            <v>海外業務</v>
          </cell>
          <cell r="K73" t="str">
            <v>1516</v>
          </cell>
          <cell r="L73" t="str">
            <v>海外　神戸</v>
          </cell>
          <cell r="M73" t="str">
            <v>1516999999999999999999999999999合計-1</v>
          </cell>
          <cell r="Q73" t="str">
            <v>　売　上　部　門　当　年　総　合　計　</v>
          </cell>
          <cell r="U73" t="str">
            <v>2003</v>
          </cell>
          <cell r="V73">
            <v>1973918</v>
          </cell>
          <cell r="W73">
            <v>1871501</v>
          </cell>
          <cell r="X73">
            <v>1574719</v>
          </cell>
          <cell r="Y73">
            <v>1741560</v>
          </cell>
          <cell r="Z73">
            <v>2579054</v>
          </cell>
          <cell r="AA73">
            <v>1636468</v>
          </cell>
          <cell r="AB73">
            <v>11377220</v>
          </cell>
          <cell r="AC73">
            <v>2571256</v>
          </cell>
          <cell r="AD73">
            <v>2192616</v>
          </cell>
          <cell r="AE73">
            <v>2931387</v>
          </cell>
          <cell r="AF73">
            <v>2638555</v>
          </cell>
          <cell r="AG73">
            <v>2154313</v>
          </cell>
          <cell r="AH73">
            <v>1431191</v>
          </cell>
          <cell r="AI73">
            <v>13919318</v>
          </cell>
          <cell r="AJ73">
            <v>25296538</v>
          </cell>
        </row>
        <row r="74">
          <cell r="A74" t="str">
            <v>1</v>
          </cell>
          <cell r="B74" t="str">
            <v>株式会社　バンダイロジパル</v>
          </cell>
          <cell r="C74" t="str">
            <v>3</v>
          </cell>
          <cell r="D74" t="str">
            <v>事業本部</v>
          </cell>
          <cell r="E74" t="str">
            <v>33</v>
          </cell>
          <cell r="F74" t="str">
            <v>海外業務部</v>
          </cell>
          <cell r="G74" t="str">
            <v>3301</v>
          </cell>
          <cell r="H74" t="str">
            <v>海外業務部</v>
          </cell>
          <cell r="I74" t="str">
            <v>1930</v>
          </cell>
          <cell r="J74" t="str">
            <v>海外業務</v>
          </cell>
          <cell r="K74" t="str">
            <v>1519</v>
          </cell>
          <cell r="L74" t="str">
            <v>海外　東京</v>
          </cell>
          <cell r="M74" t="str">
            <v>15191999999831920819510051018120034海外-12002</v>
          </cell>
          <cell r="N74" t="str">
            <v>1</v>
          </cell>
          <cell r="O74" t="str">
            <v>バンダイ</v>
          </cell>
          <cell r="P74" t="str">
            <v>5100</v>
          </cell>
          <cell r="Q74" t="str">
            <v>㈱ﾊﾞﾝﾀﾞｲ</v>
          </cell>
          <cell r="R74" t="str">
            <v>510181</v>
          </cell>
          <cell r="S74" t="str">
            <v>(株)ﾊﾞﾝﾀﾞｲ ﾎﾋﾞｰ事業部</v>
          </cell>
          <cell r="T74" t="str">
            <v>4海外</v>
          </cell>
          <cell r="U74" t="str">
            <v>2002</v>
          </cell>
          <cell r="V74">
            <v>529776</v>
          </cell>
          <cell r="W74">
            <v>790903</v>
          </cell>
          <cell r="X74">
            <v>768325</v>
          </cell>
          <cell r="Y74">
            <v>705585</v>
          </cell>
          <cell r="Z74">
            <v>538734</v>
          </cell>
          <cell r="AA74">
            <v>1661583</v>
          </cell>
          <cell r="AB74">
            <v>4994906</v>
          </cell>
          <cell r="AC74">
            <v>260611</v>
          </cell>
          <cell r="AD74">
            <v>1221804</v>
          </cell>
          <cell r="AE74">
            <v>2191736</v>
          </cell>
          <cell r="AF74">
            <v>1842190</v>
          </cell>
          <cell r="AG74">
            <v>1867064</v>
          </cell>
          <cell r="AH74">
            <v>537261</v>
          </cell>
          <cell r="AI74">
            <v>7920666</v>
          </cell>
          <cell r="AJ74">
            <v>12915572</v>
          </cell>
        </row>
        <row r="75">
          <cell r="A75" t="str">
            <v>1</v>
          </cell>
          <cell r="B75" t="str">
            <v>株式会社　バンダイロジパル</v>
          </cell>
          <cell r="C75" t="str">
            <v>3</v>
          </cell>
          <cell r="D75" t="str">
            <v>事業本部</v>
          </cell>
          <cell r="E75" t="str">
            <v>33</v>
          </cell>
          <cell r="F75" t="str">
            <v>海外業務部</v>
          </cell>
          <cell r="G75" t="str">
            <v>3301</v>
          </cell>
          <cell r="H75" t="str">
            <v>海外業務部</v>
          </cell>
          <cell r="I75" t="str">
            <v>1930</v>
          </cell>
          <cell r="J75" t="str">
            <v>海外業務</v>
          </cell>
          <cell r="K75" t="str">
            <v>1519</v>
          </cell>
          <cell r="L75" t="str">
            <v>海外　東京</v>
          </cell>
          <cell r="M75" t="str">
            <v>15191999999831920819510051018120034海外-12003</v>
          </cell>
          <cell r="N75" t="str">
            <v>1</v>
          </cell>
          <cell r="O75" t="str">
            <v>バンダイ</v>
          </cell>
          <cell r="P75" t="str">
            <v>5100</v>
          </cell>
          <cell r="Q75" t="str">
            <v>㈱ﾊﾞﾝﾀﾞｲ</v>
          </cell>
          <cell r="R75" t="str">
            <v>510181</v>
          </cell>
          <cell r="S75" t="str">
            <v>(株)ﾊﾞﾝﾀﾞｲ ﾎﾋﾞｰ事業部</v>
          </cell>
          <cell r="T75" t="str">
            <v>4海外</v>
          </cell>
          <cell r="U75" t="str">
            <v>2003</v>
          </cell>
          <cell r="V75">
            <v>166286</v>
          </cell>
          <cell r="W75">
            <v>1071477</v>
          </cell>
          <cell r="X75">
            <v>300900</v>
          </cell>
          <cell r="Y75">
            <v>342326</v>
          </cell>
          <cell r="Z75">
            <v>1404739</v>
          </cell>
          <cell r="AA75">
            <v>444872</v>
          </cell>
          <cell r="AB75">
            <v>3730600</v>
          </cell>
          <cell r="AC75">
            <v>295059</v>
          </cell>
          <cell r="AD75">
            <v>2420575</v>
          </cell>
          <cell r="AE75">
            <v>2607609</v>
          </cell>
          <cell r="AF75">
            <v>1264488</v>
          </cell>
          <cell r="AG75">
            <v>597227</v>
          </cell>
          <cell r="AH75">
            <v>326100</v>
          </cell>
          <cell r="AI75">
            <v>7511058</v>
          </cell>
          <cell r="AJ75">
            <v>11241658</v>
          </cell>
        </row>
        <row r="76">
          <cell r="A76" t="str">
            <v>1</v>
          </cell>
          <cell r="B76" t="str">
            <v>株式会社　バンダイロジパル</v>
          </cell>
          <cell r="C76" t="str">
            <v>3</v>
          </cell>
          <cell r="D76" t="str">
            <v>事業本部</v>
          </cell>
          <cell r="E76" t="str">
            <v>33</v>
          </cell>
          <cell r="F76" t="str">
            <v>海外業務部</v>
          </cell>
          <cell r="G76" t="str">
            <v>3301</v>
          </cell>
          <cell r="H76" t="str">
            <v>海外業務部</v>
          </cell>
          <cell r="I76" t="str">
            <v>1930</v>
          </cell>
          <cell r="J76" t="str">
            <v>海外業務</v>
          </cell>
          <cell r="K76" t="str">
            <v>1519</v>
          </cell>
          <cell r="L76" t="str">
            <v>海外　東京</v>
          </cell>
          <cell r="M76" t="str">
            <v>15191999999831920819510051018220034海外-12003</v>
          </cell>
          <cell r="N76" t="str">
            <v>1</v>
          </cell>
          <cell r="O76" t="str">
            <v>バンダイ</v>
          </cell>
          <cell r="P76" t="str">
            <v>5100</v>
          </cell>
          <cell r="Q76" t="str">
            <v>㈱ﾊﾞﾝﾀﾞｲ</v>
          </cell>
          <cell r="R76" t="str">
            <v>510182</v>
          </cell>
          <cell r="S76" t="str">
            <v>(株)ﾊﾞﾝﾀﾞｲ SWAN事業部</v>
          </cell>
          <cell r="T76" t="str">
            <v>4海外</v>
          </cell>
          <cell r="U76" t="str">
            <v>2003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198880</v>
          </cell>
          <cell r="AD76">
            <v>0</v>
          </cell>
          <cell r="AE76">
            <v>0</v>
          </cell>
          <cell r="AF76">
            <v>54166</v>
          </cell>
          <cell r="AG76">
            <v>82814</v>
          </cell>
          <cell r="AH76">
            <v>0</v>
          </cell>
          <cell r="AI76">
            <v>335860</v>
          </cell>
          <cell r="AJ76">
            <v>335860</v>
          </cell>
        </row>
        <row r="77">
          <cell r="A77" t="str">
            <v>1</v>
          </cell>
          <cell r="B77" t="str">
            <v>株式会社　バンダイロジパル</v>
          </cell>
          <cell r="C77" t="str">
            <v>3</v>
          </cell>
          <cell r="D77" t="str">
            <v>事業本部</v>
          </cell>
          <cell r="E77" t="str">
            <v>33</v>
          </cell>
          <cell r="F77" t="str">
            <v>海外業務部</v>
          </cell>
          <cell r="G77" t="str">
            <v>3301</v>
          </cell>
          <cell r="H77" t="str">
            <v>海外業務部</v>
          </cell>
          <cell r="I77" t="str">
            <v>1930</v>
          </cell>
          <cell r="J77" t="str">
            <v>海外業務</v>
          </cell>
          <cell r="K77" t="str">
            <v>1519</v>
          </cell>
          <cell r="L77" t="str">
            <v>海外　東京</v>
          </cell>
          <cell r="M77" t="str">
            <v>15191999999831920819510051018320034海外-12002</v>
          </cell>
          <cell r="N77" t="str">
            <v>1</v>
          </cell>
          <cell r="O77" t="str">
            <v>バンダイ</v>
          </cell>
          <cell r="P77" t="str">
            <v>5100</v>
          </cell>
          <cell r="Q77" t="str">
            <v>㈱ﾊﾞﾝﾀﾞｲ</v>
          </cell>
          <cell r="R77" t="str">
            <v>510183</v>
          </cell>
          <cell r="S77" t="str">
            <v>(株)ﾊﾞﾝﾀﾞｲ ｷｬﾗｸﾀｰﾄｲ事業部</v>
          </cell>
          <cell r="T77" t="str">
            <v>4海外</v>
          </cell>
          <cell r="U77" t="str">
            <v>2002</v>
          </cell>
          <cell r="V77">
            <v>6471010</v>
          </cell>
          <cell r="W77">
            <v>332212</v>
          </cell>
          <cell r="X77">
            <v>102562</v>
          </cell>
          <cell r="Y77">
            <v>73329</v>
          </cell>
          <cell r="Z77">
            <v>24052</v>
          </cell>
          <cell r="AA77">
            <v>274385</v>
          </cell>
          <cell r="AB77">
            <v>7277550</v>
          </cell>
          <cell r="AC77">
            <v>187750</v>
          </cell>
          <cell r="AD77">
            <v>204300</v>
          </cell>
          <cell r="AE77">
            <v>557404</v>
          </cell>
          <cell r="AF77">
            <v>770080</v>
          </cell>
          <cell r="AG77">
            <v>86000</v>
          </cell>
          <cell r="AH77">
            <v>205820</v>
          </cell>
          <cell r="AI77">
            <v>2011354</v>
          </cell>
          <cell r="AJ77">
            <v>9288904</v>
          </cell>
        </row>
        <row r="78">
          <cell r="A78" t="str">
            <v>1</v>
          </cell>
          <cell r="B78" t="str">
            <v>株式会社　バンダイロジパル</v>
          </cell>
          <cell r="C78" t="str">
            <v>3</v>
          </cell>
          <cell r="D78" t="str">
            <v>事業本部</v>
          </cell>
          <cell r="E78" t="str">
            <v>33</v>
          </cell>
          <cell r="F78" t="str">
            <v>海外業務部</v>
          </cell>
          <cell r="G78" t="str">
            <v>3301</v>
          </cell>
          <cell r="H78" t="str">
            <v>海外業務部</v>
          </cell>
          <cell r="I78" t="str">
            <v>1930</v>
          </cell>
          <cell r="J78" t="str">
            <v>海外業務</v>
          </cell>
          <cell r="K78" t="str">
            <v>1519</v>
          </cell>
          <cell r="L78" t="str">
            <v>海外　東京</v>
          </cell>
          <cell r="M78" t="str">
            <v>15191999999831920819510051018320034海外-12003</v>
          </cell>
          <cell r="N78" t="str">
            <v>1</v>
          </cell>
          <cell r="O78" t="str">
            <v>バンダイ</v>
          </cell>
          <cell r="P78" t="str">
            <v>5100</v>
          </cell>
          <cell r="Q78" t="str">
            <v>㈱ﾊﾞﾝﾀﾞｲ</v>
          </cell>
          <cell r="R78" t="str">
            <v>510183</v>
          </cell>
          <cell r="S78" t="str">
            <v>(株)ﾊﾞﾝﾀﾞｲ ｷｬﾗｸﾀｰﾄｲ事業部</v>
          </cell>
          <cell r="T78" t="str">
            <v>4海外</v>
          </cell>
          <cell r="U78" t="str">
            <v>2003</v>
          </cell>
          <cell r="V78">
            <v>349500</v>
          </cell>
          <cell r="W78">
            <v>157550</v>
          </cell>
          <cell r="X78">
            <v>71300</v>
          </cell>
          <cell r="Y78">
            <v>710073</v>
          </cell>
          <cell r="Z78">
            <v>783987</v>
          </cell>
          <cell r="AA78">
            <v>1259788</v>
          </cell>
          <cell r="AB78">
            <v>3332198</v>
          </cell>
          <cell r="AC78">
            <v>526192</v>
          </cell>
          <cell r="AD78">
            <v>2390600</v>
          </cell>
          <cell r="AE78">
            <v>3600892</v>
          </cell>
          <cell r="AF78">
            <v>2392781</v>
          </cell>
          <cell r="AG78">
            <v>1465651</v>
          </cell>
          <cell r="AH78">
            <v>435250</v>
          </cell>
          <cell r="AI78">
            <v>10811366</v>
          </cell>
          <cell r="AJ78">
            <v>14143564</v>
          </cell>
        </row>
        <row r="79">
          <cell r="A79" t="str">
            <v>1</v>
          </cell>
          <cell r="B79" t="str">
            <v>株式会社　バンダイロジパル</v>
          </cell>
          <cell r="C79" t="str">
            <v>3</v>
          </cell>
          <cell r="D79" t="str">
            <v>事業本部</v>
          </cell>
          <cell r="E79" t="str">
            <v>33</v>
          </cell>
          <cell r="F79" t="str">
            <v>海外業務部</v>
          </cell>
          <cell r="G79" t="str">
            <v>3301</v>
          </cell>
          <cell r="H79" t="str">
            <v>海外業務部</v>
          </cell>
          <cell r="I79" t="str">
            <v>1930</v>
          </cell>
          <cell r="J79" t="str">
            <v>海外業務</v>
          </cell>
          <cell r="K79" t="str">
            <v>1519</v>
          </cell>
          <cell r="L79" t="str">
            <v>海外　東京</v>
          </cell>
          <cell r="M79" t="str">
            <v>15191999999831920819510051018420034海外-12002</v>
          </cell>
          <cell r="N79" t="str">
            <v>1</v>
          </cell>
          <cell r="O79" t="str">
            <v>バンダイ</v>
          </cell>
          <cell r="P79" t="str">
            <v>5100</v>
          </cell>
          <cell r="Q79" t="str">
            <v>㈱ﾊﾞﾝﾀﾞｲ</v>
          </cell>
          <cell r="R79" t="str">
            <v>510184</v>
          </cell>
          <cell r="S79" t="str">
            <v>(株)ﾊﾞﾝﾀﾞｲ ｲﾉﾍﾞｲﾃｨﾌﾞ事業部</v>
          </cell>
          <cell r="T79" t="str">
            <v>4海外</v>
          </cell>
          <cell r="U79" t="str">
            <v>2002</v>
          </cell>
          <cell r="V79">
            <v>2912950</v>
          </cell>
          <cell r="W79">
            <v>765783</v>
          </cell>
          <cell r="X79">
            <v>441649</v>
          </cell>
          <cell r="Y79">
            <v>1128727</v>
          </cell>
          <cell r="Z79">
            <v>3121200</v>
          </cell>
          <cell r="AA79">
            <v>2124813</v>
          </cell>
          <cell r="AB79">
            <v>10495122</v>
          </cell>
          <cell r="AC79">
            <v>776745</v>
          </cell>
          <cell r="AD79">
            <v>1952000</v>
          </cell>
          <cell r="AE79">
            <v>5299463</v>
          </cell>
          <cell r="AF79">
            <v>623623</v>
          </cell>
          <cell r="AG79">
            <v>894864</v>
          </cell>
          <cell r="AH79">
            <v>2326921</v>
          </cell>
          <cell r="AI79">
            <v>11873616</v>
          </cell>
          <cell r="AJ79">
            <v>22368738</v>
          </cell>
        </row>
        <row r="80">
          <cell r="A80" t="str">
            <v>1</v>
          </cell>
          <cell r="B80" t="str">
            <v>株式会社　バンダイロジパル</v>
          </cell>
          <cell r="C80" t="str">
            <v>3</v>
          </cell>
          <cell r="D80" t="str">
            <v>事業本部</v>
          </cell>
          <cell r="E80" t="str">
            <v>33</v>
          </cell>
          <cell r="F80" t="str">
            <v>海外業務部</v>
          </cell>
          <cell r="G80" t="str">
            <v>3301</v>
          </cell>
          <cell r="H80" t="str">
            <v>海外業務部</v>
          </cell>
          <cell r="I80" t="str">
            <v>1930</v>
          </cell>
          <cell r="J80" t="str">
            <v>海外業務</v>
          </cell>
          <cell r="K80" t="str">
            <v>1519</v>
          </cell>
          <cell r="L80" t="str">
            <v>海外　東京</v>
          </cell>
          <cell r="M80" t="str">
            <v>15191999999831920819510051018420034海外-12003</v>
          </cell>
          <cell r="N80" t="str">
            <v>1</v>
          </cell>
          <cell r="O80" t="str">
            <v>バンダイ</v>
          </cell>
          <cell r="P80" t="str">
            <v>5100</v>
          </cell>
          <cell r="Q80" t="str">
            <v>㈱ﾊﾞﾝﾀﾞｲ</v>
          </cell>
          <cell r="R80" t="str">
            <v>510184</v>
          </cell>
          <cell r="S80" t="str">
            <v>(株)ﾊﾞﾝﾀﾞｲ ｲﾉﾍﾞｲﾃｨﾌﾞ事業部</v>
          </cell>
          <cell r="T80" t="str">
            <v>4海外</v>
          </cell>
          <cell r="U80" t="str">
            <v>2003</v>
          </cell>
          <cell r="V80">
            <v>1074413</v>
          </cell>
          <cell r="W80">
            <v>1798191</v>
          </cell>
          <cell r="X80">
            <v>1200950</v>
          </cell>
          <cell r="Y80">
            <v>675918</v>
          </cell>
          <cell r="Z80">
            <v>2470711</v>
          </cell>
          <cell r="AA80">
            <v>1964200</v>
          </cell>
          <cell r="AB80">
            <v>9184383</v>
          </cell>
          <cell r="AC80">
            <v>568730</v>
          </cell>
          <cell r="AD80">
            <v>6407284</v>
          </cell>
          <cell r="AE80">
            <v>4471405</v>
          </cell>
          <cell r="AF80">
            <v>3013159</v>
          </cell>
          <cell r="AG80">
            <v>3131845</v>
          </cell>
          <cell r="AH80">
            <v>740824</v>
          </cell>
          <cell r="AI80">
            <v>18333247</v>
          </cell>
          <cell r="AJ80">
            <v>27517630</v>
          </cell>
        </row>
        <row r="81">
          <cell r="A81" t="str">
            <v>1</v>
          </cell>
          <cell r="B81" t="str">
            <v>株式会社　バンダイロジパル</v>
          </cell>
          <cell r="C81" t="str">
            <v>3</v>
          </cell>
          <cell r="D81" t="str">
            <v>事業本部</v>
          </cell>
          <cell r="E81" t="str">
            <v>33</v>
          </cell>
          <cell r="F81" t="str">
            <v>海外業務部</v>
          </cell>
          <cell r="G81" t="str">
            <v>3301</v>
          </cell>
          <cell r="H81" t="str">
            <v>海外業務部</v>
          </cell>
          <cell r="I81" t="str">
            <v>1930</v>
          </cell>
          <cell r="J81" t="str">
            <v>海外業務</v>
          </cell>
          <cell r="K81" t="str">
            <v>1519</v>
          </cell>
          <cell r="L81" t="str">
            <v>海外　東京</v>
          </cell>
          <cell r="M81" t="str">
            <v>15191999999831920819510051018520034海外-12002</v>
          </cell>
          <cell r="N81" t="str">
            <v>1</v>
          </cell>
          <cell r="O81" t="str">
            <v>バンダイ</v>
          </cell>
          <cell r="P81" t="str">
            <v>5100</v>
          </cell>
          <cell r="Q81" t="str">
            <v>㈱ﾊﾞﾝﾀﾞｲ</v>
          </cell>
          <cell r="R81" t="str">
            <v>510185</v>
          </cell>
          <cell r="S81" t="str">
            <v>株式会社ﾊﾞﾝﾀﾞｲｸﾞﾛｰﾊﾞﾙ事業統括部</v>
          </cell>
          <cell r="T81" t="str">
            <v>4海外</v>
          </cell>
          <cell r="U81" t="str">
            <v>2002</v>
          </cell>
          <cell r="V81">
            <v>5207583</v>
          </cell>
          <cell r="W81">
            <v>2429049</v>
          </cell>
          <cell r="X81">
            <v>3369129</v>
          </cell>
          <cell r="Y81">
            <v>5772861</v>
          </cell>
          <cell r="Z81">
            <v>4973619</v>
          </cell>
          <cell r="AA81">
            <v>2082503</v>
          </cell>
          <cell r="AB81">
            <v>23834744</v>
          </cell>
          <cell r="AC81">
            <v>1149368</v>
          </cell>
          <cell r="AD81">
            <v>2658812</v>
          </cell>
          <cell r="AE81">
            <v>4304605</v>
          </cell>
          <cell r="AF81">
            <v>3302047</v>
          </cell>
          <cell r="AG81">
            <v>2557935</v>
          </cell>
          <cell r="AH81">
            <v>2888503</v>
          </cell>
          <cell r="AI81">
            <v>16861270</v>
          </cell>
          <cell r="AJ81">
            <v>40696014</v>
          </cell>
        </row>
        <row r="82">
          <cell r="A82" t="str">
            <v>1</v>
          </cell>
          <cell r="B82" t="str">
            <v>株式会社　バンダイロジパル</v>
          </cell>
          <cell r="C82" t="str">
            <v>3</v>
          </cell>
          <cell r="D82" t="str">
            <v>事業本部</v>
          </cell>
          <cell r="E82" t="str">
            <v>33</v>
          </cell>
          <cell r="F82" t="str">
            <v>海外業務部</v>
          </cell>
          <cell r="G82" t="str">
            <v>3301</v>
          </cell>
          <cell r="H82" t="str">
            <v>海外業務部</v>
          </cell>
          <cell r="I82" t="str">
            <v>1930</v>
          </cell>
          <cell r="J82" t="str">
            <v>海外業務</v>
          </cell>
          <cell r="K82" t="str">
            <v>1519</v>
          </cell>
          <cell r="L82" t="str">
            <v>海外　東京</v>
          </cell>
          <cell r="M82" t="str">
            <v>15191999999831920819510051018520034海外-12003</v>
          </cell>
          <cell r="N82" t="str">
            <v>1</v>
          </cell>
          <cell r="O82" t="str">
            <v>バンダイ</v>
          </cell>
          <cell r="P82" t="str">
            <v>5100</v>
          </cell>
          <cell r="Q82" t="str">
            <v>㈱ﾊﾞﾝﾀﾞｲ</v>
          </cell>
          <cell r="R82" t="str">
            <v>510185</v>
          </cell>
          <cell r="S82" t="str">
            <v>株式会社ﾊﾞﾝﾀﾞｲｸﾞﾛｰﾊﾞﾙ事業統括部</v>
          </cell>
          <cell r="T82" t="str">
            <v>4海外</v>
          </cell>
          <cell r="U82" t="str">
            <v>2003</v>
          </cell>
          <cell r="V82">
            <v>3436984</v>
          </cell>
          <cell r="W82">
            <v>2545675</v>
          </cell>
          <cell r="X82">
            <v>3032533</v>
          </cell>
          <cell r="Y82">
            <v>4137626</v>
          </cell>
          <cell r="Z82">
            <v>4729937</v>
          </cell>
          <cell r="AA82">
            <v>5376730</v>
          </cell>
          <cell r="AB82">
            <v>23259485</v>
          </cell>
          <cell r="AC82">
            <v>3400898</v>
          </cell>
          <cell r="AD82">
            <v>2862932</v>
          </cell>
          <cell r="AE82">
            <v>6479140</v>
          </cell>
          <cell r="AF82">
            <v>3339321</v>
          </cell>
          <cell r="AG82">
            <v>5212656</v>
          </cell>
          <cell r="AH82">
            <v>4001560</v>
          </cell>
          <cell r="AI82">
            <v>25296507</v>
          </cell>
          <cell r="AJ82">
            <v>48555992</v>
          </cell>
        </row>
        <row r="83">
          <cell r="A83" t="str">
            <v>1</v>
          </cell>
          <cell r="B83" t="str">
            <v>株式会社　バンダイロジパル</v>
          </cell>
          <cell r="C83" t="str">
            <v>3</v>
          </cell>
          <cell r="D83" t="str">
            <v>事業本部</v>
          </cell>
          <cell r="E83" t="str">
            <v>33</v>
          </cell>
          <cell r="F83" t="str">
            <v>海外業務部</v>
          </cell>
          <cell r="G83" t="str">
            <v>3301</v>
          </cell>
          <cell r="H83" t="str">
            <v>海外業務部</v>
          </cell>
          <cell r="I83" t="str">
            <v>1930</v>
          </cell>
          <cell r="J83" t="str">
            <v>海外業務</v>
          </cell>
          <cell r="K83" t="str">
            <v>1519</v>
          </cell>
          <cell r="L83" t="str">
            <v>海外　東京</v>
          </cell>
          <cell r="M83" t="str">
            <v>15191999999831920819510051018620034海外-12002</v>
          </cell>
          <cell r="N83" t="str">
            <v>1</v>
          </cell>
          <cell r="O83" t="str">
            <v>バンダイ</v>
          </cell>
          <cell r="P83" t="str">
            <v>5100</v>
          </cell>
          <cell r="Q83" t="str">
            <v>㈱ﾊﾞﾝﾀﾞｲ</v>
          </cell>
          <cell r="R83" t="str">
            <v>510186</v>
          </cell>
          <cell r="S83" t="str">
            <v>(株)ﾊﾞﾝﾀﾞｲ新規事業室</v>
          </cell>
          <cell r="T83" t="str">
            <v>4海外</v>
          </cell>
          <cell r="U83" t="str">
            <v>2002</v>
          </cell>
          <cell r="V83">
            <v>696728</v>
          </cell>
          <cell r="W83">
            <v>127930</v>
          </cell>
          <cell r="X83">
            <v>0</v>
          </cell>
          <cell r="Y83">
            <v>307629</v>
          </cell>
          <cell r="Z83">
            <v>1605068</v>
          </cell>
          <cell r="AA83">
            <v>0</v>
          </cell>
          <cell r="AB83">
            <v>2737355</v>
          </cell>
          <cell r="AC83">
            <v>0</v>
          </cell>
          <cell r="AD83">
            <v>0</v>
          </cell>
          <cell r="AE83">
            <v>0</v>
          </cell>
          <cell r="AF83">
            <v>248582</v>
          </cell>
          <cell r="AG83">
            <v>0</v>
          </cell>
          <cell r="AH83">
            <v>485223</v>
          </cell>
          <cell r="AI83">
            <v>733805</v>
          </cell>
          <cell r="AJ83">
            <v>3471160</v>
          </cell>
        </row>
        <row r="84">
          <cell r="A84" t="str">
            <v>1</v>
          </cell>
          <cell r="B84" t="str">
            <v>株式会社　バンダイロジパル</v>
          </cell>
          <cell r="C84" t="str">
            <v>3</v>
          </cell>
          <cell r="D84" t="str">
            <v>事業本部</v>
          </cell>
          <cell r="E84" t="str">
            <v>33</v>
          </cell>
          <cell r="F84" t="str">
            <v>海外業務部</v>
          </cell>
          <cell r="G84" t="str">
            <v>3301</v>
          </cell>
          <cell r="H84" t="str">
            <v>海外業務部</v>
          </cell>
          <cell r="I84" t="str">
            <v>1930</v>
          </cell>
          <cell r="J84" t="str">
            <v>海外業務</v>
          </cell>
          <cell r="K84" t="str">
            <v>1519</v>
          </cell>
          <cell r="L84" t="str">
            <v>海外　東京</v>
          </cell>
          <cell r="M84" t="str">
            <v>15191999999831920819510051018620034海外-12003</v>
          </cell>
          <cell r="N84" t="str">
            <v>1</v>
          </cell>
          <cell r="O84" t="str">
            <v>バンダイ</v>
          </cell>
          <cell r="P84" t="str">
            <v>5100</v>
          </cell>
          <cell r="Q84" t="str">
            <v>㈱ﾊﾞﾝﾀﾞｲ</v>
          </cell>
          <cell r="R84" t="str">
            <v>510186</v>
          </cell>
          <cell r="S84" t="str">
            <v>(株)ﾊﾞﾝﾀﾞｲ新規事業室</v>
          </cell>
          <cell r="T84" t="str">
            <v>4海外</v>
          </cell>
          <cell r="U84" t="str">
            <v>2003</v>
          </cell>
          <cell r="V84">
            <v>466457</v>
          </cell>
          <cell r="W84">
            <v>164400</v>
          </cell>
          <cell r="X84">
            <v>0</v>
          </cell>
          <cell r="Y84">
            <v>20334</v>
          </cell>
          <cell r="Z84">
            <v>162200</v>
          </cell>
          <cell r="AA84">
            <v>0</v>
          </cell>
          <cell r="AB84">
            <v>813391</v>
          </cell>
          <cell r="AC84">
            <v>0</v>
          </cell>
          <cell r="AD84">
            <v>0</v>
          </cell>
          <cell r="AE84">
            <v>270605</v>
          </cell>
          <cell r="AF84">
            <v>169283</v>
          </cell>
          <cell r="AG84">
            <v>49306</v>
          </cell>
          <cell r="AH84">
            <v>0</v>
          </cell>
          <cell r="AI84">
            <v>489194</v>
          </cell>
          <cell r="AJ84">
            <v>1302585</v>
          </cell>
        </row>
        <row r="85">
          <cell r="A85" t="str">
            <v>1</v>
          </cell>
          <cell r="B85" t="str">
            <v>株式会社　バンダイロジパル</v>
          </cell>
          <cell r="C85" t="str">
            <v>3</v>
          </cell>
          <cell r="D85" t="str">
            <v>事業本部</v>
          </cell>
          <cell r="E85" t="str">
            <v>33</v>
          </cell>
          <cell r="F85" t="str">
            <v>海外業務部</v>
          </cell>
          <cell r="G85" t="str">
            <v>3301</v>
          </cell>
          <cell r="H85" t="str">
            <v>海外業務部</v>
          </cell>
          <cell r="I85" t="str">
            <v>1930</v>
          </cell>
          <cell r="J85" t="str">
            <v>海外業務</v>
          </cell>
          <cell r="K85" t="str">
            <v>1519</v>
          </cell>
          <cell r="L85" t="str">
            <v>海外　東京</v>
          </cell>
          <cell r="M85" t="str">
            <v>15191999999831920819510051018720034海外-12002</v>
          </cell>
          <cell r="N85" t="str">
            <v>1</v>
          </cell>
          <cell r="O85" t="str">
            <v>バンダイ</v>
          </cell>
          <cell r="P85" t="str">
            <v>5100</v>
          </cell>
          <cell r="Q85" t="str">
            <v>㈱ﾊﾞﾝﾀﾞｲ</v>
          </cell>
          <cell r="R85" t="str">
            <v>510187</v>
          </cell>
          <cell r="S85" t="str">
            <v>株式会社バンダイ　キャンディ-事業部</v>
          </cell>
          <cell r="T85" t="str">
            <v>4海外</v>
          </cell>
          <cell r="U85" t="str">
            <v>2002</v>
          </cell>
          <cell r="V85">
            <v>1801813</v>
          </cell>
          <cell r="W85">
            <v>1264310</v>
          </cell>
          <cell r="X85">
            <v>709926</v>
          </cell>
          <cell r="Y85">
            <v>809755</v>
          </cell>
          <cell r="Z85">
            <v>726220</v>
          </cell>
          <cell r="AA85">
            <v>0</v>
          </cell>
          <cell r="AB85">
            <v>5312024</v>
          </cell>
          <cell r="AC85">
            <v>741860</v>
          </cell>
          <cell r="AD85">
            <v>330300</v>
          </cell>
          <cell r="AE85">
            <v>273700</v>
          </cell>
          <cell r="AF85">
            <v>165100</v>
          </cell>
          <cell r="AG85">
            <v>1428677</v>
          </cell>
          <cell r="AH85">
            <v>1438472</v>
          </cell>
          <cell r="AI85">
            <v>4378109</v>
          </cell>
          <cell r="AJ85">
            <v>9690133</v>
          </cell>
        </row>
        <row r="86">
          <cell r="A86" t="str">
            <v>1</v>
          </cell>
          <cell r="B86" t="str">
            <v>株式会社　バンダイロジパル</v>
          </cell>
          <cell r="C86" t="str">
            <v>3</v>
          </cell>
          <cell r="D86" t="str">
            <v>事業本部</v>
          </cell>
          <cell r="E86" t="str">
            <v>33</v>
          </cell>
          <cell r="F86" t="str">
            <v>海外業務部</v>
          </cell>
          <cell r="G86" t="str">
            <v>3301</v>
          </cell>
          <cell r="H86" t="str">
            <v>海外業務部</v>
          </cell>
          <cell r="I86" t="str">
            <v>1930</v>
          </cell>
          <cell r="J86" t="str">
            <v>海外業務</v>
          </cell>
          <cell r="K86" t="str">
            <v>1519</v>
          </cell>
          <cell r="L86" t="str">
            <v>海外　東京</v>
          </cell>
          <cell r="M86" t="str">
            <v>15191999999831920819510051018720034海外-12003</v>
          </cell>
          <cell r="N86" t="str">
            <v>1</v>
          </cell>
          <cell r="O86" t="str">
            <v>バンダイ</v>
          </cell>
          <cell r="P86" t="str">
            <v>5100</v>
          </cell>
          <cell r="Q86" t="str">
            <v>㈱ﾊﾞﾝﾀﾞｲ</v>
          </cell>
          <cell r="R86" t="str">
            <v>510187</v>
          </cell>
          <cell r="S86" t="str">
            <v>株式会社バンダイ　キャンディ-事業部</v>
          </cell>
          <cell r="T86" t="str">
            <v>4海外</v>
          </cell>
          <cell r="U86" t="str">
            <v>2003</v>
          </cell>
          <cell r="V86">
            <v>1411051</v>
          </cell>
          <cell r="W86">
            <v>961950</v>
          </cell>
          <cell r="X86">
            <v>859922</v>
          </cell>
          <cell r="Y86">
            <v>3253479</v>
          </cell>
          <cell r="Z86">
            <v>1987900</v>
          </cell>
          <cell r="AA86">
            <v>642372</v>
          </cell>
          <cell r="AB86">
            <v>9116674</v>
          </cell>
          <cell r="AC86">
            <v>475476</v>
          </cell>
          <cell r="AD86">
            <v>898200</v>
          </cell>
          <cell r="AE86">
            <v>1361173</v>
          </cell>
          <cell r="AF86">
            <v>2374408</v>
          </cell>
          <cell r="AG86">
            <v>1239451</v>
          </cell>
          <cell r="AH86">
            <v>920720</v>
          </cell>
          <cell r="AI86">
            <v>7269428</v>
          </cell>
          <cell r="AJ86">
            <v>16386102</v>
          </cell>
        </row>
        <row r="87">
          <cell r="A87" t="str">
            <v>1</v>
          </cell>
          <cell r="B87" t="str">
            <v>株式会社　バンダイロジパル</v>
          </cell>
          <cell r="C87" t="str">
            <v>3</v>
          </cell>
          <cell r="D87" t="str">
            <v>事業本部</v>
          </cell>
          <cell r="E87" t="str">
            <v>33</v>
          </cell>
          <cell r="F87" t="str">
            <v>海外業務部</v>
          </cell>
          <cell r="G87" t="str">
            <v>3301</v>
          </cell>
          <cell r="H87" t="str">
            <v>海外業務部</v>
          </cell>
          <cell r="I87" t="str">
            <v>1930</v>
          </cell>
          <cell r="J87" t="str">
            <v>海外業務</v>
          </cell>
          <cell r="K87" t="str">
            <v>1519</v>
          </cell>
          <cell r="L87" t="str">
            <v>海外　東京</v>
          </cell>
          <cell r="M87" t="str">
            <v>15191999999831920819510051019120034海外-12002</v>
          </cell>
          <cell r="N87" t="str">
            <v>1</v>
          </cell>
          <cell r="O87" t="str">
            <v>バンダイ</v>
          </cell>
          <cell r="P87" t="str">
            <v>5100</v>
          </cell>
          <cell r="Q87" t="str">
            <v>㈱ﾊﾞﾝﾀﾞｲ</v>
          </cell>
          <cell r="R87" t="str">
            <v>510191</v>
          </cell>
          <cell r="S87" t="str">
            <v>(株)ﾊﾞﾝﾀﾞｲ ﾍﾞﾝﾀﾞｰ事業部(海外)</v>
          </cell>
          <cell r="T87" t="str">
            <v>4海外</v>
          </cell>
          <cell r="U87" t="str">
            <v>2002</v>
          </cell>
          <cell r="V87">
            <v>1404868</v>
          </cell>
          <cell r="W87">
            <v>1302377</v>
          </cell>
          <cell r="X87">
            <v>2030263</v>
          </cell>
          <cell r="Y87">
            <v>1164244</v>
          </cell>
          <cell r="Z87">
            <v>2379917</v>
          </cell>
          <cell r="AA87">
            <v>1811819</v>
          </cell>
          <cell r="AB87">
            <v>10093488</v>
          </cell>
          <cell r="AC87">
            <v>1420744</v>
          </cell>
          <cell r="AD87">
            <v>2058077</v>
          </cell>
          <cell r="AE87">
            <v>1590833</v>
          </cell>
          <cell r="AF87">
            <v>3006073</v>
          </cell>
          <cell r="AG87">
            <v>2485375</v>
          </cell>
          <cell r="AH87">
            <v>2280259</v>
          </cell>
          <cell r="AI87">
            <v>12841361</v>
          </cell>
          <cell r="AJ87">
            <v>22934849</v>
          </cell>
        </row>
        <row r="88">
          <cell r="A88" t="str">
            <v>1</v>
          </cell>
          <cell r="B88" t="str">
            <v>株式会社　バンダイロジパル</v>
          </cell>
          <cell r="C88" t="str">
            <v>3</v>
          </cell>
          <cell r="D88" t="str">
            <v>事業本部</v>
          </cell>
          <cell r="E88" t="str">
            <v>33</v>
          </cell>
          <cell r="F88" t="str">
            <v>海外業務部</v>
          </cell>
          <cell r="G88" t="str">
            <v>3301</v>
          </cell>
          <cell r="H88" t="str">
            <v>海外業務部</v>
          </cell>
          <cell r="I88" t="str">
            <v>1930</v>
          </cell>
          <cell r="J88" t="str">
            <v>海外業務</v>
          </cell>
          <cell r="K88" t="str">
            <v>1519</v>
          </cell>
          <cell r="L88" t="str">
            <v>海外　東京</v>
          </cell>
          <cell r="M88" t="str">
            <v>15191999999831920819510051019120034海外-12003</v>
          </cell>
          <cell r="N88" t="str">
            <v>1</v>
          </cell>
          <cell r="O88" t="str">
            <v>バンダイ</v>
          </cell>
          <cell r="P88" t="str">
            <v>5100</v>
          </cell>
          <cell r="Q88" t="str">
            <v>㈱ﾊﾞﾝﾀﾞｲ</v>
          </cell>
          <cell r="R88" t="str">
            <v>510191</v>
          </cell>
          <cell r="S88" t="str">
            <v>(株)ﾊﾞﾝﾀﾞｲ ﾍﾞﾝﾀﾞｰ事業部(海外)</v>
          </cell>
          <cell r="T88" t="str">
            <v>4海外</v>
          </cell>
          <cell r="U88" t="str">
            <v>2003</v>
          </cell>
          <cell r="V88">
            <v>884236</v>
          </cell>
          <cell r="W88">
            <v>2097549</v>
          </cell>
          <cell r="X88">
            <v>3081282</v>
          </cell>
          <cell r="Y88">
            <v>2428254</v>
          </cell>
          <cell r="Z88">
            <v>4866133</v>
          </cell>
          <cell r="AA88">
            <v>3437194</v>
          </cell>
          <cell r="AB88">
            <v>16794648</v>
          </cell>
          <cell r="AC88">
            <v>2102819</v>
          </cell>
          <cell r="AD88">
            <v>2543828</v>
          </cell>
          <cell r="AE88">
            <v>1525157</v>
          </cell>
          <cell r="AF88">
            <v>2463493</v>
          </cell>
          <cell r="AG88">
            <v>3022458</v>
          </cell>
          <cell r="AH88">
            <v>2333425</v>
          </cell>
          <cell r="AI88">
            <v>13991180</v>
          </cell>
          <cell r="AJ88">
            <v>30785828</v>
          </cell>
        </row>
        <row r="89">
          <cell r="A89" t="str">
            <v>1</v>
          </cell>
          <cell r="B89" t="str">
            <v>株式会社　バンダイロジパル</v>
          </cell>
          <cell r="C89" t="str">
            <v>3</v>
          </cell>
          <cell r="D89" t="str">
            <v>事業本部</v>
          </cell>
          <cell r="E89" t="str">
            <v>33</v>
          </cell>
          <cell r="F89" t="str">
            <v>海外業務部</v>
          </cell>
          <cell r="G89" t="str">
            <v>3301</v>
          </cell>
          <cell r="H89" t="str">
            <v>海外業務部</v>
          </cell>
          <cell r="I89" t="str">
            <v>1930</v>
          </cell>
          <cell r="J89" t="str">
            <v>海外業務</v>
          </cell>
          <cell r="K89" t="str">
            <v>1519</v>
          </cell>
          <cell r="L89" t="str">
            <v>海外　東京</v>
          </cell>
          <cell r="M89" t="str">
            <v>15191999999831920819510051019520034海外-12002</v>
          </cell>
          <cell r="N89" t="str">
            <v>1</v>
          </cell>
          <cell r="O89" t="str">
            <v>バンダイ</v>
          </cell>
          <cell r="P89" t="str">
            <v>5100</v>
          </cell>
          <cell r="Q89" t="str">
            <v>㈱ﾊﾞﾝﾀﾞｲ</v>
          </cell>
          <cell r="R89" t="str">
            <v>510195</v>
          </cell>
          <cell r="S89" t="str">
            <v>(株)ﾊﾞﾝﾀﾞｲ ﾗｲﾌ事業部(海外)</v>
          </cell>
          <cell r="T89" t="str">
            <v>4海外</v>
          </cell>
          <cell r="U89" t="str">
            <v>2002</v>
          </cell>
          <cell r="V89">
            <v>0</v>
          </cell>
          <cell r="W89">
            <v>0</v>
          </cell>
          <cell r="X89">
            <v>0</v>
          </cell>
          <cell r="Y89">
            <v>123876</v>
          </cell>
          <cell r="Z89">
            <v>553402</v>
          </cell>
          <cell r="AA89">
            <v>0</v>
          </cell>
          <cell r="AB89">
            <v>677278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147600</v>
          </cell>
          <cell r="AI89">
            <v>147600</v>
          </cell>
          <cell r="AJ89">
            <v>824878</v>
          </cell>
        </row>
        <row r="90">
          <cell r="A90" t="str">
            <v>1</v>
          </cell>
          <cell r="B90" t="str">
            <v>株式会社　バンダイロジパル</v>
          </cell>
          <cell r="C90" t="str">
            <v>3</v>
          </cell>
          <cell r="D90" t="str">
            <v>事業本部</v>
          </cell>
          <cell r="E90" t="str">
            <v>33</v>
          </cell>
          <cell r="F90" t="str">
            <v>海外業務部</v>
          </cell>
          <cell r="G90" t="str">
            <v>3301</v>
          </cell>
          <cell r="H90" t="str">
            <v>海外業務部</v>
          </cell>
          <cell r="I90" t="str">
            <v>1930</v>
          </cell>
          <cell r="J90" t="str">
            <v>海外業務</v>
          </cell>
          <cell r="K90" t="str">
            <v>1519</v>
          </cell>
          <cell r="L90" t="str">
            <v>海外　東京</v>
          </cell>
          <cell r="M90" t="str">
            <v>15191999999831920819510051019520034海外-12003</v>
          </cell>
          <cell r="N90" t="str">
            <v>1</v>
          </cell>
          <cell r="O90" t="str">
            <v>バンダイ</v>
          </cell>
          <cell r="P90" t="str">
            <v>5100</v>
          </cell>
          <cell r="Q90" t="str">
            <v>㈱ﾊﾞﾝﾀﾞｲ</v>
          </cell>
          <cell r="R90" t="str">
            <v>510195</v>
          </cell>
          <cell r="S90" t="str">
            <v>(株)ﾊﾞﾝﾀﾞｲ ﾗｲﾌ事業部(海外)</v>
          </cell>
          <cell r="T90" t="str">
            <v>4海外</v>
          </cell>
          <cell r="U90" t="str">
            <v>2003</v>
          </cell>
          <cell r="V90">
            <v>1120420</v>
          </cell>
          <cell r="W90">
            <v>1110122</v>
          </cell>
          <cell r="X90">
            <v>62800</v>
          </cell>
          <cell r="Y90">
            <v>2537627</v>
          </cell>
          <cell r="Z90">
            <v>1296920</v>
          </cell>
          <cell r="AA90">
            <v>709653</v>
          </cell>
          <cell r="AB90">
            <v>6837542</v>
          </cell>
          <cell r="AC90">
            <v>2900852</v>
          </cell>
          <cell r="AD90">
            <v>1336731</v>
          </cell>
          <cell r="AE90">
            <v>3491710</v>
          </cell>
          <cell r="AF90">
            <v>959419</v>
          </cell>
          <cell r="AG90">
            <v>929522</v>
          </cell>
          <cell r="AH90">
            <v>1354185</v>
          </cell>
          <cell r="AI90">
            <v>10972419</v>
          </cell>
          <cell r="AJ90">
            <v>17809961</v>
          </cell>
        </row>
        <row r="91">
          <cell r="A91" t="str">
            <v>1</v>
          </cell>
          <cell r="B91" t="str">
            <v>株式会社　バンダイロジパル</v>
          </cell>
          <cell r="C91" t="str">
            <v>3</v>
          </cell>
          <cell r="D91" t="str">
            <v>事業本部</v>
          </cell>
          <cell r="E91" t="str">
            <v>33</v>
          </cell>
          <cell r="F91" t="str">
            <v>海外業務部</v>
          </cell>
          <cell r="G91" t="str">
            <v>3301</v>
          </cell>
          <cell r="H91" t="str">
            <v>海外業務部</v>
          </cell>
          <cell r="I91" t="str">
            <v>1930</v>
          </cell>
          <cell r="J91" t="str">
            <v>海外業務</v>
          </cell>
          <cell r="K91" t="str">
            <v>1519</v>
          </cell>
          <cell r="L91" t="str">
            <v>海外　東京</v>
          </cell>
          <cell r="M91" t="str">
            <v>15191999999831920819510099999999999合計-0</v>
          </cell>
          <cell r="N91" t="str">
            <v>1</v>
          </cell>
          <cell r="P91" t="str">
            <v>5100</v>
          </cell>
          <cell r="Q91" t="str">
            <v>　前　年　合　計　</v>
          </cell>
          <cell r="U91" t="str">
            <v>2002</v>
          </cell>
          <cell r="V91">
            <v>19024728</v>
          </cell>
          <cell r="W91">
            <v>7012564</v>
          </cell>
          <cell r="X91">
            <v>7421854</v>
          </cell>
          <cell r="Y91">
            <v>10086006</v>
          </cell>
          <cell r="Z91">
            <v>13922212</v>
          </cell>
          <cell r="AA91">
            <v>7955103</v>
          </cell>
          <cell r="AB91">
            <v>65422467</v>
          </cell>
          <cell r="AC91">
            <v>4537078</v>
          </cell>
          <cell r="AD91">
            <v>8425293</v>
          </cell>
          <cell r="AE91">
            <v>14217741</v>
          </cell>
          <cell r="AF91">
            <v>9957695</v>
          </cell>
          <cell r="AG91">
            <v>9319915</v>
          </cell>
          <cell r="AH91">
            <v>10310059</v>
          </cell>
          <cell r="AI91">
            <v>56767781</v>
          </cell>
          <cell r="AJ91">
            <v>122190248</v>
          </cell>
        </row>
        <row r="92">
          <cell r="A92" t="str">
            <v>1</v>
          </cell>
          <cell r="B92" t="str">
            <v>株式会社　バンダイロジパル</v>
          </cell>
          <cell r="C92" t="str">
            <v>3</v>
          </cell>
          <cell r="D92" t="str">
            <v>事業本部</v>
          </cell>
          <cell r="E92" t="str">
            <v>33</v>
          </cell>
          <cell r="F92" t="str">
            <v>海外業務部</v>
          </cell>
          <cell r="G92" t="str">
            <v>3301</v>
          </cell>
          <cell r="H92" t="str">
            <v>海外業務部</v>
          </cell>
          <cell r="I92" t="str">
            <v>1930</v>
          </cell>
          <cell r="J92" t="str">
            <v>海外業務</v>
          </cell>
          <cell r="K92" t="str">
            <v>1519</v>
          </cell>
          <cell r="L92" t="str">
            <v>海外　東京</v>
          </cell>
          <cell r="M92" t="str">
            <v>15191999999831920819510099999999999合計-1</v>
          </cell>
          <cell r="N92" t="str">
            <v>1</v>
          </cell>
          <cell r="P92" t="str">
            <v>5100</v>
          </cell>
          <cell r="Q92" t="str">
            <v>　当　年　合　計　</v>
          </cell>
          <cell r="U92" t="str">
            <v>2003</v>
          </cell>
          <cell r="V92">
            <v>8909347</v>
          </cell>
          <cell r="W92">
            <v>9906914</v>
          </cell>
          <cell r="X92">
            <v>8609687</v>
          </cell>
          <cell r="Y92">
            <v>14105637</v>
          </cell>
          <cell r="Z92">
            <v>17702527</v>
          </cell>
          <cell r="AA92">
            <v>13834809</v>
          </cell>
          <cell r="AB92">
            <v>73068921</v>
          </cell>
          <cell r="AC92">
            <v>10468906</v>
          </cell>
          <cell r="AD92">
            <v>18860150</v>
          </cell>
          <cell r="AE92">
            <v>23807691</v>
          </cell>
          <cell r="AF92">
            <v>16030518</v>
          </cell>
          <cell r="AG92">
            <v>15730930</v>
          </cell>
          <cell r="AH92">
            <v>10112064</v>
          </cell>
          <cell r="AI92">
            <v>95010259</v>
          </cell>
          <cell r="AJ92">
            <v>168079180</v>
          </cell>
        </row>
        <row r="93">
          <cell r="A93" t="str">
            <v>1</v>
          </cell>
          <cell r="B93" t="str">
            <v>株式会社　バンダイロジパル</v>
          </cell>
          <cell r="C93" t="str">
            <v>3</v>
          </cell>
          <cell r="D93" t="str">
            <v>事業本部</v>
          </cell>
          <cell r="E93" t="str">
            <v>33</v>
          </cell>
          <cell r="F93" t="str">
            <v>海外業務部</v>
          </cell>
          <cell r="G93" t="str">
            <v>3301</v>
          </cell>
          <cell r="H93" t="str">
            <v>海外業務部</v>
          </cell>
          <cell r="I93" t="str">
            <v>1930</v>
          </cell>
          <cell r="J93" t="str">
            <v>海外業務</v>
          </cell>
          <cell r="K93" t="str">
            <v>1519</v>
          </cell>
          <cell r="L93" t="str">
            <v>海外　東京</v>
          </cell>
          <cell r="M93" t="str">
            <v>15191999999831920819510099999合計-2</v>
          </cell>
          <cell r="N93" t="str">
            <v>1</v>
          </cell>
          <cell r="P93" t="str">
            <v>5100</v>
          </cell>
          <cell r="Q93" t="str">
            <v>　昨　年　対　比（％）</v>
          </cell>
          <cell r="V93">
            <v>46</v>
          </cell>
          <cell r="W93">
            <v>141</v>
          </cell>
          <cell r="X93">
            <v>116</v>
          </cell>
          <cell r="Y93">
            <v>139</v>
          </cell>
          <cell r="Z93">
            <v>127</v>
          </cell>
          <cell r="AA93">
            <v>173</v>
          </cell>
          <cell r="AB93">
            <v>111</v>
          </cell>
          <cell r="AC93">
            <v>230</v>
          </cell>
          <cell r="AD93">
            <v>223</v>
          </cell>
          <cell r="AE93">
            <v>167</v>
          </cell>
          <cell r="AF93">
            <v>160</v>
          </cell>
          <cell r="AG93">
            <v>168</v>
          </cell>
          <cell r="AH93">
            <v>98</v>
          </cell>
          <cell r="AI93">
            <v>167</v>
          </cell>
          <cell r="AJ93">
            <v>137</v>
          </cell>
        </row>
        <row r="94">
          <cell r="A94" t="str">
            <v>1</v>
          </cell>
          <cell r="B94" t="str">
            <v>株式会社　バンダイロジパル</v>
          </cell>
          <cell r="C94" t="str">
            <v>3</v>
          </cell>
          <cell r="D94" t="str">
            <v>事業本部</v>
          </cell>
          <cell r="E94" t="str">
            <v>33</v>
          </cell>
          <cell r="F94" t="str">
            <v>海外業務部</v>
          </cell>
          <cell r="G94" t="str">
            <v>3301</v>
          </cell>
          <cell r="H94" t="str">
            <v>海外業務部</v>
          </cell>
          <cell r="I94" t="str">
            <v>1930</v>
          </cell>
          <cell r="J94" t="str">
            <v>海外業務</v>
          </cell>
          <cell r="K94" t="str">
            <v>1519</v>
          </cell>
          <cell r="L94" t="str">
            <v>海外　東京</v>
          </cell>
          <cell r="M94" t="str">
            <v>15191999999992345850999999990220034海外-12002</v>
          </cell>
          <cell r="N94" t="str">
            <v>1</v>
          </cell>
          <cell r="O94" t="str">
            <v>バンダイ</v>
          </cell>
          <cell r="P94" t="str">
            <v>9999</v>
          </cell>
          <cell r="Q94" t="str">
            <v>ＮＶ　バンダイ</v>
          </cell>
          <cell r="R94" t="str">
            <v>999902</v>
          </cell>
          <cell r="S94" t="str">
            <v>ＮＶ　住友倉庫　バンダイ</v>
          </cell>
          <cell r="T94" t="str">
            <v>4海外</v>
          </cell>
          <cell r="U94" t="str">
            <v>2002</v>
          </cell>
          <cell r="V94">
            <v>1469135</v>
          </cell>
          <cell r="W94">
            <v>815000</v>
          </cell>
          <cell r="X94">
            <v>293500</v>
          </cell>
          <cell r="Y94">
            <v>544575</v>
          </cell>
          <cell r="Z94">
            <v>595500</v>
          </cell>
          <cell r="AA94">
            <v>985500</v>
          </cell>
          <cell r="AB94">
            <v>4703210</v>
          </cell>
          <cell r="AC94">
            <v>782500</v>
          </cell>
          <cell r="AD94">
            <v>779000</v>
          </cell>
          <cell r="AE94">
            <v>766500</v>
          </cell>
          <cell r="AF94">
            <v>370119</v>
          </cell>
          <cell r="AG94">
            <v>252000</v>
          </cell>
          <cell r="AH94">
            <v>430144</v>
          </cell>
          <cell r="AI94">
            <v>3380263</v>
          </cell>
          <cell r="AJ94">
            <v>8083473</v>
          </cell>
        </row>
        <row r="95">
          <cell r="A95" t="str">
            <v>1</v>
          </cell>
          <cell r="B95" t="str">
            <v>株式会社　バンダイロジパル</v>
          </cell>
          <cell r="C95" t="str">
            <v>3</v>
          </cell>
          <cell r="D95" t="str">
            <v>事業本部</v>
          </cell>
          <cell r="E95" t="str">
            <v>33</v>
          </cell>
          <cell r="F95" t="str">
            <v>海外業務部</v>
          </cell>
          <cell r="G95" t="str">
            <v>3301</v>
          </cell>
          <cell r="H95" t="str">
            <v>海外業務部</v>
          </cell>
          <cell r="I95" t="str">
            <v>1930</v>
          </cell>
          <cell r="J95" t="str">
            <v>海外業務</v>
          </cell>
          <cell r="K95" t="str">
            <v>1519</v>
          </cell>
          <cell r="L95" t="str">
            <v>海外　東京</v>
          </cell>
          <cell r="M95" t="str">
            <v>15191999999992345850999999990220034海外-12003</v>
          </cell>
          <cell r="N95" t="str">
            <v>1</v>
          </cell>
          <cell r="O95" t="str">
            <v>バンダイ</v>
          </cell>
          <cell r="P95" t="str">
            <v>9999</v>
          </cell>
          <cell r="Q95" t="str">
            <v>ＮＶ　バンダイ</v>
          </cell>
          <cell r="R95" t="str">
            <v>999902</v>
          </cell>
          <cell r="S95" t="str">
            <v>ＮＶ　住友倉庫　バンダイ</v>
          </cell>
          <cell r="T95" t="str">
            <v>4海外</v>
          </cell>
          <cell r="U95" t="str">
            <v>2003</v>
          </cell>
          <cell r="V95">
            <v>365271</v>
          </cell>
          <cell r="W95">
            <v>504000</v>
          </cell>
          <cell r="X95">
            <v>495441</v>
          </cell>
          <cell r="Y95">
            <v>952980</v>
          </cell>
          <cell r="Z95">
            <v>693922</v>
          </cell>
          <cell r="AA95">
            <v>766000</v>
          </cell>
          <cell r="AB95">
            <v>3777614</v>
          </cell>
          <cell r="AC95">
            <v>459500</v>
          </cell>
          <cell r="AD95">
            <v>704846</v>
          </cell>
          <cell r="AE95">
            <v>1183903</v>
          </cell>
          <cell r="AF95">
            <v>979654</v>
          </cell>
          <cell r="AG95">
            <v>277500</v>
          </cell>
          <cell r="AH95">
            <v>271132</v>
          </cell>
          <cell r="AI95">
            <v>3876535</v>
          </cell>
          <cell r="AJ95">
            <v>7654149</v>
          </cell>
        </row>
        <row r="96">
          <cell r="A96" t="str">
            <v>1</v>
          </cell>
          <cell r="B96" t="str">
            <v>株式会社　バンダイロジパル</v>
          </cell>
          <cell r="C96" t="str">
            <v>3</v>
          </cell>
          <cell r="D96" t="str">
            <v>事業本部</v>
          </cell>
          <cell r="E96" t="str">
            <v>33</v>
          </cell>
          <cell r="F96" t="str">
            <v>海外業務部</v>
          </cell>
          <cell r="G96" t="str">
            <v>3301</v>
          </cell>
          <cell r="H96" t="str">
            <v>海外業務部</v>
          </cell>
          <cell r="I96" t="str">
            <v>1930</v>
          </cell>
          <cell r="J96" t="str">
            <v>海外業務</v>
          </cell>
          <cell r="K96" t="str">
            <v>1519</v>
          </cell>
          <cell r="L96" t="str">
            <v>海外　東京</v>
          </cell>
          <cell r="M96" t="str">
            <v>15191999999992345850999999999999999合計-0</v>
          </cell>
          <cell r="N96" t="str">
            <v>1</v>
          </cell>
          <cell r="P96" t="str">
            <v>9999</v>
          </cell>
          <cell r="Q96" t="str">
            <v>　前　年　合　計　</v>
          </cell>
          <cell r="U96" t="str">
            <v>2002</v>
          </cell>
          <cell r="V96">
            <v>1469135</v>
          </cell>
          <cell r="W96">
            <v>815000</v>
          </cell>
          <cell r="X96">
            <v>293500</v>
          </cell>
          <cell r="Y96">
            <v>544575</v>
          </cell>
          <cell r="Z96">
            <v>595500</v>
          </cell>
          <cell r="AA96">
            <v>985500</v>
          </cell>
          <cell r="AB96">
            <v>4703210</v>
          </cell>
          <cell r="AC96">
            <v>782500</v>
          </cell>
          <cell r="AD96">
            <v>779000</v>
          </cell>
          <cell r="AE96">
            <v>766500</v>
          </cell>
          <cell r="AF96">
            <v>370119</v>
          </cell>
          <cell r="AG96">
            <v>252000</v>
          </cell>
          <cell r="AH96">
            <v>430144</v>
          </cell>
          <cell r="AI96">
            <v>3380263</v>
          </cell>
          <cell r="AJ96">
            <v>8083473</v>
          </cell>
        </row>
        <row r="97">
          <cell r="A97" t="str">
            <v>1</v>
          </cell>
          <cell r="B97" t="str">
            <v>株式会社　バンダイロジパル</v>
          </cell>
          <cell r="C97" t="str">
            <v>3</v>
          </cell>
          <cell r="D97" t="str">
            <v>事業本部</v>
          </cell>
          <cell r="E97" t="str">
            <v>33</v>
          </cell>
          <cell r="F97" t="str">
            <v>海外業務部</v>
          </cell>
          <cell r="G97" t="str">
            <v>3301</v>
          </cell>
          <cell r="H97" t="str">
            <v>海外業務部</v>
          </cell>
          <cell r="I97" t="str">
            <v>1930</v>
          </cell>
          <cell r="J97" t="str">
            <v>海外業務</v>
          </cell>
          <cell r="K97" t="str">
            <v>1519</v>
          </cell>
          <cell r="L97" t="str">
            <v>海外　東京</v>
          </cell>
          <cell r="M97" t="str">
            <v>15191999999992345850999999999999999合計-1</v>
          </cell>
          <cell r="N97" t="str">
            <v>1</v>
          </cell>
          <cell r="P97" t="str">
            <v>9999</v>
          </cell>
          <cell r="Q97" t="str">
            <v>　当　年　合　計　</v>
          </cell>
          <cell r="U97" t="str">
            <v>2003</v>
          </cell>
          <cell r="V97">
            <v>365271</v>
          </cell>
          <cell r="W97">
            <v>504000</v>
          </cell>
          <cell r="X97">
            <v>495441</v>
          </cell>
          <cell r="Y97">
            <v>952980</v>
          </cell>
          <cell r="Z97">
            <v>693922</v>
          </cell>
          <cell r="AA97">
            <v>766000</v>
          </cell>
          <cell r="AB97">
            <v>3777614</v>
          </cell>
          <cell r="AC97">
            <v>459500</v>
          </cell>
          <cell r="AD97">
            <v>704846</v>
          </cell>
          <cell r="AE97">
            <v>1183903</v>
          </cell>
          <cell r="AF97">
            <v>979654</v>
          </cell>
          <cell r="AG97">
            <v>277500</v>
          </cell>
          <cell r="AH97">
            <v>271132</v>
          </cell>
          <cell r="AI97">
            <v>3876535</v>
          </cell>
          <cell r="AJ97">
            <v>7654149</v>
          </cell>
        </row>
        <row r="98">
          <cell r="A98" t="str">
            <v>1</v>
          </cell>
          <cell r="B98" t="str">
            <v>株式会社　バンダイロジパル</v>
          </cell>
          <cell r="C98" t="str">
            <v>3</v>
          </cell>
          <cell r="D98" t="str">
            <v>事業本部</v>
          </cell>
          <cell r="E98" t="str">
            <v>33</v>
          </cell>
          <cell r="F98" t="str">
            <v>海外業務部</v>
          </cell>
          <cell r="G98" t="str">
            <v>3301</v>
          </cell>
          <cell r="H98" t="str">
            <v>海外業務部</v>
          </cell>
          <cell r="I98" t="str">
            <v>1930</v>
          </cell>
          <cell r="J98" t="str">
            <v>海外業務</v>
          </cell>
          <cell r="K98" t="str">
            <v>1519</v>
          </cell>
          <cell r="L98" t="str">
            <v>海外　東京</v>
          </cell>
          <cell r="M98" t="str">
            <v>15191999999992345850999999999合計-2</v>
          </cell>
          <cell r="N98" t="str">
            <v>1</v>
          </cell>
          <cell r="P98" t="str">
            <v>9999</v>
          </cell>
          <cell r="Q98" t="str">
            <v>　昨　年　対　比（％）</v>
          </cell>
          <cell r="V98">
            <v>24</v>
          </cell>
          <cell r="W98">
            <v>61</v>
          </cell>
          <cell r="X98">
            <v>168</v>
          </cell>
          <cell r="Y98">
            <v>175</v>
          </cell>
          <cell r="Z98">
            <v>116</v>
          </cell>
          <cell r="AA98">
            <v>77</v>
          </cell>
          <cell r="AB98">
            <v>80</v>
          </cell>
          <cell r="AC98">
            <v>58</v>
          </cell>
          <cell r="AD98">
            <v>90</v>
          </cell>
          <cell r="AE98">
            <v>154</v>
          </cell>
          <cell r="AF98">
            <v>264</v>
          </cell>
          <cell r="AG98">
            <v>110</v>
          </cell>
          <cell r="AH98">
            <v>63</v>
          </cell>
          <cell r="AI98">
            <v>114</v>
          </cell>
          <cell r="AJ98">
            <v>94</v>
          </cell>
        </row>
        <row r="99">
          <cell r="A99" t="str">
            <v>1</v>
          </cell>
          <cell r="B99" t="str">
            <v>株式会社　バンダイロジパル</v>
          </cell>
          <cell r="C99" t="str">
            <v>3</v>
          </cell>
          <cell r="D99" t="str">
            <v>事業本部</v>
          </cell>
          <cell r="E99" t="str">
            <v>33</v>
          </cell>
          <cell r="F99" t="str">
            <v>海外業務部</v>
          </cell>
          <cell r="G99" t="str">
            <v>3301</v>
          </cell>
          <cell r="H99" t="str">
            <v>海外業務部</v>
          </cell>
          <cell r="I99" t="str">
            <v>1930</v>
          </cell>
          <cell r="J99" t="str">
            <v>海外業務</v>
          </cell>
          <cell r="K99" t="str">
            <v>1519</v>
          </cell>
          <cell r="L99" t="str">
            <v>海外　東京</v>
          </cell>
          <cell r="M99" t="str">
            <v>15191999999999281529509150910020034海外-12002</v>
          </cell>
          <cell r="N99" t="str">
            <v>1</v>
          </cell>
          <cell r="O99" t="str">
            <v>バンダイ</v>
          </cell>
          <cell r="P99" t="str">
            <v>5091</v>
          </cell>
          <cell r="Q99" t="str">
            <v>株式会社バンダイ</v>
          </cell>
          <cell r="R99" t="str">
            <v>509100</v>
          </cell>
          <cell r="S99" t="str">
            <v>㈱ﾊﾞﾝﾀﾞｲｶｰﾄﾞ事業部海外</v>
          </cell>
          <cell r="T99" t="str">
            <v>4海外</v>
          </cell>
          <cell r="U99" t="str">
            <v>2002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46237</v>
          </cell>
          <cell r="AA99">
            <v>0</v>
          </cell>
          <cell r="AB99">
            <v>46237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46237</v>
          </cell>
        </row>
        <row r="100">
          <cell r="A100" t="str">
            <v>1</v>
          </cell>
          <cell r="B100" t="str">
            <v>株式会社　バンダイロジパル</v>
          </cell>
          <cell r="C100" t="str">
            <v>3</v>
          </cell>
          <cell r="D100" t="str">
            <v>事業本部</v>
          </cell>
          <cell r="E100" t="str">
            <v>33</v>
          </cell>
          <cell r="F100" t="str">
            <v>海外業務部</v>
          </cell>
          <cell r="G100" t="str">
            <v>3301</v>
          </cell>
          <cell r="H100" t="str">
            <v>海外業務部</v>
          </cell>
          <cell r="I100" t="str">
            <v>1930</v>
          </cell>
          <cell r="J100" t="str">
            <v>海外業務</v>
          </cell>
          <cell r="K100" t="str">
            <v>1519</v>
          </cell>
          <cell r="L100" t="str">
            <v>海外　東京</v>
          </cell>
          <cell r="M100" t="str">
            <v>15191999999999281529509150910020034海外-12003</v>
          </cell>
          <cell r="N100" t="str">
            <v>1</v>
          </cell>
          <cell r="O100" t="str">
            <v>バンダイ</v>
          </cell>
          <cell r="P100" t="str">
            <v>5091</v>
          </cell>
          <cell r="Q100" t="str">
            <v>株式会社バンダイ</v>
          </cell>
          <cell r="R100" t="str">
            <v>509100</v>
          </cell>
          <cell r="S100" t="str">
            <v>㈱ﾊﾞﾝﾀﾞｲｶｰﾄﾞ事業部海外</v>
          </cell>
          <cell r="T100" t="str">
            <v>4海外</v>
          </cell>
          <cell r="U100" t="str">
            <v>2003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502587</v>
          </cell>
          <cell r="AD100">
            <v>73476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576063</v>
          </cell>
          <cell r="AJ100">
            <v>576063</v>
          </cell>
        </row>
        <row r="101">
          <cell r="A101" t="str">
            <v>1</v>
          </cell>
          <cell r="B101" t="str">
            <v>株式会社　バンダイロジパル</v>
          </cell>
          <cell r="C101" t="str">
            <v>3</v>
          </cell>
          <cell r="D101" t="str">
            <v>事業本部</v>
          </cell>
          <cell r="E101" t="str">
            <v>33</v>
          </cell>
          <cell r="F101" t="str">
            <v>海外業務部</v>
          </cell>
          <cell r="G101" t="str">
            <v>3301</v>
          </cell>
          <cell r="H101" t="str">
            <v>海外業務部</v>
          </cell>
          <cell r="I101" t="str">
            <v>1930</v>
          </cell>
          <cell r="J101" t="str">
            <v>海外業務</v>
          </cell>
          <cell r="K101" t="str">
            <v>1519</v>
          </cell>
          <cell r="L101" t="str">
            <v>海外　東京</v>
          </cell>
          <cell r="M101" t="str">
            <v>15191999999999281529509150910220034海外-12002</v>
          </cell>
          <cell r="N101" t="str">
            <v>1</v>
          </cell>
          <cell r="O101" t="str">
            <v>バンダイ</v>
          </cell>
          <cell r="P101" t="str">
            <v>5091</v>
          </cell>
          <cell r="Q101" t="str">
            <v>株式会社バンダイ</v>
          </cell>
          <cell r="R101" t="str">
            <v>509102</v>
          </cell>
          <cell r="S101" t="str">
            <v>株式会社　バンダイ情報システム部　海外</v>
          </cell>
          <cell r="T101" t="str">
            <v>4海外</v>
          </cell>
          <cell r="U101" t="str">
            <v>2002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70206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70206</v>
          </cell>
          <cell r="AJ101">
            <v>70206</v>
          </cell>
        </row>
        <row r="102">
          <cell r="A102" t="str">
            <v>1</v>
          </cell>
          <cell r="B102" t="str">
            <v>株式会社　バンダイロジパル</v>
          </cell>
          <cell r="C102" t="str">
            <v>3</v>
          </cell>
          <cell r="D102" t="str">
            <v>事業本部</v>
          </cell>
          <cell r="E102" t="str">
            <v>33</v>
          </cell>
          <cell r="F102" t="str">
            <v>海外業務部</v>
          </cell>
          <cell r="G102" t="str">
            <v>3301</v>
          </cell>
          <cell r="H102" t="str">
            <v>海外業務部</v>
          </cell>
          <cell r="I102" t="str">
            <v>1930</v>
          </cell>
          <cell r="J102" t="str">
            <v>海外業務</v>
          </cell>
          <cell r="K102" t="str">
            <v>1519</v>
          </cell>
          <cell r="L102" t="str">
            <v>海外　東京</v>
          </cell>
          <cell r="M102" t="str">
            <v>15191999999999281529509150910420034海外-12002</v>
          </cell>
          <cell r="N102" t="str">
            <v>1</v>
          </cell>
          <cell r="O102" t="str">
            <v>バンダイ</v>
          </cell>
          <cell r="P102" t="str">
            <v>5091</v>
          </cell>
          <cell r="Q102" t="str">
            <v>株式会社バンダイ</v>
          </cell>
          <cell r="R102" t="str">
            <v>509104</v>
          </cell>
          <cell r="S102" t="str">
            <v>㈱ﾊﾞﾝﾀﾞｲｴﾝｼﾞﾆｱｾﾝﾀｰ（海外)</v>
          </cell>
          <cell r="T102" t="str">
            <v>4海外</v>
          </cell>
          <cell r="U102" t="str">
            <v>2002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98929</v>
          </cell>
          <cell r="AG102">
            <v>20375</v>
          </cell>
          <cell r="AH102">
            <v>52223</v>
          </cell>
          <cell r="AI102">
            <v>171527</v>
          </cell>
          <cell r="AJ102">
            <v>171527</v>
          </cell>
        </row>
        <row r="103">
          <cell r="A103" t="str">
            <v>1</v>
          </cell>
          <cell r="B103" t="str">
            <v>株式会社　バンダイロジパル</v>
          </cell>
          <cell r="C103" t="str">
            <v>3</v>
          </cell>
          <cell r="D103" t="str">
            <v>事業本部</v>
          </cell>
          <cell r="E103" t="str">
            <v>33</v>
          </cell>
          <cell r="F103" t="str">
            <v>海外業務部</v>
          </cell>
          <cell r="G103" t="str">
            <v>3301</v>
          </cell>
          <cell r="H103" t="str">
            <v>海外業務部</v>
          </cell>
          <cell r="I103" t="str">
            <v>1930</v>
          </cell>
          <cell r="J103" t="str">
            <v>海外業務</v>
          </cell>
          <cell r="K103" t="str">
            <v>1519</v>
          </cell>
          <cell r="L103" t="str">
            <v>海外　東京</v>
          </cell>
          <cell r="M103" t="str">
            <v>15191999999999281529509150910420034海外-12003</v>
          </cell>
          <cell r="N103" t="str">
            <v>1</v>
          </cell>
          <cell r="O103" t="str">
            <v>バンダイ</v>
          </cell>
          <cell r="P103" t="str">
            <v>5091</v>
          </cell>
          <cell r="Q103" t="str">
            <v>株式会社バンダイ</v>
          </cell>
          <cell r="R103" t="str">
            <v>509104</v>
          </cell>
          <cell r="S103" t="str">
            <v>㈱ﾊﾞﾝﾀﾞｲｴﾝｼﾞﾆｱｾﾝﾀｰ（海外)</v>
          </cell>
          <cell r="T103" t="str">
            <v>4海外</v>
          </cell>
          <cell r="U103" t="str">
            <v>2003</v>
          </cell>
          <cell r="V103">
            <v>123275</v>
          </cell>
          <cell r="W103">
            <v>0</v>
          </cell>
          <cell r="X103">
            <v>0</v>
          </cell>
          <cell r="Y103">
            <v>0</v>
          </cell>
          <cell r="Z103">
            <v>19132</v>
          </cell>
          <cell r="AA103">
            <v>0</v>
          </cell>
          <cell r="AB103">
            <v>142407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142407</v>
          </cell>
        </row>
        <row r="104">
          <cell r="A104" t="str">
            <v>1</v>
          </cell>
          <cell r="B104" t="str">
            <v>株式会社　バンダイロジパル</v>
          </cell>
          <cell r="C104" t="str">
            <v>3</v>
          </cell>
          <cell r="D104" t="str">
            <v>事業本部</v>
          </cell>
          <cell r="E104" t="str">
            <v>33</v>
          </cell>
          <cell r="F104" t="str">
            <v>海外業務部</v>
          </cell>
          <cell r="G104" t="str">
            <v>3301</v>
          </cell>
          <cell r="H104" t="str">
            <v>海外業務部</v>
          </cell>
          <cell r="I104" t="str">
            <v>1930</v>
          </cell>
          <cell r="J104" t="str">
            <v>海外業務</v>
          </cell>
          <cell r="K104" t="str">
            <v>1519</v>
          </cell>
          <cell r="L104" t="str">
            <v>海外　東京</v>
          </cell>
          <cell r="M104" t="str">
            <v>15191999999999281529509199999999999合計-0</v>
          </cell>
          <cell r="N104" t="str">
            <v>1</v>
          </cell>
          <cell r="P104" t="str">
            <v>5091</v>
          </cell>
          <cell r="Q104" t="str">
            <v>　前　年　合　計　</v>
          </cell>
          <cell r="U104" t="str">
            <v>2002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46237</v>
          </cell>
          <cell r="AA104">
            <v>0</v>
          </cell>
          <cell r="AB104">
            <v>46237</v>
          </cell>
          <cell r="AC104">
            <v>70206</v>
          </cell>
          <cell r="AD104">
            <v>0</v>
          </cell>
          <cell r="AE104">
            <v>0</v>
          </cell>
          <cell r="AF104">
            <v>98929</v>
          </cell>
          <cell r="AG104">
            <v>20375</v>
          </cell>
          <cell r="AH104">
            <v>52223</v>
          </cell>
          <cell r="AI104">
            <v>241733</v>
          </cell>
          <cell r="AJ104">
            <v>287970</v>
          </cell>
        </row>
        <row r="105">
          <cell r="A105" t="str">
            <v>1</v>
          </cell>
          <cell r="B105" t="str">
            <v>株式会社　バンダイロジパル</v>
          </cell>
          <cell r="C105" t="str">
            <v>3</v>
          </cell>
          <cell r="D105" t="str">
            <v>事業本部</v>
          </cell>
          <cell r="E105" t="str">
            <v>33</v>
          </cell>
          <cell r="F105" t="str">
            <v>海外業務部</v>
          </cell>
          <cell r="G105" t="str">
            <v>3301</v>
          </cell>
          <cell r="H105" t="str">
            <v>海外業務部</v>
          </cell>
          <cell r="I105" t="str">
            <v>1930</v>
          </cell>
          <cell r="J105" t="str">
            <v>海外業務</v>
          </cell>
          <cell r="K105" t="str">
            <v>1519</v>
          </cell>
          <cell r="L105" t="str">
            <v>海外　東京</v>
          </cell>
          <cell r="M105" t="str">
            <v>15191999999999281529509199999999999合計-1</v>
          </cell>
          <cell r="N105" t="str">
            <v>1</v>
          </cell>
          <cell r="P105" t="str">
            <v>5091</v>
          </cell>
          <cell r="Q105" t="str">
            <v>　当　年　合　計　</v>
          </cell>
          <cell r="U105" t="str">
            <v>2003</v>
          </cell>
          <cell r="V105">
            <v>123275</v>
          </cell>
          <cell r="W105">
            <v>0</v>
          </cell>
          <cell r="X105">
            <v>0</v>
          </cell>
          <cell r="Y105">
            <v>0</v>
          </cell>
          <cell r="Z105">
            <v>19132</v>
          </cell>
          <cell r="AA105">
            <v>0</v>
          </cell>
          <cell r="AB105">
            <v>142407</v>
          </cell>
          <cell r="AC105">
            <v>502587</v>
          </cell>
          <cell r="AD105">
            <v>73476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576063</v>
          </cell>
          <cell r="AJ105">
            <v>718470</v>
          </cell>
        </row>
        <row r="106">
          <cell r="A106" t="str">
            <v>1</v>
          </cell>
          <cell r="B106" t="str">
            <v>株式会社　バンダイロジパル</v>
          </cell>
          <cell r="C106" t="str">
            <v>3</v>
          </cell>
          <cell r="D106" t="str">
            <v>事業本部</v>
          </cell>
          <cell r="E106" t="str">
            <v>33</v>
          </cell>
          <cell r="F106" t="str">
            <v>海外業務部</v>
          </cell>
          <cell r="G106" t="str">
            <v>3301</v>
          </cell>
          <cell r="H106" t="str">
            <v>海外業務部</v>
          </cell>
          <cell r="I106" t="str">
            <v>1930</v>
          </cell>
          <cell r="J106" t="str">
            <v>海外業務</v>
          </cell>
          <cell r="K106" t="str">
            <v>1519</v>
          </cell>
          <cell r="L106" t="str">
            <v>海外　東京</v>
          </cell>
          <cell r="M106" t="str">
            <v>15191999999999281529509199999合計-2</v>
          </cell>
          <cell r="N106" t="str">
            <v>1</v>
          </cell>
          <cell r="P106" t="str">
            <v>5091</v>
          </cell>
          <cell r="Q106" t="str">
            <v>　昨　年　対　比（％）</v>
          </cell>
          <cell r="V106">
            <v>100</v>
          </cell>
          <cell r="W106">
            <v>100</v>
          </cell>
          <cell r="X106">
            <v>100</v>
          </cell>
          <cell r="Y106">
            <v>100</v>
          </cell>
          <cell r="Z106">
            <v>41</v>
          </cell>
          <cell r="AA106">
            <v>100</v>
          </cell>
          <cell r="AB106">
            <v>307</v>
          </cell>
          <cell r="AC106">
            <v>715</v>
          </cell>
          <cell r="AD106">
            <v>100</v>
          </cell>
          <cell r="AE106">
            <v>100</v>
          </cell>
          <cell r="AF106">
            <v>0</v>
          </cell>
          <cell r="AG106">
            <v>0</v>
          </cell>
          <cell r="AH106">
            <v>0</v>
          </cell>
          <cell r="AI106">
            <v>238</v>
          </cell>
          <cell r="AJ106">
            <v>249</v>
          </cell>
        </row>
        <row r="107">
          <cell r="A107" t="str">
            <v>1</v>
          </cell>
          <cell r="B107" t="str">
            <v>株式会社　バンダイロジパル</v>
          </cell>
          <cell r="C107" t="str">
            <v>3</v>
          </cell>
          <cell r="D107" t="str">
            <v>事業本部</v>
          </cell>
          <cell r="E107" t="str">
            <v>33</v>
          </cell>
          <cell r="F107" t="str">
            <v>海外業務部</v>
          </cell>
          <cell r="G107" t="str">
            <v>3301</v>
          </cell>
          <cell r="H107" t="str">
            <v>海外業務部</v>
          </cell>
          <cell r="I107" t="str">
            <v>1930</v>
          </cell>
          <cell r="J107" t="str">
            <v>海外業務</v>
          </cell>
          <cell r="K107" t="str">
            <v>1519</v>
          </cell>
          <cell r="L107" t="str">
            <v>海外　東京</v>
          </cell>
          <cell r="M107" t="str">
            <v>1519199999999999999999999999999999999合計-0</v>
          </cell>
          <cell r="N107" t="str">
            <v>1</v>
          </cell>
          <cell r="Q107" t="str">
            <v>　グループ　前　年　合　計　</v>
          </cell>
          <cell r="U107" t="str">
            <v>2002</v>
          </cell>
          <cell r="V107">
            <v>20493863</v>
          </cell>
          <cell r="W107">
            <v>7827564</v>
          </cell>
          <cell r="X107">
            <v>7715354</v>
          </cell>
          <cell r="Y107">
            <v>10630581</v>
          </cell>
          <cell r="Z107">
            <v>14563949</v>
          </cell>
          <cell r="AA107">
            <v>8940603</v>
          </cell>
          <cell r="AB107">
            <v>70171914</v>
          </cell>
          <cell r="AC107">
            <v>5389784</v>
          </cell>
          <cell r="AD107">
            <v>9204293</v>
          </cell>
          <cell r="AE107">
            <v>14984241</v>
          </cell>
          <cell r="AF107">
            <v>10426743</v>
          </cell>
          <cell r="AG107">
            <v>9592290</v>
          </cell>
          <cell r="AH107">
            <v>10792426</v>
          </cell>
          <cell r="AI107">
            <v>60389777</v>
          </cell>
          <cell r="AJ107">
            <v>130561691</v>
          </cell>
        </row>
        <row r="108">
          <cell r="A108" t="str">
            <v>1</v>
          </cell>
          <cell r="B108" t="str">
            <v>株式会社　バンダイロジパル</v>
          </cell>
          <cell r="C108" t="str">
            <v>3</v>
          </cell>
          <cell r="D108" t="str">
            <v>事業本部</v>
          </cell>
          <cell r="E108" t="str">
            <v>33</v>
          </cell>
          <cell r="F108" t="str">
            <v>海外業務部</v>
          </cell>
          <cell r="G108" t="str">
            <v>3301</v>
          </cell>
          <cell r="H108" t="str">
            <v>海外業務部</v>
          </cell>
          <cell r="I108" t="str">
            <v>1930</v>
          </cell>
          <cell r="J108" t="str">
            <v>海外業務</v>
          </cell>
          <cell r="K108" t="str">
            <v>1519</v>
          </cell>
          <cell r="L108" t="str">
            <v>海外　東京</v>
          </cell>
          <cell r="M108" t="str">
            <v>1519199999999999999999999999999999999合計-1</v>
          </cell>
          <cell r="N108" t="str">
            <v>1</v>
          </cell>
          <cell r="Q108" t="str">
            <v>　グループ　当　年　合　計</v>
          </cell>
          <cell r="U108" t="str">
            <v>2003</v>
          </cell>
          <cell r="V108">
            <v>9397893</v>
          </cell>
          <cell r="W108">
            <v>10410914</v>
          </cell>
          <cell r="X108">
            <v>9105128</v>
          </cell>
          <cell r="Y108">
            <v>15058617</v>
          </cell>
          <cell r="Z108">
            <v>18415581</v>
          </cell>
          <cell r="AA108">
            <v>14600809</v>
          </cell>
          <cell r="AB108">
            <v>76988942</v>
          </cell>
          <cell r="AC108">
            <v>11430993</v>
          </cell>
          <cell r="AD108">
            <v>19638472</v>
          </cell>
          <cell r="AE108">
            <v>24991594</v>
          </cell>
          <cell r="AF108">
            <v>17010172</v>
          </cell>
          <cell r="AG108">
            <v>16008430</v>
          </cell>
          <cell r="AH108">
            <v>10383196</v>
          </cell>
          <cell r="AI108">
            <v>99462857</v>
          </cell>
          <cell r="AJ108">
            <v>176451799</v>
          </cell>
        </row>
        <row r="109">
          <cell r="A109" t="str">
            <v>1</v>
          </cell>
          <cell r="B109" t="str">
            <v>株式会社　バンダイロジパル</v>
          </cell>
          <cell r="C109" t="str">
            <v>3</v>
          </cell>
          <cell r="D109" t="str">
            <v>事業本部</v>
          </cell>
          <cell r="E109" t="str">
            <v>33</v>
          </cell>
          <cell r="F109" t="str">
            <v>海外業務部</v>
          </cell>
          <cell r="G109" t="str">
            <v>3301</v>
          </cell>
          <cell r="H109" t="str">
            <v>海外業務部</v>
          </cell>
          <cell r="I109" t="str">
            <v>1930</v>
          </cell>
          <cell r="J109" t="str">
            <v>海外業務</v>
          </cell>
          <cell r="K109" t="str">
            <v>1519</v>
          </cell>
          <cell r="L109" t="str">
            <v>海外　東京</v>
          </cell>
          <cell r="M109" t="str">
            <v>15192999999940898570071507150420034海外-12002</v>
          </cell>
          <cell r="N109" t="str">
            <v>2</v>
          </cell>
          <cell r="O109" t="str">
            <v>グループ会社</v>
          </cell>
          <cell r="P109" t="str">
            <v>0715</v>
          </cell>
          <cell r="Q109" t="str">
            <v>(株)メガハウス</v>
          </cell>
          <cell r="R109" t="str">
            <v>071504</v>
          </cell>
          <cell r="S109" t="str">
            <v>株式会社ﾒｶﾞﾊｳｽｷｬﾝﾃﾞｨ事業部静岡－海外－</v>
          </cell>
          <cell r="T109" t="str">
            <v>4海外</v>
          </cell>
          <cell r="U109" t="str">
            <v>2002</v>
          </cell>
          <cell r="V109">
            <v>1221966</v>
          </cell>
          <cell r="W109">
            <v>851832</v>
          </cell>
          <cell r="X109">
            <v>1198070</v>
          </cell>
          <cell r="Y109">
            <v>1895209</v>
          </cell>
          <cell r="Z109">
            <v>2137418</v>
          </cell>
          <cell r="AA109">
            <v>2058525</v>
          </cell>
          <cell r="AB109">
            <v>9363020</v>
          </cell>
          <cell r="AC109">
            <v>1854345</v>
          </cell>
          <cell r="AD109">
            <v>3402088</v>
          </cell>
          <cell r="AE109">
            <v>6853785</v>
          </cell>
          <cell r="AF109">
            <v>2732095</v>
          </cell>
          <cell r="AG109">
            <v>3399249</v>
          </cell>
          <cell r="AH109">
            <v>1788539</v>
          </cell>
          <cell r="AI109">
            <v>20030101</v>
          </cell>
          <cell r="AJ109">
            <v>29393121</v>
          </cell>
        </row>
        <row r="110">
          <cell r="A110" t="str">
            <v>1</v>
          </cell>
          <cell r="B110" t="str">
            <v>株式会社　バンダイロジパル</v>
          </cell>
          <cell r="C110" t="str">
            <v>3</v>
          </cell>
          <cell r="D110" t="str">
            <v>事業本部</v>
          </cell>
          <cell r="E110" t="str">
            <v>33</v>
          </cell>
          <cell r="F110" t="str">
            <v>海外業務部</v>
          </cell>
          <cell r="G110" t="str">
            <v>3301</v>
          </cell>
          <cell r="H110" t="str">
            <v>海外業務部</v>
          </cell>
          <cell r="I110" t="str">
            <v>1930</v>
          </cell>
          <cell r="J110" t="str">
            <v>海外業務</v>
          </cell>
          <cell r="K110" t="str">
            <v>1519</v>
          </cell>
          <cell r="L110" t="str">
            <v>海外　東京</v>
          </cell>
          <cell r="M110" t="str">
            <v>15192999999940898570071507150420034海外-12003</v>
          </cell>
          <cell r="N110" t="str">
            <v>2</v>
          </cell>
          <cell r="O110" t="str">
            <v>グループ会社</v>
          </cell>
          <cell r="P110" t="str">
            <v>0715</v>
          </cell>
          <cell r="Q110" t="str">
            <v>(株)メガハウス</v>
          </cell>
          <cell r="R110" t="str">
            <v>071504</v>
          </cell>
          <cell r="S110" t="str">
            <v>株式会社ﾒｶﾞﾊｳｽｷｬﾝﾃﾞｨ事業部静岡－海外－</v>
          </cell>
          <cell r="T110" t="str">
            <v>4海外</v>
          </cell>
          <cell r="U110" t="str">
            <v>2003</v>
          </cell>
          <cell r="V110">
            <v>4895668</v>
          </cell>
          <cell r="W110">
            <v>3196434</v>
          </cell>
          <cell r="X110">
            <v>3706187</v>
          </cell>
          <cell r="Y110">
            <v>5962508</v>
          </cell>
          <cell r="Z110">
            <v>4765170</v>
          </cell>
          <cell r="AA110">
            <v>4605895</v>
          </cell>
          <cell r="AB110">
            <v>27131862</v>
          </cell>
          <cell r="AC110">
            <v>4314887</v>
          </cell>
          <cell r="AD110">
            <v>6480485</v>
          </cell>
          <cell r="AE110">
            <v>5124741</v>
          </cell>
          <cell r="AF110">
            <v>5912295</v>
          </cell>
          <cell r="AG110">
            <v>5789254</v>
          </cell>
          <cell r="AH110">
            <v>4323105</v>
          </cell>
          <cell r="AI110">
            <v>31944767</v>
          </cell>
          <cell r="AJ110">
            <v>59076629</v>
          </cell>
        </row>
        <row r="111">
          <cell r="A111" t="str">
            <v>1</v>
          </cell>
          <cell r="B111" t="str">
            <v>株式会社　バンダイロジパル</v>
          </cell>
          <cell r="C111" t="str">
            <v>3</v>
          </cell>
          <cell r="D111" t="str">
            <v>事業本部</v>
          </cell>
          <cell r="E111" t="str">
            <v>33</v>
          </cell>
          <cell r="F111" t="str">
            <v>海外業務部</v>
          </cell>
          <cell r="G111" t="str">
            <v>3301</v>
          </cell>
          <cell r="H111" t="str">
            <v>海外業務部</v>
          </cell>
          <cell r="I111" t="str">
            <v>1930</v>
          </cell>
          <cell r="J111" t="str">
            <v>海外業務</v>
          </cell>
          <cell r="K111" t="str">
            <v>1519</v>
          </cell>
          <cell r="L111" t="str">
            <v>海外　東京</v>
          </cell>
          <cell r="M111" t="str">
            <v>15192999999940898570071553030320034海外-12002</v>
          </cell>
          <cell r="N111" t="str">
            <v>2</v>
          </cell>
          <cell r="O111" t="str">
            <v>グループ会社</v>
          </cell>
          <cell r="P111" t="str">
            <v>0715</v>
          </cell>
          <cell r="Q111" t="str">
            <v>(株)メガハウス</v>
          </cell>
          <cell r="R111" t="str">
            <v>530303</v>
          </cell>
          <cell r="S111" t="str">
            <v>株式会社メガハウス　第２事業部（海外）</v>
          </cell>
          <cell r="T111" t="str">
            <v>4海外</v>
          </cell>
          <cell r="U111" t="str">
            <v>2002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</row>
        <row r="112">
          <cell r="A112" t="str">
            <v>1</v>
          </cell>
          <cell r="B112" t="str">
            <v>株式会社　バンダイロジパル</v>
          </cell>
          <cell r="C112" t="str">
            <v>3</v>
          </cell>
          <cell r="D112" t="str">
            <v>事業本部</v>
          </cell>
          <cell r="E112" t="str">
            <v>33</v>
          </cell>
          <cell r="F112" t="str">
            <v>海外業務部</v>
          </cell>
          <cell r="G112" t="str">
            <v>3301</v>
          </cell>
          <cell r="H112" t="str">
            <v>海外業務部</v>
          </cell>
          <cell r="I112" t="str">
            <v>1930</v>
          </cell>
          <cell r="J112" t="str">
            <v>海外業務</v>
          </cell>
          <cell r="K112" t="str">
            <v>1519</v>
          </cell>
          <cell r="L112" t="str">
            <v>海外　東京</v>
          </cell>
          <cell r="M112" t="str">
            <v>15192999999940898570071553030320034海外-12003</v>
          </cell>
          <cell r="N112" t="str">
            <v>2</v>
          </cell>
          <cell r="O112" t="str">
            <v>グループ会社</v>
          </cell>
          <cell r="P112" t="str">
            <v>0715</v>
          </cell>
          <cell r="Q112" t="str">
            <v>(株)メガハウス</v>
          </cell>
          <cell r="R112" t="str">
            <v>530303</v>
          </cell>
          <cell r="S112" t="str">
            <v>株式会社メガハウス　第２事業部（海外）</v>
          </cell>
          <cell r="T112" t="str">
            <v>4海外</v>
          </cell>
          <cell r="U112" t="str">
            <v>2003</v>
          </cell>
          <cell r="V112">
            <v>24800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24800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24800</v>
          </cell>
        </row>
        <row r="113">
          <cell r="A113" t="str">
            <v>1</v>
          </cell>
          <cell r="B113" t="str">
            <v>株式会社　バンダイロジパル</v>
          </cell>
          <cell r="C113" t="str">
            <v>3</v>
          </cell>
          <cell r="D113" t="str">
            <v>事業本部</v>
          </cell>
          <cell r="E113" t="str">
            <v>33</v>
          </cell>
          <cell r="F113" t="str">
            <v>海外業務部</v>
          </cell>
          <cell r="G113" t="str">
            <v>3301</v>
          </cell>
          <cell r="H113" t="str">
            <v>海外業務部</v>
          </cell>
          <cell r="I113" t="str">
            <v>1930</v>
          </cell>
          <cell r="J113" t="str">
            <v>海外業務</v>
          </cell>
          <cell r="K113" t="str">
            <v>1519</v>
          </cell>
          <cell r="L113" t="str">
            <v>海外　東京</v>
          </cell>
          <cell r="M113" t="str">
            <v>15192999999940898570071599999999999合計-0</v>
          </cell>
          <cell r="N113" t="str">
            <v>2</v>
          </cell>
          <cell r="P113" t="str">
            <v>0715</v>
          </cell>
          <cell r="Q113" t="str">
            <v>　前　年　合　計　</v>
          </cell>
          <cell r="S113" t="str">
            <v>株式会社メガハウス</v>
          </cell>
          <cell r="U113" t="str">
            <v>2002</v>
          </cell>
          <cell r="V113">
            <v>1221966</v>
          </cell>
          <cell r="W113">
            <v>851832</v>
          </cell>
          <cell r="X113">
            <v>1198070</v>
          </cell>
          <cell r="Y113">
            <v>1895209</v>
          </cell>
          <cell r="Z113">
            <v>2137418</v>
          </cell>
          <cell r="AA113">
            <v>2058525</v>
          </cell>
          <cell r="AB113">
            <v>9363020</v>
          </cell>
          <cell r="AC113">
            <v>1854345</v>
          </cell>
          <cell r="AD113">
            <v>3402088</v>
          </cell>
          <cell r="AE113">
            <v>6853785</v>
          </cell>
          <cell r="AF113">
            <v>2732095</v>
          </cell>
          <cell r="AG113">
            <v>3399249</v>
          </cell>
          <cell r="AH113">
            <v>1788539</v>
          </cell>
          <cell r="AI113">
            <v>20030101</v>
          </cell>
          <cell r="AJ113">
            <v>29393121</v>
          </cell>
        </row>
        <row r="114">
          <cell r="A114" t="str">
            <v>1</v>
          </cell>
          <cell r="B114" t="str">
            <v>株式会社　バンダイロジパル</v>
          </cell>
          <cell r="C114" t="str">
            <v>3</v>
          </cell>
          <cell r="D114" t="str">
            <v>事業本部</v>
          </cell>
          <cell r="E114" t="str">
            <v>33</v>
          </cell>
          <cell r="F114" t="str">
            <v>海外業務部</v>
          </cell>
          <cell r="G114" t="str">
            <v>3301</v>
          </cell>
          <cell r="H114" t="str">
            <v>海外業務部</v>
          </cell>
          <cell r="I114" t="str">
            <v>1930</v>
          </cell>
          <cell r="J114" t="str">
            <v>海外業務</v>
          </cell>
          <cell r="K114" t="str">
            <v>1519</v>
          </cell>
          <cell r="L114" t="str">
            <v>海外　東京</v>
          </cell>
          <cell r="M114" t="str">
            <v>15192999999940898570071599999999999合計-1</v>
          </cell>
          <cell r="N114" t="str">
            <v>2</v>
          </cell>
          <cell r="P114" t="str">
            <v>0715</v>
          </cell>
          <cell r="Q114" t="str">
            <v>　当　年　合　計　</v>
          </cell>
          <cell r="S114" t="str">
            <v>株式会社メガハウス</v>
          </cell>
          <cell r="U114" t="str">
            <v>2003</v>
          </cell>
          <cell r="V114">
            <v>4920468</v>
          </cell>
          <cell r="W114">
            <v>3196434</v>
          </cell>
          <cell r="X114">
            <v>3706187</v>
          </cell>
          <cell r="Y114">
            <v>5962508</v>
          </cell>
          <cell r="Z114">
            <v>4765170</v>
          </cell>
          <cell r="AA114">
            <v>4605895</v>
          </cell>
          <cell r="AB114">
            <v>27156662</v>
          </cell>
          <cell r="AC114">
            <v>4314887</v>
          </cell>
          <cell r="AD114">
            <v>6480485</v>
          </cell>
          <cell r="AE114">
            <v>5124741</v>
          </cell>
          <cell r="AF114">
            <v>5912295</v>
          </cell>
          <cell r="AG114">
            <v>5789254</v>
          </cell>
          <cell r="AH114">
            <v>4323105</v>
          </cell>
          <cell r="AI114">
            <v>31944767</v>
          </cell>
          <cell r="AJ114">
            <v>59101429</v>
          </cell>
        </row>
        <row r="115">
          <cell r="A115" t="str">
            <v>1</v>
          </cell>
          <cell r="B115" t="str">
            <v>株式会社　バンダイロジパル</v>
          </cell>
          <cell r="C115" t="str">
            <v>3</v>
          </cell>
          <cell r="D115" t="str">
            <v>事業本部</v>
          </cell>
          <cell r="E115" t="str">
            <v>33</v>
          </cell>
          <cell r="F115" t="str">
            <v>海外業務部</v>
          </cell>
          <cell r="G115" t="str">
            <v>3301</v>
          </cell>
          <cell r="H115" t="str">
            <v>海外業務部</v>
          </cell>
          <cell r="I115" t="str">
            <v>1930</v>
          </cell>
          <cell r="J115" t="str">
            <v>海外業務</v>
          </cell>
          <cell r="K115" t="str">
            <v>1519</v>
          </cell>
          <cell r="L115" t="str">
            <v>海外　東京</v>
          </cell>
          <cell r="M115" t="str">
            <v>15192999999940898570071599999合計-2</v>
          </cell>
          <cell r="N115" t="str">
            <v>2</v>
          </cell>
          <cell r="P115" t="str">
            <v>0715</v>
          </cell>
          <cell r="Q115" t="str">
            <v>　昨　年　対　比（％）</v>
          </cell>
          <cell r="V115">
            <v>402</v>
          </cell>
          <cell r="W115">
            <v>375</v>
          </cell>
          <cell r="X115">
            <v>309</v>
          </cell>
          <cell r="Y115">
            <v>314</v>
          </cell>
          <cell r="Z115">
            <v>222</v>
          </cell>
          <cell r="AA115">
            <v>223</v>
          </cell>
          <cell r="AB115">
            <v>290</v>
          </cell>
          <cell r="AC115">
            <v>232</v>
          </cell>
          <cell r="AD115">
            <v>190</v>
          </cell>
          <cell r="AE115">
            <v>74</v>
          </cell>
          <cell r="AF115">
            <v>216</v>
          </cell>
          <cell r="AG115">
            <v>170</v>
          </cell>
          <cell r="AH115">
            <v>241</v>
          </cell>
          <cell r="AI115">
            <v>159</v>
          </cell>
          <cell r="AJ115">
            <v>201</v>
          </cell>
        </row>
        <row r="116">
          <cell r="A116" t="str">
            <v>1</v>
          </cell>
          <cell r="B116" t="str">
            <v>株式会社　バンダイロジパル</v>
          </cell>
          <cell r="C116" t="str">
            <v>3</v>
          </cell>
          <cell r="D116" t="str">
            <v>事業本部</v>
          </cell>
          <cell r="E116" t="str">
            <v>33</v>
          </cell>
          <cell r="F116" t="str">
            <v>海外業務部</v>
          </cell>
          <cell r="G116" t="str">
            <v>3301</v>
          </cell>
          <cell r="H116" t="str">
            <v>海外業務部</v>
          </cell>
          <cell r="I116" t="str">
            <v>1930</v>
          </cell>
          <cell r="J116" t="str">
            <v>海外業務</v>
          </cell>
          <cell r="K116" t="str">
            <v>1519</v>
          </cell>
          <cell r="L116" t="str">
            <v>海外　東京</v>
          </cell>
          <cell r="M116" t="str">
            <v>15192999999986537096515451540420034海外-12003</v>
          </cell>
          <cell r="N116" t="str">
            <v>2</v>
          </cell>
          <cell r="O116" t="str">
            <v>グループ会社</v>
          </cell>
          <cell r="P116" t="str">
            <v>5154</v>
          </cell>
          <cell r="Q116" t="str">
            <v>株式会社パルボックス</v>
          </cell>
          <cell r="R116" t="str">
            <v>515404</v>
          </cell>
          <cell r="S116" t="str">
            <v>株式会社　パルボックス（海外）</v>
          </cell>
          <cell r="T116" t="str">
            <v>4海外</v>
          </cell>
          <cell r="U116" t="str">
            <v>2003</v>
          </cell>
          <cell r="V116">
            <v>1010390</v>
          </cell>
          <cell r="W116">
            <v>1659568</v>
          </cell>
          <cell r="X116">
            <v>1428781</v>
          </cell>
          <cell r="Y116">
            <v>969725</v>
          </cell>
          <cell r="Z116">
            <v>711233</v>
          </cell>
          <cell r="AA116">
            <v>708635</v>
          </cell>
          <cell r="AB116">
            <v>6488332</v>
          </cell>
          <cell r="AC116">
            <v>855724</v>
          </cell>
          <cell r="AD116">
            <v>1769646</v>
          </cell>
          <cell r="AE116">
            <v>2529844</v>
          </cell>
          <cell r="AF116">
            <v>1353730</v>
          </cell>
          <cell r="AG116">
            <v>98051</v>
          </cell>
          <cell r="AH116">
            <v>367576</v>
          </cell>
          <cell r="AI116">
            <v>6974571</v>
          </cell>
          <cell r="AJ116">
            <v>13462903</v>
          </cell>
        </row>
        <row r="117">
          <cell r="A117" t="str">
            <v>1</v>
          </cell>
          <cell r="B117" t="str">
            <v>株式会社　バンダイロジパル</v>
          </cell>
          <cell r="C117" t="str">
            <v>3</v>
          </cell>
          <cell r="D117" t="str">
            <v>事業本部</v>
          </cell>
          <cell r="E117" t="str">
            <v>33</v>
          </cell>
          <cell r="F117" t="str">
            <v>海外業務部</v>
          </cell>
          <cell r="G117" t="str">
            <v>3301</v>
          </cell>
          <cell r="H117" t="str">
            <v>海外業務部</v>
          </cell>
          <cell r="I117" t="str">
            <v>1930</v>
          </cell>
          <cell r="J117" t="str">
            <v>海外業務</v>
          </cell>
          <cell r="K117" t="str">
            <v>1519</v>
          </cell>
          <cell r="L117" t="str">
            <v>海外　東京</v>
          </cell>
          <cell r="M117" t="str">
            <v>15192999999986537096515499999999999合計-1</v>
          </cell>
          <cell r="N117" t="str">
            <v>2</v>
          </cell>
          <cell r="P117" t="str">
            <v>5154</v>
          </cell>
          <cell r="Q117" t="str">
            <v>　当　年　合　計　</v>
          </cell>
          <cell r="U117" t="str">
            <v>2003</v>
          </cell>
          <cell r="V117">
            <v>1010390</v>
          </cell>
          <cell r="W117">
            <v>1659568</v>
          </cell>
          <cell r="X117">
            <v>1428781</v>
          </cell>
          <cell r="Y117">
            <v>969725</v>
          </cell>
          <cell r="Z117">
            <v>711233</v>
          </cell>
          <cell r="AA117">
            <v>708635</v>
          </cell>
          <cell r="AB117">
            <v>6488332</v>
          </cell>
          <cell r="AC117">
            <v>855724</v>
          </cell>
          <cell r="AD117">
            <v>1769646</v>
          </cell>
          <cell r="AE117">
            <v>2529844</v>
          </cell>
          <cell r="AF117">
            <v>1353730</v>
          </cell>
          <cell r="AG117">
            <v>98051</v>
          </cell>
          <cell r="AH117">
            <v>367576</v>
          </cell>
          <cell r="AI117">
            <v>6974571</v>
          </cell>
          <cell r="AJ117">
            <v>13462903</v>
          </cell>
        </row>
        <row r="118">
          <cell r="A118" t="str">
            <v>1</v>
          </cell>
          <cell r="B118" t="str">
            <v>株式会社　バンダイロジパル</v>
          </cell>
          <cell r="C118" t="str">
            <v>3</v>
          </cell>
          <cell r="D118" t="str">
            <v>事業本部</v>
          </cell>
          <cell r="E118" t="str">
            <v>33</v>
          </cell>
          <cell r="F118" t="str">
            <v>海外業務部</v>
          </cell>
          <cell r="G118" t="str">
            <v>3301</v>
          </cell>
          <cell r="H118" t="str">
            <v>海外業務部</v>
          </cell>
          <cell r="I118" t="str">
            <v>1930</v>
          </cell>
          <cell r="J118" t="str">
            <v>海外業務</v>
          </cell>
          <cell r="K118" t="str">
            <v>1519</v>
          </cell>
          <cell r="L118" t="str">
            <v>海外　東京</v>
          </cell>
          <cell r="M118" t="str">
            <v>15192999999986537096515499999合計-2</v>
          </cell>
          <cell r="N118" t="str">
            <v>2</v>
          </cell>
          <cell r="P118" t="str">
            <v>5154</v>
          </cell>
          <cell r="Q118" t="str">
            <v>　昨　年　対　比（％）</v>
          </cell>
          <cell r="V118">
            <v>100</v>
          </cell>
          <cell r="W118">
            <v>100</v>
          </cell>
          <cell r="X118">
            <v>100</v>
          </cell>
          <cell r="Y118">
            <v>100</v>
          </cell>
          <cell r="Z118">
            <v>100</v>
          </cell>
          <cell r="AA118">
            <v>100</v>
          </cell>
          <cell r="AB118">
            <v>100</v>
          </cell>
          <cell r="AC118">
            <v>100</v>
          </cell>
          <cell r="AD118">
            <v>100</v>
          </cell>
          <cell r="AE118">
            <v>100</v>
          </cell>
          <cell r="AF118">
            <v>100</v>
          </cell>
          <cell r="AG118">
            <v>100</v>
          </cell>
          <cell r="AH118">
            <v>100</v>
          </cell>
          <cell r="AI118">
            <v>100</v>
          </cell>
          <cell r="AJ118">
            <v>100</v>
          </cell>
        </row>
        <row r="119">
          <cell r="A119" t="str">
            <v>1</v>
          </cell>
          <cell r="B119" t="str">
            <v>株式会社　バンダイロジパル</v>
          </cell>
          <cell r="C119" t="str">
            <v>3</v>
          </cell>
          <cell r="D119" t="str">
            <v>事業本部</v>
          </cell>
          <cell r="E119" t="str">
            <v>33</v>
          </cell>
          <cell r="F119" t="str">
            <v>海外業務部</v>
          </cell>
          <cell r="G119" t="str">
            <v>3301</v>
          </cell>
          <cell r="H119" t="str">
            <v>海外業務部</v>
          </cell>
          <cell r="I119" t="str">
            <v>1930</v>
          </cell>
          <cell r="J119" t="str">
            <v>海外業務</v>
          </cell>
          <cell r="K119" t="str">
            <v>1519</v>
          </cell>
          <cell r="L119" t="str">
            <v>海外　東京</v>
          </cell>
          <cell r="M119" t="str">
            <v>15192999999992777150271627160520034海外-12002</v>
          </cell>
          <cell r="N119" t="str">
            <v>2</v>
          </cell>
          <cell r="O119" t="str">
            <v>グループ会社</v>
          </cell>
          <cell r="P119" t="str">
            <v>2716</v>
          </cell>
          <cell r="Q119" t="str">
            <v>(株)セイカ</v>
          </cell>
          <cell r="R119" t="str">
            <v>271605</v>
          </cell>
          <cell r="S119" t="str">
            <v>株式会社　セイカ（海外）</v>
          </cell>
          <cell r="T119" t="str">
            <v>4海外</v>
          </cell>
          <cell r="U119" t="str">
            <v>2002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138900</v>
          </cell>
          <cell r="AE119">
            <v>0</v>
          </cell>
          <cell r="AF119">
            <v>0</v>
          </cell>
          <cell r="AG119">
            <v>0</v>
          </cell>
          <cell r="AH119">
            <v>240800</v>
          </cell>
          <cell r="AI119">
            <v>379700</v>
          </cell>
          <cell r="AJ119">
            <v>379700</v>
          </cell>
        </row>
        <row r="120">
          <cell r="A120" t="str">
            <v>1</v>
          </cell>
          <cell r="B120" t="str">
            <v>株式会社　バンダイロジパル</v>
          </cell>
          <cell r="C120" t="str">
            <v>3</v>
          </cell>
          <cell r="D120" t="str">
            <v>事業本部</v>
          </cell>
          <cell r="E120" t="str">
            <v>33</v>
          </cell>
          <cell r="F120" t="str">
            <v>海外業務部</v>
          </cell>
          <cell r="G120" t="str">
            <v>3301</v>
          </cell>
          <cell r="H120" t="str">
            <v>海外業務部</v>
          </cell>
          <cell r="I120" t="str">
            <v>1930</v>
          </cell>
          <cell r="J120" t="str">
            <v>海外業務</v>
          </cell>
          <cell r="K120" t="str">
            <v>1519</v>
          </cell>
          <cell r="L120" t="str">
            <v>海外　東京</v>
          </cell>
          <cell r="M120" t="str">
            <v>15192999999992777150271627160520034海外-12003</v>
          </cell>
          <cell r="N120" t="str">
            <v>2</v>
          </cell>
          <cell r="O120" t="str">
            <v>グループ会社</v>
          </cell>
          <cell r="P120" t="str">
            <v>2716</v>
          </cell>
          <cell r="Q120" t="str">
            <v>(株)セイカ</v>
          </cell>
          <cell r="R120" t="str">
            <v>271605</v>
          </cell>
          <cell r="S120" t="str">
            <v>株式会社　セイカ（海外）</v>
          </cell>
          <cell r="T120" t="str">
            <v>4海外</v>
          </cell>
          <cell r="U120" t="str">
            <v>2003</v>
          </cell>
          <cell r="V120">
            <v>165800</v>
          </cell>
          <cell r="W120">
            <v>111000</v>
          </cell>
          <cell r="X120">
            <v>0</v>
          </cell>
          <cell r="Y120">
            <v>342980</v>
          </cell>
          <cell r="Z120">
            <v>897421</v>
          </cell>
          <cell r="AA120">
            <v>2041216</v>
          </cell>
          <cell r="AB120">
            <v>3558417</v>
          </cell>
          <cell r="AC120">
            <v>376232</v>
          </cell>
          <cell r="AD120">
            <v>167402</v>
          </cell>
          <cell r="AE120">
            <v>734904</v>
          </cell>
          <cell r="AF120">
            <v>1228343</v>
          </cell>
          <cell r="AG120">
            <v>761343</v>
          </cell>
          <cell r="AH120">
            <v>396208</v>
          </cell>
          <cell r="AI120">
            <v>3664432</v>
          </cell>
          <cell r="AJ120">
            <v>7222849</v>
          </cell>
        </row>
        <row r="121">
          <cell r="A121" t="str">
            <v>1</v>
          </cell>
          <cell r="B121" t="str">
            <v>株式会社　バンダイロジパル</v>
          </cell>
          <cell r="C121" t="str">
            <v>3</v>
          </cell>
          <cell r="D121" t="str">
            <v>事業本部</v>
          </cell>
          <cell r="E121" t="str">
            <v>33</v>
          </cell>
          <cell r="F121" t="str">
            <v>海外業務部</v>
          </cell>
          <cell r="G121" t="str">
            <v>3301</v>
          </cell>
          <cell r="H121" t="str">
            <v>海外業務部</v>
          </cell>
          <cell r="I121" t="str">
            <v>1930</v>
          </cell>
          <cell r="J121" t="str">
            <v>海外業務</v>
          </cell>
          <cell r="K121" t="str">
            <v>1519</v>
          </cell>
          <cell r="L121" t="str">
            <v>海外　東京</v>
          </cell>
          <cell r="M121" t="str">
            <v>15192999999992777150271699999999999合計-0</v>
          </cell>
          <cell r="N121" t="str">
            <v>2</v>
          </cell>
          <cell r="P121" t="str">
            <v>2716</v>
          </cell>
          <cell r="Q121" t="str">
            <v>　前　年　合　計　</v>
          </cell>
          <cell r="U121" t="str">
            <v>2002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138900</v>
          </cell>
          <cell r="AE121">
            <v>0</v>
          </cell>
          <cell r="AF121">
            <v>0</v>
          </cell>
          <cell r="AG121">
            <v>0</v>
          </cell>
          <cell r="AH121">
            <v>240800</v>
          </cell>
          <cell r="AI121">
            <v>379700</v>
          </cell>
          <cell r="AJ121">
            <v>379700</v>
          </cell>
        </row>
        <row r="122">
          <cell r="A122" t="str">
            <v>1</v>
          </cell>
          <cell r="B122" t="str">
            <v>株式会社　バンダイロジパル</v>
          </cell>
          <cell r="C122" t="str">
            <v>3</v>
          </cell>
          <cell r="D122" t="str">
            <v>事業本部</v>
          </cell>
          <cell r="E122" t="str">
            <v>33</v>
          </cell>
          <cell r="F122" t="str">
            <v>海外業務部</v>
          </cell>
          <cell r="G122" t="str">
            <v>3301</v>
          </cell>
          <cell r="H122" t="str">
            <v>海外業務部</v>
          </cell>
          <cell r="I122" t="str">
            <v>1930</v>
          </cell>
          <cell r="J122" t="str">
            <v>海外業務</v>
          </cell>
          <cell r="K122" t="str">
            <v>1519</v>
          </cell>
          <cell r="L122" t="str">
            <v>海外　東京</v>
          </cell>
          <cell r="M122" t="str">
            <v>15192999999992777150271699999999999合計-1</v>
          </cell>
          <cell r="N122" t="str">
            <v>2</v>
          </cell>
          <cell r="P122" t="str">
            <v>2716</v>
          </cell>
          <cell r="Q122" t="str">
            <v>　当　年　合　計　</v>
          </cell>
          <cell r="U122" t="str">
            <v>2003</v>
          </cell>
          <cell r="V122">
            <v>165800</v>
          </cell>
          <cell r="W122">
            <v>111000</v>
          </cell>
          <cell r="X122">
            <v>0</v>
          </cell>
          <cell r="Y122">
            <v>342980</v>
          </cell>
          <cell r="Z122">
            <v>897421</v>
          </cell>
          <cell r="AA122">
            <v>2041216</v>
          </cell>
          <cell r="AB122">
            <v>3558417</v>
          </cell>
          <cell r="AC122">
            <v>376232</v>
          </cell>
          <cell r="AD122">
            <v>167402</v>
          </cell>
          <cell r="AE122">
            <v>734904</v>
          </cell>
          <cell r="AF122">
            <v>1228343</v>
          </cell>
          <cell r="AG122">
            <v>761343</v>
          </cell>
          <cell r="AH122">
            <v>396208</v>
          </cell>
          <cell r="AI122">
            <v>3664432</v>
          </cell>
          <cell r="AJ122">
            <v>7222849</v>
          </cell>
        </row>
        <row r="123">
          <cell r="A123" t="str">
            <v>1</v>
          </cell>
          <cell r="B123" t="str">
            <v>株式会社　バンダイロジパル</v>
          </cell>
          <cell r="C123" t="str">
            <v>3</v>
          </cell>
          <cell r="D123" t="str">
            <v>事業本部</v>
          </cell>
          <cell r="E123" t="str">
            <v>33</v>
          </cell>
          <cell r="F123" t="str">
            <v>海外業務部</v>
          </cell>
          <cell r="G123" t="str">
            <v>3301</v>
          </cell>
          <cell r="H123" t="str">
            <v>海外業務部</v>
          </cell>
          <cell r="I123" t="str">
            <v>1930</v>
          </cell>
          <cell r="J123" t="str">
            <v>海外業務</v>
          </cell>
          <cell r="K123" t="str">
            <v>1519</v>
          </cell>
          <cell r="L123" t="str">
            <v>海外　東京</v>
          </cell>
          <cell r="M123" t="str">
            <v>15192999999992777150271699999合計-2</v>
          </cell>
          <cell r="N123" t="str">
            <v>2</v>
          </cell>
          <cell r="P123" t="str">
            <v>2716</v>
          </cell>
          <cell r="Q123" t="str">
            <v>　昨　年　対　比（％）</v>
          </cell>
          <cell r="V123">
            <v>100</v>
          </cell>
          <cell r="W123">
            <v>100</v>
          </cell>
          <cell r="X123">
            <v>100</v>
          </cell>
          <cell r="Y123">
            <v>100</v>
          </cell>
          <cell r="Z123">
            <v>100</v>
          </cell>
          <cell r="AA123">
            <v>100</v>
          </cell>
          <cell r="AB123">
            <v>100</v>
          </cell>
          <cell r="AC123">
            <v>100</v>
          </cell>
          <cell r="AD123">
            <v>120</v>
          </cell>
          <cell r="AE123">
            <v>100</v>
          </cell>
          <cell r="AF123">
            <v>100</v>
          </cell>
          <cell r="AG123">
            <v>100</v>
          </cell>
          <cell r="AH123">
            <v>164</v>
          </cell>
          <cell r="AI123">
            <v>965</v>
          </cell>
          <cell r="AJ123">
            <v>1902</v>
          </cell>
        </row>
        <row r="124">
          <cell r="A124" t="str">
            <v>1</v>
          </cell>
          <cell r="B124" t="str">
            <v>株式会社　バンダイロジパル</v>
          </cell>
          <cell r="C124" t="str">
            <v>3</v>
          </cell>
          <cell r="D124" t="str">
            <v>事業本部</v>
          </cell>
          <cell r="E124" t="str">
            <v>33</v>
          </cell>
          <cell r="F124" t="str">
            <v>海外業務部</v>
          </cell>
          <cell r="G124" t="str">
            <v>3301</v>
          </cell>
          <cell r="H124" t="str">
            <v>海外業務部</v>
          </cell>
          <cell r="I124" t="str">
            <v>1930</v>
          </cell>
          <cell r="J124" t="str">
            <v>海外業務</v>
          </cell>
          <cell r="K124" t="str">
            <v>1519</v>
          </cell>
          <cell r="L124" t="str">
            <v>海外　東京</v>
          </cell>
          <cell r="M124" t="str">
            <v>15192999999994056392230023000320034海外-12002</v>
          </cell>
          <cell r="N124" t="str">
            <v>2</v>
          </cell>
          <cell r="O124" t="str">
            <v>グループ会社</v>
          </cell>
          <cell r="P124" t="str">
            <v>2300</v>
          </cell>
          <cell r="Q124" t="str">
            <v>㈱ｼｰｽﾞ</v>
          </cell>
          <cell r="R124" t="str">
            <v>230003</v>
          </cell>
          <cell r="S124" t="str">
            <v>株式会社シーズ  海外</v>
          </cell>
          <cell r="T124" t="str">
            <v>4海外</v>
          </cell>
          <cell r="U124" t="str">
            <v>2002</v>
          </cell>
          <cell r="V124">
            <v>147169</v>
          </cell>
          <cell r="W124">
            <v>56655</v>
          </cell>
          <cell r="X124">
            <v>145499</v>
          </cell>
          <cell r="Y124">
            <v>550362</v>
          </cell>
          <cell r="Z124">
            <v>103468</v>
          </cell>
          <cell r="AA124">
            <v>0</v>
          </cell>
          <cell r="AB124">
            <v>1003153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1003153</v>
          </cell>
        </row>
        <row r="125">
          <cell r="A125" t="str">
            <v>1</v>
          </cell>
          <cell r="B125" t="str">
            <v>株式会社　バンダイロジパル</v>
          </cell>
          <cell r="C125" t="str">
            <v>3</v>
          </cell>
          <cell r="D125" t="str">
            <v>事業本部</v>
          </cell>
          <cell r="E125" t="str">
            <v>33</v>
          </cell>
          <cell r="F125" t="str">
            <v>海外業務部</v>
          </cell>
          <cell r="G125" t="str">
            <v>3301</v>
          </cell>
          <cell r="H125" t="str">
            <v>海外業務部</v>
          </cell>
          <cell r="I125" t="str">
            <v>1930</v>
          </cell>
          <cell r="J125" t="str">
            <v>海外業務</v>
          </cell>
          <cell r="K125" t="str">
            <v>1519</v>
          </cell>
          <cell r="L125" t="str">
            <v>海外　東京</v>
          </cell>
          <cell r="M125" t="str">
            <v>15192999999994056392230023000320034海外-12003</v>
          </cell>
          <cell r="N125" t="str">
            <v>2</v>
          </cell>
          <cell r="O125" t="str">
            <v>グループ会社</v>
          </cell>
          <cell r="P125" t="str">
            <v>2300</v>
          </cell>
          <cell r="Q125" t="str">
            <v>㈱ｼｰｽﾞ</v>
          </cell>
          <cell r="R125" t="str">
            <v>230003</v>
          </cell>
          <cell r="S125" t="str">
            <v>株式会社シーズ  海外</v>
          </cell>
          <cell r="T125" t="str">
            <v>4海外</v>
          </cell>
          <cell r="U125" t="str">
            <v>2003</v>
          </cell>
          <cell r="V125">
            <v>0</v>
          </cell>
          <cell r="W125">
            <v>0</v>
          </cell>
          <cell r="X125">
            <v>0</v>
          </cell>
          <cell r="Y125">
            <v>297279</v>
          </cell>
          <cell r="Z125">
            <v>303389</v>
          </cell>
          <cell r="AA125">
            <v>394114</v>
          </cell>
          <cell r="AB125">
            <v>994782</v>
          </cell>
          <cell r="AC125">
            <v>502221</v>
          </cell>
          <cell r="AD125">
            <v>1105426</v>
          </cell>
          <cell r="AE125">
            <v>1272038</v>
          </cell>
          <cell r="AF125">
            <v>579620</v>
          </cell>
          <cell r="AG125">
            <v>871334</v>
          </cell>
          <cell r="AH125">
            <v>618186</v>
          </cell>
          <cell r="AI125">
            <v>4948825</v>
          </cell>
          <cell r="AJ125">
            <v>5943607</v>
          </cell>
        </row>
        <row r="126">
          <cell r="A126" t="str">
            <v>1</v>
          </cell>
          <cell r="B126" t="str">
            <v>株式会社　バンダイロジパル</v>
          </cell>
          <cell r="C126" t="str">
            <v>3</v>
          </cell>
          <cell r="D126" t="str">
            <v>事業本部</v>
          </cell>
          <cell r="E126" t="str">
            <v>33</v>
          </cell>
          <cell r="F126" t="str">
            <v>海外業務部</v>
          </cell>
          <cell r="G126" t="str">
            <v>3301</v>
          </cell>
          <cell r="H126" t="str">
            <v>海外業務部</v>
          </cell>
          <cell r="I126" t="str">
            <v>1930</v>
          </cell>
          <cell r="J126" t="str">
            <v>海外業務</v>
          </cell>
          <cell r="K126" t="str">
            <v>1519</v>
          </cell>
          <cell r="L126" t="str">
            <v>海外　東京</v>
          </cell>
          <cell r="M126" t="str">
            <v>15192999999994056392230099999999999合計-0</v>
          </cell>
          <cell r="N126" t="str">
            <v>2</v>
          </cell>
          <cell r="P126" t="str">
            <v>2300</v>
          </cell>
          <cell r="Q126" t="str">
            <v>　前　年　合　計　</v>
          </cell>
          <cell r="U126" t="str">
            <v>2002</v>
          </cell>
          <cell r="V126">
            <v>147169</v>
          </cell>
          <cell r="W126">
            <v>56655</v>
          </cell>
          <cell r="X126">
            <v>145499</v>
          </cell>
          <cell r="Y126">
            <v>550362</v>
          </cell>
          <cell r="Z126">
            <v>103468</v>
          </cell>
          <cell r="AA126">
            <v>0</v>
          </cell>
          <cell r="AB126">
            <v>1003153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1003153</v>
          </cell>
        </row>
        <row r="127">
          <cell r="A127" t="str">
            <v>1</v>
          </cell>
          <cell r="B127" t="str">
            <v>株式会社　バンダイロジパル</v>
          </cell>
          <cell r="C127" t="str">
            <v>3</v>
          </cell>
          <cell r="D127" t="str">
            <v>事業本部</v>
          </cell>
          <cell r="E127" t="str">
            <v>33</v>
          </cell>
          <cell r="F127" t="str">
            <v>海外業務部</v>
          </cell>
          <cell r="G127" t="str">
            <v>3301</v>
          </cell>
          <cell r="H127" t="str">
            <v>海外業務部</v>
          </cell>
          <cell r="I127" t="str">
            <v>1930</v>
          </cell>
          <cell r="J127" t="str">
            <v>海外業務</v>
          </cell>
          <cell r="K127" t="str">
            <v>1519</v>
          </cell>
          <cell r="L127" t="str">
            <v>海外　東京</v>
          </cell>
          <cell r="M127" t="str">
            <v>15192999999994056392230099999999999合計-1</v>
          </cell>
          <cell r="N127" t="str">
            <v>2</v>
          </cell>
          <cell r="P127" t="str">
            <v>2300</v>
          </cell>
          <cell r="Q127" t="str">
            <v>　当　年　合　計　</v>
          </cell>
          <cell r="U127" t="str">
            <v>2003</v>
          </cell>
          <cell r="V127">
            <v>0</v>
          </cell>
          <cell r="W127">
            <v>0</v>
          </cell>
          <cell r="X127">
            <v>0</v>
          </cell>
          <cell r="Y127">
            <v>297279</v>
          </cell>
          <cell r="Z127">
            <v>303389</v>
          </cell>
          <cell r="AA127">
            <v>394114</v>
          </cell>
          <cell r="AB127">
            <v>994782</v>
          </cell>
          <cell r="AC127">
            <v>502221</v>
          </cell>
          <cell r="AD127">
            <v>1105426</v>
          </cell>
          <cell r="AE127">
            <v>1272038</v>
          </cell>
          <cell r="AF127">
            <v>579620</v>
          </cell>
          <cell r="AG127">
            <v>871334</v>
          </cell>
          <cell r="AH127">
            <v>618186</v>
          </cell>
          <cell r="AI127">
            <v>4948825</v>
          </cell>
          <cell r="AJ127">
            <v>5943607</v>
          </cell>
        </row>
        <row r="128">
          <cell r="A128" t="str">
            <v>1</v>
          </cell>
          <cell r="B128" t="str">
            <v>株式会社　バンダイロジパル</v>
          </cell>
          <cell r="C128" t="str">
            <v>3</v>
          </cell>
          <cell r="D128" t="str">
            <v>事業本部</v>
          </cell>
          <cell r="E128" t="str">
            <v>33</v>
          </cell>
          <cell r="F128" t="str">
            <v>海外業務部</v>
          </cell>
          <cell r="G128" t="str">
            <v>3301</v>
          </cell>
          <cell r="H128" t="str">
            <v>海外業務部</v>
          </cell>
          <cell r="I128" t="str">
            <v>1930</v>
          </cell>
          <cell r="J128" t="str">
            <v>海外業務</v>
          </cell>
          <cell r="K128" t="str">
            <v>1519</v>
          </cell>
          <cell r="L128" t="str">
            <v>海外　東京</v>
          </cell>
          <cell r="M128" t="str">
            <v>15192999999994056392230099999合計-2</v>
          </cell>
          <cell r="N128" t="str">
            <v>2</v>
          </cell>
          <cell r="P128" t="str">
            <v>2300</v>
          </cell>
          <cell r="Q128" t="str">
            <v>　昨　年　対　比（％）</v>
          </cell>
          <cell r="V128">
            <v>0</v>
          </cell>
          <cell r="W128">
            <v>0</v>
          </cell>
          <cell r="X128">
            <v>0</v>
          </cell>
          <cell r="Y128">
            <v>54</v>
          </cell>
          <cell r="Z128">
            <v>293</v>
          </cell>
          <cell r="AA128">
            <v>100</v>
          </cell>
          <cell r="AB128">
            <v>99</v>
          </cell>
          <cell r="AC128">
            <v>100</v>
          </cell>
          <cell r="AD128">
            <v>100</v>
          </cell>
          <cell r="AE128">
            <v>100</v>
          </cell>
          <cell r="AF128">
            <v>100</v>
          </cell>
          <cell r="AG128">
            <v>100</v>
          </cell>
          <cell r="AH128">
            <v>100</v>
          </cell>
          <cell r="AI128">
            <v>100</v>
          </cell>
          <cell r="AJ128">
            <v>592</v>
          </cell>
        </row>
        <row r="129">
          <cell r="A129" t="str">
            <v>1</v>
          </cell>
          <cell r="B129" t="str">
            <v>株式会社　バンダイロジパル</v>
          </cell>
          <cell r="C129" t="str">
            <v>3</v>
          </cell>
          <cell r="D129" t="str">
            <v>事業本部</v>
          </cell>
          <cell r="E129" t="str">
            <v>33</v>
          </cell>
          <cell r="F129" t="str">
            <v>海外業務部</v>
          </cell>
          <cell r="G129" t="str">
            <v>3301</v>
          </cell>
          <cell r="H129" t="str">
            <v>海外業務部</v>
          </cell>
          <cell r="I129" t="str">
            <v>1930</v>
          </cell>
          <cell r="J129" t="str">
            <v>海外業務</v>
          </cell>
          <cell r="K129" t="str">
            <v>1519</v>
          </cell>
          <cell r="L129" t="str">
            <v>海外　東京</v>
          </cell>
          <cell r="M129" t="str">
            <v>15192999999996091894510351030120034海外-12002</v>
          </cell>
          <cell r="N129" t="str">
            <v>2</v>
          </cell>
          <cell r="O129" t="str">
            <v>グループ会社</v>
          </cell>
          <cell r="P129" t="str">
            <v>5103</v>
          </cell>
          <cell r="Q129" t="str">
            <v>株式会社　ハピネット・ロビン</v>
          </cell>
          <cell r="R129" t="str">
            <v>510301</v>
          </cell>
          <cell r="S129" t="str">
            <v>株式会社ハピネット・ロビン　海外</v>
          </cell>
          <cell r="T129" t="str">
            <v>4海外</v>
          </cell>
          <cell r="U129" t="str">
            <v>2002</v>
          </cell>
          <cell r="V129">
            <v>0</v>
          </cell>
          <cell r="W129">
            <v>251393</v>
          </cell>
          <cell r="X129">
            <v>0</v>
          </cell>
          <cell r="Y129">
            <v>398717</v>
          </cell>
          <cell r="Z129">
            <v>223023</v>
          </cell>
          <cell r="AA129">
            <v>16000</v>
          </cell>
          <cell r="AB129">
            <v>889133</v>
          </cell>
          <cell r="AC129">
            <v>169150</v>
          </cell>
          <cell r="AD129">
            <v>117959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287109</v>
          </cell>
          <cell r="AJ129">
            <v>1176242</v>
          </cell>
        </row>
        <row r="130">
          <cell r="A130" t="str">
            <v>1</v>
          </cell>
          <cell r="B130" t="str">
            <v>株式会社　バンダイロジパル</v>
          </cell>
          <cell r="C130" t="str">
            <v>3</v>
          </cell>
          <cell r="D130" t="str">
            <v>事業本部</v>
          </cell>
          <cell r="E130" t="str">
            <v>33</v>
          </cell>
          <cell r="F130" t="str">
            <v>海外業務部</v>
          </cell>
          <cell r="G130" t="str">
            <v>3301</v>
          </cell>
          <cell r="H130" t="str">
            <v>海外業務部</v>
          </cell>
          <cell r="I130" t="str">
            <v>1930</v>
          </cell>
          <cell r="J130" t="str">
            <v>海外業務</v>
          </cell>
          <cell r="K130" t="str">
            <v>1519</v>
          </cell>
          <cell r="L130" t="str">
            <v>海外　東京</v>
          </cell>
          <cell r="M130" t="str">
            <v>15192999999996091894510351030120034海外-12003</v>
          </cell>
          <cell r="N130" t="str">
            <v>2</v>
          </cell>
          <cell r="O130" t="str">
            <v>グループ会社</v>
          </cell>
          <cell r="P130" t="str">
            <v>5103</v>
          </cell>
          <cell r="Q130" t="str">
            <v>株式会社　ハピネット・ロビン</v>
          </cell>
          <cell r="R130" t="str">
            <v>510301</v>
          </cell>
          <cell r="S130" t="str">
            <v>株式会社ハピネット・ロビン　海外</v>
          </cell>
          <cell r="T130" t="str">
            <v>4海外</v>
          </cell>
          <cell r="U130" t="str">
            <v>2003</v>
          </cell>
          <cell r="V130">
            <v>1057421</v>
          </cell>
          <cell r="W130">
            <v>1132087</v>
          </cell>
          <cell r="X130">
            <v>123371</v>
          </cell>
          <cell r="Y130">
            <v>345708</v>
          </cell>
          <cell r="Z130">
            <v>287352</v>
          </cell>
          <cell r="AA130">
            <v>131366</v>
          </cell>
          <cell r="AB130">
            <v>3077305</v>
          </cell>
          <cell r="AC130">
            <v>104800</v>
          </cell>
          <cell r="AD130">
            <v>88554</v>
          </cell>
          <cell r="AE130">
            <v>265624</v>
          </cell>
          <cell r="AF130">
            <v>202297</v>
          </cell>
          <cell r="AG130">
            <v>169525</v>
          </cell>
          <cell r="AH130">
            <v>0</v>
          </cell>
          <cell r="AI130">
            <v>830800</v>
          </cell>
          <cell r="AJ130">
            <v>3908105</v>
          </cell>
        </row>
        <row r="131">
          <cell r="A131" t="str">
            <v>1</v>
          </cell>
          <cell r="B131" t="str">
            <v>株式会社　バンダイロジパル</v>
          </cell>
          <cell r="C131" t="str">
            <v>3</v>
          </cell>
          <cell r="D131" t="str">
            <v>事業本部</v>
          </cell>
          <cell r="E131" t="str">
            <v>33</v>
          </cell>
          <cell r="F131" t="str">
            <v>海外業務部</v>
          </cell>
          <cell r="G131" t="str">
            <v>3301</v>
          </cell>
          <cell r="H131" t="str">
            <v>海外業務部</v>
          </cell>
          <cell r="I131" t="str">
            <v>1930</v>
          </cell>
          <cell r="J131" t="str">
            <v>海外業務</v>
          </cell>
          <cell r="K131" t="str">
            <v>1519</v>
          </cell>
          <cell r="L131" t="str">
            <v>海外　東京</v>
          </cell>
          <cell r="M131" t="str">
            <v>15192999999996091894510399999999999合計-0</v>
          </cell>
          <cell r="N131" t="str">
            <v>2</v>
          </cell>
          <cell r="P131" t="str">
            <v>5103</v>
          </cell>
          <cell r="Q131" t="str">
            <v>　前　年　合　計　</v>
          </cell>
          <cell r="U131" t="str">
            <v>2002</v>
          </cell>
          <cell r="V131">
            <v>0</v>
          </cell>
          <cell r="W131">
            <v>251393</v>
          </cell>
          <cell r="X131">
            <v>0</v>
          </cell>
          <cell r="Y131">
            <v>398717</v>
          </cell>
          <cell r="Z131">
            <v>223023</v>
          </cell>
          <cell r="AA131">
            <v>16000</v>
          </cell>
          <cell r="AB131">
            <v>889133</v>
          </cell>
          <cell r="AC131">
            <v>169150</v>
          </cell>
          <cell r="AD131">
            <v>117959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287109</v>
          </cell>
          <cell r="AJ131">
            <v>1176242</v>
          </cell>
        </row>
        <row r="132">
          <cell r="A132" t="str">
            <v>1</v>
          </cell>
          <cell r="B132" t="str">
            <v>株式会社　バンダイロジパル</v>
          </cell>
          <cell r="C132" t="str">
            <v>3</v>
          </cell>
          <cell r="D132" t="str">
            <v>事業本部</v>
          </cell>
          <cell r="E132" t="str">
            <v>33</v>
          </cell>
          <cell r="F132" t="str">
            <v>海外業務部</v>
          </cell>
          <cell r="G132" t="str">
            <v>3301</v>
          </cell>
          <cell r="H132" t="str">
            <v>海外業務部</v>
          </cell>
          <cell r="I132" t="str">
            <v>1930</v>
          </cell>
          <cell r="J132" t="str">
            <v>海外業務</v>
          </cell>
          <cell r="K132" t="str">
            <v>1519</v>
          </cell>
          <cell r="L132" t="str">
            <v>海外　東京</v>
          </cell>
          <cell r="M132" t="str">
            <v>15192999999996091894510399999999999合計-1</v>
          </cell>
          <cell r="N132" t="str">
            <v>2</v>
          </cell>
          <cell r="P132" t="str">
            <v>5103</v>
          </cell>
          <cell r="Q132" t="str">
            <v>　当　年　合　計　</v>
          </cell>
          <cell r="U132" t="str">
            <v>2003</v>
          </cell>
          <cell r="V132">
            <v>1057421</v>
          </cell>
          <cell r="W132">
            <v>1132087</v>
          </cell>
          <cell r="X132">
            <v>123371</v>
          </cell>
          <cell r="Y132">
            <v>345708</v>
          </cell>
          <cell r="Z132">
            <v>287352</v>
          </cell>
          <cell r="AA132">
            <v>131366</v>
          </cell>
          <cell r="AB132">
            <v>3077305</v>
          </cell>
          <cell r="AC132">
            <v>104800</v>
          </cell>
          <cell r="AD132">
            <v>88554</v>
          </cell>
          <cell r="AE132">
            <v>265624</v>
          </cell>
          <cell r="AF132">
            <v>202297</v>
          </cell>
          <cell r="AG132">
            <v>169525</v>
          </cell>
          <cell r="AH132">
            <v>0</v>
          </cell>
          <cell r="AI132">
            <v>830800</v>
          </cell>
          <cell r="AJ132">
            <v>3908105</v>
          </cell>
        </row>
        <row r="133">
          <cell r="A133" t="str">
            <v>1</v>
          </cell>
          <cell r="B133" t="str">
            <v>株式会社　バンダイロジパル</v>
          </cell>
          <cell r="C133" t="str">
            <v>3</v>
          </cell>
          <cell r="D133" t="str">
            <v>事業本部</v>
          </cell>
          <cell r="E133" t="str">
            <v>33</v>
          </cell>
          <cell r="F133" t="str">
            <v>海外業務部</v>
          </cell>
          <cell r="G133" t="str">
            <v>3301</v>
          </cell>
          <cell r="H133" t="str">
            <v>海外業務部</v>
          </cell>
          <cell r="I133" t="str">
            <v>1930</v>
          </cell>
          <cell r="J133" t="str">
            <v>海外業務</v>
          </cell>
          <cell r="K133" t="str">
            <v>1519</v>
          </cell>
          <cell r="L133" t="str">
            <v>海外　東京</v>
          </cell>
          <cell r="M133" t="str">
            <v>15192999999996091894510399999合計-2</v>
          </cell>
          <cell r="N133" t="str">
            <v>2</v>
          </cell>
          <cell r="P133" t="str">
            <v>5103</v>
          </cell>
          <cell r="Q133" t="str">
            <v>　昨　年　対　比（％）</v>
          </cell>
          <cell r="V133">
            <v>100</v>
          </cell>
          <cell r="W133">
            <v>450</v>
          </cell>
          <cell r="X133">
            <v>100</v>
          </cell>
          <cell r="Y133">
            <v>86</v>
          </cell>
          <cell r="Z133">
            <v>128</v>
          </cell>
          <cell r="AA133">
            <v>821</v>
          </cell>
          <cell r="AB133">
            <v>346</v>
          </cell>
          <cell r="AC133">
            <v>61</v>
          </cell>
          <cell r="AD133">
            <v>75</v>
          </cell>
          <cell r="AE133">
            <v>100</v>
          </cell>
          <cell r="AF133">
            <v>100</v>
          </cell>
          <cell r="AG133">
            <v>100</v>
          </cell>
          <cell r="AH133">
            <v>100</v>
          </cell>
          <cell r="AI133">
            <v>289</v>
          </cell>
          <cell r="AJ133">
            <v>332</v>
          </cell>
        </row>
        <row r="134">
          <cell r="A134" t="str">
            <v>1</v>
          </cell>
          <cell r="B134" t="str">
            <v>株式会社　バンダイロジパル</v>
          </cell>
          <cell r="C134" t="str">
            <v>3</v>
          </cell>
          <cell r="D134" t="str">
            <v>事業本部</v>
          </cell>
          <cell r="E134" t="str">
            <v>33</v>
          </cell>
          <cell r="F134" t="str">
            <v>海外業務部</v>
          </cell>
          <cell r="G134" t="str">
            <v>3301</v>
          </cell>
          <cell r="H134" t="str">
            <v>海外業務部</v>
          </cell>
          <cell r="I134" t="str">
            <v>1930</v>
          </cell>
          <cell r="J134" t="str">
            <v>海外業務</v>
          </cell>
          <cell r="K134" t="str">
            <v>1519</v>
          </cell>
          <cell r="L134" t="str">
            <v>海外　東京</v>
          </cell>
          <cell r="M134" t="str">
            <v>15192999999999459504013301330420034海外-12003</v>
          </cell>
          <cell r="N134" t="str">
            <v>2</v>
          </cell>
          <cell r="O134" t="str">
            <v>グループ会社</v>
          </cell>
          <cell r="P134" t="str">
            <v>0133</v>
          </cell>
          <cell r="Q134" t="str">
            <v>㈱ｱｰﾄﾌﾟﾚｽﾄ</v>
          </cell>
          <cell r="R134" t="str">
            <v>013304</v>
          </cell>
          <cell r="S134" t="str">
            <v>株式会社アートプレスト（海外）</v>
          </cell>
          <cell r="T134" t="str">
            <v>4海外</v>
          </cell>
          <cell r="U134" t="str">
            <v>2003</v>
          </cell>
          <cell r="V134">
            <v>0</v>
          </cell>
          <cell r="W134">
            <v>0</v>
          </cell>
          <cell r="X134">
            <v>0</v>
          </cell>
          <cell r="Y134">
            <v>257000</v>
          </cell>
          <cell r="Z134">
            <v>226535</v>
          </cell>
          <cell r="AA134">
            <v>56960</v>
          </cell>
          <cell r="AB134">
            <v>540495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540495</v>
          </cell>
        </row>
        <row r="135">
          <cell r="A135" t="str">
            <v>1</v>
          </cell>
          <cell r="B135" t="str">
            <v>株式会社　バンダイロジパル</v>
          </cell>
          <cell r="C135" t="str">
            <v>3</v>
          </cell>
          <cell r="D135" t="str">
            <v>事業本部</v>
          </cell>
          <cell r="E135" t="str">
            <v>33</v>
          </cell>
          <cell r="F135" t="str">
            <v>海外業務部</v>
          </cell>
          <cell r="G135" t="str">
            <v>3301</v>
          </cell>
          <cell r="H135" t="str">
            <v>海外業務部</v>
          </cell>
          <cell r="I135" t="str">
            <v>1930</v>
          </cell>
          <cell r="J135" t="str">
            <v>海外業務</v>
          </cell>
          <cell r="K135" t="str">
            <v>1519</v>
          </cell>
          <cell r="L135" t="str">
            <v>海外　東京</v>
          </cell>
          <cell r="M135" t="str">
            <v>15192999999999459504013399999999999合計-1</v>
          </cell>
          <cell r="N135" t="str">
            <v>2</v>
          </cell>
          <cell r="P135" t="str">
            <v>0133</v>
          </cell>
          <cell r="Q135" t="str">
            <v>　当　年　合　計　</v>
          </cell>
          <cell r="U135" t="str">
            <v>2003</v>
          </cell>
          <cell r="V135">
            <v>0</v>
          </cell>
          <cell r="W135">
            <v>0</v>
          </cell>
          <cell r="X135">
            <v>0</v>
          </cell>
          <cell r="Y135">
            <v>257000</v>
          </cell>
          <cell r="Z135">
            <v>226535</v>
          </cell>
          <cell r="AA135">
            <v>56960</v>
          </cell>
          <cell r="AB135">
            <v>540495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540495</v>
          </cell>
        </row>
        <row r="136">
          <cell r="A136" t="str">
            <v>1</v>
          </cell>
          <cell r="B136" t="str">
            <v>株式会社　バンダイロジパル</v>
          </cell>
          <cell r="C136" t="str">
            <v>3</v>
          </cell>
          <cell r="D136" t="str">
            <v>事業本部</v>
          </cell>
          <cell r="E136" t="str">
            <v>33</v>
          </cell>
          <cell r="F136" t="str">
            <v>海外業務部</v>
          </cell>
          <cell r="G136" t="str">
            <v>3301</v>
          </cell>
          <cell r="H136" t="str">
            <v>海外業務部</v>
          </cell>
          <cell r="I136" t="str">
            <v>1930</v>
          </cell>
          <cell r="J136" t="str">
            <v>海外業務</v>
          </cell>
          <cell r="K136" t="str">
            <v>1519</v>
          </cell>
          <cell r="L136" t="str">
            <v>海外　東京</v>
          </cell>
          <cell r="M136" t="str">
            <v>15192999999999459504013399999合計-2</v>
          </cell>
          <cell r="N136" t="str">
            <v>2</v>
          </cell>
          <cell r="P136" t="str">
            <v>0133</v>
          </cell>
          <cell r="Q136" t="str">
            <v>　昨　年　対　比（％）</v>
          </cell>
          <cell r="V136">
            <v>100</v>
          </cell>
          <cell r="W136">
            <v>100</v>
          </cell>
          <cell r="X136">
            <v>100</v>
          </cell>
          <cell r="Y136">
            <v>100</v>
          </cell>
          <cell r="Z136">
            <v>100</v>
          </cell>
          <cell r="AA136">
            <v>100</v>
          </cell>
          <cell r="AB136">
            <v>100</v>
          </cell>
          <cell r="AC136">
            <v>100</v>
          </cell>
          <cell r="AD136">
            <v>100</v>
          </cell>
          <cell r="AE136">
            <v>100</v>
          </cell>
          <cell r="AF136">
            <v>100</v>
          </cell>
          <cell r="AG136">
            <v>100</v>
          </cell>
          <cell r="AH136">
            <v>100</v>
          </cell>
          <cell r="AI136">
            <v>100</v>
          </cell>
          <cell r="AJ136">
            <v>100</v>
          </cell>
        </row>
        <row r="137">
          <cell r="A137" t="str">
            <v>1</v>
          </cell>
          <cell r="B137" t="str">
            <v>株式会社　バンダイロジパル</v>
          </cell>
          <cell r="C137" t="str">
            <v>3</v>
          </cell>
          <cell r="D137" t="str">
            <v>事業本部</v>
          </cell>
          <cell r="E137" t="str">
            <v>33</v>
          </cell>
          <cell r="F137" t="str">
            <v>海外業務部</v>
          </cell>
          <cell r="G137" t="str">
            <v>3301</v>
          </cell>
          <cell r="H137" t="str">
            <v>海外業務部</v>
          </cell>
          <cell r="I137" t="str">
            <v>1930</v>
          </cell>
          <cell r="J137" t="str">
            <v>海外業務</v>
          </cell>
          <cell r="K137" t="str">
            <v>1519</v>
          </cell>
          <cell r="L137" t="str">
            <v>海外　東京</v>
          </cell>
          <cell r="M137" t="str">
            <v>15192999999999639486610461040620034海外-12003</v>
          </cell>
          <cell r="N137" t="str">
            <v>2</v>
          </cell>
          <cell r="O137" t="str">
            <v>グループ会社</v>
          </cell>
          <cell r="P137" t="str">
            <v>6104</v>
          </cell>
          <cell r="Q137" t="str">
            <v>㈱ｻﾝﾘﾝｸ</v>
          </cell>
          <cell r="R137" t="str">
            <v>610406</v>
          </cell>
          <cell r="S137" t="str">
            <v>株式会社サンリンク　(海外）</v>
          </cell>
          <cell r="T137" t="str">
            <v>4海外</v>
          </cell>
          <cell r="U137" t="str">
            <v>2003</v>
          </cell>
          <cell r="V137">
            <v>100800</v>
          </cell>
          <cell r="W137">
            <v>46313</v>
          </cell>
          <cell r="X137">
            <v>80800</v>
          </cell>
          <cell r="Y137">
            <v>0</v>
          </cell>
          <cell r="Z137">
            <v>132600</v>
          </cell>
          <cell r="AA137">
            <v>0</v>
          </cell>
          <cell r="AB137">
            <v>360513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360513</v>
          </cell>
        </row>
        <row r="138">
          <cell r="A138" t="str">
            <v>1</v>
          </cell>
          <cell r="B138" t="str">
            <v>株式会社　バンダイロジパル</v>
          </cell>
          <cell r="C138" t="str">
            <v>3</v>
          </cell>
          <cell r="D138" t="str">
            <v>事業本部</v>
          </cell>
          <cell r="E138" t="str">
            <v>33</v>
          </cell>
          <cell r="F138" t="str">
            <v>海外業務部</v>
          </cell>
          <cell r="G138" t="str">
            <v>3301</v>
          </cell>
          <cell r="H138" t="str">
            <v>海外業務部</v>
          </cell>
          <cell r="I138" t="str">
            <v>1930</v>
          </cell>
          <cell r="J138" t="str">
            <v>海外業務</v>
          </cell>
          <cell r="K138" t="str">
            <v>1519</v>
          </cell>
          <cell r="L138" t="str">
            <v>海外　東京</v>
          </cell>
          <cell r="M138" t="str">
            <v>15192999999999639486610499999999999合計-1</v>
          </cell>
          <cell r="N138" t="str">
            <v>2</v>
          </cell>
          <cell r="P138" t="str">
            <v>6104</v>
          </cell>
          <cell r="Q138" t="str">
            <v>　当　年　合　計　</v>
          </cell>
          <cell r="U138" t="str">
            <v>2003</v>
          </cell>
          <cell r="V138">
            <v>100800</v>
          </cell>
          <cell r="W138">
            <v>46313</v>
          </cell>
          <cell r="X138">
            <v>80800</v>
          </cell>
          <cell r="Y138">
            <v>0</v>
          </cell>
          <cell r="Z138">
            <v>132600</v>
          </cell>
          <cell r="AA138">
            <v>0</v>
          </cell>
          <cell r="AB138">
            <v>360513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360513</v>
          </cell>
        </row>
        <row r="139">
          <cell r="A139" t="str">
            <v>1</v>
          </cell>
          <cell r="B139" t="str">
            <v>株式会社　バンダイロジパル</v>
          </cell>
          <cell r="C139" t="str">
            <v>3</v>
          </cell>
          <cell r="D139" t="str">
            <v>事業本部</v>
          </cell>
          <cell r="E139" t="str">
            <v>33</v>
          </cell>
          <cell r="F139" t="str">
            <v>海外業務部</v>
          </cell>
          <cell r="G139" t="str">
            <v>3301</v>
          </cell>
          <cell r="H139" t="str">
            <v>海外業務部</v>
          </cell>
          <cell r="I139" t="str">
            <v>1930</v>
          </cell>
          <cell r="J139" t="str">
            <v>海外業務</v>
          </cell>
          <cell r="K139" t="str">
            <v>1519</v>
          </cell>
          <cell r="L139" t="str">
            <v>海外　東京</v>
          </cell>
          <cell r="M139" t="str">
            <v>15192999999999639486610499999合計-2</v>
          </cell>
          <cell r="N139" t="str">
            <v>2</v>
          </cell>
          <cell r="P139" t="str">
            <v>6104</v>
          </cell>
          <cell r="Q139" t="str">
            <v>　昨　年　対　比（％）</v>
          </cell>
          <cell r="V139">
            <v>100</v>
          </cell>
          <cell r="W139">
            <v>100</v>
          </cell>
          <cell r="X139">
            <v>100</v>
          </cell>
          <cell r="Y139">
            <v>100</v>
          </cell>
          <cell r="Z139">
            <v>100</v>
          </cell>
          <cell r="AA139">
            <v>100</v>
          </cell>
          <cell r="AB139">
            <v>100</v>
          </cell>
          <cell r="AC139">
            <v>100</v>
          </cell>
          <cell r="AD139">
            <v>100</v>
          </cell>
          <cell r="AE139">
            <v>100</v>
          </cell>
          <cell r="AF139">
            <v>100</v>
          </cell>
          <cell r="AG139">
            <v>100</v>
          </cell>
          <cell r="AH139">
            <v>100</v>
          </cell>
          <cell r="AI139">
            <v>100</v>
          </cell>
          <cell r="AJ139">
            <v>100</v>
          </cell>
        </row>
        <row r="140">
          <cell r="A140" t="str">
            <v>1</v>
          </cell>
          <cell r="B140" t="str">
            <v>株式会社　バンダイロジパル</v>
          </cell>
          <cell r="C140" t="str">
            <v>3</v>
          </cell>
          <cell r="D140" t="str">
            <v>事業本部</v>
          </cell>
          <cell r="E140" t="str">
            <v>33</v>
          </cell>
          <cell r="F140" t="str">
            <v>海外業務部</v>
          </cell>
          <cell r="G140" t="str">
            <v>3301</v>
          </cell>
          <cell r="H140" t="str">
            <v>海外業務部</v>
          </cell>
          <cell r="I140" t="str">
            <v>1930</v>
          </cell>
          <cell r="J140" t="str">
            <v>海外業務</v>
          </cell>
          <cell r="K140" t="str">
            <v>1519</v>
          </cell>
          <cell r="L140" t="str">
            <v>海外　東京</v>
          </cell>
          <cell r="M140" t="str">
            <v>15192999999999937442730573053020034海外-12003</v>
          </cell>
          <cell r="N140" t="str">
            <v>2</v>
          </cell>
          <cell r="O140" t="str">
            <v>グループ会社</v>
          </cell>
          <cell r="P140" t="str">
            <v>7305</v>
          </cell>
          <cell r="Q140" t="str">
            <v>㈱ポピー</v>
          </cell>
          <cell r="R140" t="str">
            <v>730530</v>
          </cell>
          <cell r="S140" t="str">
            <v>株式会社　ポピー（海外）</v>
          </cell>
          <cell r="T140" t="str">
            <v>4海外</v>
          </cell>
          <cell r="U140" t="str">
            <v>2003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33553</v>
          </cell>
          <cell r="AF140">
            <v>29004</v>
          </cell>
          <cell r="AG140">
            <v>0</v>
          </cell>
          <cell r="AH140">
            <v>0</v>
          </cell>
          <cell r="AI140">
            <v>62557</v>
          </cell>
          <cell r="AJ140">
            <v>62557</v>
          </cell>
        </row>
        <row r="141">
          <cell r="A141" t="str">
            <v>1</v>
          </cell>
          <cell r="B141" t="str">
            <v>株式会社　バンダイロジパル</v>
          </cell>
          <cell r="C141" t="str">
            <v>3</v>
          </cell>
          <cell r="D141" t="str">
            <v>事業本部</v>
          </cell>
          <cell r="E141" t="str">
            <v>33</v>
          </cell>
          <cell r="F141" t="str">
            <v>海外業務部</v>
          </cell>
          <cell r="G141" t="str">
            <v>3301</v>
          </cell>
          <cell r="H141" t="str">
            <v>海外業務部</v>
          </cell>
          <cell r="I141" t="str">
            <v>1930</v>
          </cell>
          <cell r="J141" t="str">
            <v>海外業務</v>
          </cell>
          <cell r="K141" t="str">
            <v>1519</v>
          </cell>
          <cell r="L141" t="str">
            <v>海外　東京</v>
          </cell>
          <cell r="M141" t="str">
            <v>15192999999999937442730599999999999合計-1</v>
          </cell>
          <cell r="N141" t="str">
            <v>2</v>
          </cell>
          <cell r="P141" t="str">
            <v>7305</v>
          </cell>
          <cell r="Q141" t="str">
            <v>　当　年　合　計　</v>
          </cell>
          <cell r="U141" t="str">
            <v>2003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33553</v>
          </cell>
          <cell r="AF141">
            <v>29004</v>
          </cell>
          <cell r="AG141">
            <v>0</v>
          </cell>
          <cell r="AH141">
            <v>0</v>
          </cell>
          <cell r="AI141">
            <v>62557</v>
          </cell>
          <cell r="AJ141">
            <v>62557</v>
          </cell>
        </row>
        <row r="142">
          <cell r="A142" t="str">
            <v>1</v>
          </cell>
          <cell r="B142" t="str">
            <v>株式会社　バンダイロジパル</v>
          </cell>
          <cell r="C142" t="str">
            <v>3</v>
          </cell>
          <cell r="D142" t="str">
            <v>事業本部</v>
          </cell>
          <cell r="E142" t="str">
            <v>33</v>
          </cell>
          <cell r="F142" t="str">
            <v>海外業務部</v>
          </cell>
          <cell r="G142" t="str">
            <v>3301</v>
          </cell>
          <cell r="H142" t="str">
            <v>海外業務部</v>
          </cell>
          <cell r="I142" t="str">
            <v>1930</v>
          </cell>
          <cell r="J142" t="str">
            <v>海外業務</v>
          </cell>
          <cell r="K142" t="str">
            <v>1519</v>
          </cell>
          <cell r="L142" t="str">
            <v>海外　東京</v>
          </cell>
          <cell r="M142" t="str">
            <v>15192999999999937442730599999合計-2</v>
          </cell>
          <cell r="N142" t="str">
            <v>2</v>
          </cell>
          <cell r="P142" t="str">
            <v>7305</v>
          </cell>
          <cell r="Q142" t="str">
            <v>　昨　年　対　比（％）</v>
          </cell>
          <cell r="V142">
            <v>100</v>
          </cell>
          <cell r="W142">
            <v>100</v>
          </cell>
          <cell r="X142">
            <v>100</v>
          </cell>
          <cell r="Y142">
            <v>100</v>
          </cell>
          <cell r="Z142">
            <v>100</v>
          </cell>
          <cell r="AA142">
            <v>100</v>
          </cell>
          <cell r="AB142">
            <v>100</v>
          </cell>
          <cell r="AC142">
            <v>100</v>
          </cell>
          <cell r="AD142">
            <v>100</v>
          </cell>
          <cell r="AE142">
            <v>100</v>
          </cell>
          <cell r="AF142">
            <v>100</v>
          </cell>
          <cell r="AG142">
            <v>100</v>
          </cell>
          <cell r="AH142">
            <v>100</v>
          </cell>
          <cell r="AI142">
            <v>100</v>
          </cell>
          <cell r="AJ142">
            <v>100</v>
          </cell>
        </row>
        <row r="143">
          <cell r="A143" t="str">
            <v>1</v>
          </cell>
          <cell r="B143" t="str">
            <v>株式会社　バンダイロジパル</v>
          </cell>
          <cell r="C143" t="str">
            <v>3</v>
          </cell>
          <cell r="D143" t="str">
            <v>事業本部</v>
          </cell>
          <cell r="E143" t="str">
            <v>33</v>
          </cell>
          <cell r="F143" t="str">
            <v>海外業務部</v>
          </cell>
          <cell r="G143" t="str">
            <v>3301</v>
          </cell>
          <cell r="H143" t="str">
            <v>海外業務部</v>
          </cell>
          <cell r="I143" t="str">
            <v>1930</v>
          </cell>
          <cell r="J143" t="str">
            <v>海外業務</v>
          </cell>
          <cell r="K143" t="str">
            <v>1519</v>
          </cell>
          <cell r="L143" t="str">
            <v>海外　東京</v>
          </cell>
          <cell r="M143" t="str">
            <v>15192999999999999999351035000920024海外-12002</v>
          </cell>
          <cell r="N143" t="str">
            <v>2</v>
          </cell>
          <cell r="O143" t="str">
            <v>グループ会社</v>
          </cell>
          <cell r="P143" t="str">
            <v>3510</v>
          </cell>
          <cell r="Q143" t="str">
            <v>㈱ツクダオリジナル</v>
          </cell>
          <cell r="R143" t="str">
            <v>350009</v>
          </cell>
          <cell r="S143" t="str">
            <v>(株)ﾂｸﾀﾞｵﾘｼﾞﾅﾙ ﾏｰｹｯﾃｨﾝｸﾞ部 (海外)</v>
          </cell>
          <cell r="T143" t="str">
            <v>4海外</v>
          </cell>
          <cell r="U143" t="str">
            <v>2002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702130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702130</v>
          </cell>
          <cell r="AJ143">
            <v>702130</v>
          </cell>
        </row>
        <row r="144">
          <cell r="A144" t="str">
            <v>1</v>
          </cell>
          <cell r="B144" t="str">
            <v>株式会社　バンダイロジパル</v>
          </cell>
          <cell r="C144" t="str">
            <v>3</v>
          </cell>
          <cell r="D144" t="str">
            <v>事業本部</v>
          </cell>
          <cell r="E144" t="str">
            <v>33</v>
          </cell>
          <cell r="F144" t="str">
            <v>海外業務部</v>
          </cell>
          <cell r="G144" t="str">
            <v>3301</v>
          </cell>
          <cell r="H144" t="str">
            <v>海外業務部</v>
          </cell>
          <cell r="I144" t="str">
            <v>1930</v>
          </cell>
          <cell r="J144" t="str">
            <v>海外業務</v>
          </cell>
          <cell r="K144" t="str">
            <v>1519</v>
          </cell>
          <cell r="L144" t="str">
            <v>海外　東京</v>
          </cell>
          <cell r="M144" t="str">
            <v>15192999999999999999351035001320024海外-12002</v>
          </cell>
          <cell r="N144" t="str">
            <v>2</v>
          </cell>
          <cell r="O144" t="str">
            <v>グループ会社</v>
          </cell>
          <cell r="P144" t="str">
            <v>3510</v>
          </cell>
          <cell r="Q144" t="str">
            <v>㈱ツクダオリジナル</v>
          </cell>
          <cell r="R144" t="str">
            <v>350013</v>
          </cell>
          <cell r="S144" t="str">
            <v>株式会社　ツクダオリジナル（海外）</v>
          </cell>
          <cell r="T144" t="str">
            <v>4海外</v>
          </cell>
          <cell r="U144" t="str">
            <v>2002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108300</v>
          </cell>
          <cell r="AF144">
            <v>0</v>
          </cell>
          <cell r="AG144">
            <v>0</v>
          </cell>
          <cell r="AH144">
            <v>0</v>
          </cell>
          <cell r="AI144">
            <v>108300</v>
          </cell>
          <cell r="AJ144">
            <v>108300</v>
          </cell>
        </row>
        <row r="145">
          <cell r="A145" t="str">
            <v>1</v>
          </cell>
          <cell r="B145" t="str">
            <v>株式会社　バンダイロジパル</v>
          </cell>
          <cell r="C145" t="str">
            <v>3</v>
          </cell>
          <cell r="D145" t="str">
            <v>事業本部</v>
          </cell>
          <cell r="E145" t="str">
            <v>33</v>
          </cell>
          <cell r="F145" t="str">
            <v>海外業務部</v>
          </cell>
          <cell r="G145" t="str">
            <v>3301</v>
          </cell>
          <cell r="H145" t="str">
            <v>海外業務部</v>
          </cell>
          <cell r="I145" t="str">
            <v>1930</v>
          </cell>
          <cell r="J145" t="str">
            <v>海外業務</v>
          </cell>
          <cell r="K145" t="str">
            <v>1519</v>
          </cell>
          <cell r="L145" t="str">
            <v>海外　東京</v>
          </cell>
          <cell r="M145" t="str">
            <v>15192999999999999999351035100120024海外-12002</v>
          </cell>
          <cell r="N145" t="str">
            <v>2</v>
          </cell>
          <cell r="O145" t="str">
            <v>グループ会社</v>
          </cell>
          <cell r="P145" t="str">
            <v>3510</v>
          </cell>
          <cell r="Q145" t="str">
            <v>㈱ツクダオリジナル</v>
          </cell>
          <cell r="R145" t="str">
            <v>351001</v>
          </cell>
          <cell r="S145" t="str">
            <v>株式会社　ツクダオリジナル（海外）</v>
          </cell>
          <cell r="T145" t="str">
            <v>4海外</v>
          </cell>
          <cell r="U145" t="str">
            <v>2002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1270710</v>
          </cell>
          <cell r="AF145">
            <v>437959</v>
          </cell>
          <cell r="AG145">
            <v>501965</v>
          </cell>
          <cell r="AH145">
            <v>-7187</v>
          </cell>
          <cell r="AI145">
            <v>2203447</v>
          </cell>
          <cell r="AJ145">
            <v>2203447</v>
          </cell>
        </row>
        <row r="146">
          <cell r="A146" t="str">
            <v>1</v>
          </cell>
          <cell r="B146" t="str">
            <v>株式会社　バンダイロジパル</v>
          </cell>
          <cell r="C146" t="str">
            <v>3</v>
          </cell>
          <cell r="D146" t="str">
            <v>事業本部</v>
          </cell>
          <cell r="E146" t="str">
            <v>33</v>
          </cell>
          <cell r="F146" t="str">
            <v>海外業務部</v>
          </cell>
          <cell r="G146" t="str">
            <v>3301</v>
          </cell>
          <cell r="H146" t="str">
            <v>海外業務部</v>
          </cell>
          <cell r="I146" t="str">
            <v>1930</v>
          </cell>
          <cell r="J146" t="str">
            <v>海外業務</v>
          </cell>
          <cell r="K146" t="str">
            <v>1519</v>
          </cell>
          <cell r="L146" t="str">
            <v>海外　東京</v>
          </cell>
          <cell r="M146" t="str">
            <v>15192999999999999999351099999999999合計-0</v>
          </cell>
          <cell r="N146" t="str">
            <v>2</v>
          </cell>
          <cell r="P146" t="str">
            <v>3510</v>
          </cell>
          <cell r="Q146" t="str">
            <v>　前　年　合　計　</v>
          </cell>
          <cell r="U146" t="str">
            <v>2002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702130</v>
          </cell>
          <cell r="AE146">
            <v>1379010</v>
          </cell>
          <cell r="AF146">
            <v>437959</v>
          </cell>
          <cell r="AG146">
            <v>501965</v>
          </cell>
          <cell r="AH146">
            <v>-7187</v>
          </cell>
          <cell r="AI146">
            <v>3013877</v>
          </cell>
          <cell r="AJ146">
            <v>3013877</v>
          </cell>
        </row>
        <row r="147">
          <cell r="A147" t="str">
            <v>1</v>
          </cell>
          <cell r="B147" t="str">
            <v>株式会社　バンダイロジパル</v>
          </cell>
          <cell r="C147" t="str">
            <v>3</v>
          </cell>
          <cell r="D147" t="str">
            <v>事業本部</v>
          </cell>
          <cell r="E147" t="str">
            <v>33</v>
          </cell>
          <cell r="F147" t="str">
            <v>海外業務部</v>
          </cell>
          <cell r="G147" t="str">
            <v>3301</v>
          </cell>
          <cell r="H147" t="str">
            <v>海外業務部</v>
          </cell>
          <cell r="I147" t="str">
            <v>1930</v>
          </cell>
          <cell r="J147" t="str">
            <v>海外業務</v>
          </cell>
          <cell r="K147" t="str">
            <v>1519</v>
          </cell>
          <cell r="L147" t="str">
            <v>海外　東京</v>
          </cell>
          <cell r="M147" t="str">
            <v>1519299999999999999999999999999999999合計-0</v>
          </cell>
          <cell r="N147" t="str">
            <v>2</v>
          </cell>
          <cell r="Q147" t="str">
            <v>　グループ　前　年　合　計　</v>
          </cell>
          <cell r="U147" t="str">
            <v>2002</v>
          </cell>
          <cell r="V147">
            <v>1369135</v>
          </cell>
          <cell r="W147">
            <v>1159880</v>
          </cell>
          <cell r="X147">
            <v>1343569</v>
          </cell>
          <cell r="Y147">
            <v>2844288</v>
          </cell>
          <cell r="Z147">
            <v>2463909</v>
          </cell>
          <cell r="AA147">
            <v>2074525</v>
          </cell>
          <cell r="AB147">
            <v>11255306</v>
          </cell>
          <cell r="AC147">
            <v>2023495</v>
          </cell>
          <cell r="AD147">
            <v>4361077</v>
          </cell>
          <cell r="AE147">
            <v>8232795</v>
          </cell>
          <cell r="AF147">
            <v>3170054</v>
          </cell>
          <cell r="AG147">
            <v>3901214</v>
          </cell>
          <cell r="AH147">
            <v>2022152</v>
          </cell>
          <cell r="AI147">
            <v>23710787</v>
          </cell>
          <cell r="AJ147">
            <v>34966093</v>
          </cell>
        </row>
        <row r="148">
          <cell r="A148" t="str">
            <v>1</v>
          </cell>
          <cell r="B148" t="str">
            <v>株式会社　バンダイロジパル</v>
          </cell>
          <cell r="C148" t="str">
            <v>3</v>
          </cell>
          <cell r="D148" t="str">
            <v>事業本部</v>
          </cell>
          <cell r="E148" t="str">
            <v>33</v>
          </cell>
          <cell r="F148" t="str">
            <v>海外業務部</v>
          </cell>
          <cell r="G148" t="str">
            <v>3301</v>
          </cell>
          <cell r="H148" t="str">
            <v>海外業務部</v>
          </cell>
          <cell r="I148" t="str">
            <v>1930</v>
          </cell>
          <cell r="J148" t="str">
            <v>海外業務</v>
          </cell>
          <cell r="K148" t="str">
            <v>1519</v>
          </cell>
          <cell r="L148" t="str">
            <v>海外　東京</v>
          </cell>
          <cell r="M148" t="str">
            <v>1519299999999999999999999999999999999合計-1</v>
          </cell>
          <cell r="N148" t="str">
            <v>2</v>
          </cell>
          <cell r="Q148" t="str">
            <v>　グループ　当　年　合　計</v>
          </cell>
          <cell r="U148" t="str">
            <v>2003</v>
          </cell>
          <cell r="V148">
            <v>7254879</v>
          </cell>
          <cell r="W148">
            <v>6145402</v>
          </cell>
          <cell r="X148">
            <v>5339139</v>
          </cell>
          <cell r="Y148">
            <v>8175200</v>
          </cell>
          <cell r="Z148">
            <v>7323700</v>
          </cell>
          <cell r="AA148">
            <v>7938186</v>
          </cell>
          <cell r="AB148">
            <v>42176506</v>
          </cell>
          <cell r="AC148">
            <v>6153864</v>
          </cell>
          <cell r="AD148">
            <v>9611513</v>
          </cell>
          <cell r="AE148">
            <v>9960704</v>
          </cell>
          <cell r="AF148">
            <v>9305289</v>
          </cell>
          <cell r="AG148">
            <v>7689507</v>
          </cell>
          <cell r="AH148">
            <v>5705075</v>
          </cell>
          <cell r="AI148">
            <v>48425952</v>
          </cell>
          <cell r="AJ148">
            <v>90602458</v>
          </cell>
        </row>
        <row r="149">
          <cell r="A149" t="str">
            <v>1</v>
          </cell>
          <cell r="B149" t="str">
            <v>株式会社　バンダイロジパル</v>
          </cell>
          <cell r="C149" t="str">
            <v>3</v>
          </cell>
          <cell r="D149" t="str">
            <v>事業本部</v>
          </cell>
          <cell r="E149" t="str">
            <v>33</v>
          </cell>
          <cell r="F149" t="str">
            <v>海外業務部</v>
          </cell>
          <cell r="G149" t="str">
            <v>3301</v>
          </cell>
          <cell r="H149" t="str">
            <v>海外業務部</v>
          </cell>
          <cell r="I149" t="str">
            <v>1930</v>
          </cell>
          <cell r="J149" t="str">
            <v>海外業務</v>
          </cell>
          <cell r="K149" t="str">
            <v>1519</v>
          </cell>
          <cell r="L149" t="str">
            <v>海外　東京</v>
          </cell>
          <cell r="M149" t="str">
            <v>15193999999993116281512751270020034海外-12002</v>
          </cell>
          <cell r="N149" t="str">
            <v>3</v>
          </cell>
          <cell r="O149" t="str">
            <v>ＢＬＰ子会社</v>
          </cell>
          <cell r="P149" t="str">
            <v>5127</v>
          </cell>
          <cell r="Q149" t="str">
            <v>㈱BLP(H.K)</v>
          </cell>
          <cell r="R149" t="str">
            <v>512700</v>
          </cell>
          <cell r="S149" t="str">
            <v>株式会社ＢＬＰ（Ｈ．Ｋ）</v>
          </cell>
          <cell r="T149" t="str">
            <v>4海外</v>
          </cell>
          <cell r="U149" t="str">
            <v>2002</v>
          </cell>
          <cell r="V149">
            <v>273500</v>
          </cell>
          <cell r="W149">
            <v>270905</v>
          </cell>
          <cell r="X149">
            <v>620013</v>
          </cell>
          <cell r="Y149">
            <v>967618</v>
          </cell>
          <cell r="Z149">
            <v>1523905</v>
          </cell>
          <cell r="AA149">
            <v>592818</v>
          </cell>
          <cell r="AB149">
            <v>4248759</v>
          </cell>
          <cell r="AC149">
            <v>338300</v>
          </cell>
          <cell r="AD149">
            <v>596495</v>
          </cell>
          <cell r="AE149">
            <v>392257</v>
          </cell>
          <cell r="AF149">
            <v>248449</v>
          </cell>
          <cell r="AG149">
            <v>81163</v>
          </cell>
          <cell r="AH149">
            <v>1855</v>
          </cell>
          <cell r="AI149">
            <v>1658519</v>
          </cell>
          <cell r="AJ149">
            <v>5907278</v>
          </cell>
        </row>
        <row r="150">
          <cell r="A150" t="str">
            <v>1</v>
          </cell>
          <cell r="B150" t="str">
            <v>株式会社　バンダイロジパル</v>
          </cell>
          <cell r="C150" t="str">
            <v>3</v>
          </cell>
          <cell r="D150" t="str">
            <v>事業本部</v>
          </cell>
          <cell r="E150" t="str">
            <v>33</v>
          </cell>
          <cell r="F150" t="str">
            <v>海外業務部</v>
          </cell>
          <cell r="G150" t="str">
            <v>3301</v>
          </cell>
          <cell r="H150" t="str">
            <v>海外業務部</v>
          </cell>
          <cell r="I150" t="str">
            <v>1930</v>
          </cell>
          <cell r="J150" t="str">
            <v>海外業務</v>
          </cell>
          <cell r="K150" t="str">
            <v>1519</v>
          </cell>
          <cell r="L150" t="str">
            <v>海外　東京</v>
          </cell>
          <cell r="M150" t="str">
            <v>15193999999993116281512751270020034海外-12003</v>
          </cell>
          <cell r="N150" t="str">
            <v>3</v>
          </cell>
          <cell r="O150" t="str">
            <v>ＢＬＰ子会社</v>
          </cell>
          <cell r="P150" t="str">
            <v>5127</v>
          </cell>
          <cell r="Q150" t="str">
            <v>㈱BLP(H.K)</v>
          </cell>
          <cell r="R150" t="str">
            <v>512700</v>
          </cell>
          <cell r="S150" t="str">
            <v>株式会社ＢＬＰ（Ｈ．Ｋ）</v>
          </cell>
          <cell r="T150" t="str">
            <v>4海外</v>
          </cell>
          <cell r="U150" t="str">
            <v>2003</v>
          </cell>
          <cell r="V150">
            <v>231930</v>
          </cell>
          <cell r="W150">
            <v>69802</v>
          </cell>
          <cell r="X150">
            <v>213190</v>
          </cell>
          <cell r="Y150">
            <v>187357</v>
          </cell>
          <cell r="Z150">
            <v>283041</v>
          </cell>
          <cell r="AA150">
            <v>637572</v>
          </cell>
          <cell r="AB150">
            <v>1622892</v>
          </cell>
          <cell r="AC150">
            <v>543624</v>
          </cell>
          <cell r="AD150">
            <v>529688</v>
          </cell>
          <cell r="AE150">
            <v>686792</v>
          </cell>
          <cell r="AF150">
            <v>1248318</v>
          </cell>
          <cell r="AG150">
            <v>1102563</v>
          </cell>
          <cell r="AH150">
            <v>1028820</v>
          </cell>
          <cell r="AI150">
            <v>5139805</v>
          </cell>
          <cell r="AJ150">
            <v>6762697</v>
          </cell>
        </row>
        <row r="151">
          <cell r="A151" t="str">
            <v>1</v>
          </cell>
          <cell r="B151" t="str">
            <v>株式会社　バンダイロジパル</v>
          </cell>
          <cell r="C151" t="str">
            <v>3</v>
          </cell>
          <cell r="D151" t="str">
            <v>事業本部</v>
          </cell>
          <cell r="E151" t="str">
            <v>33</v>
          </cell>
          <cell r="F151" t="str">
            <v>海外業務部</v>
          </cell>
          <cell r="G151" t="str">
            <v>3301</v>
          </cell>
          <cell r="H151" t="str">
            <v>海外業務部</v>
          </cell>
          <cell r="I151" t="str">
            <v>1930</v>
          </cell>
          <cell r="J151" t="str">
            <v>海外業務</v>
          </cell>
          <cell r="K151" t="str">
            <v>1519</v>
          </cell>
          <cell r="L151" t="str">
            <v>海外　東京</v>
          </cell>
          <cell r="M151" t="str">
            <v>15193999999993116281512751270120034海外-12003</v>
          </cell>
          <cell r="N151" t="str">
            <v>3</v>
          </cell>
          <cell r="O151" t="str">
            <v>ＢＬＰ子会社</v>
          </cell>
          <cell r="P151" t="str">
            <v>5127</v>
          </cell>
          <cell r="Q151" t="str">
            <v>㈱BLP(H.K)</v>
          </cell>
          <cell r="R151" t="str">
            <v>512701</v>
          </cell>
          <cell r="S151" t="str">
            <v>株式会社ＢＬＰ（Ｈ．Ｋ）立替</v>
          </cell>
          <cell r="T151" t="str">
            <v>4海外</v>
          </cell>
          <cell r="U151" t="str">
            <v>2003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121021</v>
          </cell>
          <cell r="AG151">
            <v>0</v>
          </cell>
          <cell r="AH151">
            <v>0</v>
          </cell>
          <cell r="AI151">
            <v>121021</v>
          </cell>
          <cell r="AJ151">
            <v>121021</v>
          </cell>
        </row>
        <row r="152">
          <cell r="A152" t="str">
            <v>1</v>
          </cell>
          <cell r="B152" t="str">
            <v>株式会社　バンダイロジパル</v>
          </cell>
          <cell r="C152" t="str">
            <v>3</v>
          </cell>
          <cell r="D152" t="str">
            <v>事業本部</v>
          </cell>
          <cell r="E152" t="str">
            <v>33</v>
          </cell>
          <cell r="F152" t="str">
            <v>海外業務部</v>
          </cell>
          <cell r="G152" t="str">
            <v>3301</v>
          </cell>
          <cell r="H152" t="str">
            <v>海外業務部</v>
          </cell>
          <cell r="I152" t="str">
            <v>1930</v>
          </cell>
          <cell r="J152" t="str">
            <v>海外業務</v>
          </cell>
          <cell r="K152" t="str">
            <v>1519</v>
          </cell>
          <cell r="L152" t="str">
            <v>海外　東京</v>
          </cell>
          <cell r="M152" t="str">
            <v>15193999999993116281512799999999999合計-0</v>
          </cell>
          <cell r="N152" t="str">
            <v>3</v>
          </cell>
          <cell r="P152" t="str">
            <v>5127</v>
          </cell>
          <cell r="Q152" t="str">
            <v>　前　年　合　計　</v>
          </cell>
          <cell r="S152" t="str">
            <v>株式会社ＢＬＰ（Ｈ．Ｋ）</v>
          </cell>
          <cell r="U152" t="str">
            <v>2002</v>
          </cell>
          <cell r="V152">
            <v>273500</v>
          </cell>
          <cell r="W152">
            <v>270905</v>
          </cell>
          <cell r="X152">
            <v>620013</v>
          </cell>
          <cell r="Y152">
            <v>967618</v>
          </cell>
          <cell r="Z152">
            <v>1523905</v>
          </cell>
          <cell r="AA152">
            <v>592818</v>
          </cell>
          <cell r="AB152">
            <v>4248759</v>
          </cell>
          <cell r="AC152">
            <v>338300</v>
          </cell>
          <cell r="AD152">
            <v>596495</v>
          </cell>
          <cell r="AE152">
            <v>392257</v>
          </cell>
          <cell r="AF152">
            <v>248449</v>
          </cell>
          <cell r="AG152">
            <v>81163</v>
          </cell>
          <cell r="AH152">
            <v>1855</v>
          </cell>
          <cell r="AI152">
            <v>1658519</v>
          </cell>
          <cell r="AJ152">
            <v>5907278</v>
          </cell>
        </row>
        <row r="153">
          <cell r="A153" t="str">
            <v>1</v>
          </cell>
          <cell r="B153" t="str">
            <v>株式会社　バンダイロジパル</v>
          </cell>
          <cell r="C153" t="str">
            <v>3</v>
          </cell>
          <cell r="D153" t="str">
            <v>事業本部</v>
          </cell>
          <cell r="E153" t="str">
            <v>33</v>
          </cell>
          <cell r="F153" t="str">
            <v>海外業務部</v>
          </cell>
          <cell r="G153" t="str">
            <v>3301</v>
          </cell>
          <cell r="H153" t="str">
            <v>海外業務部</v>
          </cell>
          <cell r="I153" t="str">
            <v>1930</v>
          </cell>
          <cell r="J153" t="str">
            <v>海外業務</v>
          </cell>
          <cell r="K153" t="str">
            <v>1519</v>
          </cell>
          <cell r="L153" t="str">
            <v>海外　東京</v>
          </cell>
          <cell r="M153" t="str">
            <v>15193999999993116281512799999999999合計-1</v>
          </cell>
          <cell r="N153" t="str">
            <v>3</v>
          </cell>
          <cell r="P153" t="str">
            <v>5127</v>
          </cell>
          <cell r="Q153" t="str">
            <v>　当　年　合　計　</v>
          </cell>
          <cell r="S153" t="str">
            <v>株式会社ＢＬＰ（Ｈ．Ｋ）</v>
          </cell>
          <cell r="U153" t="str">
            <v>2003</v>
          </cell>
          <cell r="V153">
            <v>231930</v>
          </cell>
          <cell r="W153">
            <v>69802</v>
          </cell>
          <cell r="X153">
            <v>213190</v>
          </cell>
          <cell r="Y153">
            <v>187357</v>
          </cell>
          <cell r="Z153">
            <v>283041</v>
          </cell>
          <cell r="AA153">
            <v>637572</v>
          </cell>
          <cell r="AB153">
            <v>1622892</v>
          </cell>
          <cell r="AC153">
            <v>543624</v>
          </cell>
          <cell r="AD153">
            <v>529688</v>
          </cell>
          <cell r="AE153">
            <v>686792</v>
          </cell>
          <cell r="AF153">
            <v>1369339</v>
          </cell>
          <cell r="AG153">
            <v>1102563</v>
          </cell>
          <cell r="AH153">
            <v>1028820</v>
          </cell>
          <cell r="AI153">
            <v>5260826</v>
          </cell>
          <cell r="AJ153">
            <v>6883718</v>
          </cell>
        </row>
        <row r="154">
          <cell r="A154" t="str">
            <v>1</v>
          </cell>
          <cell r="B154" t="str">
            <v>株式会社　バンダイロジパル</v>
          </cell>
          <cell r="C154" t="str">
            <v>3</v>
          </cell>
          <cell r="D154" t="str">
            <v>事業本部</v>
          </cell>
          <cell r="E154" t="str">
            <v>33</v>
          </cell>
          <cell r="F154" t="str">
            <v>海外業務部</v>
          </cell>
          <cell r="G154" t="str">
            <v>3301</v>
          </cell>
          <cell r="H154" t="str">
            <v>海外業務部</v>
          </cell>
          <cell r="I154" t="str">
            <v>1930</v>
          </cell>
          <cell r="J154" t="str">
            <v>海外業務</v>
          </cell>
          <cell r="K154" t="str">
            <v>1519</v>
          </cell>
          <cell r="L154" t="str">
            <v>海外　東京</v>
          </cell>
          <cell r="M154" t="str">
            <v>15193999999993116281512799999合計-2</v>
          </cell>
          <cell r="N154" t="str">
            <v>3</v>
          </cell>
          <cell r="P154" t="str">
            <v>5127</v>
          </cell>
          <cell r="Q154" t="str">
            <v>　昨　年　対　比（％）</v>
          </cell>
          <cell r="V154">
            <v>84</v>
          </cell>
          <cell r="W154">
            <v>25</v>
          </cell>
          <cell r="X154">
            <v>34</v>
          </cell>
          <cell r="Y154">
            <v>19</v>
          </cell>
          <cell r="Z154">
            <v>18</v>
          </cell>
          <cell r="AA154">
            <v>107</v>
          </cell>
          <cell r="AB154">
            <v>38</v>
          </cell>
          <cell r="AC154">
            <v>160</v>
          </cell>
          <cell r="AD154">
            <v>88</v>
          </cell>
          <cell r="AE154">
            <v>175</v>
          </cell>
          <cell r="AF154">
            <v>551</v>
          </cell>
          <cell r="AG154">
            <v>1358</v>
          </cell>
          <cell r="AH154">
            <v>55461</v>
          </cell>
          <cell r="AI154">
            <v>317</v>
          </cell>
          <cell r="AJ154">
            <v>116</v>
          </cell>
        </row>
        <row r="155">
          <cell r="A155" t="str">
            <v>1</v>
          </cell>
          <cell r="B155" t="str">
            <v>株式会社　バンダイロジパル</v>
          </cell>
          <cell r="C155" t="str">
            <v>3</v>
          </cell>
          <cell r="D155" t="str">
            <v>事業本部</v>
          </cell>
          <cell r="E155" t="str">
            <v>33</v>
          </cell>
          <cell r="F155" t="str">
            <v>海外業務部</v>
          </cell>
          <cell r="G155" t="str">
            <v>3301</v>
          </cell>
          <cell r="H155" t="str">
            <v>海外業務部</v>
          </cell>
          <cell r="I155" t="str">
            <v>1930</v>
          </cell>
          <cell r="J155" t="str">
            <v>海外業務</v>
          </cell>
          <cell r="K155" t="str">
            <v>1519</v>
          </cell>
          <cell r="L155" t="str">
            <v>海外　東京</v>
          </cell>
          <cell r="M155" t="str">
            <v>1519399999999999999999999999999999999合計-0</v>
          </cell>
          <cell r="N155" t="str">
            <v>3</v>
          </cell>
          <cell r="Q155" t="str">
            <v>　グループ　前　年　合　計　</v>
          </cell>
          <cell r="U155" t="str">
            <v>2002</v>
          </cell>
          <cell r="V155">
            <v>273500</v>
          </cell>
          <cell r="W155">
            <v>270905</v>
          </cell>
          <cell r="X155">
            <v>620013</v>
          </cell>
          <cell r="Y155">
            <v>967618</v>
          </cell>
          <cell r="Z155">
            <v>1523905</v>
          </cell>
          <cell r="AA155">
            <v>592818</v>
          </cell>
          <cell r="AB155">
            <v>4248759</v>
          </cell>
          <cell r="AC155">
            <v>338300</v>
          </cell>
          <cell r="AD155">
            <v>596495</v>
          </cell>
          <cell r="AE155">
            <v>392257</v>
          </cell>
          <cell r="AF155">
            <v>248449</v>
          </cell>
          <cell r="AG155">
            <v>81163</v>
          </cell>
          <cell r="AH155">
            <v>1855</v>
          </cell>
          <cell r="AI155">
            <v>1658519</v>
          </cell>
          <cell r="AJ155">
            <v>5907278</v>
          </cell>
        </row>
        <row r="156">
          <cell r="A156" t="str">
            <v>1</v>
          </cell>
          <cell r="B156" t="str">
            <v>株式会社　バンダイロジパル</v>
          </cell>
          <cell r="C156" t="str">
            <v>3</v>
          </cell>
          <cell r="D156" t="str">
            <v>事業本部</v>
          </cell>
          <cell r="E156" t="str">
            <v>33</v>
          </cell>
          <cell r="F156" t="str">
            <v>海外業務部</v>
          </cell>
          <cell r="G156" t="str">
            <v>3301</v>
          </cell>
          <cell r="H156" t="str">
            <v>海外業務部</v>
          </cell>
          <cell r="I156" t="str">
            <v>1930</v>
          </cell>
          <cell r="J156" t="str">
            <v>海外業務</v>
          </cell>
          <cell r="K156" t="str">
            <v>1519</v>
          </cell>
          <cell r="L156" t="str">
            <v>海外　東京</v>
          </cell>
          <cell r="M156" t="str">
            <v>1519399999999999999999999999999999999合計-1</v>
          </cell>
          <cell r="N156" t="str">
            <v>3</v>
          </cell>
          <cell r="Q156" t="str">
            <v>　グループ　当　年　合　計</v>
          </cell>
          <cell r="U156" t="str">
            <v>2003</v>
          </cell>
          <cell r="V156">
            <v>231930</v>
          </cell>
          <cell r="W156">
            <v>69802</v>
          </cell>
          <cell r="X156">
            <v>213190</v>
          </cell>
          <cell r="Y156">
            <v>187357</v>
          </cell>
          <cell r="Z156">
            <v>283041</v>
          </cell>
          <cell r="AA156">
            <v>637572</v>
          </cell>
          <cell r="AB156">
            <v>1622892</v>
          </cell>
          <cell r="AC156">
            <v>543624</v>
          </cell>
          <cell r="AD156">
            <v>529688</v>
          </cell>
          <cell r="AE156">
            <v>686792</v>
          </cell>
          <cell r="AF156">
            <v>1369339</v>
          </cell>
          <cell r="AG156">
            <v>1102563</v>
          </cell>
          <cell r="AH156">
            <v>1028820</v>
          </cell>
          <cell r="AI156">
            <v>5260826</v>
          </cell>
          <cell r="AJ156">
            <v>6883718</v>
          </cell>
        </row>
        <row r="157">
          <cell r="A157" t="str">
            <v>1</v>
          </cell>
          <cell r="B157" t="str">
            <v>株式会社　バンダイロジパル</v>
          </cell>
          <cell r="C157" t="str">
            <v>3</v>
          </cell>
          <cell r="D157" t="str">
            <v>事業本部</v>
          </cell>
          <cell r="E157" t="str">
            <v>33</v>
          </cell>
          <cell r="F157" t="str">
            <v>海外業務部</v>
          </cell>
          <cell r="G157" t="str">
            <v>3301</v>
          </cell>
          <cell r="H157" t="str">
            <v>海外業務部</v>
          </cell>
          <cell r="I157" t="str">
            <v>1930</v>
          </cell>
          <cell r="J157" t="str">
            <v>海外業務</v>
          </cell>
          <cell r="K157" t="str">
            <v>1519</v>
          </cell>
          <cell r="L157" t="str">
            <v>海外　東京</v>
          </cell>
          <cell r="M157" t="str">
            <v>15194999999945568168151215120220034海外-12002</v>
          </cell>
          <cell r="N157" t="str">
            <v>4</v>
          </cell>
          <cell r="O157" t="str">
            <v>他店</v>
          </cell>
          <cell r="P157" t="str">
            <v>1512</v>
          </cell>
          <cell r="Q157" t="str">
            <v>㈱ｸﾜｶﾞﾀ</v>
          </cell>
          <cell r="R157" t="str">
            <v>151202</v>
          </cell>
          <cell r="S157" t="str">
            <v>株式会社　クワガタ　(海外)</v>
          </cell>
          <cell r="T157" t="str">
            <v>4海外</v>
          </cell>
          <cell r="U157" t="str">
            <v>2002</v>
          </cell>
          <cell r="V157">
            <v>4524008</v>
          </cell>
          <cell r="W157">
            <v>1878286</v>
          </cell>
          <cell r="X157">
            <v>2496637</v>
          </cell>
          <cell r="Y157">
            <v>3636018</v>
          </cell>
          <cell r="Z157">
            <v>1308055</v>
          </cell>
          <cell r="AA157">
            <v>2408643</v>
          </cell>
          <cell r="AB157">
            <v>16251647</v>
          </cell>
          <cell r="AC157">
            <v>2826013</v>
          </cell>
          <cell r="AD157">
            <v>3022297</v>
          </cell>
          <cell r="AE157">
            <v>3753954</v>
          </cell>
          <cell r="AF157">
            <v>3799529</v>
          </cell>
          <cell r="AG157">
            <v>2406562</v>
          </cell>
          <cell r="AH157">
            <v>2290171</v>
          </cell>
          <cell r="AI157">
            <v>18098526</v>
          </cell>
          <cell r="AJ157">
            <v>34350173</v>
          </cell>
        </row>
        <row r="158">
          <cell r="A158" t="str">
            <v>1</v>
          </cell>
          <cell r="B158" t="str">
            <v>株式会社　バンダイロジパル</v>
          </cell>
          <cell r="C158" t="str">
            <v>3</v>
          </cell>
          <cell r="D158" t="str">
            <v>事業本部</v>
          </cell>
          <cell r="E158" t="str">
            <v>33</v>
          </cell>
          <cell r="F158" t="str">
            <v>海外業務部</v>
          </cell>
          <cell r="G158" t="str">
            <v>3301</v>
          </cell>
          <cell r="H158" t="str">
            <v>海外業務部</v>
          </cell>
          <cell r="I158" t="str">
            <v>1930</v>
          </cell>
          <cell r="J158" t="str">
            <v>海外業務</v>
          </cell>
          <cell r="K158" t="str">
            <v>1519</v>
          </cell>
          <cell r="L158" t="str">
            <v>海外　東京</v>
          </cell>
          <cell r="M158" t="str">
            <v>15194999999945568168151215120220034海外-12003</v>
          </cell>
          <cell r="N158" t="str">
            <v>4</v>
          </cell>
          <cell r="O158" t="str">
            <v>他店</v>
          </cell>
          <cell r="P158" t="str">
            <v>1512</v>
          </cell>
          <cell r="Q158" t="str">
            <v>㈱ｸﾜｶﾞﾀ</v>
          </cell>
          <cell r="R158" t="str">
            <v>151202</v>
          </cell>
          <cell r="S158" t="str">
            <v>株式会社　クワガタ　(海外)</v>
          </cell>
          <cell r="T158" t="str">
            <v>4海外</v>
          </cell>
          <cell r="U158" t="str">
            <v>2003</v>
          </cell>
          <cell r="V158">
            <v>2919642</v>
          </cell>
          <cell r="W158">
            <v>4312059</v>
          </cell>
          <cell r="X158">
            <v>3316713</v>
          </cell>
          <cell r="Y158">
            <v>3299335</v>
          </cell>
          <cell r="Z158">
            <v>5834669</v>
          </cell>
          <cell r="AA158">
            <v>4074249</v>
          </cell>
          <cell r="AB158">
            <v>23756667</v>
          </cell>
          <cell r="AC158">
            <v>3976904</v>
          </cell>
          <cell r="AD158">
            <v>2647263</v>
          </cell>
          <cell r="AE158">
            <v>4402045</v>
          </cell>
          <cell r="AF158">
            <v>7440080</v>
          </cell>
          <cell r="AG158">
            <v>7655520</v>
          </cell>
          <cell r="AH158">
            <v>4553352</v>
          </cell>
          <cell r="AI158">
            <v>30675164</v>
          </cell>
          <cell r="AJ158">
            <v>54431831</v>
          </cell>
        </row>
        <row r="159">
          <cell r="A159" t="str">
            <v>1</v>
          </cell>
          <cell r="B159" t="str">
            <v>株式会社　バンダイロジパル</v>
          </cell>
          <cell r="C159" t="str">
            <v>3</v>
          </cell>
          <cell r="D159" t="str">
            <v>事業本部</v>
          </cell>
          <cell r="E159" t="str">
            <v>33</v>
          </cell>
          <cell r="F159" t="str">
            <v>海外業務部</v>
          </cell>
          <cell r="G159" t="str">
            <v>3301</v>
          </cell>
          <cell r="H159" t="str">
            <v>海外業務部</v>
          </cell>
          <cell r="I159" t="str">
            <v>1930</v>
          </cell>
          <cell r="J159" t="str">
            <v>海外業務</v>
          </cell>
          <cell r="K159" t="str">
            <v>1519</v>
          </cell>
          <cell r="L159" t="str">
            <v>海外　東京</v>
          </cell>
          <cell r="M159" t="str">
            <v>15194999999945568168151299999999999合計-0</v>
          </cell>
          <cell r="N159" t="str">
            <v>4</v>
          </cell>
          <cell r="P159" t="str">
            <v>1512</v>
          </cell>
          <cell r="Q159" t="str">
            <v>　前　年　合　計　</v>
          </cell>
          <cell r="U159" t="str">
            <v>2002</v>
          </cell>
          <cell r="V159">
            <v>4524008</v>
          </cell>
          <cell r="W159">
            <v>1878286</v>
          </cell>
          <cell r="X159">
            <v>2496637</v>
          </cell>
          <cell r="Y159">
            <v>3636018</v>
          </cell>
          <cell r="Z159">
            <v>1308055</v>
          </cell>
          <cell r="AA159">
            <v>2408643</v>
          </cell>
          <cell r="AB159">
            <v>16251647</v>
          </cell>
          <cell r="AC159">
            <v>2826013</v>
          </cell>
          <cell r="AD159">
            <v>3022297</v>
          </cell>
          <cell r="AE159">
            <v>3753954</v>
          </cell>
          <cell r="AF159">
            <v>3799529</v>
          </cell>
          <cell r="AG159">
            <v>2406562</v>
          </cell>
          <cell r="AH159">
            <v>2290171</v>
          </cell>
          <cell r="AI159">
            <v>18098526</v>
          </cell>
          <cell r="AJ159">
            <v>34350173</v>
          </cell>
        </row>
        <row r="160">
          <cell r="A160" t="str">
            <v>1</v>
          </cell>
          <cell r="B160" t="str">
            <v>株式会社　バンダイロジパル</v>
          </cell>
          <cell r="C160" t="str">
            <v>3</v>
          </cell>
          <cell r="D160" t="str">
            <v>事業本部</v>
          </cell>
          <cell r="E160" t="str">
            <v>33</v>
          </cell>
          <cell r="F160" t="str">
            <v>海外業務部</v>
          </cell>
          <cell r="G160" t="str">
            <v>3301</v>
          </cell>
          <cell r="H160" t="str">
            <v>海外業務部</v>
          </cell>
          <cell r="I160" t="str">
            <v>1930</v>
          </cell>
          <cell r="J160" t="str">
            <v>海外業務</v>
          </cell>
          <cell r="K160" t="str">
            <v>1519</v>
          </cell>
          <cell r="L160" t="str">
            <v>海外　東京</v>
          </cell>
          <cell r="M160" t="str">
            <v>15194999999945568168151299999999999合計-1</v>
          </cell>
          <cell r="N160" t="str">
            <v>4</v>
          </cell>
          <cell r="P160" t="str">
            <v>1512</v>
          </cell>
          <cell r="Q160" t="str">
            <v>　当　年　合　計　</v>
          </cell>
          <cell r="U160" t="str">
            <v>2003</v>
          </cell>
          <cell r="V160">
            <v>2919642</v>
          </cell>
          <cell r="W160">
            <v>4312059</v>
          </cell>
          <cell r="X160">
            <v>3316713</v>
          </cell>
          <cell r="Y160">
            <v>3299335</v>
          </cell>
          <cell r="Z160">
            <v>5834669</v>
          </cell>
          <cell r="AA160">
            <v>4074249</v>
          </cell>
          <cell r="AB160">
            <v>23756667</v>
          </cell>
          <cell r="AC160">
            <v>3976904</v>
          </cell>
          <cell r="AD160">
            <v>2647263</v>
          </cell>
          <cell r="AE160">
            <v>4402045</v>
          </cell>
          <cell r="AF160">
            <v>7440080</v>
          </cell>
          <cell r="AG160">
            <v>7655520</v>
          </cell>
          <cell r="AH160">
            <v>4553352</v>
          </cell>
          <cell r="AI160">
            <v>30675164</v>
          </cell>
          <cell r="AJ160">
            <v>54431831</v>
          </cell>
        </row>
        <row r="161">
          <cell r="A161" t="str">
            <v>1</v>
          </cell>
          <cell r="B161" t="str">
            <v>株式会社　バンダイロジパル</v>
          </cell>
          <cell r="C161" t="str">
            <v>3</v>
          </cell>
          <cell r="D161" t="str">
            <v>事業本部</v>
          </cell>
          <cell r="E161" t="str">
            <v>33</v>
          </cell>
          <cell r="F161" t="str">
            <v>海外業務部</v>
          </cell>
          <cell r="G161" t="str">
            <v>3301</v>
          </cell>
          <cell r="H161" t="str">
            <v>海外業務部</v>
          </cell>
          <cell r="I161" t="str">
            <v>1930</v>
          </cell>
          <cell r="J161" t="str">
            <v>海外業務</v>
          </cell>
          <cell r="K161" t="str">
            <v>1519</v>
          </cell>
          <cell r="L161" t="str">
            <v>海外　東京</v>
          </cell>
          <cell r="M161" t="str">
            <v>15194999999945568168151299999合計-2</v>
          </cell>
          <cell r="N161" t="str">
            <v>4</v>
          </cell>
          <cell r="P161" t="str">
            <v>1512</v>
          </cell>
          <cell r="Q161" t="str">
            <v>　昨　年　対　比（％）</v>
          </cell>
          <cell r="V161">
            <v>64</v>
          </cell>
          <cell r="W161">
            <v>229</v>
          </cell>
          <cell r="X161">
            <v>132</v>
          </cell>
          <cell r="Y161">
            <v>90</v>
          </cell>
          <cell r="Z161">
            <v>446</v>
          </cell>
          <cell r="AA161">
            <v>169</v>
          </cell>
          <cell r="AB161">
            <v>146</v>
          </cell>
          <cell r="AC161">
            <v>140</v>
          </cell>
          <cell r="AD161">
            <v>87</v>
          </cell>
          <cell r="AE161">
            <v>117</v>
          </cell>
          <cell r="AF161">
            <v>195</v>
          </cell>
          <cell r="AG161">
            <v>318</v>
          </cell>
          <cell r="AH161">
            <v>198</v>
          </cell>
          <cell r="AI161">
            <v>169</v>
          </cell>
          <cell r="AJ161">
            <v>158</v>
          </cell>
        </row>
        <row r="162">
          <cell r="A162" t="str">
            <v>1</v>
          </cell>
          <cell r="B162" t="str">
            <v>株式会社　バンダイロジパル</v>
          </cell>
          <cell r="C162" t="str">
            <v>3</v>
          </cell>
          <cell r="D162" t="str">
            <v>事業本部</v>
          </cell>
          <cell r="E162" t="str">
            <v>33</v>
          </cell>
          <cell r="F162" t="str">
            <v>海外業務部</v>
          </cell>
          <cell r="G162" t="str">
            <v>3301</v>
          </cell>
          <cell r="H162" t="str">
            <v>海外業務部</v>
          </cell>
          <cell r="I162" t="str">
            <v>1930</v>
          </cell>
          <cell r="J162" t="str">
            <v>海外業務</v>
          </cell>
          <cell r="K162" t="str">
            <v>1519</v>
          </cell>
          <cell r="L162" t="str">
            <v>海外　東京</v>
          </cell>
          <cell r="M162" t="str">
            <v>15194999999978466315990099001320034海外-12002</v>
          </cell>
          <cell r="N162" t="str">
            <v>4</v>
          </cell>
          <cell r="O162" t="str">
            <v>他店</v>
          </cell>
          <cell r="P162" t="str">
            <v>9900</v>
          </cell>
          <cell r="Q162" t="str">
            <v>一見</v>
          </cell>
          <cell r="R162" t="str">
            <v>990013</v>
          </cell>
          <cell r="S162" t="str">
            <v>一見客先　海外東京</v>
          </cell>
          <cell r="T162" t="str">
            <v>4海外</v>
          </cell>
          <cell r="U162" t="str">
            <v>2002</v>
          </cell>
          <cell r="V162">
            <v>1389121</v>
          </cell>
          <cell r="W162">
            <v>2352368</v>
          </cell>
          <cell r="X162">
            <v>3697432</v>
          </cell>
          <cell r="Y162">
            <v>1575437</v>
          </cell>
          <cell r="Z162">
            <v>2446733</v>
          </cell>
          <cell r="AA162">
            <v>751686</v>
          </cell>
          <cell r="AB162">
            <v>12212777</v>
          </cell>
          <cell r="AC162">
            <v>1822101</v>
          </cell>
          <cell r="AD162">
            <v>2755312</v>
          </cell>
          <cell r="AE162">
            <v>2430205</v>
          </cell>
          <cell r="AF162">
            <v>2232654</v>
          </cell>
          <cell r="AG162">
            <v>920974</v>
          </cell>
          <cell r="AH162">
            <v>1509123</v>
          </cell>
          <cell r="AI162">
            <v>11670369</v>
          </cell>
          <cell r="AJ162">
            <v>23883146</v>
          </cell>
        </row>
        <row r="163">
          <cell r="A163" t="str">
            <v>1</v>
          </cell>
          <cell r="B163" t="str">
            <v>株式会社　バンダイロジパル</v>
          </cell>
          <cell r="C163" t="str">
            <v>3</v>
          </cell>
          <cell r="D163" t="str">
            <v>事業本部</v>
          </cell>
          <cell r="E163" t="str">
            <v>33</v>
          </cell>
          <cell r="F163" t="str">
            <v>海外業務部</v>
          </cell>
          <cell r="G163" t="str">
            <v>3301</v>
          </cell>
          <cell r="H163" t="str">
            <v>海外業務部</v>
          </cell>
          <cell r="I163" t="str">
            <v>1930</v>
          </cell>
          <cell r="J163" t="str">
            <v>海外業務</v>
          </cell>
          <cell r="K163" t="str">
            <v>1519</v>
          </cell>
          <cell r="L163" t="str">
            <v>海外　東京</v>
          </cell>
          <cell r="M163" t="str">
            <v>15194999999978466315990099001320034海外-12003</v>
          </cell>
          <cell r="N163" t="str">
            <v>4</v>
          </cell>
          <cell r="O163" t="str">
            <v>他店</v>
          </cell>
          <cell r="P163" t="str">
            <v>9900</v>
          </cell>
          <cell r="Q163" t="str">
            <v>一見</v>
          </cell>
          <cell r="R163" t="str">
            <v>990013</v>
          </cell>
          <cell r="S163" t="str">
            <v>一見客先　海外東京</v>
          </cell>
          <cell r="T163" t="str">
            <v>4海外</v>
          </cell>
          <cell r="U163" t="str">
            <v>2003</v>
          </cell>
          <cell r="V163">
            <v>2958007</v>
          </cell>
          <cell r="W163">
            <v>860602</v>
          </cell>
          <cell r="X163">
            <v>995711</v>
          </cell>
          <cell r="Y163">
            <v>0</v>
          </cell>
          <cell r="Z163">
            <v>0</v>
          </cell>
          <cell r="AA163">
            <v>0</v>
          </cell>
          <cell r="AB163">
            <v>4814320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4814320</v>
          </cell>
        </row>
        <row r="164">
          <cell r="A164" t="str">
            <v>1</v>
          </cell>
          <cell r="B164" t="str">
            <v>株式会社　バンダイロジパル</v>
          </cell>
          <cell r="C164" t="str">
            <v>3</v>
          </cell>
          <cell r="D164" t="str">
            <v>事業本部</v>
          </cell>
          <cell r="E164" t="str">
            <v>33</v>
          </cell>
          <cell r="F164" t="str">
            <v>海外業務部</v>
          </cell>
          <cell r="G164" t="str">
            <v>3301</v>
          </cell>
          <cell r="H164" t="str">
            <v>海外業務部</v>
          </cell>
          <cell r="I164" t="str">
            <v>1930</v>
          </cell>
          <cell r="J164" t="str">
            <v>海外業務</v>
          </cell>
          <cell r="K164" t="str">
            <v>1519</v>
          </cell>
          <cell r="L164" t="str">
            <v>海外　東京</v>
          </cell>
          <cell r="M164" t="str">
            <v>15194999999978466315990099002020034海外-12003</v>
          </cell>
          <cell r="N164" t="str">
            <v>4</v>
          </cell>
          <cell r="O164" t="str">
            <v>他店</v>
          </cell>
          <cell r="P164" t="str">
            <v>9900</v>
          </cell>
          <cell r="Q164" t="str">
            <v>一見</v>
          </cell>
          <cell r="R164" t="str">
            <v>990020</v>
          </cell>
          <cell r="S164" t="str">
            <v>一見客先　海外-2-</v>
          </cell>
          <cell r="T164" t="str">
            <v>4海外</v>
          </cell>
          <cell r="U164" t="str">
            <v>2003</v>
          </cell>
          <cell r="V164">
            <v>2958007</v>
          </cell>
          <cell r="W164">
            <v>860602</v>
          </cell>
          <cell r="X164">
            <v>995711</v>
          </cell>
          <cell r="Y164">
            <v>3163439</v>
          </cell>
          <cell r="Z164">
            <v>3079410</v>
          </cell>
          <cell r="AA164">
            <v>2151003</v>
          </cell>
          <cell r="AB164">
            <v>13208172</v>
          </cell>
          <cell r="AC164">
            <v>1452934</v>
          </cell>
          <cell r="AD164">
            <v>1992571</v>
          </cell>
          <cell r="AE164">
            <v>1081252</v>
          </cell>
          <cell r="AF164">
            <v>1054686</v>
          </cell>
          <cell r="AG164">
            <v>1679088</v>
          </cell>
          <cell r="AH164">
            <v>1064981</v>
          </cell>
          <cell r="AI164">
            <v>8325512</v>
          </cell>
          <cell r="AJ164">
            <v>21533684</v>
          </cell>
        </row>
        <row r="165">
          <cell r="A165" t="str">
            <v>1</v>
          </cell>
          <cell r="B165" t="str">
            <v>株式会社　バンダイロジパル</v>
          </cell>
          <cell r="C165" t="str">
            <v>3</v>
          </cell>
          <cell r="D165" t="str">
            <v>事業本部</v>
          </cell>
          <cell r="E165" t="str">
            <v>33</v>
          </cell>
          <cell r="F165" t="str">
            <v>海外業務部</v>
          </cell>
          <cell r="G165" t="str">
            <v>3301</v>
          </cell>
          <cell r="H165" t="str">
            <v>海外業務部</v>
          </cell>
          <cell r="I165" t="str">
            <v>1930</v>
          </cell>
          <cell r="J165" t="str">
            <v>海外業務</v>
          </cell>
          <cell r="K165" t="str">
            <v>1519</v>
          </cell>
          <cell r="L165" t="str">
            <v>海外　東京</v>
          </cell>
          <cell r="M165" t="str">
            <v>15194999999978466315990099999999999合計-0</v>
          </cell>
          <cell r="N165" t="str">
            <v>4</v>
          </cell>
          <cell r="P165" t="str">
            <v>9900</v>
          </cell>
          <cell r="Q165" t="str">
            <v>　前　年　合　計　</v>
          </cell>
          <cell r="U165" t="str">
            <v>2002</v>
          </cell>
          <cell r="V165">
            <v>1389121</v>
          </cell>
          <cell r="W165">
            <v>2352368</v>
          </cell>
          <cell r="X165">
            <v>3697432</v>
          </cell>
          <cell r="Y165">
            <v>1575437</v>
          </cell>
          <cell r="Z165">
            <v>2446733</v>
          </cell>
          <cell r="AA165">
            <v>751686</v>
          </cell>
          <cell r="AB165">
            <v>12212777</v>
          </cell>
          <cell r="AC165">
            <v>1822101</v>
          </cell>
          <cell r="AD165">
            <v>2755312</v>
          </cell>
          <cell r="AE165">
            <v>2430205</v>
          </cell>
          <cell r="AF165">
            <v>2232654</v>
          </cell>
          <cell r="AG165">
            <v>920974</v>
          </cell>
          <cell r="AH165">
            <v>1509123</v>
          </cell>
          <cell r="AI165">
            <v>11670369</v>
          </cell>
          <cell r="AJ165">
            <v>23883146</v>
          </cell>
        </row>
        <row r="166">
          <cell r="A166" t="str">
            <v>1</v>
          </cell>
          <cell r="B166" t="str">
            <v>株式会社　バンダイロジパル</v>
          </cell>
          <cell r="C166" t="str">
            <v>3</v>
          </cell>
          <cell r="D166" t="str">
            <v>事業本部</v>
          </cell>
          <cell r="E166" t="str">
            <v>33</v>
          </cell>
          <cell r="F166" t="str">
            <v>海外業務部</v>
          </cell>
          <cell r="G166" t="str">
            <v>3301</v>
          </cell>
          <cell r="H166" t="str">
            <v>海外業務部</v>
          </cell>
          <cell r="I166" t="str">
            <v>1930</v>
          </cell>
          <cell r="J166" t="str">
            <v>海外業務</v>
          </cell>
          <cell r="K166" t="str">
            <v>1519</v>
          </cell>
          <cell r="L166" t="str">
            <v>海外　東京</v>
          </cell>
          <cell r="M166" t="str">
            <v>15194999999978466315990099999999999合計-1</v>
          </cell>
          <cell r="N166" t="str">
            <v>4</v>
          </cell>
          <cell r="P166" t="str">
            <v>9900</v>
          </cell>
          <cell r="Q166" t="str">
            <v>　当　年　合　計　</v>
          </cell>
          <cell r="U166" t="str">
            <v>2003</v>
          </cell>
          <cell r="V166">
            <v>2958007</v>
          </cell>
          <cell r="W166">
            <v>860602</v>
          </cell>
          <cell r="X166">
            <v>995711</v>
          </cell>
          <cell r="Y166">
            <v>3163439</v>
          </cell>
          <cell r="Z166">
            <v>3079410</v>
          </cell>
          <cell r="AA166">
            <v>2151003</v>
          </cell>
          <cell r="AB166">
            <v>13208172</v>
          </cell>
          <cell r="AC166">
            <v>1452934</v>
          </cell>
          <cell r="AD166">
            <v>1992571</v>
          </cell>
          <cell r="AE166">
            <v>1081252</v>
          </cell>
          <cell r="AF166">
            <v>1054686</v>
          </cell>
          <cell r="AG166">
            <v>1679088</v>
          </cell>
          <cell r="AH166">
            <v>1064981</v>
          </cell>
          <cell r="AI166">
            <v>8325512</v>
          </cell>
          <cell r="AJ166">
            <v>21533684</v>
          </cell>
        </row>
        <row r="167">
          <cell r="A167" t="str">
            <v>1</v>
          </cell>
          <cell r="B167" t="str">
            <v>株式会社　バンダイロジパル</v>
          </cell>
          <cell r="C167" t="str">
            <v>3</v>
          </cell>
          <cell r="D167" t="str">
            <v>事業本部</v>
          </cell>
          <cell r="E167" t="str">
            <v>33</v>
          </cell>
          <cell r="F167" t="str">
            <v>海外業務部</v>
          </cell>
          <cell r="G167" t="str">
            <v>3301</v>
          </cell>
          <cell r="H167" t="str">
            <v>海外業務部</v>
          </cell>
          <cell r="I167" t="str">
            <v>1930</v>
          </cell>
          <cell r="J167" t="str">
            <v>海外業務</v>
          </cell>
          <cell r="K167" t="str">
            <v>1519</v>
          </cell>
          <cell r="L167" t="str">
            <v>海外　東京</v>
          </cell>
          <cell r="M167" t="str">
            <v>15194999999978466315990099999合計-2</v>
          </cell>
          <cell r="N167" t="str">
            <v>4</v>
          </cell>
          <cell r="P167" t="str">
            <v>9900</v>
          </cell>
          <cell r="Q167" t="str">
            <v>　昨　年　対　比（％）</v>
          </cell>
          <cell r="V167">
            <v>212</v>
          </cell>
          <cell r="W167">
            <v>36</v>
          </cell>
          <cell r="X167">
            <v>26</v>
          </cell>
          <cell r="Y167">
            <v>200</v>
          </cell>
          <cell r="Z167">
            <v>125</v>
          </cell>
          <cell r="AA167">
            <v>286</v>
          </cell>
          <cell r="AB167">
            <v>108</v>
          </cell>
          <cell r="AC167">
            <v>79</v>
          </cell>
          <cell r="AD167">
            <v>72</v>
          </cell>
          <cell r="AE167">
            <v>44</v>
          </cell>
          <cell r="AF167">
            <v>47</v>
          </cell>
          <cell r="AG167">
            <v>182</v>
          </cell>
          <cell r="AH167">
            <v>70</v>
          </cell>
          <cell r="AI167">
            <v>71</v>
          </cell>
          <cell r="AJ167">
            <v>90</v>
          </cell>
        </row>
        <row r="168">
          <cell r="A168" t="str">
            <v>1</v>
          </cell>
          <cell r="B168" t="str">
            <v>株式会社　バンダイロジパル</v>
          </cell>
          <cell r="C168" t="str">
            <v>3</v>
          </cell>
          <cell r="D168" t="str">
            <v>事業本部</v>
          </cell>
          <cell r="E168" t="str">
            <v>33</v>
          </cell>
          <cell r="F168" t="str">
            <v>海外業務部</v>
          </cell>
          <cell r="G168" t="str">
            <v>3301</v>
          </cell>
          <cell r="H168" t="str">
            <v>海外業務部</v>
          </cell>
          <cell r="I168" t="str">
            <v>1930</v>
          </cell>
          <cell r="J168" t="str">
            <v>海外業務</v>
          </cell>
          <cell r="K168" t="str">
            <v>1519</v>
          </cell>
          <cell r="L168" t="str">
            <v>海外　東京</v>
          </cell>
          <cell r="M168" t="str">
            <v>15194999999982827038315331530020034海外-12002</v>
          </cell>
          <cell r="N168" t="str">
            <v>4</v>
          </cell>
          <cell r="O168" t="str">
            <v>他店</v>
          </cell>
          <cell r="P168" t="str">
            <v>3153</v>
          </cell>
          <cell r="Q168" t="str">
            <v>ﾀﾞｲｼﾝ産業 ㈱</v>
          </cell>
          <cell r="R168" t="str">
            <v>315300</v>
          </cell>
          <cell r="S168" t="str">
            <v>ダイシン産業　株式会社　(海外)</v>
          </cell>
          <cell r="T168" t="str">
            <v>4海外</v>
          </cell>
          <cell r="U168" t="str">
            <v>2002</v>
          </cell>
          <cell r="V168">
            <v>1202714</v>
          </cell>
          <cell r="W168">
            <v>1750947</v>
          </cell>
          <cell r="X168">
            <v>542143</v>
          </cell>
          <cell r="Y168">
            <v>2194249</v>
          </cell>
          <cell r="Z168">
            <v>1806329</v>
          </cell>
          <cell r="AA168">
            <v>1582403</v>
          </cell>
          <cell r="AB168">
            <v>9078785</v>
          </cell>
          <cell r="AC168">
            <v>1538771</v>
          </cell>
          <cell r="AD168">
            <v>1635077</v>
          </cell>
          <cell r="AE168">
            <v>1841889</v>
          </cell>
          <cell r="AF168">
            <v>1085202</v>
          </cell>
          <cell r="AG168">
            <v>1211412</v>
          </cell>
          <cell r="AH168">
            <v>1052977</v>
          </cell>
          <cell r="AI168">
            <v>8365328</v>
          </cell>
          <cell r="AJ168">
            <v>17444113</v>
          </cell>
        </row>
        <row r="169">
          <cell r="A169" t="str">
            <v>1</v>
          </cell>
          <cell r="B169" t="str">
            <v>株式会社　バンダイロジパル</v>
          </cell>
          <cell r="C169" t="str">
            <v>3</v>
          </cell>
          <cell r="D169" t="str">
            <v>事業本部</v>
          </cell>
          <cell r="E169" t="str">
            <v>33</v>
          </cell>
          <cell r="F169" t="str">
            <v>海外業務部</v>
          </cell>
          <cell r="G169" t="str">
            <v>3301</v>
          </cell>
          <cell r="H169" t="str">
            <v>海外業務部</v>
          </cell>
          <cell r="I169" t="str">
            <v>1930</v>
          </cell>
          <cell r="J169" t="str">
            <v>海外業務</v>
          </cell>
          <cell r="K169" t="str">
            <v>1519</v>
          </cell>
          <cell r="L169" t="str">
            <v>海外　東京</v>
          </cell>
          <cell r="M169" t="str">
            <v>15194999999982827038315331530020034海外-12003</v>
          </cell>
          <cell r="N169" t="str">
            <v>4</v>
          </cell>
          <cell r="O169" t="str">
            <v>他店</v>
          </cell>
          <cell r="P169" t="str">
            <v>3153</v>
          </cell>
          <cell r="Q169" t="str">
            <v>ﾀﾞｲｼﾝ産業 ㈱</v>
          </cell>
          <cell r="R169" t="str">
            <v>315300</v>
          </cell>
          <cell r="S169" t="str">
            <v>ダイシン産業　株式会社　(海外)</v>
          </cell>
          <cell r="T169" t="str">
            <v>4海外</v>
          </cell>
          <cell r="U169" t="str">
            <v>2003</v>
          </cell>
          <cell r="V169">
            <v>1652873</v>
          </cell>
          <cell r="W169">
            <v>2135425</v>
          </cell>
          <cell r="X169">
            <v>2307502</v>
          </cell>
          <cell r="Y169">
            <v>815941</v>
          </cell>
          <cell r="Z169">
            <v>1495819</v>
          </cell>
          <cell r="AA169">
            <v>1508576</v>
          </cell>
          <cell r="AB169">
            <v>9916136</v>
          </cell>
          <cell r="AC169">
            <v>1692923</v>
          </cell>
          <cell r="AD169">
            <v>1507725</v>
          </cell>
          <cell r="AE169">
            <v>1579105</v>
          </cell>
          <cell r="AF169">
            <v>1061919</v>
          </cell>
          <cell r="AG169">
            <v>831562</v>
          </cell>
          <cell r="AH169">
            <v>583591</v>
          </cell>
          <cell r="AI169">
            <v>7256825</v>
          </cell>
          <cell r="AJ169">
            <v>17172961</v>
          </cell>
        </row>
        <row r="170">
          <cell r="A170" t="str">
            <v>1</v>
          </cell>
          <cell r="B170" t="str">
            <v>株式会社　バンダイロジパル</v>
          </cell>
          <cell r="C170" t="str">
            <v>3</v>
          </cell>
          <cell r="D170" t="str">
            <v>事業本部</v>
          </cell>
          <cell r="E170" t="str">
            <v>33</v>
          </cell>
          <cell r="F170" t="str">
            <v>海外業務部</v>
          </cell>
          <cell r="G170" t="str">
            <v>3301</v>
          </cell>
          <cell r="H170" t="str">
            <v>海外業務部</v>
          </cell>
          <cell r="I170" t="str">
            <v>1930</v>
          </cell>
          <cell r="J170" t="str">
            <v>海外業務</v>
          </cell>
          <cell r="K170" t="str">
            <v>1519</v>
          </cell>
          <cell r="L170" t="str">
            <v>海外　東京</v>
          </cell>
          <cell r="M170" t="str">
            <v>15194999999982827038315399999999999合計-0</v>
          </cell>
          <cell r="N170" t="str">
            <v>4</v>
          </cell>
          <cell r="P170" t="str">
            <v>3153</v>
          </cell>
          <cell r="Q170" t="str">
            <v>　前　年　合　計　</v>
          </cell>
          <cell r="U170" t="str">
            <v>2002</v>
          </cell>
          <cell r="V170">
            <v>1202714</v>
          </cell>
          <cell r="W170">
            <v>1750947</v>
          </cell>
          <cell r="X170">
            <v>542143</v>
          </cell>
          <cell r="Y170">
            <v>2194249</v>
          </cell>
          <cell r="Z170">
            <v>1806329</v>
          </cell>
          <cell r="AA170">
            <v>1582403</v>
          </cell>
          <cell r="AB170">
            <v>9078785</v>
          </cell>
          <cell r="AC170">
            <v>1538771</v>
          </cell>
          <cell r="AD170">
            <v>1635077</v>
          </cell>
          <cell r="AE170">
            <v>1841889</v>
          </cell>
          <cell r="AF170">
            <v>1085202</v>
          </cell>
          <cell r="AG170">
            <v>1211412</v>
          </cell>
          <cell r="AH170">
            <v>1052977</v>
          </cell>
          <cell r="AI170">
            <v>8365328</v>
          </cell>
          <cell r="AJ170">
            <v>17444113</v>
          </cell>
        </row>
        <row r="171">
          <cell r="A171" t="str">
            <v>1</v>
          </cell>
          <cell r="B171" t="str">
            <v>株式会社　バンダイロジパル</v>
          </cell>
          <cell r="C171" t="str">
            <v>3</v>
          </cell>
          <cell r="D171" t="str">
            <v>事業本部</v>
          </cell>
          <cell r="E171" t="str">
            <v>33</v>
          </cell>
          <cell r="F171" t="str">
            <v>海外業務部</v>
          </cell>
          <cell r="G171" t="str">
            <v>3301</v>
          </cell>
          <cell r="H171" t="str">
            <v>海外業務部</v>
          </cell>
          <cell r="I171" t="str">
            <v>1930</v>
          </cell>
          <cell r="J171" t="str">
            <v>海外業務</v>
          </cell>
          <cell r="K171" t="str">
            <v>1519</v>
          </cell>
          <cell r="L171" t="str">
            <v>海外　東京</v>
          </cell>
          <cell r="M171" t="str">
            <v>15194999999982827038315399999999999合計-1</v>
          </cell>
          <cell r="N171" t="str">
            <v>4</v>
          </cell>
          <cell r="P171" t="str">
            <v>3153</v>
          </cell>
          <cell r="Q171" t="str">
            <v>　当　年　合　計　</v>
          </cell>
          <cell r="U171" t="str">
            <v>2003</v>
          </cell>
          <cell r="V171">
            <v>1652873</v>
          </cell>
          <cell r="W171">
            <v>2135425</v>
          </cell>
          <cell r="X171">
            <v>2307502</v>
          </cell>
          <cell r="Y171">
            <v>815941</v>
          </cell>
          <cell r="Z171">
            <v>1495819</v>
          </cell>
          <cell r="AA171">
            <v>1508576</v>
          </cell>
          <cell r="AB171">
            <v>9916136</v>
          </cell>
          <cell r="AC171">
            <v>1692923</v>
          </cell>
          <cell r="AD171">
            <v>1507725</v>
          </cell>
          <cell r="AE171">
            <v>1579105</v>
          </cell>
          <cell r="AF171">
            <v>1061919</v>
          </cell>
          <cell r="AG171">
            <v>831562</v>
          </cell>
          <cell r="AH171">
            <v>583591</v>
          </cell>
          <cell r="AI171">
            <v>7256825</v>
          </cell>
          <cell r="AJ171">
            <v>17172961</v>
          </cell>
        </row>
        <row r="172">
          <cell r="A172" t="str">
            <v>1</v>
          </cell>
          <cell r="B172" t="str">
            <v>株式会社　バンダイロジパル</v>
          </cell>
          <cell r="C172" t="str">
            <v>3</v>
          </cell>
          <cell r="D172" t="str">
            <v>事業本部</v>
          </cell>
          <cell r="E172" t="str">
            <v>33</v>
          </cell>
          <cell r="F172" t="str">
            <v>海外業務部</v>
          </cell>
          <cell r="G172" t="str">
            <v>3301</v>
          </cell>
          <cell r="H172" t="str">
            <v>海外業務部</v>
          </cell>
          <cell r="I172" t="str">
            <v>1930</v>
          </cell>
          <cell r="J172" t="str">
            <v>海外業務</v>
          </cell>
          <cell r="K172" t="str">
            <v>1519</v>
          </cell>
          <cell r="L172" t="str">
            <v>海外　東京</v>
          </cell>
          <cell r="M172" t="str">
            <v>15194999999982827038315399999合計-2</v>
          </cell>
          <cell r="N172" t="str">
            <v>4</v>
          </cell>
          <cell r="P172" t="str">
            <v>3153</v>
          </cell>
          <cell r="Q172" t="str">
            <v>　昨　年　対　比（％）</v>
          </cell>
          <cell r="V172">
            <v>137</v>
          </cell>
          <cell r="W172">
            <v>121</v>
          </cell>
          <cell r="X172">
            <v>425</v>
          </cell>
          <cell r="Y172">
            <v>37</v>
          </cell>
          <cell r="Z172">
            <v>82</v>
          </cell>
          <cell r="AA172">
            <v>95</v>
          </cell>
          <cell r="AB172">
            <v>109</v>
          </cell>
          <cell r="AC172">
            <v>110</v>
          </cell>
          <cell r="AD172">
            <v>92</v>
          </cell>
          <cell r="AE172">
            <v>85</v>
          </cell>
          <cell r="AF172">
            <v>97</v>
          </cell>
          <cell r="AG172">
            <v>68</v>
          </cell>
          <cell r="AH172">
            <v>55</v>
          </cell>
          <cell r="AI172">
            <v>86</v>
          </cell>
          <cell r="AJ172">
            <v>98</v>
          </cell>
        </row>
        <row r="173">
          <cell r="A173" t="str">
            <v>1</v>
          </cell>
          <cell r="B173" t="str">
            <v>株式会社　バンダイロジパル</v>
          </cell>
          <cell r="C173" t="str">
            <v>3</v>
          </cell>
          <cell r="D173" t="str">
            <v>事業本部</v>
          </cell>
          <cell r="E173" t="str">
            <v>33</v>
          </cell>
          <cell r="F173" t="str">
            <v>海外業務部</v>
          </cell>
          <cell r="G173" t="str">
            <v>3301</v>
          </cell>
          <cell r="H173" t="str">
            <v>海外業務部</v>
          </cell>
          <cell r="I173" t="str">
            <v>1930</v>
          </cell>
          <cell r="J173" t="str">
            <v>海外業務</v>
          </cell>
          <cell r="K173" t="str">
            <v>1519</v>
          </cell>
          <cell r="L173" t="str">
            <v>海外　東京</v>
          </cell>
          <cell r="M173" t="str">
            <v>15194999999983950332530553050320034海外-12002</v>
          </cell>
          <cell r="N173" t="str">
            <v>4</v>
          </cell>
          <cell r="O173" t="str">
            <v>他店</v>
          </cell>
          <cell r="P173" t="str">
            <v>5305</v>
          </cell>
          <cell r="Q173" t="str">
            <v>ﾋﾟｰﾌﾟﾙ㈱</v>
          </cell>
          <cell r="R173" t="str">
            <v>530503</v>
          </cell>
          <cell r="S173" t="str">
            <v>ピープル株式会社(海外)</v>
          </cell>
          <cell r="T173" t="str">
            <v>4海外</v>
          </cell>
          <cell r="U173" t="str">
            <v>2002</v>
          </cell>
          <cell r="V173">
            <v>64141</v>
          </cell>
          <cell r="W173">
            <v>66424</v>
          </cell>
          <cell r="X173">
            <v>163284</v>
          </cell>
          <cell r="Y173">
            <v>110600</v>
          </cell>
          <cell r="Z173">
            <v>456345</v>
          </cell>
          <cell r="AA173">
            <v>551800</v>
          </cell>
          <cell r="AB173">
            <v>1412594</v>
          </cell>
          <cell r="AC173">
            <v>1588784</v>
          </cell>
          <cell r="AD173">
            <v>715875</v>
          </cell>
          <cell r="AE173">
            <v>962712</v>
          </cell>
          <cell r="AF173">
            <v>1532319</v>
          </cell>
          <cell r="AG173">
            <v>1303610</v>
          </cell>
          <cell r="AH173">
            <v>1004269</v>
          </cell>
          <cell r="AI173">
            <v>7107569</v>
          </cell>
          <cell r="AJ173">
            <v>8520163</v>
          </cell>
        </row>
        <row r="174">
          <cell r="A174" t="str">
            <v>1</v>
          </cell>
          <cell r="B174" t="str">
            <v>株式会社　バンダイロジパル</v>
          </cell>
          <cell r="C174" t="str">
            <v>3</v>
          </cell>
          <cell r="D174" t="str">
            <v>事業本部</v>
          </cell>
          <cell r="E174" t="str">
            <v>33</v>
          </cell>
          <cell r="F174" t="str">
            <v>海外業務部</v>
          </cell>
          <cell r="G174" t="str">
            <v>3301</v>
          </cell>
          <cell r="H174" t="str">
            <v>海外業務部</v>
          </cell>
          <cell r="I174" t="str">
            <v>1930</v>
          </cell>
          <cell r="J174" t="str">
            <v>海外業務</v>
          </cell>
          <cell r="K174" t="str">
            <v>1519</v>
          </cell>
          <cell r="L174" t="str">
            <v>海外　東京</v>
          </cell>
          <cell r="M174" t="str">
            <v>15194999999983950332530553050320034海外-12003</v>
          </cell>
          <cell r="N174" t="str">
            <v>4</v>
          </cell>
          <cell r="O174" t="str">
            <v>他店</v>
          </cell>
          <cell r="P174" t="str">
            <v>5305</v>
          </cell>
          <cell r="Q174" t="str">
            <v>ﾋﾟｰﾌﾟﾙ㈱</v>
          </cell>
          <cell r="R174" t="str">
            <v>530503</v>
          </cell>
          <cell r="S174" t="str">
            <v>ピープル株式会社(海外)</v>
          </cell>
          <cell r="T174" t="str">
            <v>4海外</v>
          </cell>
          <cell r="U174" t="str">
            <v>2003</v>
          </cell>
          <cell r="V174">
            <v>1135220</v>
          </cell>
          <cell r="W174">
            <v>926856</v>
          </cell>
          <cell r="X174">
            <v>681920</v>
          </cell>
          <cell r="Y174">
            <v>1041634</v>
          </cell>
          <cell r="Z174">
            <v>600181</v>
          </cell>
          <cell r="AA174">
            <v>1384105</v>
          </cell>
          <cell r="AB174">
            <v>5769916</v>
          </cell>
          <cell r="AC174">
            <v>2399682</v>
          </cell>
          <cell r="AD174">
            <v>1361751</v>
          </cell>
          <cell r="AE174">
            <v>2591302</v>
          </cell>
          <cell r="AF174">
            <v>2896964</v>
          </cell>
          <cell r="AG174">
            <v>714338</v>
          </cell>
          <cell r="AH174">
            <v>315714</v>
          </cell>
          <cell r="AI174">
            <v>10279751</v>
          </cell>
          <cell r="AJ174">
            <v>16049667</v>
          </cell>
        </row>
        <row r="175">
          <cell r="A175" t="str">
            <v>1</v>
          </cell>
          <cell r="B175" t="str">
            <v>株式会社　バンダイロジパル</v>
          </cell>
          <cell r="C175" t="str">
            <v>3</v>
          </cell>
          <cell r="D175" t="str">
            <v>事業本部</v>
          </cell>
          <cell r="E175" t="str">
            <v>33</v>
          </cell>
          <cell r="F175" t="str">
            <v>海外業務部</v>
          </cell>
          <cell r="G175" t="str">
            <v>3301</v>
          </cell>
          <cell r="H175" t="str">
            <v>海外業務部</v>
          </cell>
          <cell r="I175" t="str">
            <v>1930</v>
          </cell>
          <cell r="J175" t="str">
            <v>海外業務</v>
          </cell>
          <cell r="K175" t="str">
            <v>1519</v>
          </cell>
          <cell r="L175" t="str">
            <v>海外　東京</v>
          </cell>
          <cell r="M175" t="str">
            <v>15194999999983950332530599999999999合計-0</v>
          </cell>
          <cell r="N175" t="str">
            <v>4</v>
          </cell>
          <cell r="P175" t="str">
            <v>5305</v>
          </cell>
          <cell r="Q175" t="str">
            <v>　前　年　合　計　</v>
          </cell>
          <cell r="U175" t="str">
            <v>2002</v>
          </cell>
          <cell r="V175">
            <v>64141</v>
          </cell>
          <cell r="W175">
            <v>66424</v>
          </cell>
          <cell r="X175">
            <v>163284</v>
          </cell>
          <cell r="Y175">
            <v>110600</v>
          </cell>
          <cell r="Z175">
            <v>456345</v>
          </cell>
          <cell r="AA175">
            <v>551800</v>
          </cell>
          <cell r="AB175">
            <v>1412594</v>
          </cell>
          <cell r="AC175">
            <v>1588784</v>
          </cell>
          <cell r="AD175">
            <v>715875</v>
          </cell>
          <cell r="AE175">
            <v>962712</v>
          </cell>
          <cell r="AF175">
            <v>1532319</v>
          </cell>
          <cell r="AG175">
            <v>1303610</v>
          </cell>
          <cell r="AH175">
            <v>1004269</v>
          </cell>
          <cell r="AI175">
            <v>7107569</v>
          </cell>
          <cell r="AJ175">
            <v>8520163</v>
          </cell>
        </row>
        <row r="176">
          <cell r="A176" t="str">
            <v>1</v>
          </cell>
          <cell r="B176" t="str">
            <v>株式会社　バンダイロジパル</v>
          </cell>
          <cell r="C176" t="str">
            <v>3</v>
          </cell>
          <cell r="D176" t="str">
            <v>事業本部</v>
          </cell>
          <cell r="E176" t="str">
            <v>33</v>
          </cell>
          <cell r="F176" t="str">
            <v>海外業務部</v>
          </cell>
          <cell r="G176" t="str">
            <v>3301</v>
          </cell>
          <cell r="H176" t="str">
            <v>海外業務部</v>
          </cell>
          <cell r="I176" t="str">
            <v>1930</v>
          </cell>
          <cell r="J176" t="str">
            <v>海外業務</v>
          </cell>
          <cell r="K176" t="str">
            <v>1519</v>
          </cell>
          <cell r="L176" t="str">
            <v>海外　東京</v>
          </cell>
          <cell r="M176" t="str">
            <v>15194999999983950332530599999999999合計-1</v>
          </cell>
          <cell r="N176" t="str">
            <v>4</v>
          </cell>
          <cell r="P176" t="str">
            <v>5305</v>
          </cell>
          <cell r="Q176" t="str">
            <v>　当　年　合　計　</v>
          </cell>
          <cell r="U176" t="str">
            <v>2003</v>
          </cell>
          <cell r="V176">
            <v>1135220</v>
          </cell>
          <cell r="W176">
            <v>926856</v>
          </cell>
          <cell r="X176">
            <v>681920</v>
          </cell>
          <cell r="Y176">
            <v>1041634</v>
          </cell>
          <cell r="Z176">
            <v>600181</v>
          </cell>
          <cell r="AA176">
            <v>1384105</v>
          </cell>
          <cell r="AB176">
            <v>5769916</v>
          </cell>
          <cell r="AC176">
            <v>2399682</v>
          </cell>
          <cell r="AD176">
            <v>1361751</v>
          </cell>
          <cell r="AE176">
            <v>2591302</v>
          </cell>
          <cell r="AF176">
            <v>2896964</v>
          </cell>
          <cell r="AG176">
            <v>714338</v>
          </cell>
          <cell r="AH176">
            <v>315714</v>
          </cell>
          <cell r="AI176">
            <v>10279751</v>
          </cell>
          <cell r="AJ176">
            <v>16049667</v>
          </cell>
        </row>
        <row r="177">
          <cell r="A177" t="str">
            <v>1</v>
          </cell>
          <cell r="B177" t="str">
            <v>株式会社　バンダイロジパル</v>
          </cell>
          <cell r="C177" t="str">
            <v>3</v>
          </cell>
          <cell r="D177" t="str">
            <v>事業本部</v>
          </cell>
          <cell r="E177" t="str">
            <v>33</v>
          </cell>
          <cell r="F177" t="str">
            <v>海外業務部</v>
          </cell>
          <cell r="G177" t="str">
            <v>3301</v>
          </cell>
          <cell r="H177" t="str">
            <v>海外業務部</v>
          </cell>
          <cell r="I177" t="str">
            <v>1930</v>
          </cell>
          <cell r="J177" t="str">
            <v>海外業務</v>
          </cell>
          <cell r="K177" t="str">
            <v>1519</v>
          </cell>
          <cell r="L177" t="str">
            <v>海外　東京</v>
          </cell>
          <cell r="M177" t="str">
            <v>15194999999983950332530599999合計-2</v>
          </cell>
          <cell r="N177" t="str">
            <v>4</v>
          </cell>
          <cell r="P177" t="str">
            <v>5305</v>
          </cell>
          <cell r="Q177" t="str">
            <v>　昨　年　対　比（％）</v>
          </cell>
          <cell r="V177">
            <v>1769</v>
          </cell>
          <cell r="W177">
            <v>1395</v>
          </cell>
          <cell r="X177">
            <v>417</v>
          </cell>
          <cell r="Y177">
            <v>941</v>
          </cell>
          <cell r="Z177">
            <v>131</v>
          </cell>
          <cell r="AA177">
            <v>250</v>
          </cell>
          <cell r="AB177">
            <v>408</v>
          </cell>
          <cell r="AC177">
            <v>151</v>
          </cell>
          <cell r="AD177">
            <v>190</v>
          </cell>
          <cell r="AE177">
            <v>269</v>
          </cell>
          <cell r="AF177">
            <v>189</v>
          </cell>
          <cell r="AG177">
            <v>54</v>
          </cell>
          <cell r="AH177">
            <v>31</v>
          </cell>
          <cell r="AI177">
            <v>144</v>
          </cell>
          <cell r="AJ177">
            <v>188</v>
          </cell>
        </row>
        <row r="178">
          <cell r="A178" t="str">
            <v>1</v>
          </cell>
          <cell r="B178" t="str">
            <v>株式会社　バンダイロジパル</v>
          </cell>
          <cell r="C178" t="str">
            <v>3</v>
          </cell>
          <cell r="D178" t="str">
            <v>事業本部</v>
          </cell>
          <cell r="E178" t="str">
            <v>33</v>
          </cell>
          <cell r="F178" t="str">
            <v>海外業務部</v>
          </cell>
          <cell r="G178" t="str">
            <v>3301</v>
          </cell>
          <cell r="H178" t="str">
            <v>海外業務部</v>
          </cell>
          <cell r="I178" t="str">
            <v>1930</v>
          </cell>
          <cell r="J178" t="str">
            <v>海外業務</v>
          </cell>
          <cell r="K178" t="str">
            <v>1519</v>
          </cell>
          <cell r="L178" t="str">
            <v>海外　東京</v>
          </cell>
          <cell r="M178" t="str">
            <v>15194999999986971070092509250220034海外-12002</v>
          </cell>
          <cell r="N178" t="str">
            <v>4</v>
          </cell>
          <cell r="O178" t="str">
            <v>他店</v>
          </cell>
          <cell r="P178" t="str">
            <v>0925</v>
          </cell>
          <cell r="Q178" t="str">
            <v>㈱ｵｰｸｽ</v>
          </cell>
          <cell r="R178" t="str">
            <v>092502</v>
          </cell>
          <cell r="S178" t="str">
            <v>株式会社　オークス　(海外)</v>
          </cell>
          <cell r="T178" t="str">
            <v>4海外</v>
          </cell>
          <cell r="U178" t="str">
            <v>2002</v>
          </cell>
          <cell r="V178">
            <v>453189</v>
          </cell>
          <cell r="W178">
            <v>1695516</v>
          </cell>
          <cell r="X178">
            <v>712928</v>
          </cell>
          <cell r="Y178">
            <v>1059356</v>
          </cell>
          <cell r="Z178">
            <v>911429</v>
          </cell>
          <cell r="AA178">
            <v>1066471</v>
          </cell>
          <cell r="AB178">
            <v>5898889</v>
          </cell>
          <cell r="AC178">
            <v>865527</v>
          </cell>
          <cell r="AD178">
            <v>1147868</v>
          </cell>
          <cell r="AE178">
            <v>937035</v>
          </cell>
          <cell r="AF178">
            <v>1604955</v>
          </cell>
          <cell r="AG178">
            <v>723402</v>
          </cell>
          <cell r="AH178">
            <v>476094</v>
          </cell>
          <cell r="AI178">
            <v>5754881</v>
          </cell>
          <cell r="AJ178">
            <v>11653770</v>
          </cell>
        </row>
        <row r="179">
          <cell r="A179" t="str">
            <v>1</v>
          </cell>
          <cell r="B179" t="str">
            <v>株式会社　バンダイロジパル</v>
          </cell>
          <cell r="C179" t="str">
            <v>3</v>
          </cell>
          <cell r="D179" t="str">
            <v>事業本部</v>
          </cell>
          <cell r="E179" t="str">
            <v>33</v>
          </cell>
          <cell r="F179" t="str">
            <v>海外業務部</v>
          </cell>
          <cell r="G179" t="str">
            <v>3301</v>
          </cell>
          <cell r="H179" t="str">
            <v>海外業務部</v>
          </cell>
          <cell r="I179" t="str">
            <v>1930</v>
          </cell>
          <cell r="J179" t="str">
            <v>海外業務</v>
          </cell>
          <cell r="K179" t="str">
            <v>1519</v>
          </cell>
          <cell r="L179" t="str">
            <v>海外　東京</v>
          </cell>
          <cell r="M179" t="str">
            <v>15194999999986971070092509250220034海外-12003</v>
          </cell>
          <cell r="N179" t="str">
            <v>4</v>
          </cell>
          <cell r="O179" t="str">
            <v>他店</v>
          </cell>
          <cell r="P179" t="str">
            <v>0925</v>
          </cell>
          <cell r="Q179" t="str">
            <v>㈱ｵｰｸｽ</v>
          </cell>
          <cell r="R179" t="str">
            <v>092502</v>
          </cell>
          <cell r="S179" t="str">
            <v>株式会社　オークス　(海外)</v>
          </cell>
          <cell r="T179" t="str">
            <v>4海外</v>
          </cell>
          <cell r="U179" t="str">
            <v>2003</v>
          </cell>
          <cell r="V179">
            <v>1970420</v>
          </cell>
          <cell r="W179">
            <v>2107717</v>
          </cell>
          <cell r="X179">
            <v>851862</v>
          </cell>
          <cell r="Y179">
            <v>1561297</v>
          </cell>
          <cell r="Z179">
            <v>645526</v>
          </cell>
          <cell r="AA179">
            <v>460155</v>
          </cell>
          <cell r="AB179">
            <v>7596977</v>
          </cell>
          <cell r="AC179">
            <v>1604554</v>
          </cell>
          <cell r="AD179">
            <v>505819</v>
          </cell>
          <cell r="AE179">
            <v>1415828</v>
          </cell>
          <cell r="AF179">
            <v>980613</v>
          </cell>
          <cell r="AG179">
            <v>368852</v>
          </cell>
          <cell r="AH179">
            <v>556286</v>
          </cell>
          <cell r="AI179">
            <v>5431952</v>
          </cell>
          <cell r="AJ179">
            <v>13028929</v>
          </cell>
        </row>
        <row r="180">
          <cell r="A180" t="str">
            <v>1</v>
          </cell>
          <cell r="B180" t="str">
            <v>株式会社　バンダイロジパル</v>
          </cell>
          <cell r="C180" t="str">
            <v>3</v>
          </cell>
          <cell r="D180" t="str">
            <v>事業本部</v>
          </cell>
          <cell r="E180" t="str">
            <v>33</v>
          </cell>
          <cell r="F180" t="str">
            <v>海外業務部</v>
          </cell>
          <cell r="G180" t="str">
            <v>3301</v>
          </cell>
          <cell r="H180" t="str">
            <v>海外業務部</v>
          </cell>
          <cell r="I180" t="str">
            <v>1930</v>
          </cell>
          <cell r="J180" t="str">
            <v>海外業務</v>
          </cell>
          <cell r="K180" t="str">
            <v>1519</v>
          </cell>
          <cell r="L180" t="str">
            <v>海外　東京</v>
          </cell>
          <cell r="M180" t="str">
            <v>15194999999986971070092599999999999合計-0</v>
          </cell>
          <cell r="N180" t="str">
            <v>4</v>
          </cell>
          <cell r="P180" t="str">
            <v>0925</v>
          </cell>
          <cell r="Q180" t="str">
            <v>　前　年　合　計　</v>
          </cell>
          <cell r="U180" t="str">
            <v>2002</v>
          </cell>
          <cell r="V180">
            <v>453189</v>
          </cell>
          <cell r="W180">
            <v>1695516</v>
          </cell>
          <cell r="X180">
            <v>712928</v>
          </cell>
          <cell r="Y180">
            <v>1059356</v>
          </cell>
          <cell r="Z180">
            <v>911429</v>
          </cell>
          <cell r="AA180">
            <v>1066471</v>
          </cell>
          <cell r="AB180">
            <v>5898889</v>
          </cell>
          <cell r="AC180">
            <v>865527</v>
          </cell>
          <cell r="AD180">
            <v>1147868</v>
          </cell>
          <cell r="AE180">
            <v>937035</v>
          </cell>
          <cell r="AF180">
            <v>1604955</v>
          </cell>
          <cell r="AG180">
            <v>723402</v>
          </cell>
          <cell r="AH180">
            <v>476094</v>
          </cell>
          <cell r="AI180">
            <v>5754881</v>
          </cell>
          <cell r="AJ180">
            <v>11653770</v>
          </cell>
        </row>
        <row r="181">
          <cell r="A181" t="str">
            <v>1</v>
          </cell>
          <cell r="B181" t="str">
            <v>株式会社　バンダイロジパル</v>
          </cell>
          <cell r="C181" t="str">
            <v>3</v>
          </cell>
          <cell r="D181" t="str">
            <v>事業本部</v>
          </cell>
          <cell r="E181" t="str">
            <v>33</v>
          </cell>
          <cell r="F181" t="str">
            <v>海外業務部</v>
          </cell>
          <cell r="G181" t="str">
            <v>3301</v>
          </cell>
          <cell r="H181" t="str">
            <v>海外業務部</v>
          </cell>
          <cell r="I181" t="str">
            <v>1930</v>
          </cell>
          <cell r="J181" t="str">
            <v>海外業務</v>
          </cell>
          <cell r="K181" t="str">
            <v>1519</v>
          </cell>
          <cell r="L181" t="str">
            <v>海外　東京</v>
          </cell>
          <cell r="M181" t="str">
            <v>15194999999986971070092599999999999合計-1</v>
          </cell>
          <cell r="N181" t="str">
            <v>4</v>
          </cell>
          <cell r="P181" t="str">
            <v>0925</v>
          </cell>
          <cell r="Q181" t="str">
            <v>　当　年　合　計　</v>
          </cell>
          <cell r="U181" t="str">
            <v>2003</v>
          </cell>
          <cell r="V181">
            <v>1970420</v>
          </cell>
          <cell r="W181">
            <v>2107717</v>
          </cell>
          <cell r="X181">
            <v>851862</v>
          </cell>
          <cell r="Y181">
            <v>1561297</v>
          </cell>
          <cell r="Z181">
            <v>645526</v>
          </cell>
          <cell r="AA181">
            <v>460155</v>
          </cell>
          <cell r="AB181">
            <v>7596977</v>
          </cell>
          <cell r="AC181">
            <v>1604554</v>
          </cell>
          <cell r="AD181">
            <v>505819</v>
          </cell>
          <cell r="AE181">
            <v>1415828</v>
          </cell>
          <cell r="AF181">
            <v>980613</v>
          </cell>
          <cell r="AG181">
            <v>368852</v>
          </cell>
          <cell r="AH181">
            <v>556286</v>
          </cell>
          <cell r="AI181">
            <v>5431952</v>
          </cell>
          <cell r="AJ181">
            <v>13028929</v>
          </cell>
        </row>
        <row r="182">
          <cell r="A182" t="str">
            <v>1</v>
          </cell>
          <cell r="B182" t="str">
            <v>株式会社　バンダイロジパル</v>
          </cell>
          <cell r="C182" t="str">
            <v>3</v>
          </cell>
          <cell r="D182" t="str">
            <v>事業本部</v>
          </cell>
          <cell r="E182" t="str">
            <v>33</v>
          </cell>
          <cell r="F182" t="str">
            <v>海外業務部</v>
          </cell>
          <cell r="G182" t="str">
            <v>3301</v>
          </cell>
          <cell r="H182" t="str">
            <v>海外業務部</v>
          </cell>
          <cell r="I182" t="str">
            <v>1930</v>
          </cell>
          <cell r="J182" t="str">
            <v>海外業務</v>
          </cell>
          <cell r="K182" t="str">
            <v>1519</v>
          </cell>
          <cell r="L182" t="str">
            <v>海外　東京</v>
          </cell>
          <cell r="M182" t="str">
            <v>15194999999986971070092599999合計-2</v>
          </cell>
          <cell r="N182" t="str">
            <v>4</v>
          </cell>
          <cell r="P182" t="str">
            <v>0925</v>
          </cell>
          <cell r="Q182" t="str">
            <v>　昨　年　対　比（％）</v>
          </cell>
          <cell r="V182">
            <v>434</v>
          </cell>
          <cell r="W182">
            <v>124</v>
          </cell>
          <cell r="X182">
            <v>119</v>
          </cell>
          <cell r="Y182">
            <v>147</v>
          </cell>
          <cell r="Z182">
            <v>70</v>
          </cell>
          <cell r="AA182">
            <v>43</v>
          </cell>
          <cell r="AB182">
            <v>128</v>
          </cell>
          <cell r="AC182">
            <v>185</v>
          </cell>
          <cell r="AD182">
            <v>44</v>
          </cell>
          <cell r="AE182">
            <v>151</v>
          </cell>
          <cell r="AF182">
            <v>61</v>
          </cell>
          <cell r="AG182">
            <v>50</v>
          </cell>
          <cell r="AH182">
            <v>116</v>
          </cell>
          <cell r="AI182">
            <v>94</v>
          </cell>
          <cell r="AJ182">
            <v>111</v>
          </cell>
        </row>
        <row r="183">
          <cell r="A183" t="str">
            <v>1</v>
          </cell>
          <cell r="B183" t="str">
            <v>株式会社　バンダイロジパル</v>
          </cell>
          <cell r="C183" t="str">
            <v>3</v>
          </cell>
          <cell r="D183" t="str">
            <v>事業本部</v>
          </cell>
          <cell r="E183" t="str">
            <v>33</v>
          </cell>
          <cell r="F183" t="str">
            <v>海外業務部</v>
          </cell>
          <cell r="G183" t="str">
            <v>3301</v>
          </cell>
          <cell r="H183" t="str">
            <v>海外業務部</v>
          </cell>
          <cell r="I183" t="str">
            <v>1930</v>
          </cell>
          <cell r="J183" t="str">
            <v>海外業務</v>
          </cell>
          <cell r="K183" t="str">
            <v>1519</v>
          </cell>
          <cell r="L183" t="str">
            <v>海外　東京</v>
          </cell>
          <cell r="M183" t="str">
            <v>15194999999987089944670667060120034海外-12002</v>
          </cell>
          <cell r="N183" t="str">
            <v>4</v>
          </cell>
          <cell r="O183" t="str">
            <v>他店</v>
          </cell>
          <cell r="P183" t="str">
            <v>6706</v>
          </cell>
          <cell r="Q183" t="str">
            <v>㈱ ﾒﾃﾞｨｺﾑ･ﾄｲ</v>
          </cell>
          <cell r="R183" t="str">
            <v>670601</v>
          </cell>
          <cell r="S183" t="str">
            <v>株式会社メディコム・トイ －海外－</v>
          </cell>
          <cell r="T183" t="str">
            <v>4海外</v>
          </cell>
          <cell r="U183" t="str">
            <v>2002</v>
          </cell>
          <cell r="V183">
            <v>299198</v>
          </cell>
          <cell r="W183">
            <v>852746</v>
          </cell>
          <cell r="X183">
            <v>962702</v>
          </cell>
          <cell r="Y183">
            <v>1256413</v>
          </cell>
          <cell r="Z183">
            <v>851071</v>
          </cell>
          <cell r="AA183">
            <v>833866</v>
          </cell>
          <cell r="AB183">
            <v>5055996</v>
          </cell>
          <cell r="AC183">
            <v>953568</v>
          </cell>
          <cell r="AD183">
            <v>1425752</v>
          </cell>
          <cell r="AE183">
            <v>938149</v>
          </cell>
          <cell r="AF183">
            <v>1656002</v>
          </cell>
          <cell r="AG183">
            <v>987727</v>
          </cell>
          <cell r="AH183">
            <v>797676</v>
          </cell>
          <cell r="AI183">
            <v>6758874</v>
          </cell>
          <cell r="AJ183">
            <v>11814870</v>
          </cell>
        </row>
        <row r="184">
          <cell r="A184" t="str">
            <v>1</v>
          </cell>
          <cell r="B184" t="str">
            <v>株式会社　バンダイロジパル</v>
          </cell>
          <cell r="C184" t="str">
            <v>3</v>
          </cell>
          <cell r="D184" t="str">
            <v>事業本部</v>
          </cell>
          <cell r="E184" t="str">
            <v>33</v>
          </cell>
          <cell r="F184" t="str">
            <v>海外業務部</v>
          </cell>
          <cell r="G184" t="str">
            <v>3301</v>
          </cell>
          <cell r="H184" t="str">
            <v>海外業務部</v>
          </cell>
          <cell r="I184" t="str">
            <v>1930</v>
          </cell>
          <cell r="J184" t="str">
            <v>海外業務</v>
          </cell>
          <cell r="K184" t="str">
            <v>1519</v>
          </cell>
          <cell r="L184" t="str">
            <v>海外　東京</v>
          </cell>
          <cell r="M184" t="str">
            <v>15194999999987089944670667060120034海外-12003</v>
          </cell>
          <cell r="N184" t="str">
            <v>4</v>
          </cell>
          <cell r="O184" t="str">
            <v>他店</v>
          </cell>
          <cell r="P184" t="str">
            <v>6706</v>
          </cell>
          <cell r="Q184" t="str">
            <v>㈱ ﾒﾃﾞｨｺﾑ･ﾄｲ</v>
          </cell>
          <cell r="R184" t="str">
            <v>670601</v>
          </cell>
          <cell r="S184" t="str">
            <v>株式会社メディコム・トイ －海外－</v>
          </cell>
          <cell r="T184" t="str">
            <v>4海外</v>
          </cell>
          <cell r="U184" t="str">
            <v>2003</v>
          </cell>
          <cell r="V184">
            <v>896358</v>
          </cell>
          <cell r="W184">
            <v>1234005</v>
          </cell>
          <cell r="X184">
            <v>901397</v>
          </cell>
          <cell r="Y184">
            <v>905569</v>
          </cell>
          <cell r="Z184">
            <v>1423143</v>
          </cell>
          <cell r="AA184">
            <v>1139213</v>
          </cell>
          <cell r="AB184">
            <v>6499685</v>
          </cell>
          <cell r="AC184">
            <v>1118169</v>
          </cell>
          <cell r="AD184">
            <v>818416</v>
          </cell>
          <cell r="AE184">
            <v>1359106</v>
          </cell>
          <cell r="AF184">
            <v>1753876</v>
          </cell>
          <cell r="AG184">
            <v>1058205</v>
          </cell>
          <cell r="AH184">
            <v>302598</v>
          </cell>
          <cell r="AI184">
            <v>6410370</v>
          </cell>
          <cell r="AJ184">
            <v>12910055</v>
          </cell>
        </row>
        <row r="185">
          <cell r="A185" t="str">
            <v>1</v>
          </cell>
          <cell r="B185" t="str">
            <v>株式会社　バンダイロジパル</v>
          </cell>
          <cell r="C185" t="str">
            <v>3</v>
          </cell>
          <cell r="D185" t="str">
            <v>事業本部</v>
          </cell>
          <cell r="E185" t="str">
            <v>33</v>
          </cell>
          <cell r="F185" t="str">
            <v>海外業務部</v>
          </cell>
          <cell r="G185" t="str">
            <v>3301</v>
          </cell>
          <cell r="H185" t="str">
            <v>海外業務部</v>
          </cell>
          <cell r="I185" t="str">
            <v>1930</v>
          </cell>
          <cell r="J185" t="str">
            <v>海外業務</v>
          </cell>
          <cell r="K185" t="str">
            <v>1519</v>
          </cell>
          <cell r="L185" t="str">
            <v>海外　東京</v>
          </cell>
          <cell r="M185" t="str">
            <v>15194999999987089944670699999999999合計-0</v>
          </cell>
          <cell r="N185" t="str">
            <v>4</v>
          </cell>
          <cell r="P185" t="str">
            <v>6706</v>
          </cell>
          <cell r="Q185" t="str">
            <v>　前　年　合　計　</v>
          </cell>
          <cell r="U185" t="str">
            <v>2002</v>
          </cell>
          <cell r="V185">
            <v>299198</v>
          </cell>
          <cell r="W185">
            <v>852746</v>
          </cell>
          <cell r="X185">
            <v>962702</v>
          </cell>
          <cell r="Y185">
            <v>1256413</v>
          </cell>
          <cell r="Z185">
            <v>851071</v>
          </cell>
          <cell r="AA185">
            <v>833866</v>
          </cell>
          <cell r="AB185">
            <v>5055996</v>
          </cell>
          <cell r="AC185">
            <v>953568</v>
          </cell>
          <cell r="AD185">
            <v>1425752</v>
          </cell>
          <cell r="AE185">
            <v>938149</v>
          </cell>
          <cell r="AF185">
            <v>1656002</v>
          </cell>
          <cell r="AG185">
            <v>987727</v>
          </cell>
          <cell r="AH185">
            <v>797676</v>
          </cell>
          <cell r="AI185">
            <v>6758874</v>
          </cell>
          <cell r="AJ185">
            <v>11814870</v>
          </cell>
        </row>
        <row r="186">
          <cell r="A186" t="str">
            <v>1</v>
          </cell>
          <cell r="B186" t="str">
            <v>株式会社　バンダイロジパル</v>
          </cell>
          <cell r="C186" t="str">
            <v>3</v>
          </cell>
          <cell r="D186" t="str">
            <v>事業本部</v>
          </cell>
          <cell r="E186" t="str">
            <v>33</v>
          </cell>
          <cell r="F186" t="str">
            <v>海外業務部</v>
          </cell>
          <cell r="G186" t="str">
            <v>3301</v>
          </cell>
          <cell r="H186" t="str">
            <v>海外業務部</v>
          </cell>
          <cell r="I186" t="str">
            <v>1930</v>
          </cell>
          <cell r="J186" t="str">
            <v>海外業務</v>
          </cell>
          <cell r="K186" t="str">
            <v>1519</v>
          </cell>
          <cell r="L186" t="str">
            <v>海外　東京</v>
          </cell>
          <cell r="M186" t="str">
            <v>15194999999987089944670699999999999合計-1</v>
          </cell>
          <cell r="N186" t="str">
            <v>4</v>
          </cell>
          <cell r="P186" t="str">
            <v>6706</v>
          </cell>
          <cell r="Q186" t="str">
            <v>　当　年　合　計　</v>
          </cell>
          <cell r="U186" t="str">
            <v>2003</v>
          </cell>
          <cell r="V186">
            <v>896358</v>
          </cell>
          <cell r="W186">
            <v>1234005</v>
          </cell>
          <cell r="X186">
            <v>901397</v>
          </cell>
          <cell r="Y186">
            <v>905569</v>
          </cell>
          <cell r="Z186">
            <v>1423143</v>
          </cell>
          <cell r="AA186">
            <v>1139213</v>
          </cell>
          <cell r="AB186">
            <v>6499685</v>
          </cell>
          <cell r="AC186">
            <v>1118169</v>
          </cell>
          <cell r="AD186">
            <v>818416</v>
          </cell>
          <cell r="AE186">
            <v>1359106</v>
          </cell>
          <cell r="AF186">
            <v>1753876</v>
          </cell>
          <cell r="AG186">
            <v>1058205</v>
          </cell>
          <cell r="AH186">
            <v>302598</v>
          </cell>
          <cell r="AI186">
            <v>6410370</v>
          </cell>
          <cell r="AJ186">
            <v>12910055</v>
          </cell>
        </row>
        <row r="187">
          <cell r="A187" t="str">
            <v>1</v>
          </cell>
          <cell r="B187" t="str">
            <v>株式会社　バンダイロジパル</v>
          </cell>
          <cell r="C187" t="str">
            <v>3</v>
          </cell>
          <cell r="D187" t="str">
            <v>事業本部</v>
          </cell>
          <cell r="E187" t="str">
            <v>33</v>
          </cell>
          <cell r="F187" t="str">
            <v>海外業務部</v>
          </cell>
          <cell r="G187" t="str">
            <v>3301</v>
          </cell>
          <cell r="H187" t="str">
            <v>海外業務部</v>
          </cell>
          <cell r="I187" t="str">
            <v>1930</v>
          </cell>
          <cell r="J187" t="str">
            <v>海外業務</v>
          </cell>
          <cell r="K187" t="str">
            <v>1519</v>
          </cell>
          <cell r="L187" t="str">
            <v>海外　東京</v>
          </cell>
          <cell r="M187" t="str">
            <v>15194999999987089944670699999合計-2</v>
          </cell>
          <cell r="N187" t="str">
            <v>4</v>
          </cell>
          <cell r="P187" t="str">
            <v>6706</v>
          </cell>
          <cell r="Q187" t="str">
            <v>　昨　年　対　比（％）</v>
          </cell>
          <cell r="V187">
            <v>299</v>
          </cell>
          <cell r="W187">
            <v>144</v>
          </cell>
          <cell r="X187">
            <v>93</v>
          </cell>
          <cell r="Y187">
            <v>72</v>
          </cell>
          <cell r="Z187">
            <v>167</v>
          </cell>
          <cell r="AA187">
            <v>136</v>
          </cell>
          <cell r="AB187">
            <v>128</v>
          </cell>
          <cell r="AC187">
            <v>117</v>
          </cell>
          <cell r="AD187">
            <v>57</v>
          </cell>
          <cell r="AE187">
            <v>144</v>
          </cell>
          <cell r="AF187">
            <v>105</v>
          </cell>
          <cell r="AG187">
            <v>107</v>
          </cell>
          <cell r="AH187">
            <v>37</v>
          </cell>
          <cell r="AI187">
            <v>94</v>
          </cell>
          <cell r="AJ187">
            <v>109</v>
          </cell>
        </row>
        <row r="188">
          <cell r="A188" t="str">
            <v>1</v>
          </cell>
          <cell r="B188" t="str">
            <v>株式会社　バンダイロジパル</v>
          </cell>
          <cell r="C188" t="str">
            <v>3</v>
          </cell>
          <cell r="D188" t="str">
            <v>事業本部</v>
          </cell>
          <cell r="E188" t="str">
            <v>33</v>
          </cell>
          <cell r="F188" t="str">
            <v>海外業務部</v>
          </cell>
          <cell r="G188" t="str">
            <v>3301</v>
          </cell>
          <cell r="H188" t="str">
            <v>海外業務部</v>
          </cell>
          <cell r="I188" t="str">
            <v>1930</v>
          </cell>
          <cell r="J188" t="str">
            <v>海外業務</v>
          </cell>
          <cell r="K188" t="str">
            <v>1519</v>
          </cell>
          <cell r="L188" t="str">
            <v>海外　東京</v>
          </cell>
          <cell r="M188" t="str">
            <v>15194999999990717374393639360020034海外-12002</v>
          </cell>
          <cell r="N188" t="str">
            <v>4</v>
          </cell>
          <cell r="O188" t="str">
            <v>他店</v>
          </cell>
          <cell r="P188" t="str">
            <v>3936</v>
          </cell>
          <cell r="Q188" t="str">
            <v>㈱ ﾄｲﾃｯｸ</v>
          </cell>
          <cell r="R188" t="str">
            <v>393600</v>
          </cell>
          <cell r="S188" t="str">
            <v>株式会社 トイテック（海外）</v>
          </cell>
          <cell r="T188" t="str">
            <v>4海外</v>
          </cell>
          <cell r="U188" t="str">
            <v>2002</v>
          </cell>
          <cell r="V188">
            <v>1233949</v>
          </cell>
          <cell r="W188">
            <v>821941</v>
          </cell>
          <cell r="X188">
            <v>1304200</v>
          </cell>
          <cell r="Y188">
            <v>664934</v>
          </cell>
          <cell r="Z188">
            <v>670425</v>
          </cell>
          <cell r="AA188">
            <v>372800</v>
          </cell>
          <cell r="AB188">
            <v>5068249</v>
          </cell>
          <cell r="AC188">
            <v>378500</v>
          </cell>
          <cell r="AD188">
            <v>990357</v>
          </cell>
          <cell r="AE188">
            <v>797252</v>
          </cell>
          <cell r="AF188">
            <v>305006</v>
          </cell>
          <cell r="AG188">
            <v>172100</v>
          </cell>
          <cell r="AH188">
            <v>284100</v>
          </cell>
          <cell r="AI188">
            <v>2927315</v>
          </cell>
          <cell r="AJ188">
            <v>7995564</v>
          </cell>
        </row>
        <row r="189">
          <cell r="A189" t="str">
            <v>1</v>
          </cell>
          <cell r="B189" t="str">
            <v>株式会社　バンダイロジパル</v>
          </cell>
          <cell r="C189" t="str">
            <v>3</v>
          </cell>
          <cell r="D189" t="str">
            <v>事業本部</v>
          </cell>
          <cell r="E189" t="str">
            <v>33</v>
          </cell>
          <cell r="F189" t="str">
            <v>海外業務部</v>
          </cell>
          <cell r="G189" t="str">
            <v>3301</v>
          </cell>
          <cell r="H189" t="str">
            <v>海外業務部</v>
          </cell>
          <cell r="I189" t="str">
            <v>1930</v>
          </cell>
          <cell r="J189" t="str">
            <v>海外業務</v>
          </cell>
          <cell r="K189" t="str">
            <v>1519</v>
          </cell>
          <cell r="L189" t="str">
            <v>海外　東京</v>
          </cell>
          <cell r="M189" t="str">
            <v>15194999999990717374393639360020034海外-12003</v>
          </cell>
          <cell r="N189" t="str">
            <v>4</v>
          </cell>
          <cell r="O189" t="str">
            <v>他店</v>
          </cell>
          <cell r="P189" t="str">
            <v>3936</v>
          </cell>
          <cell r="Q189" t="str">
            <v>㈱ ﾄｲﾃｯｸ</v>
          </cell>
          <cell r="R189" t="str">
            <v>393600</v>
          </cell>
          <cell r="S189" t="str">
            <v>株式会社 トイテック（海外）</v>
          </cell>
          <cell r="T189" t="str">
            <v>4海外</v>
          </cell>
          <cell r="U189" t="str">
            <v>2003</v>
          </cell>
          <cell r="V189">
            <v>528592</v>
          </cell>
          <cell r="W189">
            <v>943868</v>
          </cell>
          <cell r="X189">
            <v>1774547</v>
          </cell>
          <cell r="Y189">
            <v>806294</v>
          </cell>
          <cell r="Z189">
            <v>606143</v>
          </cell>
          <cell r="AA189">
            <v>270450</v>
          </cell>
          <cell r="AB189">
            <v>4929894</v>
          </cell>
          <cell r="AC189">
            <v>731792</v>
          </cell>
          <cell r="AD189">
            <v>1512120</v>
          </cell>
          <cell r="AE189">
            <v>1229350</v>
          </cell>
          <cell r="AF189">
            <v>695369</v>
          </cell>
          <cell r="AG189">
            <v>76800</v>
          </cell>
          <cell r="AH189">
            <v>107300</v>
          </cell>
          <cell r="AI189">
            <v>4352731</v>
          </cell>
          <cell r="AJ189">
            <v>9282625</v>
          </cell>
        </row>
        <row r="190">
          <cell r="A190" t="str">
            <v>1</v>
          </cell>
          <cell r="B190" t="str">
            <v>株式会社　バンダイロジパル</v>
          </cell>
          <cell r="C190" t="str">
            <v>3</v>
          </cell>
          <cell r="D190" t="str">
            <v>事業本部</v>
          </cell>
          <cell r="E190" t="str">
            <v>33</v>
          </cell>
          <cell r="F190" t="str">
            <v>海外業務部</v>
          </cell>
          <cell r="G190" t="str">
            <v>3301</v>
          </cell>
          <cell r="H190" t="str">
            <v>海外業務部</v>
          </cell>
          <cell r="I190" t="str">
            <v>1930</v>
          </cell>
          <cell r="J190" t="str">
            <v>海外業務</v>
          </cell>
          <cell r="K190" t="str">
            <v>1519</v>
          </cell>
          <cell r="L190" t="str">
            <v>海外　東京</v>
          </cell>
          <cell r="M190" t="str">
            <v>15194999999990717374393699999999999合計-0</v>
          </cell>
          <cell r="N190" t="str">
            <v>4</v>
          </cell>
          <cell r="P190" t="str">
            <v>3936</v>
          </cell>
          <cell r="Q190" t="str">
            <v>　前　年　合　計　</v>
          </cell>
          <cell r="U190" t="str">
            <v>2002</v>
          </cell>
          <cell r="V190">
            <v>1233949</v>
          </cell>
          <cell r="W190">
            <v>821941</v>
          </cell>
          <cell r="X190">
            <v>1304200</v>
          </cell>
          <cell r="Y190">
            <v>664934</v>
          </cell>
          <cell r="Z190">
            <v>670425</v>
          </cell>
          <cell r="AA190">
            <v>372800</v>
          </cell>
          <cell r="AB190">
            <v>5068249</v>
          </cell>
          <cell r="AC190">
            <v>378500</v>
          </cell>
          <cell r="AD190">
            <v>990357</v>
          </cell>
          <cell r="AE190">
            <v>797252</v>
          </cell>
          <cell r="AF190">
            <v>305006</v>
          </cell>
          <cell r="AG190">
            <v>172100</v>
          </cell>
          <cell r="AH190">
            <v>284100</v>
          </cell>
          <cell r="AI190">
            <v>2927315</v>
          </cell>
          <cell r="AJ190">
            <v>7995564</v>
          </cell>
        </row>
        <row r="191">
          <cell r="A191" t="str">
            <v>1</v>
          </cell>
          <cell r="B191" t="str">
            <v>株式会社　バンダイロジパル</v>
          </cell>
          <cell r="C191" t="str">
            <v>3</v>
          </cell>
          <cell r="D191" t="str">
            <v>事業本部</v>
          </cell>
          <cell r="E191" t="str">
            <v>33</v>
          </cell>
          <cell r="F191" t="str">
            <v>海外業務部</v>
          </cell>
          <cell r="G191" t="str">
            <v>3301</v>
          </cell>
          <cell r="H191" t="str">
            <v>海外業務部</v>
          </cell>
          <cell r="I191" t="str">
            <v>1930</v>
          </cell>
          <cell r="J191" t="str">
            <v>海外業務</v>
          </cell>
          <cell r="K191" t="str">
            <v>1519</v>
          </cell>
          <cell r="L191" t="str">
            <v>海外　東京</v>
          </cell>
          <cell r="M191" t="str">
            <v>15194999999990717374393699999999999合計-1</v>
          </cell>
          <cell r="N191" t="str">
            <v>4</v>
          </cell>
          <cell r="P191" t="str">
            <v>3936</v>
          </cell>
          <cell r="Q191" t="str">
            <v>　当　年　合　計　</v>
          </cell>
          <cell r="U191" t="str">
            <v>2003</v>
          </cell>
          <cell r="V191">
            <v>528592</v>
          </cell>
          <cell r="W191">
            <v>943868</v>
          </cell>
          <cell r="X191">
            <v>1774547</v>
          </cell>
          <cell r="Y191">
            <v>806294</v>
          </cell>
          <cell r="Z191">
            <v>606143</v>
          </cell>
          <cell r="AA191">
            <v>270450</v>
          </cell>
          <cell r="AB191">
            <v>4929894</v>
          </cell>
          <cell r="AC191">
            <v>731792</v>
          </cell>
          <cell r="AD191">
            <v>1512120</v>
          </cell>
          <cell r="AE191">
            <v>1229350</v>
          </cell>
          <cell r="AF191">
            <v>695369</v>
          </cell>
          <cell r="AG191">
            <v>76800</v>
          </cell>
          <cell r="AH191">
            <v>107300</v>
          </cell>
          <cell r="AI191">
            <v>4352731</v>
          </cell>
          <cell r="AJ191">
            <v>9282625</v>
          </cell>
        </row>
        <row r="192">
          <cell r="A192" t="str">
            <v>1</v>
          </cell>
          <cell r="B192" t="str">
            <v>株式会社　バンダイロジパル</v>
          </cell>
          <cell r="C192" t="str">
            <v>3</v>
          </cell>
          <cell r="D192" t="str">
            <v>事業本部</v>
          </cell>
          <cell r="E192" t="str">
            <v>33</v>
          </cell>
          <cell r="F192" t="str">
            <v>海外業務部</v>
          </cell>
          <cell r="G192" t="str">
            <v>3301</v>
          </cell>
          <cell r="H192" t="str">
            <v>海外業務部</v>
          </cell>
          <cell r="I192" t="str">
            <v>1930</v>
          </cell>
          <cell r="J192" t="str">
            <v>海外業務</v>
          </cell>
          <cell r="K192" t="str">
            <v>1519</v>
          </cell>
          <cell r="L192" t="str">
            <v>海外　東京</v>
          </cell>
          <cell r="M192" t="str">
            <v>15194999999990717374393699999合計-2</v>
          </cell>
          <cell r="N192" t="str">
            <v>4</v>
          </cell>
          <cell r="P192" t="str">
            <v>3936</v>
          </cell>
          <cell r="Q192" t="str">
            <v>　昨　年　対　比（％）</v>
          </cell>
          <cell r="V192">
            <v>42</v>
          </cell>
          <cell r="W192">
            <v>114</v>
          </cell>
          <cell r="X192">
            <v>136</v>
          </cell>
          <cell r="Y192">
            <v>121</v>
          </cell>
          <cell r="Z192">
            <v>90</v>
          </cell>
          <cell r="AA192">
            <v>72</v>
          </cell>
          <cell r="AB192">
            <v>97</v>
          </cell>
          <cell r="AC192">
            <v>193</v>
          </cell>
          <cell r="AD192">
            <v>152</v>
          </cell>
          <cell r="AE192">
            <v>154</v>
          </cell>
          <cell r="AF192">
            <v>227</v>
          </cell>
          <cell r="AG192">
            <v>44</v>
          </cell>
          <cell r="AH192">
            <v>37</v>
          </cell>
          <cell r="AI192">
            <v>148</v>
          </cell>
          <cell r="AJ192">
            <v>116</v>
          </cell>
        </row>
        <row r="193">
          <cell r="A193" t="str">
            <v>1</v>
          </cell>
          <cell r="B193" t="str">
            <v>株式会社　バンダイロジパル</v>
          </cell>
          <cell r="C193" t="str">
            <v>3</v>
          </cell>
          <cell r="D193" t="str">
            <v>事業本部</v>
          </cell>
          <cell r="E193" t="str">
            <v>33</v>
          </cell>
          <cell r="F193" t="str">
            <v>海外業務部</v>
          </cell>
          <cell r="G193" t="str">
            <v>3301</v>
          </cell>
          <cell r="H193" t="str">
            <v>海外業務部</v>
          </cell>
          <cell r="I193" t="str">
            <v>1930</v>
          </cell>
          <cell r="J193" t="str">
            <v>海外業務</v>
          </cell>
          <cell r="K193" t="str">
            <v>1519</v>
          </cell>
          <cell r="L193" t="str">
            <v>海外　東京</v>
          </cell>
          <cell r="M193" t="str">
            <v>15194999999990867033051505150120034海外-12002</v>
          </cell>
          <cell r="N193" t="str">
            <v>4</v>
          </cell>
          <cell r="O193" t="str">
            <v>他店</v>
          </cell>
          <cell r="P193" t="str">
            <v>0515</v>
          </cell>
          <cell r="Q193" t="str">
            <v>㈱ウイング</v>
          </cell>
          <cell r="R193" t="str">
            <v>051501</v>
          </cell>
          <cell r="S193" t="str">
            <v>㈱ｳｨﾝｸﾞ(海外)</v>
          </cell>
          <cell r="T193" t="str">
            <v>4海外</v>
          </cell>
          <cell r="U193" t="str">
            <v>2002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622309</v>
          </cell>
          <cell r="AI193">
            <v>622309</v>
          </cell>
          <cell r="AJ193">
            <v>622309</v>
          </cell>
        </row>
        <row r="194">
          <cell r="A194" t="str">
            <v>1</v>
          </cell>
          <cell r="B194" t="str">
            <v>株式会社　バンダイロジパル</v>
          </cell>
          <cell r="C194" t="str">
            <v>3</v>
          </cell>
          <cell r="D194" t="str">
            <v>事業本部</v>
          </cell>
          <cell r="E194" t="str">
            <v>33</v>
          </cell>
          <cell r="F194" t="str">
            <v>海外業務部</v>
          </cell>
          <cell r="G194" t="str">
            <v>3301</v>
          </cell>
          <cell r="H194" t="str">
            <v>海外業務部</v>
          </cell>
          <cell r="I194" t="str">
            <v>1930</v>
          </cell>
          <cell r="J194" t="str">
            <v>海外業務</v>
          </cell>
          <cell r="K194" t="str">
            <v>1519</v>
          </cell>
          <cell r="L194" t="str">
            <v>海外　東京</v>
          </cell>
          <cell r="M194" t="str">
            <v>15194999999990867033051505150120034海外-12003</v>
          </cell>
          <cell r="N194" t="str">
            <v>4</v>
          </cell>
          <cell r="O194" t="str">
            <v>他店</v>
          </cell>
          <cell r="P194" t="str">
            <v>0515</v>
          </cell>
          <cell r="Q194" t="str">
            <v>㈱ウイング</v>
          </cell>
          <cell r="R194" t="str">
            <v>051501</v>
          </cell>
          <cell r="S194" t="str">
            <v>㈱ｳｨﾝｸﾞ(海外)</v>
          </cell>
          <cell r="T194" t="str">
            <v>4海外</v>
          </cell>
          <cell r="U194" t="str">
            <v>2003</v>
          </cell>
          <cell r="V194">
            <v>980349</v>
          </cell>
          <cell r="W194">
            <v>1828748</v>
          </cell>
          <cell r="X194">
            <v>290759</v>
          </cell>
          <cell r="Y194">
            <v>689580</v>
          </cell>
          <cell r="Z194">
            <v>1078048</v>
          </cell>
          <cell r="AA194">
            <v>661623</v>
          </cell>
          <cell r="AB194">
            <v>5529107</v>
          </cell>
          <cell r="AC194">
            <v>591781</v>
          </cell>
          <cell r="AD194">
            <v>852822</v>
          </cell>
          <cell r="AE194">
            <v>510392</v>
          </cell>
          <cell r="AF194">
            <v>283237</v>
          </cell>
          <cell r="AG194">
            <v>1024597</v>
          </cell>
          <cell r="AH194">
            <v>341030</v>
          </cell>
          <cell r="AI194">
            <v>3603859</v>
          </cell>
          <cell r="AJ194">
            <v>9132966</v>
          </cell>
        </row>
        <row r="195">
          <cell r="A195" t="str">
            <v>1</v>
          </cell>
          <cell r="B195" t="str">
            <v>株式会社　バンダイロジパル</v>
          </cell>
          <cell r="C195" t="str">
            <v>3</v>
          </cell>
          <cell r="D195" t="str">
            <v>事業本部</v>
          </cell>
          <cell r="E195" t="str">
            <v>33</v>
          </cell>
          <cell r="F195" t="str">
            <v>海外業務部</v>
          </cell>
          <cell r="G195" t="str">
            <v>3301</v>
          </cell>
          <cell r="H195" t="str">
            <v>海外業務部</v>
          </cell>
          <cell r="I195" t="str">
            <v>1930</v>
          </cell>
          <cell r="J195" t="str">
            <v>海外業務</v>
          </cell>
          <cell r="K195" t="str">
            <v>1519</v>
          </cell>
          <cell r="L195" t="str">
            <v>海外　東京</v>
          </cell>
          <cell r="M195" t="str">
            <v>15194999999990867033051599999999999合計-0</v>
          </cell>
          <cell r="N195" t="str">
            <v>4</v>
          </cell>
          <cell r="P195" t="str">
            <v>0515</v>
          </cell>
          <cell r="Q195" t="str">
            <v>　前　年　合　計　</v>
          </cell>
          <cell r="U195" t="str">
            <v>2002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622309</v>
          </cell>
          <cell r="AI195">
            <v>622309</v>
          </cell>
          <cell r="AJ195">
            <v>622309</v>
          </cell>
        </row>
        <row r="196">
          <cell r="A196" t="str">
            <v>1</v>
          </cell>
          <cell r="B196" t="str">
            <v>株式会社　バンダイロジパル</v>
          </cell>
          <cell r="C196" t="str">
            <v>3</v>
          </cell>
          <cell r="D196" t="str">
            <v>事業本部</v>
          </cell>
          <cell r="E196" t="str">
            <v>33</v>
          </cell>
          <cell r="F196" t="str">
            <v>海外業務部</v>
          </cell>
          <cell r="G196" t="str">
            <v>3301</v>
          </cell>
          <cell r="H196" t="str">
            <v>海外業務部</v>
          </cell>
          <cell r="I196" t="str">
            <v>1930</v>
          </cell>
          <cell r="J196" t="str">
            <v>海外業務</v>
          </cell>
          <cell r="K196" t="str">
            <v>1519</v>
          </cell>
          <cell r="L196" t="str">
            <v>海外　東京</v>
          </cell>
          <cell r="M196" t="str">
            <v>15194999999990867033051599999999999合計-1</v>
          </cell>
          <cell r="N196" t="str">
            <v>4</v>
          </cell>
          <cell r="P196" t="str">
            <v>0515</v>
          </cell>
          <cell r="Q196" t="str">
            <v>　当　年　合　計　</v>
          </cell>
          <cell r="U196" t="str">
            <v>2003</v>
          </cell>
          <cell r="V196">
            <v>980349</v>
          </cell>
          <cell r="W196">
            <v>1828748</v>
          </cell>
          <cell r="X196">
            <v>290759</v>
          </cell>
          <cell r="Y196">
            <v>689580</v>
          </cell>
          <cell r="Z196">
            <v>1078048</v>
          </cell>
          <cell r="AA196">
            <v>661623</v>
          </cell>
          <cell r="AB196">
            <v>5529107</v>
          </cell>
          <cell r="AC196">
            <v>591781</v>
          </cell>
          <cell r="AD196">
            <v>852822</v>
          </cell>
          <cell r="AE196">
            <v>510392</v>
          </cell>
          <cell r="AF196">
            <v>283237</v>
          </cell>
          <cell r="AG196">
            <v>1024597</v>
          </cell>
          <cell r="AH196">
            <v>341030</v>
          </cell>
          <cell r="AI196">
            <v>3603859</v>
          </cell>
          <cell r="AJ196">
            <v>9132966</v>
          </cell>
        </row>
        <row r="197">
          <cell r="A197" t="str">
            <v>1</v>
          </cell>
          <cell r="B197" t="str">
            <v>株式会社　バンダイロジパル</v>
          </cell>
          <cell r="C197" t="str">
            <v>3</v>
          </cell>
          <cell r="D197" t="str">
            <v>事業本部</v>
          </cell>
          <cell r="E197" t="str">
            <v>33</v>
          </cell>
          <cell r="F197" t="str">
            <v>海外業務部</v>
          </cell>
          <cell r="G197" t="str">
            <v>3301</v>
          </cell>
          <cell r="H197" t="str">
            <v>海外業務部</v>
          </cell>
          <cell r="I197" t="str">
            <v>1930</v>
          </cell>
          <cell r="J197" t="str">
            <v>海外業務</v>
          </cell>
          <cell r="K197" t="str">
            <v>1519</v>
          </cell>
          <cell r="L197" t="str">
            <v>海外　東京</v>
          </cell>
          <cell r="M197" t="str">
            <v>15194999999990867033051599999合計-2</v>
          </cell>
          <cell r="N197" t="str">
            <v>4</v>
          </cell>
          <cell r="P197" t="str">
            <v>0515</v>
          </cell>
          <cell r="Q197" t="str">
            <v>　昨　年　対　比（％）</v>
          </cell>
          <cell r="V197">
            <v>100</v>
          </cell>
          <cell r="W197">
            <v>100</v>
          </cell>
          <cell r="X197">
            <v>100</v>
          </cell>
          <cell r="Y197">
            <v>100</v>
          </cell>
          <cell r="Z197">
            <v>100</v>
          </cell>
          <cell r="AA197">
            <v>100</v>
          </cell>
          <cell r="AB197">
            <v>100</v>
          </cell>
          <cell r="AC197">
            <v>100</v>
          </cell>
          <cell r="AD197">
            <v>100</v>
          </cell>
          <cell r="AE197">
            <v>100</v>
          </cell>
          <cell r="AF197">
            <v>100</v>
          </cell>
          <cell r="AG197">
            <v>100</v>
          </cell>
          <cell r="AH197">
            <v>54</v>
          </cell>
          <cell r="AI197">
            <v>579</v>
          </cell>
          <cell r="AJ197">
            <v>1467</v>
          </cell>
        </row>
        <row r="198">
          <cell r="A198" t="str">
            <v>1</v>
          </cell>
          <cell r="B198" t="str">
            <v>株式会社　バンダイロジパル</v>
          </cell>
          <cell r="C198" t="str">
            <v>3</v>
          </cell>
          <cell r="D198" t="str">
            <v>事業本部</v>
          </cell>
          <cell r="E198" t="str">
            <v>33</v>
          </cell>
          <cell r="F198" t="str">
            <v>海外業務部</v>
          </cell>
          <cell r="G198" t="str">
            <v>3301</v>
          </cell>
          <cell r="H198" t="str">
            <v>海外業務部</v>
          </cell>
          <cell r="I198" t="str">
            <v>1930</v>
          </cell>
          <cell r="J198" t="str">
            <v>海外業務</v>
          </cell>
          <cell r="K198" t="str">
            <v>1519</v>
          </cell>
          <cell r="L198" t="str">
            <v>海外　東京</v>
          </cell>
          <cell r="M198" t="str">
            <v>15194999999991328361130713070320034海外-12002</v>
          </cell>
          <cell r="N198" t="str">
            <v>4</v>
          </cell>
          <cell r="O198" t="str">
            <v>他店</v>
          </cell>
          <cell r="P198" t="str">
            <v>1307</v>
          </cell>
          <cell r="Q198" t="str">
            <v>ｷｸﾁ㈱</v>
          </cell>
          <cell r="R198" t="str">
            <v>130703</v>
          </cell>
          <cell r="S198" t="str">
            <v>キクチ株式会社</v>
          </cell>
          <cell r="T198" t="str">
            <v>4海外</v>
          </cell>
          <cell r="U198" t="str">
            <v>2002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140764</v>
          </cell>
          <cell r="AD198">
            <v>3465085</v>
          </cell>
          <cell r="AE198">
            <v>2530400</v>
          </cell>
          <cell r="AF198">
            <v>650677</v>
          </cell>
          <cell r="AG198">
            <v>0</v>
          </cell>
          <cell r="AH198">
            <v>0</v>
          </cell>
          <cell r="AI198">
            <v>6786926</v>
          </cell>
          <cell r="AJ198">
            <v>6786926</v>
          </cell>
        </row>
        <row r="199">
          <cell r="A199" t="str">
            <v>1</v>
          </cell>
          <cell r="B199" t="str">
            <v>株式会社　バンダイロジパル</v>
          </cell>
          <cell r="C199" t="str">
            <v>3</v>
          </cell>
          <cell r="D199" t="str">
            <v>事業本部</v>
          </cell>
          <cell r="E199" t="str">
            <v>33</v>
          </cell>
          <cell r="F199" t="str">
            <v>海外業務部</v>
          </cell>
          <cell r="G199" t="str">
            <v>3301</v>
          </cell>
          <cell r="H199" t="str">
            <v>海外業務部</v>
          </cell>
          <cell r="I199" t="str">
            <v>1930</v>
          </cell>
          <cell r="J199" t="str">
            <v>海外業務</v>
          </cell>
          <cell r="K199" t="str">
            <v>1519</v>
          </cell>
          <cell r="L199" t="str">
            <v>海外　東京</v>
          </cell>
          <cell r="M199" t="str">
            <v>15194999999991328361130713070320034海外-12003</v>
          </cell>
          <cell r="N199" t="str">
            <v>4</v>
          </cell>
          <cell r="O199" t="str">
            <v>他店</v>
          </cell>
          <cell r="P199" t="str">
            <v>1307</v>
          </cell>
          <cell r="Q199" t="str">
            <v>ｷｸﾁ㈱</v>
          </cell>
          <cell r="R199" t="str">
            <v>130703</v>
          </cell>
          <cell r="S199" t="str">
            <v>キクチ株式会社</v>
          </cell>
          <cell r="T199" t="str">
            <v>4海外</v>
          </cell>
          <cell r="U199" t="str">
            <v>2003</v>
          </cell>
          <cell r="V199">
            <v>295100</v>
          </cell>
          <cell r="W199">
            <v>1073000</v>
          </cell>
          <cell r="X199">
            <v>1006000</v>
          </cell>
          <cell r="Y199">
            <v>262100</v>
          </cell>
          <cell r="Z199">
            <v>1162800</v>
          </cell>
          <cell r="AA199">
            <v>2581948</v>
          </cell>
          <cell r="AB199">
            <v>6380948</v>
          </cell>
          <cell r="AC199">
            <v>970915</v>
          </cell>
          <cell r="AD199">
            <v>317000</v>
          </cell>
          <cell r="AE199">
            <v>789175</v>
          </cell>
          <cell r="AF199">
            <v>213600</v>
          </cell>
          <cell r="AG199">
            <v>0</v>
          </cell>
          <cell r="AH199">
            <v>0</v>
          </cell>
          <cell r="AI199">
            <v>2290690</v>
          </cell>
          <cell r="AJ199">
            <v>8671638</v>
          </cell>
        </row>
        <row r="200">
          <cell r="A200" t="str">
            <v>1</v>
          </cell>
          <cell r="B200" t="str">
            <v>株式会社　バンダイロジパル</v>
          </cell>
          <cell r="C200" t="str">
            <v>3</v>
          </cell>
          <cell r="D200" t="str">
            <v>事業本部</v>
          </cell>
          <cell r="E200" t="str">
            <v>33</v>
          </cell>
          <cell r="F200" t="str">
            <v>海外業務部</v>
          </cell>
          <cell r="G200" t="str">
            <v>3301</v>
          </cell>
          <cell r="H200" t="str">
            <v>海外業務部</v>
          </cell>
          <cell r="I200" t="str">
            <v>1930</v>
          </cell>
          <cell r="J200" t="str">
            <v>海外業務</v>
          </cell>
          <cell r="K200" t="str">
            <v>1519</v>
          </cell>
          <cell r="L200" t="str">
            <v>海外　東京</v>
          </cell>
          <cell r="M200" t="str">
            <v>15194999999991328361130799999999999合計-0</v>
          </cell>
          <cell r="N200" t="str">
            <v>4</v>
          </cell>
          <cell r="P200" t="str">
            <v>1307</v>
          </cell>
          <cell r="Q200" t="str">
            <v>　前　年　合　計　</v>
          </cell>
          <cell r="U200" t="str">
            <v>2002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140764</v>
          </cell>
          <cell r="AD200">
            <v>3465085</v>
          </cell>
          <cell r="AE200">
            <v>2530400</v>
          </cell>
          <cell r="AF200">
            <v>650677</v>
          </cell>
          <cell r="AG200">
            <v>0</v>
          </cell>
          <cell r="AH200">
            <v>0</v>
          </cell>
          <cell r="AI200">
            <v>6786926</v>
          </cell>
          <cell r="AJ200">
            <v>6786926</v>
          </cell>
        </row>
        <row r="201">
          <cell r="A201" t="str">
            <v>1</v>
          </cell>
          <cell r="B201" t="str">
            <v>株式会社　バンダイロジパル</v>
          </cell>
          <cell r="C201" t="str">
            <v>3</v>
          </cell>
          <cell r="D201" t="str">
            <v>事業本部</v>
          </cell>
          <cell r="E201" t="str">
            <v>33</v>
          </cell>
          <cell r="F201" t="str">
            <v>海外業務部</v>
          </cell>
          <cell r="G201" t="str">
            <v>3301</v>
          </cell>
          <cell r="H201" t="str">
            <v>海外業務部</v>
          </cell>
          <cell r="I201" t="str">
            <v>1930</v>
          </cell>
          <cell r="J201" t="str">
            <v>海外業務</v>
          </cell>
          <cell r="K201" t="str">
            <v>1519</v>
          </cell>
          <cell r="L201" t="str">
            <v>海外　東京</v>
          </cell>
          <cell r="M201" t="str">
            <v>15194999999991328361130799999999999合計-1</v>
          </cell>
          <cell r="N201" t="str">
            <v>4</v>
          </cell>
          <cell r="P201" t="str">
            <v>1307</v>
          </cell>
          <cell r="Q201" t="str">
            <v>　当　年　合　計　</v>
          </cell>
          <cell r="U201" t="str">
            <v>2003</v>
          </cell>
          <cell r="V201">
            <v>295100</v>
          </cell>
          <cell r="W201">
            <v>1073000</v>
          </cell>
          <cell r="X201">
            <v>1006000</v>
          </cell>
          <cell r="Y201">
            <v>262100</v>
          </cell>
          <cell r="Z201">
            <v>1162800</v>
          </cell>
          <cell r="AA201">
            <v>2581948</v>
          </cell>
          <cell r="AB201">
            <v>6380948</v>
          </cell>
          <cell r="AC201">
            <v>970915</v>
          </cell>
          <cell r="AD201">
            <v>317000</v>
          </cell>
          <cell r="AE201">
            <v>789175</v>
          </cell>
          <cell r="AF201">
            <v>213600</v>
          </cell>
          <cell r="AG201">
            <v>0</v>
          </cell>
          <cell r="AH201">
            <v>0</v>
          </cell>
          <cell r="AI201">
            <v>2290690</v>
          </cell>
          <cell r="AJ201">
            <v>8671638</v>
          </cell>
        </row>
        <row r="202">
          <cell r="A202" t="str">
            <v>1</v>
          </cell>
          <cell r="B202" t="str">
            <v>株式会社　バンダイロジパル</v>
          </cell>
          <cell r="C202" t="str">
            <v>3</v>
          </cell>
          <cell r="D202" t="str">
            <v>事業本部</v>
          </cell>
          <cell r="E202" t="str">
            <v>33</v>
          </cell>
          <cell r="F202" t="str">
            <v>海外業務部</v>
          </cell>
          <cell r="G202" t="str">
            <v>3301</v>
          </cell>
          <cell r="H202" t="str">
            <v>海外業務部</v>
          </cell>
          <cell r="I202" t="str">
            <v>1930</v>
          </cell>
          <cell r="J202" t="str">
            <v>海外業務</v>
          </cell>
          <cell r="K202" t="str">
            <v>1519</v>
          </cell>
          <cell r="L202" t="str">
            <v>海外　東京</v>
          </cell>
          <cell r="M202" t="str">
            <v>15194999999991328361130799999合計-2</v>
          </cell>
          <cell r="N202" t="str">
            <v>4</v>
          </cell>
          <cell r="P202" t="str">
            <v>1307</v>
          </cell>
          <cell r="Q202" t="str">
            <v>　昨　年　対　比（％）</v>
          </cell>
          <cell r="V202">
            <v>100</v>
          </cell>
          <cell r="W202">
            <v>100</v>
          </cell>
          <cell r="X202">
            <v>100</v>
          </cell>
          <cell r="Y202">
            <v>100</v>
          </cell>
          <cell r="Z202">
            <v>100</v>
          </cell>
          <cell r="AA202">
            <v>100</v>
          </cell>
          <cell r="AB202">
            <v>100</v>
          </cell>
          <cell r="AC202">
            <v>689</v>
          </cell>
          <cell r="AD202">
            <v>9</v>
          </cell>
          <cell r="AE202">
            <v>31</v>
          </cell>
          <cell r="AF202">
            <v>32</v>
          </cell>
          <cell r="AG202">
            <v>100</v>
          </cell>
          <cell r="AH202">
            <v>100</v>
          </cell>
          <cell r="AI202">
            <v>33</v>
          </cell>
          <cell r="AJ202">
            <v>127</v>
          </cell>
        </row>
        <row r="203">
          <cell r="A203" t="str">
            <v>1</v>
          </cell>
          <cell r="B203" t="str">
            <v>株式会社　バンダイロジパル</v>
          </cell>
          <cell r="C203" t="str">
            <v>3</v>
          </cell>
          <cell r="D203" t="str">
            <v>事業本部</v>
          </cell>
          <cell r="E203" t="str">
            <v>33</v>
          </cell>
          <cell r="F203" t="str">
            <v>海外業務部</v>
          </cell>
          <cell r="G203" t="str">
            <v>3301</v>
          </cell>
          <cell r="H203" t="str">
            <v>海外業務部</v>
          </cell>
          <cell r="I203" t="str">
            <v>1930</v>
          </cell>
          <cell r="J203" t="str">
            <v>海外業務</v>
          </cell>
          <cell r="K203" t="str">
            <v>1519</v>
          </cell>
          <cell r="L203" t="str">
            <v>海外　東京</v>
          </cell>
          <cell r="M203" t="str">
            <v>15194999999992651019072507250020034海外-12002</v>
          </cell>
          <cell r="N203" t="str">
            <v>4</v>
          </cell>
          <cell r="O203" t="str">
            <v>他店</v>
          </cell>
          <cell r="P203" t="str">
            <v>0725</v>
          </cell>
          <cell r="Q203" t="str">
            <v>㈲ ｴｰｽﾌﾟﾛﾀﾞｸﾄ</v>
          </cell>
          <cell r="R203" t="str">
            <v>072500</v>
          </cell>
          <cell r="S203" t="str">
            <v>有限会社　エースプロダクト　(海外)</v>
          </cell>
          <cell r="T203" t="str">
            <v>4海外</v>
          </cell>
          <cell r="U203" t="str">
            <v>2002</v>
          </cell>
          <cell r="V203">
            <v>1309317</v>
          </cell>
          <cell r="W203">
            <v>1844891</v>
          </cell>
          <cell r="X203">
            <v>531682</v>
          </cell>
          <cell r="Y203">
            <v>362185</v>
          </cell>
          <cell r="Z203">
            <v>91000</v>
          </cell>
          <cell r="AA203">
            <v>555872</v>
          </cell>
          <cell r="AB203">
            <v>4694947</v>
          </cell>
          <cell r="AC203">
            <v>594007</v>
          </cell>
          <cell r="AD203">
            <v>379000</v>
          </cell>
          <cell r="AE203">
            <v>957997</v>
          </cell>
          <cell r="AF203">
            <v>592922</v>
          </cell>
          <cell r="AG203">
            <v>402277</v>
          </cell>
          <cell r="AH203">
            <v>796694</v>
          </cell>
          <cell r="AI203">
            <v>3722897</v>
          </cell>
          <cell r="AJ203">
            <v>8417844</v>
          </cell>
        </row>
        <row r="204">
          <cell r="A204" t="str">
            <v>1</v>
          </cell>
          <cell r="B204" t="str">
            <v>株式会社　バンダイロジパル</v>
          </cell>
          <cell r="C204" t="str">
            <v>3</v>
          </cell>
          <cell r="D204" t="str">
            <v>事業本部</v>
          </cell>
          <cell r="E204" t="str">
            <v>33</v>
          </cell>
          <cell r="F204" t="str">
            <v>海外業務部</v>
          </cell>
          <cell r="G204" t="str">
            <v>3301</v>
          </cell>
          <cell r="H204" t="str">
            <v>海外業務部</v>
          </cell>
          <cell r="I204" t="str">
            <v>1930</v>
          </cell>
          <cell r="J204" t="str">
            <v>海外業務</v>
          </cell>
          <cell r="K204" t="str">
            <v>1519</v>
          </cell>
          <cell r="L204" t="str">
            <v>海外　東京</v>
          </cell>
          <cell r="M204" t="str">
            <v>15194999999992651019072507250020034海外-12003</v>
          </cell>
          <cell r="N204" t="str">
            <v>4</v>
          </cell>
          <cell r="O204" t="str">
            <v>他店</v>
          </cell>
          <cell r="P204" t="str">
            <v>0725</v>
          </cell>
          <cell r="Q204" t="str">
            <v>㈲ ｴｰｽﾌﾟﾛﾀﾞｸﾄ</v>
          </cell>
          <cell r="R204" t="str">
            <v>072500</v>
          </cell>
          <cell r="S204" t="str">
            <v>有限会社　エースプロダクト　(海外)</v>
          </cell>
          <cell r="T204" t="str">
            <v>4海外</v>
          </cell>
          <cell r="U204" t="str">
            <v>2003</v>
          </cell>
          <cell r="V204">
            <v>994189</v>
          </cell>
          <cell r="W204">
            <v>482660</v>
          </cell>
          <cell r="X204">
            <v>405593</v>
          </cell>
          <cell r="Y204">
            <v>767501</v>
          </cell>
          <cell r="Z204">
            <v>336468</v>
          </cell>
          <cell r="AA204">
            <v>990545</v>
          </cell>
          <cell r="AB204">
            <v>3976956</v>
          </cell>
          <cell r="AC204">
            <v>651462</v>
          </cell>
          <cell r="AD204">
            <v>0</v>
          </cell>
          <cell r="AE204">
            <v>1761898</v>
          </cell>
          <cell r="AF204">
            <v>473534</v>
          </cell>
          <cell r="AG204">
            <v>424830</v>
          </cell>
          <cell r="AH204">
            <v>60300</v>
          </cell>
          <cell r="AI204">
            <v>3372024</v>
          </cell>
          <cell r="AJ204">
            <v>7348980</v>
          </cell>
        </row>
        <row r="205">
          <cell r="A205" t="str">
            <v>1</v>
          </cell>
          <cell r="B205" t="str">
            <v>株式会社　バンダイロジパル</v>
          </cell>
          <cell r="C205" t="str">
            <v>3</v>
          </cell>
          <cell r="D205" t="str">
            <v>事業本部</v>
          </cell>
          <cell r="E205" t="str">
            <v>33</v>
          </cell>
          <cell r="F205" t="str">
            <v>海外業務部</v>
          </cell>
          <cell r="G205" t="str">
            <v>3301</v>
          </cell>
          <cell r="H205" t="str">
            <v>海外業務部</v>
          </cell>
          <cell r="I205" t="str">
            <v>1930</v>
          </cell>
          <cell r="J205" t="str">
            <v>海外業務</v>
          </cell>
          <cell r="K205" t="str">
            <v>1519</v>
          </cell>
          <cell r="L205" t="str">
            <v>海外　東京</v>
          </cell>
          <cell r="M205" t="str">
            <v>15194999999992651019072599999999999合計-0</v>
          </cell>
          <cell r="N205" t="str">
            <v>4</v>
          </cell>
          <cell r="P205" t="str">
            <v>0725</v>
          </cell>
          <cell r="Q205" t="str">
            <v>　前　年　合　計　</v>
          </cell>
          <cell r="U205" t="str">
            <v>2002</v>
          </cell>
          <cell r="V205">
            <v>1309317</v>
          </cell>
          <cell r="W205">
            <v>1844891</v>
          </cell>
          <cell r="X205">
            <v>531682</v>
          </cell>
          <cell r="Y205">
            <v>362185</v>
          </cell>
          <cell r="Z205">
            <v>91000</v>
          </cell>
          <cell r="AA205">
            <v>555872</v>
          </cell>
          <cell r="AB205">
            <v>4694947</v>
          </cell>
          <cell r="AC205">
            <v>594007</v>
          </cell>
          <cell r="AD205">
            <v>379000</v>
          </cell>
          <cell r="AE205">
            <v>957997</v>
          </cell>
          <cell r="AF205">
            <v>592922</v>
          </cell>
          <cell r="AG205">
            <v>402277</v>
          </cell>
          <cell r="AH205">
            <v>796694</v>
          </cell>
          <cell r="AI205">
            <v>3722897</v>
          </cell>
          <cell r="AJ205">
            <v>8417844</v>
          </cell>
        </row>
        <row r="206">
          <cell r="A206" t="str">
            <v>1</v>
          </cell>
          <cell r="B206" t="str">
            <v>株式会社　バンダイロジパル</v>
          </cell>
          <cell r="C206" t="str">
            <v>3</v>
          </cell>
          <cell r="D206" t="str">
            <v>事業本部</v>
          </cell>
          <cell r="E206" t="str">
            <v>33</v>
          </cell>
          <cell r="F206" t="str">
            <v>海外業務部</v>
          </cell>
          <cell r="G206" t="str">
            <v>3301</v>
          </cell>
          <cell r="H206" t="str">
            <v>海外業務部</v>
          </cell>
          <cell r="I206" t="str">
            <v>1930</v>
          </cell>
          <cell r="J206" t="str">
            <v>海外業務</v>
          </cell>
          <cell r="K206" t="str">
            <v>1519</v>
          </cell>
          <cell r="L206" t="str">
            <v>海外　東京</v>
          </cell>
          <cell r="M206" t="str">
            <v>15194999999992651019072599999999999合計-1</v>
          </cell>
          <cell r="N206" t="str">
            <v>4</v>
          </cell>
          <cell r="P206" t="str">
            <v>0725</v>
          </cell>
          <cell r="Q206" t="str">
            <v>　当　年　合　計　</v>
          </cell>
          <cell r="U206" t="str">
            <v>2003</v>
          </cell>
          <cell r="V206">
            <v>994189</v>
          </cell>
          <cell r="W206">
            <v>482660</v>
          </cell>
          <cell r="X206">
            <v>405593</v>
          </cell>
          <cell r="Y206">
            <v>767501</v>
          </cell>
          <cell r="Z206">
            <v>336468</v>
          </cell>
          <cell r="AA206">
            <v>990545</v>
          </cell>
          <cell r="AB206">
            <v>3976956</v>
          </cell>
          <cell r="AC206">
            <v>651462</v>
          </cell>
          <cell r="AD206">
            <v>0</v>
          </cell>
          <cell r="AE206">
            <v>1761898</v>
          </cell>
          <cell r="AF206">
            <v>473534</v>
          </cell>
          <cell r="AG206">
            <v>424830</v>
          </cell>
          <cell r="AH206">
            <v>60300</v>
          </cell>
          <cell r="AI206">
            <v>3372024</v>
          </cell>
          <cell r="AJ206">
            <v>7348980</v>
          </cell>
        </row>
        <row r="207">
          <cell r="A207" t="str">
            <v>1</v>
          </cell>
          <cell r="B207" t="str">
            <v>株式会社　バンダイロジパル</v>
          </cell>
          <cell r="C207" t="str">
            <v>3</v>
          </cell>
          <cell r="D207" t="str">
            <v>事業本部</v>
          </cell>
          <cell r="E207" t="str">
            <v>33</v>
          </cell>
          <cell r="F207" t="str">
            <v>海外業務部</v>
          </cell>
          <cell r="G207" t="str">
            <v>3301</v>
          </cell>
          <cell r="H207" t="str">
            <v>海外業務部</v>
          </cell>
          <cell r="I207" t="str">
            <v>1930</v>
          </cell>
          <cell r="J207" t="str">
            <v>海外業務</v>
          </cell>
          <cell r="K207" t="str">
            <v>1519</v>
          </cell>
          <cell r="L207" t="str">
            <v>海外　東京</v>
          </cell>
          <cell r="M207" t="str">
            <v>15194999999992651019072599999合計-2</v>
          </cell>
          <cell r="N207" t="str">
            <v>4</v>
          </cell>
          <cell r="P207" t="str">
            <v>0725</v>
          </cell>
          <cell r="Q207" t="str">
            <v>　昨　年　対　比（％）</v>
          </cell>
          <cell r="V207">
            <v>75</v>
          </cell>
          <cell r="W207">
            <v>26</v>
          </cell>
          <cell r="X207">
            <v>76</v>
          </cell>
          <cell r="Y207">
            <v>211</v>
          </cell>
          <cell r="Z207">
            <v>369</v>
          </cell>
          <cell r="AA207">
            <v>178</v>
          </cell>
          <cell r="AB207">
            <v>84</v>
          </cell>
          <cell r="AC207">
            <v>109</v>
          </cell>
          <cell r="AD207">
            <v>0</v>
          </cell>
          <cell r="AE207">
            <v>183</v>
          </cell>
          <cell r="AF207">
            <v>79</v>
          </cell>
          <cell r="AG207">
            <v>105</v>
          </cell>
          <cell r="AH207">
            <v>7</v>
          </cell>
          <cell r="AI207">
            <v>90</v>
          </cell>
          <cell r="AJ207">
            <v>87</v>
          </cell>
        </row>
        <row r="208">
          <cell r="A208" t="str">
            <v>1</v>
          </cell>
          <cell r="B208" t="str">
            <v>株式会社　バンダイロジパル</v>
          </cell>
          <cell r="C208" t="str">
            <v>3</v>
          </cell>
          <cell r="D208" t="str">
            <v>事業本部</v>
          </cell>
          <cell r="E208" t="str">
            <v>33</v>
          </cell>
          <cell r="F208" t="str">
            <v>海外業務部</v>
          </cell>
          <cell r="G208" t="str">
            <v>3301</v>
          </cell>
          <cell r="H208" t="str">
            <v>海外業務部</v>
          </cell>
          <cell r="I208" t="str">
            <v>1930</v>
          </cell>
          <cell r="J208" t="str">
            <v>海外業務</v>
          </cell>
          <cell r="K208" t="str">
            <v>1519</v>
          </cell>
          <cell r="L208" t="str">
            <v>海外　東京</v>
          </cell>
          <cell r="M208" t="str">
            <v>15194999999992991005050605060020034海外-12002</v>
          </cell>
          <cell r="N208" t="str">
            <v>4</v>
          </cell>
          <cell r="O208" t="str">
            <v>他店</v>
          </cell>
          <cell r="P208" t="str">
            <v>0506</v>
          </cell>
          <cell r="Q208" t="str">
            <v>㈱ｳｨｽﾞ</v>
          </cell>
          <cell r="R208" t="str">
            <v>050600</v>
          </cell>
          <cell r="S208" t="str">
            <v>株式会社ウィズ  (海外)</v>
          </cell>
          <cell r="T208" t="str">
            <v>4海外</v>
          </cell>
          <cell r="U208" t="str">
            <v>2002</v>
          </cell>
          <cell r="V208">
            <v>3407654</v>
          </cell>
          <cell r="W208">
            <v>1310846</v>
          </cell>
          <cell r="X208">
            <v>974867</v>
          </cell>
          <cell r="Y208">
            <v>1454853</v>
          </cell>
          <cell r="Z208">
            <v>2613943</v>
          </cell>
          <cell r="AA208">
            <v>2815133</v>
          </cell>
          <cell r="AB208">
            <v>12577296</v>
          </cell>
          <cell r="AC208">
            <v>1953723</v>
          </cell>
          <cell r="AD208">
            <v>491041</v>
          </cell>
          <cell r="AE208">
            <v>557598</v>
          </cell>
          <cell r="AF208">
            <v>622396</v>
          </cell>
          <cell r="AG208">
            <v>161495</v>
          </cell>
          <cell r="AH208">
            <v>149800</v>
          </cell>
          <cell r="AI208">
            <v>3936053</v>
          </cell>
          <cell r="AJ208">
            <v>16513349</v>
          </cell>
        </row>
        <row r="209">
          <cell r="A209" t="str">
            <v>1</v>
          </cell>
          <cell r="B209" t="str">
            <v>株式会社　バンダイロジパル</v>
          </cell>
          <cell r="C209" t="str">
            <v>3</v>
          </cell>
          <cell r="D209" t="str">
            <v>事業本部</v>
          </cell>
          <cell r="E209" t="str">
            <v>33</v>
          </cell>
          <cell r="F209" t="str">
            <v>海外業務部</v>
          </cell>
          <cell r="G209" t="str">
            <v>3301</v>
          </cell>
          <cell r="H209" t="str">
            <v>海外業務部</v>
          </cell>
          <cell r="I209" t="str">
            <v>1930</v>
          </cell>
          <cell r="J209" t="str">
            <v>海外業務</v>
          </cell>
          <cell r="K209" t="str">
            <v>1519</v>
          </cell>
          <cell r="L209" t="str">
            <v>海外　東京</v>
          </cell>
          <cell r="M209" t="str">
            <v>15194999999992991005050605060020034海外-12003</v>
          </cell>
          <cell r="N209" t="str">
            <v>4</v>
          </cell>
          <cell r="O209" t="str">
            <v>他店</v>
          </cell>
          <cell r="P209" t="str">
            <v>0506</v>
          </cell>
          <cell r="Q209" t="str">
            <v>㈱ｳｨｽﾞ</v>
          </cell>
          <cell r="R209" t="str">
            <v>050600</v>
          </cell>
          <cell r="S209" t="str">
            <v>株式会社ウィズ  (海外)</v>
          </cell>
          <cell r="T209" t="str">
            <v>4海外</v>
          </cell>
          <cell r="U209" t="str">
            <v>2003</v>
          </cell>
          <cell r="V209">
            <v>107930</v>
          </cell>
          <cell r="W209">
            <v>389590</v>
          </cell>
          <cell r="X209">
            <v>449918</v>
          </cell>
          <cell r="Y209">
            <v>296789</v>
          </cell>
          <cell r="Z209">
            <v>840889</v>
          </cell>
          <cell r="AA209">
            <v>1054566</v>
          </cell>
          <cell r="AB209">
            <v>3139682</v>
          </cell>
          <cell r="AC209">
            <v>233275</v>
          </cell>
          <cell r="AD209">
            <v>962119</v>
          </cell>
          <cell r="AE209">
            <v>1171866</v>
          </cell>
          <cell r="AF209">
            <v>878765</v>
          </cell>
          <cell r="AG209">
            <v>623287</v>
          </cell>
          <cell r="AH209">
            <v>0</v>
          </cell>
          <cell r="AI209">
            <v>3869312</v>
          </cell>
          <cell r="AJ209">
            <v>7008994</v>
          </cell>
        </row>
        <row r="210">
          <cell r="A210" t="str">
            <v>1</v>
          </cell>
          <cell r="B210" t="str">
            <v>株式会社　バンダイロジパル</v>
          </cell>
          <cell r="C210" t="str">
            <v>3</v>
          </cell>
          <cell r="D210" t="str">
            <v>事業本部</v>
          </cell>
          <cell r="E210" t="str">
            <v>33</v>
          </cell>
          <cell r="F210" t="str">
            <v>海外業務部</v>
          </cell>
          <cell r="G210" t="str">
            <v>3301</v>
          </cell>
          <cell r="H210" t="str">
            <v>海外業務部</v>
          </cell>
          <cell r="I210" t="str">
            <v>1930</v>
          </cell>
          <cell r="J210" t="str">
            <v>海外業務</v>
          </cell>
          <cell r="K210" t="str">
            <v>1519</v>
          </cell>
          <cell r="L210" t="str">
            <v>海外　東京</v>
          </cell>
          <cell r="M210" t="str">
            <v>15194999999992991005050699999999999合計-0</v>
          </cell>
          <cell r="N210" t="str">
            <v>4</v>
          </cell>
          <cell r="P210" t="str">
            <v>0506</v>
          </cell>
          <cell r="Q210" t="str">
            <v>　前　年　合　計　</v>
          </cell>
          <cell r="U210" t="str">
            <v>2002</v>
          </cell>
          <cell r="V210">
            <v>3407654</v>
          </cell>
          <cell r="W210">
            <v>1310846</v>
          </cell>
          <cell r="X210">
            <v>974867</v>
          </cell>
          <cell r="Y210">
            <v>1454853</v>
          </cell>
          <cell r="Z210">
            <v>2613943</v>
          </cell>
          <cell r="AA210">
            <v>2815133</v>
          </cell>
          <cell r="AB210">
            <v>12577296</v>
          </cell>
          <cell r="AC210">
            <v>1953723</v>
          </cell>
          <cell r="AD210">
            <v>491041</v>
          </cell>
          <cell r="AE210">
            <v>557598</v>
          </cell>
          <cell r="AF210">
            <v>622396</v>
          </cell>
          <cell r="AG210">
            <v>161495</v>
          </cell>
          <cell r="AH210">
            <v>149800</v>
          </cell>
          <cell r="AI210">
            <v>3936053</v>
          </cell>
          <cell r="AJ210">
            <v>16513349</v>
          </cell>
        </row>
        <row r="211">
          <cell r="A211" t="str">
            <v>1</v>
          </cell>
          <cell r="B211" t="str">
            <v>株式会社　バンダイロジパル</v>
          </cell>
          <cell r="C211" t="str">
            <v>3</v>
          </cell>
          <cell r="D211" t="str">
            <v>事業本部</v>
          </cell>
          <cell r="E211" t="str">
            <v>33</v>
          </cell>
          <cell r="F211" t="str">
            <v>海外業務部</v>
          </cell>
          <cell r="G211" t="str">
            <v>3301</v>
          </cell>
          <cell r="H211" t="str">
            <v>海外業務部</v>
          </cell>
          <cell r="I211" t="str">
            <v>1930</v>
          </cell>
          <cell r="J211" t="str">
            <v>海外業務</v>
          </cell>
          <cell r="K211" t="str">
            <v>1519</v>
          </cell>
          <cell r="L211" t="str">
            <v>海外　東京</v>
          </cell>
          <cell r="M211" t="str">
            <v>15194999999992991005050699999999999合計-1</v>
          </cell>
          <cell r="N211" t="str">
            <v>4</v>
          </cell>
          <cell r="P211" t="str">
            <v>0506</v>
          </cell>
          <cell r="Q211" t="str">
            <v>　当　年　合　計　</v>
          </cell>
          <cell r="U211" t="str">
            <v>2003</v>
          </cell>
          <cell r="V211">
            <v>107930</v>
          </cell>
          <cell r="W211">
            <v>389590</v>
          </cell>
          <cell r="X211">
            <v>449918</v>
          </cell>
          <cell r="Y211">
            <v>296789</v>
          </cell>
          <cell r="Z211">
            <v>840889</v>
          </cell>
          <cell r="AA211">
            <v>1054566</v>
          </cell>
          <cell r="AB211">
            <v>3139682</v>
          </cell>
          <cell r="AC211">
            <v>233275</v>
          </cell>
          <cell r="AD211">
            <v>962119</v>
          </cell>
          <cell r="AE211">
            <v>1171866</v>
          </cell>
          <cell r="AF211">
            <v>878765</v>
          </cell>
          <cell r="AG211">
            <v>623287</v>
          </cell>
          <cell r="AH211">
            <v>0</v>
          </cell>
          <cell r="AI211">
            <v>3869312</v>
          </cell>
          <cell r="AJ211">
            <v>7008994</v>
          </cell>
        </row>
        <row r="212">
          <cell r="A212" t="str">
            <v>1</v>
          </cell>
          <cell r="B212" t="str">
            <v>株式会社　バンダイロジパル</v>
          </cell>
          <cell r="C212" t="str">
            <v>3</v>
          </cell>
          <cell r="D212" t="str">
            <v>事業本部</v>
          </cell>
          <cell r="E212" t="str">
            <v>33</v>
          </cell>
          <cell r="F212" t="str">
            <v>海外業務部</v>
          </cell>
          <cell r="G212" t="str">
            <v>3301</v>
          </cell>
          <cell r="H212" t="str">
            <v>海外業務部</v>
          </cell>
          <cell r="I212" t="str">
            <v>1930</v>
          </cell>
          <cell r="J212" t="str">
            <v>海外業務</v>
          </cell>
          <cell r="K212" t="str">
            <v>1519</v>
          </cell>
          <cell r="L212" t="str">
            <v>海外　東京</v>
          </cell>
          <cell r="M212" t="str">
            <v>15194999999992991005050699999合計-2</v>
          </cell>
          <cell r="N212" t="str">
            <v>4</v>
          </cell>
          <cell r="P212" t="str">
            <v>0506</v>
          </cell>
          <cell r="Q212" t="str">
            <v>　昨　年　対　比（％）</v>
          </cell>
          <cell r="V212">
            <v>3</v>
          </cell>
          <cell r="W212">
            <v>29</v>
          </cell>
          <cell r="X212">
            <v>46</v>
          </cell>
          <cell r="Y212">
            <v>20</v>
          </cell>
          <cell r="Z212">
            <v>32</v>
          </cell>
          <cell r="AA212">
            <v>37</v>
          </cell>
          <cell r="AB212">
            <v>24</v>
          </cell>
          <cell r="AC212">
            <v>11</v>
          </cell>
          <cell r="AD212">
            <v>195</v>
          </cell>
          <cell r="AE212">
            <v>210</v>
          </cell>
          <cell r="AF212">
            <v>141</v>
          </cell>
          <cell r="AG212">
            <v>385</v>
          </cell>
          <cell r="AH212">
            <v>0</v>
          </cell>
          <cell r="AI212">
            <v>98</v>
          </cell>
          <cell r="AJ212">
            <v>42</v>
          </cell>
        </row>
        <row r="213">
          <cell r="A213" t="str">
            <v>1</v>
          </cell>
          <cell r="B213" t="str">
            <v>株式会社　バンダイロジパル</v>
          </cell>
          <cell r="C213" t="str">
            <v>3</v>
          </cell>
          <cell r="D213" t="str">
            <v>事業本部</v>
          </cell>
          <cell r="E213" t="str">
            <v>33</v>
          </cell>
          <cell r="F213" t="str">
            <v>海外業務部</v>
          </cell>
          <cell r="G213" t="str">
            <v>3301</v>
          </cell>
          <cell r="H213" t="str">
            <v>海外業務部</v>
          </cell>
          <cell r="I213" t="str">
            <v>1930</v>
          </cell>
          <cell r="J213" t="str">
            <v>海外業務</v>
          </cell>
          <cell r="K213" t="str">
            <v>1519</v>
          </cell>
          <cell r="L213" t="str">
            <v>海外　東京</v>
          </cell>
          <cell r="M213" t="str">
            <v>15194999999994260861218621860020034海外-12003</v>
          </cell>
          <cell r="N213" t="str">
            <v>4</v>
          </cell>
          <cell r="O213" t="str">
            <v>他店</v>
          </cell>
          <cell r="P213" t="str">
            <v>2186</v>
          </cell>
          <cell r="Q213" t="str">
            <v>株式会社サンタック</v>
          </cell>
          <cell r="R213" t="str">
            <v>218600</v>
          </cell>
          <cell r="S213" t="str">
            <v>株式会社サンタック（海外）</v>
          </cell>
          <cell r="T213" t="str">
            <v>4海外</v>
          </cell>
          <cell r="U213" t="str">
            <v>2003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461900</v>
          </cell>
          <cell r="AE213">
            <v>2868147</v>
          </cell>
          <cell r="AF213">
            <v>1410500</v>
          </cell>
          <cell r="AG213">
            <v>605400</v>
          </cell>
          <cell r="AH213">
            <v>393191</v>
          </cell>
          <cell r="AI213">
            <v>5739138</v>
          </cell>
          <cell r="AJ213">
            <v>5739138</v>
          </cell>
        </row>
        <row r="214">
          <cell r="A214" t="str">
            <v>1</v>
          </cell>
          <cell r="B214" t="str">
            <v>株式会社　バンダイロジパル</v>
          </cell>
          <cell r="C214" t="str">
            <v>3</v>
          </cell>
          <cell r="D214" t="str">
            <v>事業本部</v>
          </cell>
          <cell r="E214" t="str">
            <v>33</v>
          </cell>
          <cell r="F214" t="str">
            <v>海外業務部</v>
          </cell>
          <cell r="G214" t="str">
            <v>3301</v>
          </cell>
          <cell r="H214" t="str">
            <v>海外業務部</v>
          </cell>
          <cell r="I214" t="str">
            <v>1930</v>
          </cell>
          <cell r="J214" t="str">
            <v>海外業務</v>
          </cell>
          <cell r="K214" t="str">
            <v>1519</v>
          </cell>
          <cell r="L214" t="str">
            <v>海外　東京</v>
          </cell>
          <cell r="M214" t="str">
            <v>15194999999994260861218699999999999合計-1</v>
          </cell>
          <cell r="N214" t="str">
            <v>4</v>
          </cell>
          <cell r="P214" t="str">
            <v>2186</v>
          </cell>
          <cell r="Q214" t="str">
            <v>　当　年　合　計　</v>
          </cell>
          <cell r="U214" t="str">
            <v>2003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461900</v>
          </cell>
          <cell r="AE214">
            <v>2868147</v>
          </cell>
          <cell r="AF214">
            <v>1410500</v>
          </cell>
          <cell r="AG214">
            <v>605400</v>
          </cell>
          <cell r="AH214">
            <v>393191</v>
          </cell>
          <cell r="AI214">
            <v>5739138</v>
          </cell>
          <cell r="AJ214">
            <v>5739138</v>
          </cell>
        </row>
        <row r="215">
          <cell r="A215" t="str">
            <v>1</v>
          </cell>
          <cell r="B215" t="str">
            <v>株式会社　バンダイロジパル</v>
          </cell>
          <cell r="C215" t="str">
            <v>3</v>
          </cell>
          <cell r="D215" t="str">
            <v>事業本部</v>
          </cell>
          <cell r="E215" t="str">
            <v>33</v>
          </cell>
          <cell r="F215" t="str">
            <v>海外業務部</v>
          </cell>
          <cell r="G215" t="str">
            <v>3301</v>
          </cell>
          <cell r="H215" t="str">
            <v>海外業務部</v>
          </cell>
          <cell r="I215" t="str">
            <v>1930</v>
          </cell>
          <cell r="J215" t="str">
            <v>海外業務</v>
          </cell>
          <cell r="K215" t="str">
            <v>1519</v>
          </cell>
          <cell r="L215" t="str">
            <v>海外　東京</v>
          </cell>
          <cell r="M215" t="str">
            <v>15194999999994260861218699999合計-2</v>
          </cell>
          <cell r="N215" t="str">
            <v>4</v>
          </cell>
          <cell r="P215" t="str">
            <v>2186</v>
          </cell>
          <cell r="Q215" t="str">
            <v>　昨　年　対　比（％）</v>
          </cell>
          <cell r="V215">
            <v>100</v>
          </cell>
          <cell r="W215">
            <v>100</v>
          </cell>
          <cell r="X215">
            <v>100</v>
          </cell>
          <cell r="Y215">
            <v>100</v>
          </cell>
          <cell r="Z215">
            <v>100</v>
          </cell>
          <cell r="AA215">
            <v>100</v>
          </cell>
          <cell r="AB215">
            <v>100</v>
          </cell>
          <cell r="AC215">
            <v>100</v>
          </cell>
          <cell r="AD215">
            <v>100</v>
          </cell>
          <cell r="AE215">
            <v>100</v>
          </cell>
          <cell r="AF215">
            <v>100</v>
          </cell>
          <cell r="AG215">
            <v>100</v>
          </cell>
          <cell r="AH215">
            <v>100</v>
          </cell>
          <cell r="AI215">
            <v>100</v>
          </cell>
          <cell r="AJ215">
            <v>100</v>
          </cell>
        </row>
        <row r="216">
          <cell r="A216" t="str">
            <v>1</v>
          </cell>
          <cell r="B216" t="str">
            <v>株式会社　バンダイロジパル</v>
          </cell>
          <cell r="C216" t="str">
            <v>3</v>
          </cell>
          <cell r="D216" t="str">
            <v>事業本部</v>
          </cell>
          <cell r="E216" t="str">
            <v>33</v>
          </cell>
          <cell r="F216" t="str">
            <v>海外業務部</v>
          </cell>
          <cell r="G216" t="str">
            <v>3301</v>
          </cell>
          <cell r="H216" t="str">
            <v>海外業務部</v>
          </cell>
          <cell r="I216" t="str">
            <v>1930</v>
          </cell>
          <cell r="J216" t="str">
            <v>海外業務</v>
          </cell>
          <cell r="K216" t="str">
            <v>1519</v>
          </cell>
          <cell r="L216" t="str">
            <v>海外　東京</v>
          </cell>
          <cell r="M216" t="str">
            <v>15194999999994602138632063200020034海外-12002</v>
          </cell>
          <cell r="N216" t="str">
            <v>4</v>
          </cell>
          <cell r="O216" t="str">
            <v>他店</v>
          </cell>
          <cell r="P216" t="str">
            <v>6320</v>
          </cell>
          <cell r="Q216" t="str">
            <v>㈲ ｴﾑｴﾑﾋﾟｰ</v>
          </cell>
          <cell r="R216" t="str">
            <v>632000</v>
          </cell>
          <cell r="S216" t="str">
            <v>有限会社　エムエムピー　(海外)</v>
          </cell>
          <cell r="T216" t="str">
            <v>4海外</v>
          </cell>
          <cell r="U216" t="str">
            <v>2002</v>
          </cell>
          <cell r="V216">
            <v>27529</v>
          </cell>
          <cell r="W216">
            <v>224551</v>
          </cell>
          <cell r="X216">
            <v>382923</v>
          </cell>
          <cell r="Y216">
            <v>251348</v>
          </cell>
          <cell r="Z216">
            <v>368193</v>
          </cell>
          <cell r="AA216">
            <v>218319</v>
          </cell>
          <cell r="AB216">
            <v>1472863</v>
          </cell>
          <cell r="AC216">
            <v>485247</v>
          </cell>
          <cell r="AD216">
            <v>432775</v>
          </cell>
          <cell r="AE216">
            <v>494245</v>
          </cell>
          <cell r="AF216">
            <v>547444</v>
          </cell>
          <cell r="AG216">
            <v>227229</v>
          </cell>
          <cell r="AH216">
            <v>246657</v>
          </cell>
          <cell r="AI216">
            <v>2433597</v>
          </cell>
          <cell r="AJ216">
            <v>3906460</v>
          </cell>
        </row>
        <row r="217">
          <cell r="A217" t="str">
            <v>1</v>
          </cell>
          <cell r="B217" t="str">
            <v>株式会社　バンダイロジパル</v>
          </cell>
          <cell r="C217" t="str">
            <v>3</v>
          </cell>
          <cell r="D217" t="str">
            <v>事業本部</v>
          </cell>
          <cell r="E217" t="str">
            <v>33</v>
          </cell>
          <cell r="F217" t="str">
            <v>海外業務部</v>
          </cell>
          <cell r="G217" t="str">
            <v>3301</v>
          </cell>
          <cell r="H217" t="str">
            <v>海外業務部</v>
          </cell>
          <cell r="I217" t="str">
            <v>1930</v>
          </cell>
          <cell r="J217" t="str">
            <v>海外業務</v>
          </cell>
          <cell r="K217" t="str">
            <v>1519</v>
          </cell>
          <cell r="L217" t="str">
            <v>海外　東京</v>
          </cell>
          <cell r="M217" t="str">
            <v>15194999999994602138632063200020034海外-12003</v>
          </cell>
          <cell r="N217" t="str">
            <v>4</v>
          </cell>
          <cell r="O217" t="str">
            <v>他店</v>
          </cell>
          <cell r="P217" t="str">
            <v>6320</v>
          </cell>
          <cell r="Q217" t="str">
            <v>㈲ ｴﾑｴﾑﾋﾟｰ</v>
          </cell>
          <cell r="R217" t="str">
            <v>632000</v>
          </cell>
          <cell r="S217" t="str">
            <v>有限会社　エムエムピー　(海外)</v>
          </cell>
          <cell r="T217" t="str">
            <v>4海外</v>
          </cell>
          <cell r="U217" t="str">
            <v>2003</v>
          </cell>
          <cell r="V217">
            <v>791043</v>
          </cell>
          <cell r="W217">
            <v>377372</v>
          </cell>
          <cell r="X217">
            <v>757274</v>
          </cell>
          <cell r="Y217">
            <v>404254</v>
          </cell>
          <cell r="Z217">
            <v>893521</v>
          </cell>
          <cell r="AA217">
            <v>243812</v>
          </cell>
          <cell r="AB217">
            <v>3467276</v>
          </cell>
          <cell r="AC217">
            <v>491625</v>
          </cell>
          <cell r="AD217">
            <v>135779</v>
          </cell>
          <cell r="AE217">
            <v>235512</v>
          </cell>
          <cell r="AF217">
            <v>459603</v>
          </cell>
          <cell r="AG217">
            <v>495324</v>
          </cell>
          <cell r="AH217">
            <v>112742</v>
          </cell>
          <cell r="AI217">
            <v>1930585</v>
          </cell>
          <cell r="AJ217">
            <v>5397861</v>
          </cell>
        </row>
        <row r="218">
          <cell r="A218" t="str">
            <v>1</v>
          </cell>
          <cell r="B218" t="str">
            <v>株式会社　バンダイロジパル</v>
          </cell>
          <cell r="C218" t="str">
            <v>3</v>
          </cell>
          <cell r="D218" t="str">
            <v>事業本部</v>
          </cell>
          <cell r="E218" t="str">
            <v>33</v>
          </cell>
          <cell r="F218" t="str">
            <v>海外業務部</v>
          </cell>
          <cell r="G218" t="str">
            <v>3301</v>
          </cell>
          <cell r="H218" t="str">
            <v>海外業務部</v>
          </cell>
          <cell r="I218" t="str">
            <v>1930</v>
          </cell>
          <cell r="J218" t="str">
            <v>海外業務</v>
          </cell>
          <cell r="K218" t="str">
            <v>1519</v>
          </cell>
          <cell r="L218" t="str">
            <v>海外　東京</v>
          </cell>
          <cell r="M218" t="str">
            <v>15194999999994602138632099999999999合計-0</v>
          </cell>
          <cell r="N218" t="str">
            <v>4</v>
          </cell>
          <cell r="P218" t="str">
            <v>6320</v>
          </cell>
          <cell r="Q218" t="str">
            <v>　前　年　合　計　</v>
          </cell>
          <cell r="U218" t="str">
            <v>2002</v>
          </cell>
          <cell r="V218">
            <v>27529</v>
          </cell>
          <cell r="W218">
            <v>224551</v>
          </cell>
          <cell r="X218">
            <v>382923</v>
          </cell>
          <cell r="Y218">
            <v>251348</v>
          </cell>
          <cell r="Z218">
            <v>368193</v>
          </cell>
          <cell r="AA218">
            <v>218319</v>
          </cell>
          <cell r="AB218">
            <v>1472863</v>
          </cell>
          <cell r="AC218">
            <v>485247</v>
          </cell>
          <cell r="AD218">
            <v>432775</v>
          </cell>
          <cell r="AE218">
            <v>494245</v>
          </cell>
          <cell r="AF218">
            <v>547444</v>
          </cell>
          <cell r="AG218">
            <v>227229</v>
          </cell>
          <cell r="AH218">
            <v>246657</v>
          </cell>
          <cell r="AI218">
            <v>2433597</v>
          </cell>
          <cell r="AJ218">
            <v>3906460</v>
          </cell>
        </row>
        <row r="219">
          <cell r="A219" t="str">
            <v>1</v>
          </cell>
          <cell r="B219" t="str">
            <v>株式会社　バンダイロジパル</v>
          </cell>
          <cell r="C219" t="str">
            <v>3</v>
          </cell>
          <cell r="D219" t="str">
            <v>事業本部</v>
          </cell>
          <cell r="E219" t="str">
            <v>33</v>
          </cell>
          <cell r="F219" t="str">
            <v>海外業務部</v>
          </cell>
          <cell r="G219" t="str">
            <v>3301</v>
          </cell>
          <cell r="H219" t="str">
            <v>海外業務部</v>
          </cell>
          <cell r="I219" t="str">
            <v>1930</v>
          </cell>
          <cell r="J219" t="str">
            <v>海外業務</v>
          </cell>
          <cell r="K219" t="str">
            <v>1519</v>
          </cell>
          <cell r="L219" t="str">
            <v>海外　東京</v>
          </cell>
          <cell r="M219" t="str">
            <v>15194999999994602138632099999999999合計-1</v>
          </cell>
          <cell r="N219" t="str">
            <v>4</v>
          </cell>
          <cell r="P219" t="str">
            <v>6320</v>
          </cell>
          <cell r="Q219" t="str">
            <v>　当　年　合　計　</v>
          </cell>
          <cell r="U219" t="str">
            <v>2003</v>
          </cell>
          <cell r="V219">
            <v>791043</v>
          </cell>
          <cell r="W219">
            <v>377372</v>
          </cell>
          <cell r="X219">
            <v>757274</v>
          </cell>
          <cell r="Y219">
            <v>404254</v>
          </cell>
          <cell r="Z219">
            <v>893521</v>
          </cell>
          <cell r="AA219">
            <v>243812</v>
          </cell>
          <cell r="AB219">
            <v>3467276</v>
          </cell>
          <cell r="AC219">
            <v>491625</v>
          </cell>
          <cell r="AD219">
            <v>135779</v>
          </cell>
          <cell r="AE219">
            <v>235512</v>
          </cell>
          <cell r="AF219">
            <v>459603</v>
          </cell>
          <cell r="AG219">
            <v>495324</v>
          </cell>
          <cell r="AH219">
            <v>112742</v>
          </cell>
          <cell r="AI219">
            <v>1930585</v>
          </cell>
          <cell r="AJ219">
            <v>5397861</v>
          </cell>
        </row>
        <row r="220">
          <cell r="A220" t="str">
            <v>1</v>
          </cell>
          <cell r="B220" t="str">
            <v>株式会社　バンダイロジパル</v>
          </cell>
          <cell r="C220" t="str">
            <v>3</v>
          </cell>
          <cell r="D220" t="str">
            <v>事業本部</v>
          </cell>
          <cell r="E220" t="str">
            <v>33</v>
          </cell>
          <cell r="F220" t="str">
            <v>海外業務部</v>
          </cell>
          <cell r="G220" t="str">
            <v>3301</v>
          </cell>
          <cell r="H220" t="str">
            <v>海外業務部</v>
          </cell>
          <cell r="I220" t="str">
            <v>1930</v>
          </cell>
          <cell r="J220" t="str">
            <v>海外業務</v>
          </cell>
          <cell r="K220" t="str">
            <v>1519</v>
          </cell>
          <cell r="L220" t="str">
            <v>海外　東京</v>
          </cell>
          <cell r="M220" t="str">
            <v>15194999999994602138632099999合計-2</v>
          </cell>
          <cell r="N220" t="str">
            <v>4</v>
          </cell>
          <cell r="P220" t="str">
            <v>6320</v>
          </cell>
          <cell r="Q220" t="str">
            <v>　昨　年　対　比（％）</v>
          </cell>
          <cell r="V220">
            <v>2873</v>
          </cell>
          <cell r="W220">
            <v>168</v>
          </cell>
          <cell r="X220">
            <v>197</v>
          </cell>
          <cell r="Y220">
            <v>160</v>
          </cell>
          <cell r="Z220">
            <v>242</v>
          </cell>
          <cell r="AA220">
            <v>111</v>
          </cell>
          <cell r="AB220">
            <v>235</v>
          </cell>
          <cell r="AC220">
            <v>101</v>
          </cell>
          <cell r="AD220">
            <v>31</v>
          </cell>
          <cell r="AE220">
            <v>47</v>
          </cell>
          <cell r="AF220">
            <v>83</v>
          </cell>
          <cell r="AG220">
            <v>217</v>
          </cell>
          <cell r="AH220">
            <v>45</v>
          </cell>
          <cell r="AI220">
            <v>79</v>
          </cell>
          <cell r="AJ220">
            <v>138</v>
          </cell>
        </row>
        <row r="221">
          <cell r="A221" t="str">
            <v>1</v>
          </cell>
          <cell r="B221" t="str">
            <v>株式会社　バンダイロジパル</v>
          </cell>
          <cell r="C221" t="str">
            <v>3</v>
          </cell>
          <cell r="D221" t="str">
            <v>事業本部</v>
          </cell>
          <cell r="E221" t="str">
            <v>33</v>
          </cell>
          <cell r="F221" t="str">
            <v>海外業務部</v>
          </cell>
          <cell r="G221" t="str">
            <v>3301</v>
          </cell>
          <cell r="H221" t="str">
            <v>海外業務部</v>
          </cell>
          <cell r="I221" t="str">
            <v>1930</v>
          </cell>
          <cell r="J221" t="str">
            <v>海外業務</v>
          </cell>
          <cell r="K221" t="str">
            <v>1519</v>
          </cell>
          <cell r="L221" t="str">
            <v>海外　東京</v>
          </cell>
          <cell r="M221" t="str">
            <v>15194999999994862073051005100020034海外-12002</v>
          </cell>
          <cell r="N221" t="str">
            <v>4</v>
          </cell>
          <cell r="O221" t="str">
            <v>他店</v>
          </cell>
          <cell r="P221" t="str">
            <v>0510</v>
          </cell>
          <cell r="Q221" t="str">
            <v>㈱ ｳｨﾙﾈｯﾄ</v>
          </cell>
          <cell r="R221" t="str">
            <v>051000</v>
          </cell>
          <cell r="S221" t="str">
            <v>株式会社　ウィルネット　(海外)</v>
          </cell>
          <cell r="T221" t="str">
            <v>4海外</v>
          </cell>
          <cell r="U221" t="str">
            <v>2002</v>
          </cell>
          <cell r="V221">
            <v>286800</v>
          </cell>
          <cell r="W221">
            <v>620574</v>
          </cell>
          <cell r="X221">
            <v>142838</v>
          </cell>
          <cell r="Y221">
            <v>378388</v>
          </cell>
          <cell r="Z221">
            <v>829926</v>
          </cell>
          <cell r="AA221">
            <v>361130</v>
          </cell>
          <cell r="AB221">
            <v>2619656</v>
          </cell>
          <cell r="AC221">
            <v>530089</v>
          </cell>
          <cell r="AD221">
            <v>504436</v>
          </cell>
          <cell r="AE221">
            <v>781882</v>
          </cell>
          <cell r="AF221">
            <v>513551</v>
          </cell>
          <cell r="AG221">
            <v>440441</v>
          </cell>
          <cell r="AH221">
            <v>579730</v>
          </cell>
          <cell r="AI221">
            <v>3350129</v>
          </cell>
          <cell r="AJ221">
            <v>5969785</v>
          </cell>
        </row>
        <row r="222">
          <cell r="A222" t="str">
            <v>1</v>
          </cell>
          <cell r="B222" t="str">
            <v>株式会社　バンダイロジパル</v>
          </cell>
          <cell r="C222" t="str">
            <v>3</v>
          </cell>
          <cell r="D222" t="str">
            <v>事業本部</v>
          </cell>
          <cell r="E222" t="str">
            <v>33</v>
          </cell>
          <cell r="F222" t="str">
            <v>海外業務部</v>
          </cell>
          <cell r="G222" t="str">
            <v>3301</v>
          </cell>
          <cell r="H222" t="str">
            <v>海外業務部</v>
          </cell>
          <cell r="I222" t="str">
            <v>1930</v>
          </cell>
          <cell r="J222" t="str">
            <v>海外業務</v>
          </cell>
          <cell r="K222" t="str">
            <v>1519</v>
          </cell>
          <cell r="L222" t="str">
            <v>海外　東京</v>
          </cell>
          <cell r="M222" t="str">
            <v>15194999999994862073051005100020034海外-12003</v>
          </cell>
          <cell r="N222" t="str">
            <v>4</v>
          </cell>
          <cell r="O222" t="str">
            <v>他店</v>
          </cell>
          <cell r="P222" t="str">
            <v>0510</v>
          </cell>
          <cell r="Q222" t="str">
            <v>㈱ ｳｨﾙﾈｯﾄ</v>
          </cell>
          <cell r="R222" t="str">
            <v>051000</v>
          </cell>
          <cell r="S222" t="str">
            <v>株式会社　ウィルネット　(海外)</v>
          </cell>
          <cell r="T222" t="str">
            <v>4海外</v>
          </cell>
          <cell r="U222" t="str">
            <v>2003</v>
          </cell>
          <cell r="V222">
            <v>185254</v>
          </cell>
          <cell r="W222">
            <v>242900</v>
          </cell>
          <cell r="X222">
            <v>932752</v>
          </cell>
          <cell r="Y222">
            <v>135654</v>
          </cell>
          <cell r="Z222">
            <v>427889</v>
          </cell>
          <cell r="AA222">
            <v>161200</v>
          </cell>
          <cell r="AB222">
            <v>2085649</v>
          </cell>
          <cell r="AC222">
            <v>375562</v>
          </cell>
          <cell r="AD222">
            <v>501689</v>
          </cell>
          <cell r="AE222">
            <v>863936</v>
          </cell>
          <cell r="AF222">
            <v>220317</v>
          </cell>
          <cell r="AG222">
            <v>959553</v>
          </cell>
          <cell r="AH222">
            <v>131220</v>
          </cell>
          <cell r="AI222">
            <v>3052277</v>
          </cell>
          <cell r="AJ222">
            <v>5137926</v>
          </cell>
        </row>
        <row r="223">
          <cell r="A223" t="str">
            <v>1</v>
          </cell>
          <cell r="B223" t="str">
            <v>株式会社　バンダイロジパル</v>
          </cell>
          <cell r="C223" t="str">
            <v>3</v>
          </cell>
          <cell r="D223" t="str">
            <v>事業本部</v>
          </cell>
          <cell r="E223" t="str">
            <v>33</v>
          </cell>
          <cell r="F223" t="str">
            <v>海外業務部</v>
          </cell>
          <cell r="G223" t="str">
            <v>3301</v>
          </cell>
          <cell r="H223" t="str">
            <v>海外業務部</v>
          </cell>
          <cell r="I223" t="str">
            <v>1930</v>
          </cell>
          <cell r="J223" t="str">
            <v>海外業務</v>
          </cell>
          <cell r="K223" t="str">
            <v>1519</v>
          </cell>
          <cell r="L223" t="str">
            <v>海外　東京</v>
          </cell>
          <cell r="M223" t="str">
            <v>15194999999994862073051099999999999合計-0</v>
          </cell>
          <cell r="N223" t="str">
            <v>4</v>
          </cell>
          <cell r="P223" t="str">
            <v>0510</v>
          </cell>
          <cell r="Q223" t="str">
            <v>　前　年　合　計　</v>
          </cell>
          <cell r="U223" t="str">
            <v>2002</v>
          </cell>
          <cell r="V223">
            <v>286800</v>
          </cell>
          <cell r="W223">
            <v>620574</v>
          </cell>
          <cell r="X223">
            <v>142838</v>
          </cell>
          <cell r="Y223">
            <v>378388</v>
          </cell>
          <cell r="Z223">
            <v>829926</v>
          </cell>
          <cell r="AA223">
            <v>361130</v>
          </cell>
          <cell r="AB223">
            <v>2619656</v>
          </cell>
          <cell r="AC223">
            <v>530089</v>
          </cell>
          <cell r="AD223">
            <v>504436</v>
          </cell>
          <cell r="AE223">
            <v>781882</v>
          </cell>
          <cell r="AF223">
            <v>513551</v>
          </cell>
          <cell r="AG223">
            <v>440441</v>
          </cell>
          <cell r="AH223">
            <v>579730</v>
          </cell>
          <cell r="AI223">
            <v>3350129</v>
          </cell>
          <cell r="AJ223">
            <v>5969785</v>
          </cell>
        </row>
        <row r="224">
          <cell r="A224" t="str">
            <v>1</v>
          </cell>
          <cell r="B224" t="str">
            <v>株式会社　バンダイロジパル</v>
          </cell>
          <cell r="C224" t="str">
            <v>3</v>
          </cell>
          <cell r="D224" t="str">
            <v>事業本部</v>
          </cell>
          <cell r="E224" t="str">
            <v>33</v>
          </cell>
          <cell r="F224" t="str">
            <v>海外業務部</v>
          </cell>
          <cell r="G224" t="str">
            <v>3301</v>
          </cell>
          <cell r="H224" t="str">
            <v>海外業務部</v>
          </cell>
          <cell r="I224" t="str">
            <v>1930</v>
          </cell>
          <cell r="J224" t="str">
            <v>海外業務</v>
          </cell>
          <cell r="K224" t="str">
            <v>1519</v>
          </cell>
          <cell r="L224" t="str">
            <v>海外　東京</v>
          </cell>
          <cell r="M224" t="str">
            <v>15194999999994862073051099999999999合計-1</v>
          </cell>
          <cell r="N224" t="str">
            <v>4</v>
          </cell>
          <cell r="P224" t="str">
            <v>0510</v>
          </cell>
          <cell r="Q224" t="str">
            <v>　当　年　合　計　</v>
          </cell>
          <cell r="U224" t="str">
            <v>2003</v>
          </cell>
          <cell r="V224">
            <v>185254</v>
          </cell>
          <cell r="W224">
            <v>242900</v>
          </cell>
          <cell r="X224">
            <v>932752</v>
          </cell>
          <cell r="Y224">
            <v>135654</v>
          </cell>
          <cell r="Z224">
            <v>427889</v>
          </cell>
          <cell r="AA224">
            <v>161200</v>
          </cell>
          <cell r="AB224">
            <v>2085649</v>
          </cell>
          <cell r="AC224">
            <v>375562</v>
          </cell>
          <cell r="AD224">
            <v>501689</v>
          </cell>
          <cell r="AE224">
            <v>863936</v>
          </cell>
          <cell r="AF224">
            <v>220317</v>
          </cell>
          <cell r="AG224">
            <v>959553</v>
          </cell>
          <cell r="AH224">
            <v>131220</v>
          </cell>
          <cell r="AI224">
            <v>3052277</v>
          </cell>
          <cell r="AJ224">
            <v>5137926</v>
          </cell>
        </row>
        <row r="225">
          <cell r="A225" t="str">
            <v>1</v>
          </cell>
          <cell r="B225" t="str">
            <v>株式会社　バンダイロジパル</v>
          </cell>
          <cell r="C225" t="str">
            <v>3</v>
          </cell>
          <cell r="D225" t="str">
            <v>事業本部</v>
          </cell>
          <cell r="E225" t="str">
            <v>33</v>
          </cell>
          <cell r="F225" t="str">
            <v>海外業務部</v>
          </cell>
          <cell r="G225" t="str">
            <v>3301</v>
          </cell>
          <cell r="H225" t="str">
            <v>海外業務部</v>
          </cell>
          <cell r="I225" t="str">
            <v>1930</v>
          </cell>
          <cell r="J225" t="str">
            <v>海外業務</v>
          </cell>
          <cell r="K225" t="str">
            <v>1519</v>
          </cell>
          <cell r="L225" t="str">
            <v>海外　東京</v>
          </cell>
          <cell r="M225" t="str">
            <v>15194999999994862073051099999合計-2</v>
          </cell>
          <cell r="N225" t="str">
            <v>4</v>
          </cell>
          <cell r="P225" t="str">
            <v>0510</v>
          </cell>
          <cell r="Q225" t="str">
            <v>　昨　年　対　比（％）</v>
          </cell>
          <cell r="V225">
            <v>64</v>
          </cell>
          <cell r="W225">
            <v>39</v>
          </cell>
          <cell r="X225">
            <v>653</v>
          </cell>
          <cell r="Y225">
            <v>35</v>
          </cell>
          <cell r="Z225">
            <v>51</v>
          </cell>
          <cell r="AA225">
            <v>44</v>
          </cell>
          <cell r="AB225">
            <v>79</v>
          </cell>
          <cell r="AC225">
            <v>70</v>
          </cell>
          <cell r="AD225">
            <v>99</v>
          </cell>
          <cell r="AE225">
            <v>110</v>
          </cell>
          <cell r="AF225">
            <v>42</v>
          </cell>
          <cell r="AG225">
            <v>217</v>
          </cell>
          <cell r="AH225">
            <v>22</v>
          </cell>
          <cell r="AI225">
            <v>91</v>
          </cell>
          <cell r="AJ225">
            <v>86</v>
          </cell>
        </row>
        <row r="226">
          <cell r="A226" t="str">
            <v>1</v>
          </cell>
          <cell r="B226" t="str">
            <v>株式会社　バンダイロジパル</v>
          </cell>
          <cell r="C226" t="str">
            <v>3</v>
          </cell>
          <cell r="D226" t="str">
            <v>事業本部</v>
          </cell>
          <cell r="E226" t="str">
            <v>33</v>
          </cell>
          <cell r="F226" t="str">
            <v>海外業務部</v>
          </cell>
          <cell r="G226" t="str">
            <v>3301</v>
          </cell>
          <cell r="H226" t="str">
            <v>海外業務部</v>
          </cell>
          <cell r="I226" t="str">
            <v>1930</v>
          </cell>
          <cell r="J226" t="str">
            <v>海外業務</v>
          </cell>
          <cell r="K226" t="str">
            <v>1519</v>
          </cell>
          <cell r="L226" t="str">
            <v>海外　東京</v>
          </cell>
          <cell r="M226" t="str">
            <v>15194999999995203103190219020320034海外-12002</v>
          </cell>
          <cell r="N226" t="str">
            <v>4</v>
          </cell>
          <cell r="O226" t="str">
            <v>他店</v>
          </cell>
          <cell r="P226" t="str">
            <v>1902</v>
          </cell>
          <cell r="Q226" t="str">
            <v>㈱国際貿易</v>
          </cell>
          <cell r="R226" t="str">
            <v>190203</v>
          </cell>
          <cell r="S226" t="str">
            <v>株式会社国際貿易  (海外)</v>
          </cell>
          <cell r="T226" t="str">
            <v>4海外</v>
          </cell>
          <cell r="U226" t="str">
            <v>2002</v>
          </cell>
          <cell r="V226">
            <v>153436</v>
          </cell>
          <cell r="W226">
            <v>270280</v>
          </cell>
          <cell r="X226">
            <v>420184</v>
          </cell>
          <cell r="Y226">
            <v>191115</v>
          </cell>
          <cell r="Z226">
            <v>571070</v>
          </cell>
          <cell r="AA226">
            <v>287504</v>
          </cell>
          <cell r="AB226">
            <v>1893589</v>
          </cell>
          <cell r="AC226">
            <v>289345</v>
          </cell>
          <cell r="AD226">
            <v>551151</v>
          </cell>
          <cell r="AE226">
            <v>201070</v>
          </cell>
          <cell r="AF226">
            <v>495097</v>
          </cell>
          <cell r="AG226">
            <v>521795</v>
          </cell>
          <cell r="AH226">
            <v>159568</v>
          </cell>
          <cell r="AI226">
            <v>2218026</v>
          </cell>
          <cell r="AJ226">
            <v>4111615</v>
          </cell>
        </row>
        <row r="227">
          <cell r="A227" t="str">
            <v>1</v>
          </cell>
          <cell r="B227" t="str">
            <v>株式会社　バンダイロジパル</v>
          </cell>
          <cell r="C227" t="str">
            <v>3</v>
          </cell>
          <cell r="D227" t="str">
            <v>事業本部</v>
          </cell>
          <cell r="E227" t="str">
            <v>33</v>
          </cell>
          <cell r="F227" t="str">
            <v>海外業務部</v>
          </cell>
          <cell r="G227" t="str">
            <v>3301</v>
          </cell>
          <cell r="H227" t="str">
            <v>海外業務部</v>
          </cell>
          <cell r="I227" t="str">
            <v>1930</v>
          </cell>
          <cell r="J227" t="str">
            <v>海外業務</v>
          </cell>
          <cell r="K227" t="str">
            <v>1519</v>
          </cell>
          <cell r="L227" t="str">
            <v>海外　東京</v>
          </cell>
          <cell r="M227" t="str">
            <v>15194999999995203103190219020320034海外-12003</v>
          </cell>
          <cell r="N227" t="str">
            <v>4</v>
          </cell>
          <cell r="O227" t="str">
            <v>他店</v>
          </cell>
          <cell r="P227" t="str">
            <v>1902</v>
          </cell>
          <cell r="Q227" t="str">
            <v>㈱国際貿易</v>
          </cell>
          <cell r="R227" t="str">
            <v>190203</v>
          </cell>
          <cell r="S227" t="str">
            <v>株式会社国際貿易  (海外)</v>
          </cell>
          <cell r="T227" t="str">
            <v>4海外</v>
          </cell>
          <cell r="U227" t="str">
            <v>2003</v>
          </cell>
          <cell r="V227">
            <v>550741</v>
          </cell>
          <cell r="W227">
            <v>211591</v>
          </cell>
          <cell r="X227">
            <v>361720</v>
          </cell>
          <cell r="Y227">
            <v>228400</v>
          </cell>
          <cell r="Z227">
            <v>504242</v>
          </cell>
          <cell r="AA227">
            <v>388695</v>
          </cell>
          <cell r="AB227">
            <v>2245389</v>
          </cell>
          <cell r="AC227">
            <v>305927</v>
          </cell>
          <cell r="AD227">
            <v>343280</v>
          </cell>
          <cell r="AE227">
            <v>611016</v>
          </cell>
          <cell r="AF227">
            <v>638853</v>
          </cell>
          <cell r="AG227">
            <v>264833</v>
          </cell>
          <cell r="AH227">
            <v>387598</v>
          </cell>
          <cell r="AI227">
            <v>2551507</v>
          </cell>
          <cell r="AJ227">
            <v>4796896</v>
          </cell>
        </row>
        <row r="228">
          <cell r="A228" t="str">
            <v>1</v>
          </cell>
          <cell r="B228" t="str">
            <v>株式会社　バンダイロジパル</v>
          </cell>
          <cell r="C228" t="str">
            <v>3</v>
          </cell>
          <cell r="D228" t="str">
            <v>事業本部</v>
          </cell>
          <cell r="E228" t="str">
            <v>33</v>
          </cell>
          <cell r="F228" t="str">
            <v>海外業務部</v>
          </cell>
          <cell r="G228" t="str">
            <v>3301</v>
          </cell>
          <cell r="H228" t="str">
            <v>海外業務部</v>
          </cell>
          <cell r="I228" t="str">
            <v>1930</v>
          </cell>
          <cell r="J228" t="str">
            <v>海外業務</v>
          </cell>
          <cell r="K228" t="str">
            <v>1519</v>
          </cell>
          <cell r="L228" t="str">
            <v>海外　東京</v>
          </cell>
          <cell r="M228" t="str">
            <v>15194999999995203103190299999999999合計-0</v>
          </cell>
          <cell r="N228" t="str">
            <v>4</v>
          </cell>
          <cell r="P228" t="str">
            <v>1902</v>
          </cell>
          <cell r="Q228" t="str">
            <v>　前　年　合　計　</v>
          </cell>
          <cell r="U228" t="str">
            <v>2002</v>
          </cell>
          <cell r="V228">
            <v>153436</v>
          </cell>
          <cell r="W228">
            <v>270280</v>
          </cell>
          <cell r="X228">
            <v>420184</v>
          </cell>
          <cell r="Y228">
            <v>191115</v>
          </cell>
          <cell r="Z228">
            <v>571070</v>
          </cell>
          <cell r="AA228">
            <v>287504</v>
          </cell>
          <cell r="AB228">
            <v>1893589</v>
          </cell>
          <cell r="AC228">
            <v>289345</v>
          </cell>
          <cell r="AD228">
            <v>551151</v>
          </cell>
          <cell r="AE228">
            <v>201070</v>
          </cell>
          <cell r="AF228">
            <v>495097</v>
          </cell>
          <cell r="AG228">
            <v>521795</v>
          </cell>
          <cell r="AH228">
            <v>159568</v>
          </cell>
          <cell r="AI228">
            <v>2218026</v>
          </cell>
          <cell r="AJ228">
            <v>4111615</v>
          </cell>
        </row>
        <row r="229">
          <cell r="A229" t="str">
            <v>1</v>
          </cell>
          <cell r="B229" t="str">
            <v>株式会社　バンダイロジパル</v>
          </cell>
          <cell r="C229" t="str">
            <v>3</v>
          </cell>
          <cell r="D229" t="str">
            <v>事業本部</v>
          </cell>
          <cell r="E229" t="str">
            <v>33</v>
          </cell>
          <cell r="F229" t="str">
            <v>海外業務部</v>
          </cell>
          <cell r="G229" t="str">
            <v>3301</v>
          </cell>
          <cell r="H229" t="str">
            <v>海外業務部</v>
          </cell>
          <cell r="I229" t="str">
            <v>1930</v>
          </cell>
          <cell r="J229" t="str">
            <v>海外業務</v>
          </cell>
          <cell r="K229" t="str">
            <v>1519</v>
          </cell>
          <cell r="L229" t="str">
            <v>海外　東京</v>
          </cell>
          <cell r="M229" t="str">
            <v>15194999999995203103190299999999999合計-1</v>
          </cell>
          <cell r="N229" t="str">
            <v>4</v>
          </cell>
          <cell r="P229" t="str">
            <v>1902</v>
          </cell>
          <cell r="Q229" t="str">
            <v>　当　年　合　計　</v>
          </cell>
          <cell r="U229" t="str">
            <v>2003</v>
          </cell>
          <cell r="V229">
            <v>550741</v>
          </cell>
          <cell r="W229">
            <v>211591</v>
          </cell>
          <cell r="X229">
            <v>361720</v>
          </cell>
          <cell r="Y229">
            <v>228400</v>
          </cell>
          <cell r="Z229">
            <v>504242</v>
          </cell>
          <cell r="AA229">
            <v>388695</v>
          </cell>
          <cell r="AB229">
            <v>2245389</v>
          </cell>
          <cell r="AC229">
            <v>305927</v>
          </cell>
          <cell r="AD229">
            <v>343280</v>
          </cell>
          <cell r="AE229">
            <v>611016</v>
          </cell>
          <cell r="AF229">
            <v>638853</v>
          </cell>
          <cell r="AG229">
            <v>264833</v>
          </cell>
          <cell r="AH229">
            <v>387598</v>
          </cell>
          <cell r="AI229">
            <v>2551507</v>
          </cell>
          <cell r="AJ229">
            <v>4796896</v>
          </cell>
        </row>
        <row r="230">
          <cell r="A230" t="str">
            <v>1</v>
          </cell>
          <cell r="B230" t="str">
            <v>株式会社　バンダイロジパル</v>
          </cell>
          <cell r="C230" t="str">
            <v>3</v>
          </cell>
          <cell r="D230" t="str">
            <v>事業本部</v>
          </cell>
          <cell r="E230" t="str">
            <v>33</v>
          </cell>
          <cell r="F230" t="str">
            <v>海外業務部</v>
          </cell>
          <cell r="G230" t="str">
            <v>3301</v>
          </cell>
          <cell r="H230" t="str">
            <v>海外業務部</v>
          </cell>
          <cell r="I230" t="str">
            <v>1930</v>
          </cell>
          <cell r="J230" t="str">
            <v>海外業務</v>
          </cell>
          <cell r="K230" t="str">
            <v>1519</v>
          </cell>
          <cell r="L230" t="str">
            <v>海外　東京</v>
          </cell>
          <cell r="M230" t="str">
            <v>15194999999995203103190299999合計-2</v>
          </cell>
          <cell r="N230" t="str">
            <v>4</v>
          </cell>
          <cell r="P230" t="str">
            <v>1902</v>
          </cell>
          <cell r="Q230" t="str">
            <v>　昨　年　対　比（％）</v>
          </cell>
          <cell r="V230">
            <v>358</v>
          </cell>
          <cell r="W230">
            <v>78</v>
          </cell>
          <cell r="X230">
            <v>86</v>
          </cell>
          <cell r="Y230">
            <v>119</v>
          </cell>
          <cell r="Z230">
            <v>88</v>
          </cell>
          <cell r="AA230">
            <v>135</v>
          </cell>
          <cell r="AB230">
            <v>118</v>
          </cell>
          <cell r="AC230">
            <v>105</v>
          </cell>
          <cell r="AD230">
            <v>62</v>
          </cell>
          <cell r="AE230">
            <v>303</v>
          </cell>
          <cell r="AF230">
            <v>129</v>
          </cell>
          <cell r="AG230">
            <v>50</v>
          </cell>
          <cell r="AH230">
            <v>242</v>
          </cell>
          <cell r="AI230">
            <v>115</v>
          </cell>
          <cell r="AJ230">
            <v>116</v>
          </cell>
        </row>
        <row r="231">
          <cell r="A231" t="str">
            <v>1</v>
          </cell>
          <cell r="B231" t="str">
            <v>株式会社　バンダイロジパル</v>
          </cell>
          <cell r="C231" t="str">
            <v>3</v>
          </cell>
          <cell r="D231" t="str">
            <v>事業本部</v>
          </cell>
          <cell r="E231" t="str">
            <v>33</v>
          </cell>
          <cell r="F231" t="str">
            <v>海外業務部</v>
          </cell>
          <cell r="G231" t="str">
            <v>3301</v>
          </cell>
          <cell r="H231" t="str">
            <v>海外業務部</v>
          </cell>
          <cell r="I231" t="str">
            <v>1930</v>
          </cell>
          <cell r="J231" t="str">
            <v>海外業務</v>
          </cell>
          <cell r="K231" t="str">
            <v>1519</v>
          </cell>
          <cell r="L231" t="str">
            <v>海外　東京</v>
          </cell>
          <cell r="M231" t="str">
            <v>15194999999995270111511651160120034海外-12002</v>
          </cell>
          <cell r="N231" t="str">
            <v>4</v>
          </cell>
          <cell r="O231" t="str">
            <v>他店</v>
          </cell>
          <cell r="P231" t="str">
            <v>5116</v>
          </cell>
          <cell r="Q231" t="str">
            <v>ﾊﾔｶﾜ･ｱｰｸ電子㈱</v>
          </cell>
          <cell r="R231" t="str">
            <v>511601</v>
          </cell>
          <cell r="S231" t="str">
            <v>ハヤカワ･アーク電子　株式会社　-海外-</v>
          </cell>
          <cell r="T231" t="str">
            <v>4海外</v>
          </cell>
          <cell r="U231" t="str">
            <v>2002</v>
          </cell>
          <cell r="V231">
            <v>380083</v>
          </cell>
          <cell r="W231">
            <v>133095</v>
          </cell>
          <cell r="X231">
            <v>54320</v>
          </cell>
          <cell r="Y231">
            <v>240929</v>
          </cell>
          <cell r="Z231">
            <v>0</v>
          </cell>
          <cell r="AA231">
            <v>0</v>
          </cell>
          <cell r="AB231">
            <v>808427</v>
          </cell>
          <cell r="AC231">
            <v>285178</v>
          </cell>
          <cell r="AD231">
            <v>265548</v>
          </cell>
          <cell r="AE231">
            <v>733937</v>
          </cell>
          <cell r="AF231">
            <v>815325</v>
          </cell>
          <cell r="AG231">
            <v>85996</v>
          </cell>
          <cell r="AH231">
            <v>247952</v>
          </cell>
          <cell r="AI231">
            <v>2433936</v>
          </cell>
          <cell r="AJ231">
            <v>3242363</v>
          </cell>
        </row>
        <row r="232">
          <cell r="A232" t="str">
            <v>1</v>
          </cell>
          <cell r="B232" t="str">
            <v>株式会社　バンダイロジパル</v>
          </cell>
          <cell r="C232" t="str">
            <v>3</v>
          </cell>
          <cell r="D232" t="str">
            <v>事業本部</v>
          </cell>
          <cell r="E232" t="str">
            <v>33</v>
          </cell>
          <cell r="F232" t="str">
            <v>海外業務部</v>
          </cell>
          <cell r="G232" t="str">
            <v>3301</v>
          </cell>
          <cell r="H232" t="str">
            <v>海外業務部</v>
          </cell>
          <cell r="I232" t="str">
            <v>1930</v>
          </cell>
          <cell r="J232" t="str">
            <v>海外業務</v>
          </cell>
          <cell r="K232" t="str">
            <v>1519</v>
          </cell>
          <cell r="L232" t="str">
            <v>海外　東京</v>
          </cell>
          <cell r="M232" t="str">
            <v>15194999999995270111511651160120034海外-12003</v>
          </cell>
          <cell r="N232" t="str">
            <v>4</v>
          </cell>
          <cell r="O232" t="str">
            <v>他店</v>
          </cell>
          <cell r="P232" t="str">
            <v>5116</v>
          </cell>
          <cell r="Q232" t="str">
            <v>ﾊﾔｶﾜ･ｱｰｸ電子㈱</v>
          </cell>
          <cell r="R232" t="str">
            <v>511601</v>
          </cell>
          <cell r="S232" t="str">
            <v>ハヤカワ･アーク電子　株式会社　-海外-</v>
          </cell>
          <cell r="T232" t="str">
            <v>4海外</v>
          </cell>
          <cell r="U232" t="str">
            <v>2003</v>
          </cell>
          <cell r="V232">
            <v>888662</v>
          </cell>
          <cell r="W232">
            <v>223902</v>
          </cell>
          <cell r="X232">
            <v>500355</v>
          </cell>
          <cell r="Y232">
            <v>706615</v>
          </cell>
          <cell r="Z232">
            <v>37006</v>
          </cell>
          <cell r="AA232">
            <v>167274</v>
          </cell>
          <cell r="AB232">
            <v>2523814</v>
          </cell>
          <cell r="AC232">
            <v>821256</v>
          </cell>
          <cell r="AD232">
            <v>532821</v>
          </cell>
          <cell r="AE232">
            <v>128803</v>
          </cell>
          <cell r="AF232">
            <v>233167</v>
          </cell>
          <cell r="AG232">
            <v>351658</v>
          </cell>
          <cell r="AH232">
            <v>138369</v>
          </cell>
          <cell r="AI232">
            <v>2206074</v>
          </cell>
          <cell r="AJ232">
            <v>4729888</v>
          </cell>
        </row>
        <row r="233">
          <cell r="A233" t="str">
            <v>1</v>
          </cell>
          <cell r="B233" t="str">
            <v>株式会社　バンダイロジパル</v>
          </cell>
          <cell r="C233" t="str">
            <v>3</v>
          </cell>
          <cell r="D233" t="str">
            <v>事業本部</v>
          </cell>
          <cell r="E233" t="str">
            <v>33</v>
          </cell>
          <cell r="F233" t="str">
            <v>海外業務部</v>
          </cell>
          <cell r="G233" t="str">
            <v>3301</v>
          </cell>
          <cell r="H233" t="str">
            <v>海外業務部</v>
          </cell>
          <cell r="I233" t="str">
            <v>1930</v>
          </cell>
          <cell r="J233" t="str">
            <v>海外業務</v>
          </cell>
          <cell r="K233" t="str">
            <v>1519</v>
          </cell>
          <cell r="L233" t="str">
            <v>海外　東京</v>
          </cell>
          <cell r="M233" t="str">
            <v>15194999999995270111511699999999999合計-0</v>
          </cell>
          <cell r="N233" t="str">
            <v>4</v>
          </cell>
          <cell r="P233" t="str">
            <v>5116</v>
          </cell>
          <cell r="Q233" t="str">
            <v>　前　年　合　計　</v>
          </cell>
          <cell r="U233" t="str">
            <v>2002</v>
          </cell>
          <cell r="V233">
            <v>380083</v>
          </cell>
          <cell r="W233">
            <v>133095</v>
          </cell>
          <cell r="X233">
            <v>54320</v>
          </cell>
          <cell r="Y233">
            <v>240929</v>
          </cell>
          <cell r="Z233">
            <v>0</v>
          </cell>
          <cell r="AA233">
            <v>0</v>
          </cell>
          <cell r="AB233">
            <v>808427</v>
          </cell>
          <cell r="AC233">
            <v>285178</v>
          </cell>
          <cell r="AD233">
            <v>265548</v>
          </cell>
          <cell r="AE233">
            <v>733937</v>
          </cell>
          <cell r="AF233">
            <v>815325</v>
          </cell>
          <cell r="AG233">
            <v>85996</v>
          </cell>
          <cell r="AH233">
            <v>247952</v>
          </cell>
          <cell r="AI233">
            <v>2433936</v>
          </cell>
          <cell r="AJ233">
            <v>3242363</v>
          </cell>
        </row>
        <row r="234">
          <cell r="A234" t="str">
            <v>1</v>
          </cell>
          <cell r="B234" t="str">
            <v>株式会社　バンダイロジパル</v>
          </cell>
          <cell r="C234" t="str">
            <v>3</v>
          </cell>
          <cell r="D234" t="str">
            <v>事業本部</v>
          </cell>
          <cell r="E234" t="str">
            <v>33</v>
          </cell>
          <cell r="F234" t="str">
            <v>海外業務部</v>
          </cell>
          <cell r="G234" t="str">
            <v>3301</v>
          </cell>
          <cell r="H234" t="str">
            <v>海外業務部</v>
          </cell>
          <cell r="I234" t="str">
            <v>1930</v>
          </cell>
          <cell r="J234" t="str">
            <v>海外業務</v>
          </cell>
          <cell r="K234" t="str">
            <v>1519</v>
          </cell>
          <cell r="L234" t="str">
            <v>海外　東京</v>
          </cell>
          <cell r="M234" t="str">
            <v>15194999999995270111511699999999999合計-1</v>
          </cell>
          <cell r="N234" t="str">
            <v>4</v>
          </cell>
          <cell r="P234" t="str">
            <v>5116</v>
          </cell>
          <cell r="Q234" t="str">
            <v>　当　年　合　計　</v>
          </cell>
          <cell r="U234" t="str">
            <v>2003</v>
          </cell>
          <cell r="V234">
            <v>888662</v>
          </cell>
          <cell r="W234">
            <v>223902</v>
          </cell>
          <cell r="X234">
            <v>500355</v>
          </cell>
          <cell r="Y234">
            <v>706615</v>
          </cell>
          <cell r="Z234">
            <v>37006</v>
          </cell>
          <cell r="AA234">
            <v>167274</v>
          </cell>
          <cell r="AB234">
            <v>2523814</v>
          </cell>
          <cell r="AC234">
            <v>821256</v>
          </cell>
          <cell r="AD234">
            <v>532821</v>
          </cell>
          <cell r="AE234">
            <v>128803</v>
          </cell>
          <cell r="AF234">
            <v>233167</v>
          </cell>
          <cell r="AG234">
            <v>351658</v>
          </cell>
          <cell r="AH234">
            <v>138369</v>
          </cell>
          <cell r="AI234">
            <v>2206074</v>
          </cell>
          <cell r="AJ234">
            <v>4729888</v>
          </cell>
        </row>
        <row r="235">
          <cell r="A235" t="str">
            <v>1</v>
          </cell>
          <cell r="B235" t="str">
            <v>株式会社　バンダイロジパル</v>
          </cell>
          <cell r="C235" t="str">
            <v>3</v>
          </cell>
          <cell r="D235" t="str">
            <v>事業本部</v>
          </cell>
          <cell r="E235" t="str">
            <v>33</v>
          </cell>
          <cell r="F235" t="str">
            <v>海外業務部</v>
          </cell>
          <cell r="G235" t="str">
            <v>3301</v>
          </cell>
          <cell r="H235" t="str">
            <v>海外業務部</v>
          </cell>
          <cell r="I235" t="str">
            <v>1930</v>
          </cell>
          <cell r="J235" t="str">
            <v>海外業務</v>
          </cell>
          <cell r="K235" t="str">
            <v>1519</v>
          </cell>
          <cell r="L235" t="str">
            <v>海外　東京</v>
          </cell>
          <cell r="M235" t="str">
            <v>15194999999995270111511699999合計-2</v>
          </cell>
          <cell r="N235" t="str">
            <v>4</v>
          </cell>
          <cell r="P235" t="str">
            <v>5116</v>
          </cell>
          <cell r="Q235" t="str">
            <v>　昨　年　対　比（％）</v>
          </cell>
          <cell r="V235">
            <v>233</v>
          </cell>
          <cell r="W235">
            <v>168</v>
          </cell>
          <cell r="X235">
            <v>921</v>
          </cell>
          <cell r="Y235">
            <v>293</v>
          </cell>
          <cell r="Z235">
            <v>100</v>
          </cell>
          <cell r="AA235">
            <v>100</v>
          </cell>
          <cell r="AB235">
            <v>312</v>
          </cell>
          <cell r="AC235">
            <v>287</v>
          </cell>
          <cell r="AD235">
            <v>200</v>
          </cell>
          <cell r="AE235">
            <v>17</v>
          </cell>
          <cell r="AF235">
            <v>28</v>
          </cell>
          <cell r="AG235">
            <v>408</v>
          </cell>
          <cell r="AH235">
            <v>55</v>
          </cell>
          <cell r="AI235">
            <v>90</v>
          </cell>
          <cell r="AJ235">
            <v>145</v>
          </cell>
        </row>
        <row r="236">
          <cell r="A236" t="str">
            <v>1</v>
          </cell>
          <cell r="B236" t="str">
            <v>株式会社　バンダイロジパル</v>
          </cell>
          <cell r="C236" t="str">
            <v>3</v>
          </cell>
          <cell r="D236" t="str">
            <v>事業本部</v>
          </cell>
          <cell r="E236" t="str">
            <v>33</v>
          </cell>
          <cell r="F236" t="str">
            <v>海外業務部</v>
          </cell>
          <cell r="G236" t="str">
            <v>3301</v>
          </cell>
          <cell r="H236" t="str">
            <v>海外業務部</v>
          </cell>
          <cell r="I236" t="str">
            <v>1930</v>
          </cell>
          <cell r="J236" t="str">
            <v>海外業務</v>
          </cell>
          <cell r="K236" t="str">
            <v>1519</v>
          </cell>
          <cell r="L236" t="str">
            <v>海外　東京</v>
          </cell>
          <cell r="M236" t="str">
            <v>15194999999995624425193519350120034海外-12002</v>
          </cell>
          <cell r="N236" t="str">
            <v>4</v>
          </cell>
          <cell r="O236" t="str">
            <v>他店</v>
          </cell>
          <cell r="P236" t="str">
            <v>1935</v>
          </cell>
          <cell r="Q236" t="str">
            <v>㈱ 壽屋</v>
          </cell>
          <cell r="R236" t="str">
            <v>193501</v>
          </cell>
          <cell r="S236" t="str">
            <v>株式会社 壽屋 (海外)</v>
          </cell>
          <cell r="T236" t="str">
            <v>4海外</v>
          </cell>
          <cell r="U236" t="str">
            <v>2002</v>
          </cell>
          <cell r="V236">
            <v>120811</v>
          </cell>
          <cell r="W236">
            <v>402339</v>
          </cell>
          <cell r="X236">
            <v>488287</v>
          </cell>
          <cell r="Y236">
            <v>401223</v>
          </cell>
          <cell r="Z236">
            <v>389725</v>
          </cell>
          <cell r="AA236">
            <v>746457</v>
          </cell>
          <cell r="AB236">
            <v>2548842</v>
          </cell>
          <cell r="AC236">
            <v>419730</v>
          </cell>
          <cell r="AD236">
            <v>248100</v>
          </cell>
          <cell r="AE236">
            <v>158100</v>
          </cell>
          <cell r="AF236">
            <v>584890</v>
          </cell>
          <cell r="AG236">
            <v>0</v>
          </cell>
          <cell r="AH236">
            <v>93800</v>
          </cell>
          <cell r="AI236">
            <v>1504620</v>
          </cell>
          <cell r="AJ236">
            <v>4053462</v>
          </cell>
        </row>
        <row r="237">
          <cell r="A237" t="str">
            <v>1</v>
          </cell>
          <cell r="B237" t="str">
            <v>株式会社　バンダイロジパル</v>
          </cell>
          <cell r="C237" t="str">
            <v>3</v>
          </cell>
          <cell r="D237" t="str">
            <v>事業本部</v>
          </cell>
          <cell r="E237" t="str">
            <v>33</v>
          </cell>
          <cell r="F237" t="str">
            <v>海外業務部</v>
          </cell>
          <cell r="G237" t="str">
            <v>3301</v>
          </cell>
          <cell r="H237" t="str">
            <v>海外業務部</v>
          </cell>
          <cell r="I237" t="str">
            <v>1930</v>
          </cell>
          <cell r="J237" t="str">
            <v>海外業務</v>
          </cell>
          <cell r="K237" t="str">
            <v>1519</v>
          </cell>
          <cell r="L237" t="str">
            <v>海外　東京</v>
          </cell>
          <cell r="M237" t="str">
            <v>15194999999995624425193519350120034海外-12003</v>
          </cell>
          <cell r="N237" t="str">
            <v>4</v>
          </cell>
          <cell r="O237" t="str">
            <v>他店</v>
          </cell>
          <cell r="P237" t="str">
            <v>1935</v>
          </cell>
          <cell r="Q237" t="str">
            <v>㈱ 壽屋</v>
          </cell>
          <cell r="R237" t="str">
            <v>193501</v>
          </cell>
          <cell r="S237" t="str">
            <v>株式会社 壽屋 (海外)</v>
          </cell>
          <cell r="T237" t="str">
            <v>4海外</v>
          </cell>
          <cell r="U237" t="str">
            <v>2003</v>
          </cell>
          <cell r="V237">
            <v>124100</v>
          </cell>
          <cell r="W237">
            <v>602683</v>
          </cell>
          <cell r="X237">
            <v>233314</v>
          </cell>
          <cell r="Y237">
            <v>579034</v>
          </cell>
          <cell r="Z237">
            <v>704077</v>
          </cell>
          <cell r="AA237">
            <v>203954</v>
          </cell>
          <cell r="AB237">
            <v>2447162</v>
          </cell>
          <cell r="AC237">
            <v>156600</v>
          </cell>
          <cell r="AD237">
            <v>91494</v>
          </cell>
          <cell r="AE237">
            <v>423663</v>
          </cell>
          <cell r="AF237">
            <v>610312</v>
          </cell>
          <cell r="AG237">
            <v>163100</v>
          </cell>
          <cell r="AH237">
            <v>483243</v>
          </cell>
          <cell r="AI237">
            <v>1928412</v>
          </cell>
          <cell r="AJ237">
            <v>4375574</v>
          </cell>
        </row>
        <row r="238">
          <cell r="A238" t="str">
            <v>1</v>
          </cell>
          <cell r="B238" t="str">
            <v>株式会社　バンダイロジパル</v>
          </cell>
          <cell r="C238" t="str">
            <v>3</v>
          </cell>
          <cell r="D238" t="str">
            <v>事業本部</v>
          </cell>
          <cell r="E238" t="str">
            <v>33</v>
          </cell>
          <cell r="F238" t="str">
            <v>海外業務部</v>
          </cell>
          <cell r="G238" t="str">
            <v>3301</v>
          </cell>
          <cell r="H238" t="str">
            <v>海外業務部</v>
          </cell>
          <cell r="I238" t="str">
            <v>1930</v>
          </cell>
          <cell r="J238" t="str">
            <v>海外業務</v>
          </cell>
          <cell r="K238" t="str">
            <v>1519</v>
          </cell>
          <cell r="L238" t="str">
            <v>海外　東京</v>
          </cell>
          <cell r="M238" t="str">
            <v>15194999999995624425193599999999999合計-0</v>
          </cell>
          <cell r="N238" t="str">
            <v>4</v>
          </cell>
          <cell r="P238" t="str">
            <v>1935</v>
          </cell>
          <cell r="Q238" t="str">
            <v>　前　年　合　計　</v>
          </cell>
          <cell r="U238" t="str">
            <v>2002</v>
          </cell>
          <cell r="V238">
            <v>120811</v>
          </cell>
          <cell r="W238">
            <v>402339</v>
          </cell>
          <cell r="X238">
            <v>488287</v>
          </cell>
          <cell r="Y238">
            <v>401223</v>
          </cell>
          <cell r="Z238">
            <v>389725</v>
          </cell>
          <cell r="AA238">
            <v>746457</v>
          </cell>
          <cell r="AB238">
            <v>2548842</v>
          </cell>
          <cell r="AC238">
            <v>419730</v>
          </cell>
          <cell r="AD238">
            <v>248100</v>
          </cell>
          <cell r="AE238">
            <v>158100</v>
          </cell>
          <cell r="AF238">
            <v>584890</v>
          </cell>
          <cell r="AG238">
            <v>0</v>
          </cell>
          <cell r="AH238">
            <v>93800</v>
          </cell>
          <cell r="AI238">
            <v>1504620</v>
          </cell>
          <cell r="AJ238">
            <v>4053462</v>
          </cell>
        </row>
        <row r="239">
          <cell r="A239" t="str">
            <v>1</v>
          </cell>
          <cell r="B239" t="str">
            <v>株式会社　バンダイロジパル</v>
          </cell>
          <cell r="C239" t="str">
            <v>3</v>
          </cell>
          <cell r="D239" t="str">
            <v>事業本部</v>
          </cell>
          <cell r="E239" t="str">
            <v>33</v>
          </cell>
          <cell r="F239" t="str">
            <v>海外業務部</v>
          </cell>
          <cell r="G239" t="str">
            <v>3301</v>
          </cell>
          <cell r="H239" t="str">
            <v>海外業務部</v>
          </cell>
          <cell r="I239" t="str">
            <v>1930</v>
          </cell>
          <cell r="J239" t="str">
            <v>海外業務</v>
          </cell>
          <cell r="K239" t="str">
            <v>1519</v>
          </cell>
          <cell r="L239" t="str">
            <v>海外　東京</v>
          </cell>
          <cell r="M239" t="str">
            <v>15194999999995624425193599999999999合計-1</v>
          </cell>
          <cell r="N239" t="str">
            <v>4</v>
          </cell>
          <cell r="P239" t="str">
            <v>1935</v>
          </cell>
          <cell r="Q239" t="str">
            <v>　当　年　合　計　</v>
          </cell>
          <cell r="U239" t="str">
            <v>2003</v>
          </cell>
          <cell r="V239">
            <v>124100</v>
          </cell>
          <cell r="W239">
            <v>602683</v>
          </cell>
          <cell r="X239">
            <v>233314</v>
          </cell>
          <cell r="Y239">
            <v>579034</v>
          </cell>
          <cell r="Z239">
            <v>704077</v>
          </cell>
          <cell r="AA239">
            <v>203954</v>
          </cell>
          <cell r="AB239">
            <v>2447162</v>
          </cell>
          <cell r="AC239">
            <v>156600</v>
          </cell>
          <cell r="AD239">
            <v>91494</v>
          </cell>
          <cell r="AE239">
            <v>423663</v>
          </cell>
          <cell r="AF239">
            <v>610312</v>
          </cell>
          <cell r="AG239">
            <v>163100</v>
          </cell>
          <cell r="AH239">
            <v>483243</v>
          </cell>
          <cell r="AI239">
            <v>1928412</v>
          </cell>
          <cell r="AJ239">
            <v>4375574</v>
          </cell>
        </row>
        <row r="240">
          <cell r="A240" t="str">
            <v>1</v>
          </cell>
          <cell r="B240" t="str">
            <v>株式会社　バンダイロジパル</v>
          </cell>
          <cell r="C240" t="str">
            <v>3</v>
          </cell>
          <cell r="D240" t="str">
            <v>事業本部</v>
          </cell>
          <cell r="E240" t="str">
            <v>33</v>
          </cell>
          <cell r="F240" t="str">
            <v>海外業務部</v>
          </cell>
          <cell r="G240" t="str">
            <v>3301</v>
          </cell>
          <cell r="H240" t="str">
            <v>海外業務部</v>
          </cell>
          <cell r="I240" t="str">
            <v>1930</v>
          </cell>
          <cell r="J240" t="str">
            <v>海外業務</v>
          </cell>
          <cell r="K240" t="str">
            <v>1519</v>
          </cell>
          <cell r="L240" t="str">
            <v>海外　東京</v>
          </cell>
          <cell r="M240" t="str">
            <v>15194999999995624425193599999合計-2</v>
          </cell>
          <cell r="N240" t="str">
            <v>4</v>
          </cell>
          <cell r="P240" t="str">
            <v>1935</v>
          </cell>
          <cell r="Q240" t="str">
            <v>　昨　年　対　比（％）</v>
          </cell>
          <cell r="V240">
            <v>102</v>
          </cell>
          <cell r="W240">
            <v>149</v>
          </cell>
          <cell r="X240">
            <v>47</v>
          </cell>
          <cell r="Y240">
            <v>144</v>
          </cell>
          <cell r="Z240">
            <v>180</v>
          </cell>
          <cell r="AA240">
            <v>27</v>
          </cell>
          <cell r="AB240">
            <v>96</v>
          </cell>
          <cell r="AC240">
            <v>37</v>
          </cell>
          <cell r="AD240">
            <v>36</v>
          </cell>
          <cell r="AE240">
            <v>267</v>
          </cell>
          <cell r="AF240">
            <v>104</v>
          </cell>
          <cell r="AG240">
            <v>100</v>
          </cell>
          <cell r="AH240">
            <v>515</v>
          </cell>
          <cell r="AI240">
            <v>128</v>
          </cell>
          <cell r="AJ240">
            <v>107</v>
          </cell>
        </row>
        <row r="241">
          <cell r="A241" t="str">
            <v>1</v>
          </cell>
          <cell r="B241" t="str">
            <v>株式会社　バンダイロジパル</v>
          </cell>
          <cell r="C241" t="str">
            <v>3</v>
          </cell>
          <cell r="D241" t="str">
            <v>事業本部</v>
          </cell>
          <cell r="E241" t="str">
            <v>33</v>
          </cell>
          <cell r="F241" t="str">
            <v>海外業務部</v>
          </cell>
          <cell r="G241" t="str">
            <v>3301</v>
          </cell>
          <cell r="H241" t="str">
            <v>海外業務部</v>
          </cell>
          <cell r="I241" t="str">
            <v>1930</v>
          </cell>
          <cell r="J241" t="str">
            <v>海外業務</v>
          </cell>
          <cell r="K241" t="str">
            <v>1519</v>
          </cell>
          <cell r="L241" t="str">
            <v>海外　東京</v>
          </cell>
          <cell r="M241" t="str">
            <v>15194999999995674999730773070020034海外-12002</v>
          </cell>
          <cell r="N241" t="str">
            <v>4</v>
          </cell>
          <cell r="O241" t="str">
            <v>他店</v>
          </cell>
          <cell r="P241" t="str">
            <v>7307</v>
          </cell>
          <cell r="Q241" t="str">
            <v>ﾕﾆｵﾝﾓﾃﾞﾙ㈱</v>
          </cell>
          <cell r="R241" t="str">
            <v>730700</v>
          </cell>
          <cell r="S241" t="str">
            <v>ユニオンモデル株式会社  -海外-</v>
          </cell>
          <cell r="T241" t="str">
            <v>4海外</v>
          </cell>
          <cell r="U241" t="str">
            <v>2002</v>
          </cell>
          <cell r="V241">
            <v>-1700</v>
          </cell>
          <cell r="W241">
            <v>640140</v>
          </cell>
          <cell r="X241">
            <v>311182</v>
          </cell>
          <cell r="Y241">
            <v>663887</v>
          </cell>
          <cell r="Z241">
            <v>581390</v>
          </cell>
          <cell r="AA241">
            <v>1115634</v>
          </cell>
          <cell r="AB241">
            <v>3310533</v>
          </cell>
          <cell r="AC241">
            <v>562107</v>
          </cell>
          <cell r="AD241">
            <v>398871</v>
          </cell>
          <cell r="AE241">
            <v>643447</v>
          </cell>
          <cell r="AF241">
            <v>813733</v>
          </cell>
          <cell r="AG241">
            <v>0</v>
          </cell>
          <cell r="AH241">
            <v>436803</v>
          </cell>
          <cell r="AI241">
            <v>2854961</v>
          </cell>
          <cell r="AJ241">
            <v>6165494</v>
          </cell>
        </row>
        <row r="242">
          <cell r="A242" t="str">
            <v>1</v>
          </cell>
          <cell r="B242" t="str">
            <v>株式会社　バンダイロジパル</v>
          </cell>
          <cell r="C242" t="str">
            <v>3</v>
          </cell>
          <cell r="D242" t="str">
            <v>事業本部</v>
          </cell>
          <cell r="E242" t="str">
            <v>33</v>
          </cell>
          <cell r="F242" t="str">
            <v>海外業務部</v>
          </cell>
          <cell r="G242" t="str">
            <v>3301</v>
          </cell>
          <cell r="H242" t="str">
            <v>海外業務部</v>
          </cell>
          <cell r="I242" t="str">
            <v>1930</v>
          </cell>
          <cell r="J242" t="str">
            <v>海外業務</v>
          </cell>
          <cell r="K242" t="str">
            <v>1519</v>
          </cell>
          <cell r="L242" t="str">
            <v>海外　東京</v>
          </cell>
          <cell r="M242" t="str">
            <v>15194999999995674999730773070020034海外-12003</v>
          </cell>
          <cell r="N242" t="str">
            <v>4</v>
          </cell>
          <cell r="O242" t="str">
            <v>他店</v>
          </cell>
          <cell r="P242" t="str">
            <v>7307</v>
          </cell>
          <cell r="Q242" t="str">
            <v>ﾕﾆｵﾝﾓﾃﾞﾙ㈱</v>
          </cell>
          <cell r="R242" t="str">
            <v>730700</v>
          </cell>
          <cell r="S242" t="str">
            <v>ユニオンモデル株式会社  -海外-</v>
          </cell>
          <cell r="T242" t="str">
            <v>4海外</v>
          </cell>
          <cell r="U242" t="str">
            <v>2003</v>
          </cell>
          <cell r="V242">
            <v>287836</v>
          </cell>
          <cell r="W242">
            <v>615476</v>
          </cell>
          <cell r="X242">
            <v>467947</v>
          </cell>
          <cell r="Y242">
            <v>679916</v>
          </cell>
          <cell r="Z242">
            <v>472994</v>
          </cell>
          <cell r="AA242">
            <v>186813</v>
          </cell>
          <cell r="AB242">
            <v>2710982</v>
          </cell>
          <cell r="AC242">
            <v>365716</v>
          </cell>
          <cell r="AD242">
            <v>164510</v>
          </cell>
          <cell r="AE242">
            <v>745950</v>
          </cell>
          <cell r="AF242">
            <v>204431</v>
          </cell>
          <cell r="AG242">
            <v>133411</v>
          </cell>
          <cell r="AH242">
            <v>0</v>
          </cell>
          <cell r="AI242">
            <v>1614018</v>
          </cell>
          <cell r="AJ242">
            <v>4325000</v>
          </cell>
        </row>
        <row r="243">
          <cell r="A243" t="str">
            <v>1</v>
          </cell>
          <cell r="B243" t="str">
            <v>株式会社　バンダイロジパル</v>
          </cell>
          <cell r="C243" t="str">
            <v>3</v>
          </cell>
          <cell r="D243" t="str">
            <v>事業本部</v>
          </cell>
          <cell r="E243" t="str">
            <v>33</v>
          </cell>
          <cell r="F243" t="str">
            <v>海外業務部</v>
          </cell>
          <cell r="G243" t="str">
            <v>3301</v>
          </cell>
          <cell r="H243" t="str">
            <v>海外業務部</v>
          </cell>
          <cell r="I243" t="str">
            <v>1930</v>
          </cell>
          <cell r="J243" t="str">
            <v>海外業務</v>
          </cell>
          <cell r="K243" t="str">
            <v>1519</v>
          </cell>
          <cell r="L243" t="str">
            <v>海外　東京</v>
          </cell>
          <cell r="M243" t="str">
            <v>15194999999995674999730799999999999合計-0</v>
          </cell>
          <cell r="N243" t="str">
            <v>4</v>
          </cell>
          <cell r="P243" t="str">
            <v>7307</v>
          </cell>
          <cell r="Q243" t="str">
            <v>　前　年　合　計　</v>
          </cell>
          <cell r="U243" t="str">
            <v>2002</v>
          </cell>
          <cell r="V243">
            <v>-1700</v>
          </cell>
          <cell r="W243">
            <v>640140</v>
          </cell>
          <cell r="X243">
            <v>311182</v>
          </cell>
          <cell r="Y243">
            <v>663887</v>
          </cell>
          <cell r="Z243">
            <v>581390</v>
          </cell>
          <cell r="AA243">
            <v>1115634</v>
          </cell>
          <cell r="AB243">
            <v>3310533</v>
          </cell>
          <cell r="AC243">
            <v>562107</v>
          </cell>
          <cell r="AD243">
            <v>398871</v>
          </cell>
          <cell r="AE243">
            <v>643447</v>
          </cell>
          <cell r="AF243">
            <v>813733</v>
          </cell>
          <cell r="AG243">
            <v>0</v>
          </cell>
          <cell r="AH243">
            <v>436803</v>
          </cell>
          <cell r="AI243">
            <v>2854961</v>
          </cell>
          <cell r="AJ243">
            <v>6165494</v>
          </cell>
        </row>
        <row r="244">
          <cell r="A244" t="str">
            <v>1</v>
          </cell>
          <cell r="B244" t="str">
            <v>株式会社　バンダイロジパル</v>
          </cell>
          <cell r="C244" t="str">
            <v>3</v>
          </cell>
          <cell r="D244" t="str">
            <v>事業本部</v>
          </cell>
          <cell r="E244" t="str">
            <v>33</v>
          </cell>
          <cell r="F244" t="str">
            <v>海外業務部</v>
          </cell>
          <cell r="G244" t="str">
            <v>3301</v>
          </cell>
          <cell r="H244" t="str">
            <v>海外業務部</v>
          </cell>
          <cell r="I244" t="str">
            <v>1930</v>
          </cell>
          <cell r="J244" t="str">
            <v>海外業務</v>
          </cell>
          <cell r="K244" t="str">
            <v>1519</v>
          </cell>
          <cell r="L244" t="str">
            <v>海外　東京</v>
          </cell>
          <cell r="M244" t="str">
            <v>15194999999995674999730799999999999合計-1</v>
          </cell>
          <cell r="N244" t="str">
            <v>4</v>
          </cell>
          <cell r="P244" t="str">
            <v>7307</v>
          </cell>
          <cell r="Q244" t="str">
            <v>　当　年　合　計　</v>
          </cell>
          <cell r="U244" t="str">
            <v>2003</v>
          </cell>
          <cell r="V244">
            <v>287836</v>
          </cell>
          <cell r="W244">
            <v>615476</v>
          </cell>
          <cell r="X244">
            <v>467947</v>
          </cell>
          <cell r="Y244">
            <v>679916</v>
          </cell>
          <cell r="Z244">
            <v>472994</v>
          </cell>
          <cell r="AA244">
            <v>186813</v>
          </cell>
          <cell r="AB244">
            <v>2710982</v>
          </cell>
          <cell r="AC244">
            <v>365716</v>
          </cell>
          <cell r="AD244">
            <v>164510</v>
          </cell>
          <cell r="AE244">
            <v>745950</v>
          </cell>
          <cell r="AF244">
            <v>204431</v>
          </cell>
          <cell r="AG244">
            <v>133411</v>
          </cell>
          <cell r="AH244">
            <v>0</v>
          </cell>
          <cell r="AI244">
            <v>1614018</v>
          </cell>
          <cell r="AJ244">
            <v>4325000</v>
          </cell>
        </row>
        <row r="245">
          <cell r="A245" t="str">
            <v>1</v>
          </cell>
          <cell r="B245" t="str">
            <v>株式会社　バンダイロジパル</v>
          </cell>
          <cell r="C245" t="str">
            <v>3</v>
          </cell>
          <cell r="D245" t="str">
            <v>事業本部</v>
          </cell>
          <cell r="E245" t="str">
            <v>33</v>
          </cell>
          <cell r="F245" t="str">
            <v>海外業務部</v>
          </cell>
          <cell r="G245" t="str">
            <v>3301</v>
          </cell>
          <cell r="H245" t="str">
            <v>海外業務部</v>
          </cell>
          <cell r="I245" t="str">
            <v>1930</v>
          </cell>
          <cell r="J245" t="str">
            <v>海外業務</v>
          </cell>
          <cell r="K245" t="str">
            <v>1519</v>
          </cell>
          <cell r="L245" t="str">
            <v>海外　東京</v>
          </cell>
          <cell r="M245" t="str">
            <v>15194999999995674999730799999合計-2</v>
          </cell>
          <cell r="N245" t="str">
            <v>4</v>
          </cell>
          <cell r="P245" t="str">
            <v>7307</v>
          </cell>
          <cell r="Q245" t="str">
            <v>　昨　年　対　比（％）</v>
          </cell>
          <cell r="V245">
            <v>-16931</v>
          </cell>
          <cell r="W245">
            <v>96</v>
          </cell>
          <cell r="X245">
            <v>150</v>
          </cell>
          <cell r="Y245">
            <v>102</v>
          </cell>
          <cell r="Z245">
            <v>81</v>
          </cell>
          <cell r="AA245">
            <v>16</v>
          </cell>
          <cell r="AB245">
            <v>81</v>
          </cell>
          <cell r="AC245">
            <v>65</v>
          </cell>
          <cell r="AD245">
            <v>41</v>
          </cell>
          <cell r="AE245">
            <v>115</v>
          </cell>
          <cell r="AF245">
            <v>25</v>
          </cell>
          <cell r="AG245">
            <v>100</v>
          </cell>
          <cell r="AH245">
            <v>0</v>
          </cell>
          <cell r="AI245">
            <v>56</v>
          </cell>
          <cell r="AJ245">
            <v>70</v>
          </cell>
        </row>
        <row r="246">
          <cell r="A246" t="str">
            <v>1</v>
          </cell>
          <cell r="B246" t="str">
            <v>株式会社　バンダイロジパル</v>
          </cell>
          <cell r="C246" t="str">
            <v>3</v>
          </cell>
          <cell r="D246" t="str">
            <v>事業本部</v>
          </cell>
          <cell r="E246" t="str">
            <v>33</v>
          </cell>
          <cell r="F246" t="str">
            <v>海外業務部</v>
          </cell>
          <cell r="G246" t="str">
            <v>3301</v>
          </cell>
          <cell r="H246" t="str">
            <v>海外業務部</v>
          </cell>
          <cell r="I246" t="str">
            <v>1930</v>
          </cell>
          <cell r="J246" t="str">
            <v>海外業務</v>
          </cell>
          <cell r="K246" t="str">
            <v>1519</v>
          </cell>
          <cell r="L246" t="str">
            <v>海外　東京</v>
          </cell>
          <cell r="M246" t="str">
            <v>15194999999996259039612161210120034海外-12002</v>
          </cell>
          <cell r="N246" t="str">
            <v>4</v>
          </cell>
          <cell r="O246" t="str">
            <v>他店</v>
          </cell>
          <cell r="P246" t="str">
            <v>6121</v>
          </cell>
          <cell r="Q246" t="str">
            <v>㈱丸越</v>
          </cell>
          <cell r="R246" t="str">
            <v>612101</v>
          </cell>
          <cell r="S246" t="str">
            <v>株式会社　丸越</v>
          </cell>
          <cell r="T246" t="str">
            <v>4海外</v>
          </cell>
          <cell r="U246" t="str">
            <v>2002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1773057</v>
          </cell>
          <cell r="AF246">
            <v>0</v>
          </cell>
          <cell r="AG246">
            <v>0</v>
          </cell>
          <cell r="AH246">
            <v>0</v>
          </cell>
          <cell r="AI246">
            <v>1773057</v>
          </cell>
          <cell r="AJ246">
            <v>1773057</v>
          </cell>
        </row>
        <row r="247">
          <cell r="A247" t="str">
            <v>1</v>
          </cell>
          <cell r="B247" t="str">
            <v>株式会社　バンダイロジパル</v>
          </cell>
          <cell r="C247" t="str">
            <v>3</v>
          </cell>
          <cell r="D247" t="str">
            <v>事業本部</v>
          </cell>
          <cell r="E247" t="str">
            <v>33</v>
          </cell>
          <cell r="F247" t="str">
            <v>海外業務部</v>
          </cell>
          <cell r="G247" t="str">
            <v>3301</v>
          </cell>
          <cell r="H247" t="str">
            <v>海外業務部</v>
          </cell>
          <cell r="I247" t="str">
            <v>1930</v>
          </cell>
          <cell r="J247" t="str">
            <v>海外業務</v>
          </cell>
          <cell r="K247" t="str">
            <v>1519</v>
          </cell>
          <cell r="L247" t="str">
            <v>海外　東京</v>
          </cell>
          <cell r="M247" t="str">
            <v>15194999999996259039612161210320034海外-12002</v>
          </cell>
          <cell r="N247" t="str">
            <v>4</v>
          </cell>
          <cell r="O247" t="str">
            <v>他店</v>
          </cell>
          <cell r="P247" t="str">
            <v>6121</v>
          </cell>
          <cell r="Q247" t="str">
            <v>㈱丸越</v>
          </cell>
          <cell r="R247" t="str">
            <v>612103</v>
          </cell>
          <cell r="S247" t="str">
            <v>株式会社　丸越</v>
          </cell>
          <cell r="T247" t="str">
            <v>4海外</v>
          </cell>
          <cell r="U247" t="str">
            <v>2002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1773057</v>
          </cell>
          <cell r="AF247">
            <v>681133</v>
          </cell>
          <cell r="AG247">
            <v>916176</v>
          </cell>
          <cell r="AH247">
            <v>72375</v>
          </cell>
          <cell r="AI247">
            <v>1669684</v>
          </cell>
          <cell r="AJ247">
            <v>1669684</v>
          </cell>
        </row>
        <row r="248">
          <cell r="A248" t="str">
            <v>1</v>
          </cell>
          <cell r="B248" t="str">
            <v>株式会社　バンダイロジパル</v>
          </cell>
          <cell r="C248" t="str">
            <v>3</v>
          </cell>
          <cell r="D248" t="str">
            <v>事業本部</v>
          </cell>
          <cell r="E248" t="str">
            <v>33</v>
          </cell>
          <cell r="F248" t="str">
            <v>海外業務部</v>
          </cell>
          <cell r="G248" t="str">
            <v>3301</v>
          </cell>
          <cell r="H248" t="str">
            <v>海外業務部</v>
          </cell>
          <cell r="I248" t="str">
            <v>1930</v>
          </cell>
          <cell r="J248" t="str">
            <v>海外業務</v>
          </cell>
          <cell r="K248" t="str">
            <v>1519</v>
          </cell>
          <cell r="L248" t="str">
            <v>海外　東京</v>
          </cell>
          <cell r="M248" t="str">
            <v>15194999999996259039612161210320034海外-12003</v>
          </cell>
          <cell r="N248" t="str">
            <v>4</v>
          </cell>
          <cell r="O248" t="str">
            <v>他店</v>
          </cell>
          <cell r="P248" t="str">
            <v>6121</v>
          </cell>
          <cell r="Q248" t="str">
            <v>㈱丸越</v>
          </cell>
          <cell r="R248" t="str">
            <v>612103</v>
          </cell>
          <cell r="S248" t="str">
            <v>株式会社　丸越</v>
          </cell>
          <cell r="T248" t="str">
            <v>4海外</v>
          </cell>
          <cell r="U248" t="str">
            <v>2003</v>
          </cell>
          <cell r="V248">
            <v>647300</v>
          </cell>
          <cell r="W248">
            <v>1389200</v>
          </cell>
          <cell r="X248">
            <v>116270</v>
          </cell>
          <cell r="Y248">
            <v>0</v>
          </cell>
          <cell r="Z248">
            <v>553290</v>
          </cell>
          <cell r="AA248">
            <v>0</v>
          </cell>
          <cell r="AB248">
            <v>2706060</v>
          </cell>
          <cell r="AC248">
            <v>0</v>
          </cell>
          <cell r="AD248">
            <v>744600</v>
          </cell>
          <cell r="AE248">
            <v>290300</v>
          </cell>
          <cell r="AF248">
            <v>0</v>
          </cell>
          <cell r="AG248">
            <v>0</v>
          </cell>
          <cell r="AH248">
            <v>0</v>
          </cell>
          <cell r="AI248">
            <v>1034900</v>
          </cell>
          <cell r="AJ248">
            <v>3740960</v>
          </cell>
        </row>
        <row r="249">
          <cell r="A249" t="str">
            <v>1</v>
          </cell>
          <cell r="B249" t="str">
            <v>株式会社　バンダイロジパル</v>
          </cell>
          <cell r="C249" t="str">
            <v>3</v>
          </cell>
          <cell r="D249" t="str">
            <v>事業本部</v>
          </cell>
          <cell r="E249" t="str">
            <v>33</v>
          </cell>
          <cell r="F249" t="str">
            <v>海外業務部</v>
          </cell>
          <cell r="G249" t="str">
            <v>3301</v>
          </cell>
          <cell r="H249" t="str">
            <v>海外業務部</v>
          </cell>
          <cell r="I249" t="str">
            <v>1930</v>
          </cell>
          <cell r="J249" t="str">
            <v>海外業務</v>
          </cell>
          <cell r="K249" t="str">
            <v>1519</v>
          </cell>
          <cell r="L249" t="str">
            <v>海外　東京</v>
          </cell>
          <cell r="M249" t="str">
            <v>15194999999996259039612199999999999合計-0</v>
          </cell>
          <cell r="N249" t="str">
            <v>4</v>
          </cell>
          <cell r="P249" t="str">
            <v>6121</v>
          </cell>
          <cell r="Q249" t="str">
            <v>　前　年　合　計　</v>
          </cell>
          <cell r="U249" t="str">
            <v>2002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1773057</v>
          </cell>
          <cell r="AF249">
            <v>681133</v>
          </cell>
          <cell r="AG249">
            <v>916176</v>
          </cell>
          <cell r="AH249">
            <v>72375</v>
          </cell>
          <cell r="AI249">
            <v>3442741</v>
          </cell>
          <cell r="AJ249">
            <v>3442741</v>
          </cell>
        </row>
        <row r="250">
          <cell r="A250" t="str">
            <v>1</v>
          </cell>
          <cell r="B250" t="str">
            <v>株式会社　バンダイロジパル</v>
          </cell>
          <cell r="C250" t="str">
            <v>3</v>
          </cell>
          <cell r="D250" t="str">
            <v>事業本部</v>
          </cell>
          <cell r="E250" t="str">
            <v>33</v>
          </cell>
          <cell r="F250" t="str">
            <v>海外業務部</v>
          </cell>
          <cell r="G250" t="str">
            <v>3301</v>
          </cell>
          <cell r="H250" t="str">
            <v>海外業務部</v>
          </cell>
          <cell r="I250" t="str">
            <v>1930</v>
          </cell>
          <cell r="J250" t="str">
            <v>海外業務</v>
          </cell>
          <cell r="K250" t="str">
            <v>1519</v>
          </cell>
          <cell r="L250" t="str">
            <v>海外　東京</v>
          </cell>
          <cell r="M250" t="str">
            <v>15194999999996259039612199999999999合計-1</v>
          </cell>
          <cell r="N250" t="str">
            <v>4</v>
          </cell>
          <cell r="P250" t="str">
            <v>6121</v>
          </cell>
          <cell r="Q250" t="str">
            <v>　当　年　合　計　</v>
          </cell>
          <cell r="U250" t="str">
            <v>2003</v>
          </cell>
          <cell r="V250">
            <v>647300</v>
          </cell>
          <cell r="W250">
            <v>1389200</v>
          </cell>
          <cell r="X250">
            <v>116270</v>
          </cell>
          <cell r="Y250">
            <v>0</v>
          </cell>
          <cell r="Z250">
            <v>553290</v>
          </cell>
          <cell r="AA250">
            <v>0</v>
          </cell>
          <cell r="AB250">
            <v>2706060</v>
          </cell>
          <cell r="AC250">
            <v>0</v>
          </cell>
          <cell r="AD250">
            <v>744600</v>
          </cell>
          <cell r="AE250">
            <v>290300</v>
          </cell>
          <cell r="AF250">
            <v>0</v>
          </cell>
          <cell r="AG250">
            <v>0</v>
          </cell>
          <cell r="AH250">
            <v>0</v>
          </cell>
          <cell r="AI250">
            <v>1034900</v>
          </cell>
          <cell r="AJ250">
            <v>3740960</v>
          </cell>
        </row>
        <row r="251">
          <cell r="A251" t="str">
            <v>1</v>
          </cell>
          <cell r="B251" t="str">
            <v>株式会社　バンダイロジパル</v>
          </cell>
          <cell r="C251" t="str">
            <v>3</v>
          </cell>
          <cell r="D251" t="str">
            <v>事業本部</v>
          </cell>
          <cell r="E251" t="str">
            <v>33</v>
          </cell>
          <cell r="F251" t="str">
            <v>海外業務部</v>
          </cell>
          <cell r="G251" t="str">
            <v>3301</v>
          </cell>
          <cell r="H251" t="str">
            <v>海外業務部</v>
          </cell>
          <cell r="I251" t="str">
            <v>1930</v>
          </cell>
          <cell r="J251" t="str">
            <v>海外業務</v>
          </cell>
          <cell r="K251" t="str">
            <v>1519</v>
          </cell>
          <cell r="L251" t="str">
            <v>海外　東京</v>
          </cell>
          <cell r="M251" t="str">
            <v>15194999999996259039612199999合計-2</v>
          </cell>
          <cell r="N251" t="str">
            <v>4</v>
          </cell>
          <cell r="P251" t="str">
            <v>6121</v>
          </cell>
          <cell r="Q251" t="str">
            <v>　昨　年　対　比（％）</v>
          </cell>
          <cell r="V251">
            <v>100</v>
          </cell>
          <cell r="W251">
            <v>100</v>
          </cell>
          <cell r="X251">
            <v>100</v>
          </cell>
          <cell r="Y251">
            <v>100</v>
          </cell>
          <cell r="Z251">
            <v>100</v>
          </cell>
          <cell r="AA251">
            <v>100</v>
          </cell>
          <cell r="AB251">
            <v>100</v>
          </cell>
          <cell r="AC251">
            <v>100</v>
          </cell>
          <cell r="AD251">
            <v>100</v>
          </cell>
          <cell r="AE251">
            <v>16</v>
          </cell>
          <cell r="AF251">
            <v>0</v>
          </cell>
          <cell r="AG251">
            <v>0</v>
          </cell>
          <cell r="AH251">
            <v>0</v>
          </cell>
          <cell r="AI251">
            <v>30</v>
          </cell>
          <cell r="AJ251">
            <v>108</v>
          </cell>
        </row>
        <row r="252">
          <cell r="A252" t="str">
            <v>1</v>
          </cell>
          <cell r="B252" t="str">
            <v>株式会社　バンダイロジパル</v>
          </cell>
          <cell r="C252" t="str">
            <v>3</v>
          </cell>
          <cell r="D252" t="str">
            <v>事業本部</v>
          </cell>
          <cell r="E252" t="str">
            <v>33</v>
          </cell>
          <cell r="F252" t="str">
            <v>海外業務部</v>
          </cell>
          <cell r="G252" t="str">
            <v>3301</v>
          </cell>
          <cell r="H252" t="str">
            <v>海外業務部</v>
          </cell>
          <cell r="I252" t="str">
            <v>1930</v>
          </cell>
          <cell r="J252" t="str">
            <v>海外業務</v>
          </cell>
          <cell r="K252" t="str">
            <v>1519</v>
          </cell>
          <cell r="L252" t="str">
            <v>海外　東京</v>
          </cell>
          <cell r="M252" t="str">
            <v>15194999999996318083777777770220034海外-12002</v>
          </cell>
          <cell r="N252" t="str">
            <v>4</v>
          </cell>
          <cell r="O252" t="str">
            <v>他店</v>
          </cell>
          <cell r="P252" t="str">
            <v>7777</v>
          </cell>
          <cell r="Q252" t="str">
            <v>ＮＶ　他店</v>
          </cell>
          <cell r="R252" t="str">
            <v>777702</v>
          </cell>
          <cell r="S252" t="str">
            <v>ＮＶ　住友倉庫　他店</v>
          </cell>
          <cell r="T252" t="str">
            <v>4海外</v>
          </cell>
          <cell r="U252" t="str">
            <v>2002</v>
          </cell>
          <cell r="V252">
            <v>1038743</v>
          </cell>
          <cell r="W252">
            <v>1057119</v>
          </cell>
          <cell r="X252">
            <v>810602</v>
          </cell>
          <cell r="Y252">
            <v>998145</v>
          </cell>
          <cell r="Z252">
            <v>484855</v>
          </cell>
          <cell r="AA252">
            <v>390170</v>
          </cell>
          <cell r="AB252">
            <v>4779634</v>
          </cell>
          <cell r="AC252">
            <v>597258</v>
          </cell>
          <cell r="AD252">
            <v>715319</v>
          </cell>
          <cell r="AE252">
            <v>749086</v>
          </cell>
          <cell r="AF252">
            <v>463750</v>
          </cell>
          <cell r="AG252">
            <v>321997</v>
          </cell>
          <cell r="AH252">
            <v>290541</v>
          </cell>
          <cell r="AI252">
            <v>3137951</v>
          </cell>
          <cell r="AJ252">
            <v>7917585</v>
          </cell>
        </row>
        <row r="253">
          <cell r="A253" t="str">
            <v>1</v>
          </cell>
          <cell r="B253" t="str">
            <v>株式会社　バンダイロジパル</v>
          </cell>
          <cell r="C253" t="str">
            <v>3</v>
          </cell>
          <cell r="D253" t="str">
            <v>事業本部</v>
          </cell>
          <cell r="E253" t="str">
            <v>33</v>
          </cell>
          <cell r="F253" t="str">
            <v>海外業務部</v>
          </cell>
          <cell r="G253" t="str">
            <v>3301</v>
          </cell>
          <cell r="H253" t="str">
            <v>海外業務部</v>
          </cell>
          <cell r="I253" t="str">
            <v>1930</v>
          </cell>
          <cell r="J253" t="str">
            <v>海外業務</v>
          </cell>
          <cell r="K253" t="str">
            <v>1519</v>
          </cell>
          <cell r="L253" t="str">
            <v>海外　東京</v>
          </cell>
          <cell r="M253" t="str">
            <v>15194999999996318083777777770220034海外-12003</v>
          </cell>
          <cell r="N253" t="str">
            <v>4</v>
          </cell>
          <cell r="O253" t="str">
            <v>他店</v>
          </cell>
          <cell r="P253" t="str">
            <v>7777</v>
          </cell>
          <cell r="Q253" t="str">
            <v>ＮＶ　他店</v>
          </cell>
          <cell r="R253" t="str">
            <v>777702</v>
          </cell>
          <cell r="S253" t="str">
            <v>ＮＶ　住友倉庫　他店</v>
          </cell>
          <cell r="T253" t="str">
            <v>4海外</v>
          </cell>
          <cell r="U253" t="str">
            <v>2003</v>
          </cell>
          <cell r="V253">
            <v>313348</v>
          </cell>
          <cell r="W253">
            <v>156135</v>
          </cell>
          <cell r="X253">
            <v>354519</v>
          </cell>
          <cell r="Y253">
            <v>207294</v>
          </cell>
          <cell r="Z253">
            <v>427959</v>
          </cell>
          <cell r="AA253">
            <v>276515</v>
          </cell>
          <cell r="AB253">
            <v>1735770</v>
          </cell>
          <cell r="AC253">
            <v>343425</v>
          </cell>
          <cell r="AD253">
            <v>251468</v>
          </cell>
          <cell r="AE253">
            <v>666897</v>
          </cell>
          <cell r="AF253">
            <v>195296</v>
          </cell>
          <cell r="AG253">
            <v>277228</v>
          </cell>
          <cell r="AH253">
            <v>211832</v>
          </cell>
          <cell r="AI253">
            <v>1946146</v>
          </cell>
          <cell r="AJ253">
            <v>3681916</v>
          </cell>
        </row>
        <row r="254">
          <cell r="A254" t="str">
            <v>1</v>
          </cell>
          <cell r="B254" t="str">
            <v>株式会社　バンダイロジパル</v>
          </cell>
          <cell r="C254" t="str">
            <v>3</v>
          </cell>
          <cell r="D254" t="str">
            <v>事業本部</v>
          </cell>
          <cell r="E254" t="str">
            <v>33</v>
          </cell>
          <cell r="F254" t="str">
            <v>海外業務部</v>
          </cell>
          <cell r="G254" t="str">
            <v>3301</v>
          </cell>
          <cell r="H254" t="str">
            <v>海外業務部</v>
          </cell>
          <cell r="I254" t="str">
            <v>1930</v>
          </cell>
          <cell r="J254" t="str">
            <v>海外業務</v>
          </cell>
          <cell r="K254" t="str">
            <v>1519</v>
          </cell>
          <cell r="L254" t="str">
            <v>海外　東京</v>
          </cell>
          <cell r="M254" t="str">
            <v>15194999999996318083777799999999999合計-0</v>
          </cell>
          <cell r="N254" t="str">
            <v>4</v>
          </cell>
          <cell r="P254" t="str">
            <v>7777</v>
          </cell>
          <cell r="Q254" t="str">
            <v>　前　年　合　計　</v>
          </cell>
          <cell r="U254" t="str">
            <v>2002</v>
          </cell>
          <cell r="V254">
            <v>1038743</v>
          </cell>
          <cell r="W254">
            <v>1057119</v>
          </cell>
          <cell r="X254">
            <v>810602</v>
          </cell>
          <cell r="Y254">
            <v>998145</v>
          </cell>
          <cell r="Z254">
            <v>484855</v>
          </cell>
          <cell r="AA254">
            <v>390170</v>
          </cell>
          <cell r="AB254">
            <v>4779634</v>
          </cell>
          <cell r="AC254">
            <v>597258</v>
          </cell>
          <cell r="AD254">
            <v>715319</v>
          </cell>
          <cell r="AE254">
            <v>749086</v>
          </cell>
          <cell r="AF254">
            <v>463750</v>
          </cell>
          <cell r="AG254">
            <v>321997</v>
          </cell>
          <cell r="AH254">
            <v>290541</v>
          </cell>
          <cell r="AI254">
            <v>3137951</v>
          </cell>
          <cell r="AJ254">
            <v>7917585</v>
          </cell>
        </row>
        <row r="255">
          <cell r="A255" t="str">
            <v>1</v>
          </cell>
          <cell r="B255" t="str">
            <v>株式会社　バンダイロジパル</v>
          </cell>
          <cell r="C255" t="str">
            <v>3</v>
          </cell>
          <cell r="D255" t="str">
            <v>事業本部</v>
          </cell>
          <cell r="E255" t="str">
            <v>33</v>
          </cell>
          <cell r="F255" t="str">
            <v>海外業務部</v>
          </cell>
          <cell r="G255" t="str">
            <v>3301</v>
          </cell>
          <cell r="H255" t="str">
            <v>海外業務部</v>
          </cell>
          <cell r="I255" t="str">
            <v>1930</v>
          </cell>
          <cell r="J255" t="str">
            <v>海外業務</v>
          </cell>
          <cell r="K255" t="str">
            <v>1519</v>
          </cell>
          <cell r="L255" t="str">
            <v>海外　東京</v>
          </cell>
          <cell r="M255" t="str">
            <v>15194999999996318083777799999999999合計-1</v>
          </cell>
          <cell r="N255" t="str">
            <v>4</v>
          </cell>
          <cell r="P255" t="str">
            <v>7777</v>
          </cell>
          <cell r="Q255" t="str">
            <v>　当　年　合　計　</v>
          </cell>
          <cell r="U255" t="str">
            <v>2003</v>
          </cell>
          <cell r="V255">
            <v>313348</v>
          </cell>
          <cell r="W255">
            <v>156135</v>
          </cell>
          <cell r="X255">
            <v>354519</v>
          </cell>
          <cell r="Y255">
            <v>207294</v>
          </cell>
          <cell r="Z255">
            <v>427959</v>
          </cell>
          <cell r="AA255">
            <v>276515</v>
          </cell>
          <cell r="AB255">
            <v>1735770</v>
          </cell>
          <cell r="AC255">
            <v>343425</v>
          </cell>
          <cell r="AD255">
            <v>251468</v>
          </cell>
          <cell r="AE255">
            <v>666897</v>
          </cell>
          <cell r="AF255">
            <v>195296</v>
          </cell>
          <cell r="AG255">
            <v>277228</v>
          </cell>
          <cell r="AH255">
            <v>211832</v>
          </cell>
          <cell r="AI255">
            <v>1946146</v>
          </cell>
          <cell r="AJ255">
            <v>3681916</v>
          </cell>
        </row>
        <row r="256">
          <cell r="A256" t="str">
            <v>1</v>
          </cell>
          <cell r="B256" t="str">
            <v>株式会社　バンダイロジパル</v>
          </cell>
          <cell r="C256" t="str">
            <v>3</v>
          </cell>
          <cell r="D256" t="str">
            <v>事業本部</v>
          </cell>
          <cell r="E256" t="str">
            <v>33</v>
          </cell>
          <cell r="F256" t="str">
            <v>海外業務部</v>
          </cell>
          <cell r="G256" t="str">
            <v>3301</v>
          </cell>
          <cell r="H256" t="str">
            <v>海外業務部</v>
          </cell>
          <cell r="I256" t="str">
            <v>1930</v>
          </cell>
          <cell r="J256" t="str">
            <v>海外業務</v>
          </cell>
          <cell r="K256" t="str">
            <v>1519</v>
          </cell>
          <cell r="L256" t="str">
            <v>海外　東京</v>
          </cell>
          <cell r="M256" t="str">
            <v>15194999999996318083777799999合計-2</v>
          </cell>
          <cell r="N256" t="str">
            <v>4</v>
          </cell>
          <cell r="P256" t="str">
            <v>7777</v>
          </cell>
          <cell r="Q256" t="str">
            <v>　昨　年　対　比（％）</v>
          </cell>
          <cell r="V256">
            <v>30</v>
          </cell>
          <cell r="W256">
            <v>14</v>
          </cell>
          <cell r="X256">
            <v>43</v>
          </cell>
          <cell r="Y256">
            <v>20</v>
          </cell>
          <cell r="Z256">
            <v>88</v>
          </cell>
          <cell r="AA256">
            <v>70</v>
          </cell>
          <cell r="AB256">
            <v>36</v>
          </cell>
          <cell r="AC256">
            <v>57</v>
          </cell>
          <cell r="AD256">
            <v>35</v>
          </cell>
          <cell r="AE256">
            <v>89</v>
          </cell>
          <cell r="AF256">
            <v>42</v>
          </cell>
          <cell r="AG256">
            <v>86</v>
          </cell>
          <cell r="AH256">
            <v>72</v>
          </cell>
          <cell r="AI256">
            <v>62</v>
          </cell>
          <cell r="AJ256">
            <v>46</v>
          </cell>
        </row>
        <row r="257">
          <cell r="A257" t="str">
            <v>1</v>
          </cell>
          <cell r="B257" t="str">
            <v>株式会社　バンダイロジパル</v>
          </cell>
          <cell r="C257" t="str">
            <v>3</v>
          </cell>
          <cell r="D257" t="str">
            <v>事業本部</v>
          </cell>
          <cell r="E257" t="str">
            <v>33</v>
          </cell>
          <cell r="F257" t="str">
            <v>海外業務部</v>
          </cell>
          <cell r="G257" t="str">
            <v>3301</v>
          </cell>
          <cell r="H257" t="str">
            <v>海外業務部</v>
          </cell>
          <cell r="I257" t="str">
            <v>1930</v>
          </cell>
          <cell r="J257" t="str">
            <v>海外業務</v>
          </cell>
          <cell r="K257" t="str">
            <v>1519</v>
          </cell>
          <cell r="L257" t="str">
            <v>海外　東京</v>
          </cell>
          <cell r="M257" t="str">
            <v>15194999999996754032871587150020034海外-12002</v>
          </cell>
          <cell r="N257" t="str">
            <v>4</v>
          </cell>
          <cell r="O257" t="str">
            <v>他店</v>
          </cell>
          <cell r="P257" t="str">
            <v>8715</v>
          </cell>
          <cell r="Q257" t="str">
            <v>株式会社渡辺技研</v>
          </cell>
          <cell r="R257" t="str">
            <v>871500</v>
          </cell>
          <cell r="S257" t="str">
            <v>株式会社渡辺技研(海外)</v>
          </cell>
          <cell r="T257" t="str">
            <v>4海外</v>
          </cell>
          <cell r="U257" t="str">
            <v>2002</v>
          </cell>
          <cell r="V257">
            <v>0</v>
          </cell>
          <cell r="W257">
            <v>0</v>
          </cell>
          <cell r="X257">
            <v>0</v>
          </cell>
          <cell r="Y257">
            <v>9300</v>
          </cell>
          <cell r="Z257">
            <v>0</v>
          </cell>
          <cell r="AA257">
            <v>434878</v>
          </cell>
          <cell r="AB257">
            <v>444178</v>
          </cell>
          <cell r="AC257">
            <v>357407</v>
          </cell>
          <cell r="AD257">
            <v>57314</v>
          </cell>
          <cell r="AE257">
            <v>145177</v>
          </cell>
          <cell r="AF257">
            <v>212100</v>
          </cell>
          <cell r="AG257">
            <v>0</v>
          </cell>
          <cell r="AH257">
            <v>255607</v>
          </cell>
          <cell r="AI257">
            <v>1027605</v>
          </cell>
          <cell r="AJ257">
            <v>1471783</v>
          </cell>
        </row>
        <row r="258">
          <cell r="A258" t="str">
            <v>1</v>
          </cell>
          <cell r="B258" t="str">
            <v>株式会社　バンダイロジパル</v>
          </cell>
          <cell r="C258" t="str">
            <v>3</v>
          </cell>
          <cell r="D258" t="str">
            <v>事業本部</v>
          </cell>
          <cell r="E258" t="str">
            <v>33</v>
          </cell>
          <cell r="F258" t="str">
            <v>海外業務部</v>
          </cell>
          <cell r="G258" t="str">
            <v>3301</v>
          </cell>
          <cell r="H258" t="str">
            <v>海外業務部</v>
          </cell>
          <cell r="I258" t="str">
            <v>1930</v>
          </cell>
          <cell r="J258" t="str">
            <v>海外業務</v>
          </cell>
          <cell r="K258" t="str">
            <v>1519</v>
          </cell>
          <cell r="L258" t="str">
            <v>海外　東京</v>
          </cell>
          <cell r="M258" t="str">
            <v>15194999999996754032871587150020034海外-12003</v>
          </cell>
          <cell r="N258" t="str">
            <v>4</v>
          </cell>
          <cell r="O258" t="str">
            <v>他店</v>
          </cell>
          <cell r="P258" t="str">
            <v>8715</v>
          </cell>
          <cell r="Q258" t="str">
            <v>株式会社渡辺技研</v>
          </cell>
          <cell r="R258" t="str">
            <v>871500</v>
          </cell>
          <cell r="S258" t="str">
            <v>株式会社渡辺技研(海外)</v>
          </cell>
          <cell r="T258" t="str">
            <v>4海外</v>
          </cell>
          <cell r="U258" t="str">
            <v>2003</v>
          </cell>
          <cell r="V258">
            <v>0</v>
          </cell>
          <cell r="W258">
            <v>121928</v>
          </cell>
          <cell r="X258">
            <v>365400</v>
          </cell>
          <cell r="Y258">
            <v>265243</v>
          </cell>
          <cell r="Z258">
            <v>182153</v>
          </cell>
          <cell r="AA258">
            <v>219671</v>
          </cell>
          <cell r="AB258">
            <v>1154395</v>
          </cell>
          <cell r="AC258">
            <v>423104</v>
          </cell>
          <cell r="AD258">
            <v>498866</v>
          </cell>
          <cell r="AE258">
            <v>367744</v>
          </cell>
          <cell r="AF258">
            <v>321250</v>
          </cell>
          <cell r="AG258">
            <v>480608</v>
          </cell>
          <cell r="AH258">
            <v>0</v>
          </cell>
          <cell r="AI258">
            <v>2091572</v>
          </cell>
          <cell r="AJ258">
            <v>3245967</v>
          </cell>
        </row>
        <row r="259">
          <cell r="A259" t="str">
            <v>1</v>
          </cell>
          <cell r="B259" t="str">
            <v>株式会社　バンダイロジパル</v>
          </cell>
          <cell r="C259" t="str">
            <v>3</v>
          </cell>
          <cell r="D259" t="str">
            <v>事業本部</v>
          </cell>
          <cell r="E259" t="str">
            <v>33</v>
          </cell>
          <cell r="F259" t="str">
            <v>海外業務部</v>
          </cell>
          <cell r="G259" t="str">
            <v>3301</v>
          </cell>
          <cell r="H259" t="str">
            <v>海外業務部</v>
          </cell>
          <cell r="I259" t="str">
            <v>1930</v>
          </cell>
          <cell r="J259" t="str">
            <v>海外業務</v>
          </cell>
          <cell r="K259" t="str">
            <v>1519</v>
          </cell>
          <cell r="L259" t="str">
            <v>海外　東京</v>
          </cell>
          <cell r="M259" t="str">
            <v>15194999999996754032871599999999999合計-0</v>
          </cell>
          <cell r="N259" t="str">
            <v>4</v>
          </cell>
          <cell r="P259" t="str">
            <v>8715</v>
          </cell>
          <cell r="Q259" t="str">
            <v>　前　年　合　計　</v>
          </cell>
          <cell r="U259" t="str">
            <v>2002</v>
          </cell>
          <cell r="V259">
            <v>0</v>
          </cell>
          <cell r="W259">
            <v>0</v>
          </cell>
          <cell r="X259">
            <v>0</v>
          </cell>
          <cell r="Y259">
            <v>9300</v>
          </cell>
          <cell r="Z259">
            <v>0</v>
          </cell>
          <cell r="AA259">
            <v>434878</v>
          </cell>
          <cell r="AB259">
            <v>444178</v>
          </cell>
          <cell r="AC259">
            <v>357407</v>
          </cell>
          <cell r="AD259">
            <v>57314</v>
          </cell>
          <cell r="AE259">
            <v>145177</v>
          </cell>
          <cell r="AF259">
            <v>212100</v>
          </cell>
          <cell r="AG259">
            <v>0</v>
          </cell>
          <cell r="AH259">
            <v>255607</v>
          </cell>
          <cell r="AI259">
            <v>1027605</v>
          </cell>
          <cell r="AJ259">
            <v>1471783</v>
          </cell>
        </row>
        <row r="260">
          <cell r="A260" t="str">
            <v>1</v>
          </cell>
          <cell r="B260" t="str">
            <v>株式会社　バンダイロジパル</v>
          </cell>
          <cell r="C260" t="str">
            <v>3</v>
          </cell>
          <cell r="D260" t="str">
            <v>事業本部</v>
          </cell>
          <cell r="E260" t="str">
            <v>33</v>
          </cell>
          <cell r="F260" t="str">
            <v>海外業務部</v>
          </cell>
          <cell r="G260" t="str">
            <v>3301</v>
          </cell>
          <cell r="H260" t="str">
            <v>海外業務部</v>
          </cell>
          <cell r="I260" t="str">
            <v>1930</v>
          </cell>
          <cell r="J260" t="str">
            <v>海外業務</v>
          </cell>
          <cell r="K260" t="str">
            <v>1519</v>
          </cell>
          <cell r="L260" t="str">
            <v>海外　東京</v>
          </cell>
          <cell r="M260" t="str">
            <v>15194999999996754032871599999999999合計-1</v>
          </cell>
          <cell r="N260" t="str">
            <v>4</v>
          </cell>
          <cell r="P260" t="str">
            <v>8715</v>
          </cell>
          <cell r="Q260" t="str">
            <v>　当　年　合　計　</v>
          </cell>
          <cell r="U260" t="str">
            <v>2003</v>
          </cell>
          <cell r="V260">
            <v>0</v>
          </cell>
          <cell r="W260">
            <v>121928</v>
          </cell>
          <cell r="X260">
            <v>365400</v>
          </cell>
          <cell r="Y260">
            <v>265243</v>
          </cell>
          <cell r="Z260">
            <v>182153</v>
          </cell>
          <cell r="AA260">
            <v>219671</v>
          </cell>
          <cell r="AB260">
            <v>1154395</v>
          </cell>
          <cell r="AC260">
            <v>423104</v>
          </cell>
          <cell r="AD260">
            <v>498866</v>
          </cell>
          <cell r="AE260">
            <v>367744</v>
          </cell>
          <cell r="AF260">
            <v>321250</v>
          </cell>
          <cell r="AG260">
            <v>480608</v>
          </cell>
          <cell r="AH260">
            <v>0</v>
          </cell>
          <cell r="AI260">
            <v>2091572</v>
          </cell>
          <cell r="AJ260">
            <v>3245967</v>
          </cell>
        </row>
        <row r="261">
          <cell r="A261" t="str">
            <v>1</v>
          </cell>
          <cell r="B261" t="str">
            <v>株式会社　バンダイロジパル</v>
          </cell>
          <cell r="C261" t="str">
            <v>3</v>
          </cell>
          <cell r="D261" t="str">
            <v>事業本部</v>
          </cell>
          <cell r="E261" t="str">
            <v>33</v>
          </cell>
          <cell r="F261" t="str">
            <v>海外業務部</v>
          </cell>
          <cell r="G261" t="str">
            <v>3301</v>
          </cell>
          <cell r="H261" t="str">
            <v>海外業務部</v>
          </cell>
          <cell r="I261" t="str">
            <v>1930</v>
          </cell>
          <cell r="J261" t="str">
            <v>海外業務</v>
          </cell>
          <cell r="K261" t="str">
            <v>1519</v>
          </cell>
          <cell r="L261" t="str">
            <v>海外　東京</v>
          </cell>
          <cell r="M261" t="str">
            <v>15194999999996754032871599999合計-2</v>
          </cell>
          <cell r="N261" t="str">
            <v>4</v>
          </cell>
          <cell r="P261" t="str">
            <v>8715</v>
          </cell>
          <cell r="Q261" t="str">
            <v>　昨　年　対　比（％）</v>
          </cell>
          <cell r="V261">
            <v>100</v>
          </cell>
          <cell r="W261">
            <v>100</v>
          </cell>
          <cell r="X261">
            <v>100</v>
          </cell>
          <cell r="Y261">
            <v>2852</v>
          </cell>
          <cell r="Z261">
            <v>100</v>
          </cell>
          <cell r="AA261">
            <v>50</v>
          </cell>
          <cell r="AB261">
            <v>259</v>
          </cell>
          <cell r="AC261">
            <v>118</v>
          </cell>
          <cell r="AD261">
            <v>870</v>
          </cell>
          <cell r="AE261">
            <v>253</v>
          </cell>
          <cell r="AF261">
            <v>151</v>
          </cell>
          <cell r="AG261">
            <v>100</v>
          </cell>
          <cell r="AH261">
            <v>0</v>
          </cell>
          <cell r="AI261">
            <v>203</v>
          </cell>
          <cell r="AJ261">
            <v>220</v>
          </cell>
        </row>
        <row r="262">
          <cell r="A262" t="str">
            <v>1</v>
          </cell>
          <cell r="B262" t="str">
            <v>株式会社　バンダイロジパル</v>
          </cell>
          <cell r="C262" t="str">
            <v>3</v>
          </cell>
          <cell r="D262" t="str">
            <v>事業本部</v>
          </cell>
          <cell r="E262" t="str">
            <v>33</v>
          </cell>
          <cell r="F262" t="str">
            <v>海外業務部</v>
          </cell>
          <cell r="G262" t="str">
            <v>3301</v>
          </cell>
          <cell r="H262" t="str">
            <v>海外業務部</v>
          </cell>
          <cell r="I262" t="str">
            <v>1930</v>
          </cell>
          <cell r="J262" t="str">
            <v>海外業務</v>
          </cell>
          <cell r="K262" t="str">
            <v>1519</v>
          </cell>
          <cell r="L262" t="str">
            <v>海外　東京</v>
          </cell>
          <cell r="M262" t="str">
            <v>15194999999996768234515351530020034海外-12002</v>
          </cell>
          <cell r="N262" t="str">
            <v>4</v>
          </cell>
          <cell r="O262" t="str">
            <v>他店</v>
          </cell>
          <cell r="P262" t="str">
            <v>5153</v>
          </cell>
          <cell r="Q262" t="str">
            <v>㈱パワー</v>
          </cell>
          <cell r="R262" t="str">
            <v>515300</v>
          </cell>
          <cell r="S262" t="str">
            <v>株式会社パワー</v>
          </cell>
          <cell r="T262" t="str">
            <v>4海外</v>
          </cell>
          <cell r="U262" t="str">
            <v>2002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294288</v>
          </cell>
          <cell r="AD262">
            <v>636577</v>
          </cell>
          <cell r="AE262">
            <v>94963</v>
          </cell>
          <cell r="AF262">
            <v>487818</v>
          </cell>
          <cell r="AG262">
            <v>948686</v>
          </cell>
          <cell r="AH262">
            <v>218800</v>
          </cell>
          <cell r="AI262">
            <v>2681132</v>
          </cell>
          <cell r="AJ262">
            <v>2681132</v>
          </cell>
        </row>
        <row r="263">
          <cell r="A263" t="str">
            <v>1</v>
          </cell>
          <cell r="B263" t="str">
            <v>株式会社　バンダイロジパル</v>
          </cell>
          <cell r="C263" t="str">
            <v>3</v>
          </cell>
          <cell r="D263" t="str">
            <v>事業本部</v>
          </cell>
          <cell r="E263" t="str">
            <v>33</v>
          </cell>
          <cell r="F263" t="str">
            <v>海外業務部</v>
          </cell>
          <cell r="G263" t="str">
            <v>3301</v>
          </cell>
          <cell r="H263" t="str">
            <v>海外業務部</v>
          </cell>
          <cell r="I263" t="str">
            <v>1930</v>
          </cell>
          <cell r="J263" t="str">
            <v>海外業務</v>
          </cell>
          <cell r="K263" t="str">
            <v>1519</v>
          </cell>
          <cell r="L263" t="str">
            <v>海外　東京</v>
          </cell>
          <cell r="M263" t="str">
            <v>15194999999996768234515351530020034海外-12003</v>
          </cell>
          <cell r="N263" t="str">
            <v>4</v>
          </cell>
          <cell r="O263" t="str">
            <v>他店</v>
          </cell>
          <cell r="P263" t="str">
            <v>5153</v>
          </cell>
          <cell r="Q263" t="str">
            <v>㈱パワー</v>
          </cell>
          <cell r="R263" t="str">
            <v>515300</v>
          </cell>
          <cell r="S263" t="str">
            <v>株式会社パワー</v>
          </cell>
          <cell r="T263" t="str">
            <v>4海外</v>
          </cell>
          <cell r="U263" t="str">
            <v>2003</v>
          </cell>
          <cell r="V263">
            <v>211222</v>
          </cell>
          <cell r="W263">
            <v>566434</v>
          </cell>
          <cell r="X263">
            <v>540668</v>
          </cell>
          <cell r="Y263">
            <v>0</v>
          </cell>
          <cell r="Z263">
            <v>167772</v>
          </cell>
          <cell r="AA263">
            <v>315320</v>
          </cell>
          <cell r="AB263">
            <v>1801416</v>
          </cell>
          <cell r="AC263">
            <v>186968</v>
          </cell>
          <cell r="AD263">
            <v>135016</v>
          </cell>
          <cell r="AE263">
            <v>324365</v>
          </cell>
          <cell r="AF263">
            <v>99300</v>
          </cell>
          <cell r="AG263">
            <v>350140</v>
          </cell>
          <cell r="AH263">
            <v>334560</v>
          </cell>
          <cell r="AI263">
            <v>1430349</v>
          </cell>
          <cell r="AJ263">
            <v>3231765</v>
          </cell>
        </row>
        <row r="264">
          <cell r="A264" t="str">
            <v>1</v>
          </cell>
          <cell r="B264" t="str">
            <v>株式会社　バンダイロジパル</v>
          </cell>
          <cell r="C264" t="str">
            <v>3</v>
          </cell>
          <cell r="D264" t="str">
            <v>事業本部</v>
          </cell>
          <cell r="E264" t="str">
            <v>33</v>
          </cell>
          <cell r="F264" t="str">
            <v>海外業務部</v>
          </cell>
          <cell r="G264" t="str">
            <v>3301</v>
          </cell>
          <cell r="H264" t="str">
            <v>海外業務部</v>
          </cell>
          <cell r="I264" t="str">
            <v>1930</v>
          </cell>
          <cell r="J264" t="str">
            <v>海外業務</v>
          </cell>
          <cell r="K264" t="str">
            <v>1519</v>
          </cell>
          <cell r="L264" t="str">
            <v>海外　東京</v>
          </cell>
          <cell r="M264" t="str">
            <v>15194999999996768234515351530120034海外-12003</v>
          </cell>
          <cell r="N264" t="str">
            <v>4</v>
          </cell>
          <cell r="O264" t="str">
            <v>他店</v>
          </cell>
          <cell r="P264" t="str">
            <v>5153</v>
          </cell>
          <cell r="Q264" t="str">
            <v>㈱パワー</v>
          </cell>
          <cell r="R264" t="str">
            <v>515301</v>
          </cell>
          <cell r="S264" t="str">
            <v>株式会社パワー　(立替）</v>
          </cell>
          <cell r="T264" t="str">
            <v>4海外</v>
          </cell>
          <cell r="U264" t="str">
            <v>2003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</row>
        <row r="265">
          <cell r="A265" t="str">
            <v>1</v>
          </cell>
          <cell r="B265" t="str">
            <v>株式会社　バンダイロジパル</v>
          </cell>
          <cell r="C265" t="str">
            <v>3</v>
          </cell>
          <cell r="D265" t="str">
            <v>事業本部</v>
          </cell>
          <cell r="E265" t="str">
            <v>33</v>
          </cell>
          <cell r="F265" t="str">
            <v>海外業務部</v>
          </cell>
          <cell r="G265" t="str">
            <v>3301</v>
          </cell>
          <cell r="H265" t="str">
            <v>海外業務部</v>
          </cell>
          <cell r="I265" t="str">
            <v>1930</v>
          </cell>
          <cell r="J265" t="str">
            <v>海外業務</v>
          </cell>
          <cell r="K265" t="str">
            <v>1519</v>
          </cell>
          <cell r="L265" t="str">
            <v>海外　東京</v>
          </cell>
          <cell r="M265" t="str">
            <v>15194999999996768234515399999999999合計-0</v>
          </cell>
          <cell r="N265" t="str">
            <v>4</v>
          </cell>
          <cell r="P265" t="str">
            <v>5153</v>
          </cell>
          <cell r="Q265" t="str">
            <v>　前　年　合　計　</v>
          </cell>
          <cell r="S265" t="str">
            <v>株式会社パワー</v>
          </cell>
          <cell r="U265" t="str">
            <v>2002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294288</v>
          </cell>
          <cell r="AD265">
            <v>636577</v>
          </cell>
          <cell r="AE265">
            <v>94963</v>
          </cell>
          <cell r="AF265">
            <v>487818</v>
          </cell>
          <cell r="AG265">
            <v>948686</v>
          </cell>
          <cell r="AH265">
            <v>218800</v>
          </cell>
          <cell r="AI265">
            <v>2681132</v>
          </cell>
          <cell r="AJ265">
            <v>2681132</v>
          </cell>
        </row>
        <row r="266">
          <cell r="A266" t="str">
            <v>1</v>
          </cell>
          <cell r="B266" t="str">
            <v>株式会社　バンダイロジパル</v>
          </cell>
          <cell r="C266" t="str">
            <v>3</v>
          </cell>
          <cell r="D266" t="str">
            <v>事業本部</v>
          </cell>
          <cell r="E266" t="str">
            <v>33</v>
          </cell>
          <cell r="F266" t="str">
            <v>海外業務部</v>
          </cell>
          <cell r="G266" t="str">
            <v>3301</v>
          </cell>
          <cell r="H266" t="str">
            <v>海外業務部</v>
          </cell>
          <cell r="I266" t="str">
            <v>1930</v>
          </cell>
          <cell r="J266" t="str">
            <v>海外業務</v>
          </cell>
          <cell r="K266" t="str">
            <v>1519</v>
          </cell>
          <cell r="L266" t="str">
            <v>海外　東京</v>
          </cell>
          <cell r="M266" t="str">
            <v>15194999999996768234515399999999999合計-1</v>
          </cell>
          <cell r="N266" t="str">
            <v>4</v>
          </cell>
          <cell r="P266" t="str">
            <v>5153</v>
          </cell>
          <cell r="Q266" t="str">
            <v>　当　年　合　計　</v>
          </cell>
          <cell r="S266" t="str">
            <v>株式会社パワー</v>
          </cell>
          <cell r="U266" t="str">
            <v>2003</v>
          </cell>
          <cell r="V266">
            <v>211222</v>
          </cell>
          <cell r="W266">
            <v>566434</v>
          </cell>
          <cell r="X266">
            <v>540668</v>
          </cell>
          <cell r="Y266">
            <v>0</v>
          </cell>
          <cell r="Z266">
            <v>167772</v>
          </cell>
          <cell r="AA266">
            <v>315320</v>
          </cell>
          <cell r="AB266">
            <v>1801416</v>
          </cell>
          <cell r="AC266">
            <v>186968</v>
          </cell>
          <cell r="AD266">
            <v>135016</v>
          </cell>
          <cell r="AE266">
            <v>324365</v>
          </cell>
          <cell r="AF266">
            <v>99300</v>
          </cell>
          <cell r="AG266">
            <v>350140</v>
          </cell>
          <cell r="AH266">
            <v>334560</v>
          </cell>
          <cell r="AI266">
            <v>1430349</v>
          </cell>
          <cell r="AJ266">
            <v>3231765</v>
          </cell>
        </row>
        <row r="267">
          <cell r="A267" t="str">
            <v>1</v>
          </cell>
          <cell r="B267" t="str">
            <v>株式会社　バンダイロジパル</v>
          </cell>
          <cell r="C267" t="str">
            <v>3</v>
          </cell>
          <cell r="D267" t="str">
            <v>事業本部</v>
          </cell>
          <cell r="E267" t="str">
            <v>33</v>
          </cell>
          <cell r="F267" t="str">
            <v>海外業務部</v>
          </cell>
          <cell r="G267" t="str">
            <v>3301</v>
          </cell>
          <cell r="H267" t="str">
            <v>海外業務部</v>
          </cell>
          <cell r="I267" t="str">
            <v>1930</v>
          </cell>
          <cell r="J267" t="str">
            <v>海外業務</v>
          </cell>
          <cell r="K267" t="str">
            <v>1519</v>
          </cell>
          <cell r="L267" t="str">
            <v>海外　東京</v>
          </cell>
          <cell r="M267" t="str">
            <v>15194999999996768234515399999合計-2</v>
          </cell>
          <cell r="N267" t="str">
            <v>4</v>
          </cell>
          <cell r="P267" t="str">
            <v>5153</v>
          </cell>
          <cell r="Q267" t="str">
            <v>　昨　年　対　比（％）</v>
          </cell>
          <cell r="V267">
            <v>100</v>
          </cell>
          <cell r="W267">
            <v>100</v>
          </cell>
          <cell r="X267">
            <v>100</v>
          </cell>
          <cell r="Y267">
            <v>100</v>
          </cell>
          <cell r="Z267">
            <v>100</v>
          </cell>
          <cell r="AA267">
            <v>100</v>
          </cell>
          <cell r="AB267">
            <v>100</v>
          </cell>
          <cell r="AC267">
            <v>63</v>
          </cell>
          <cell r="AD267">
            <v>21</v>
          </cell>
          <cell r="AE267">
            <v>341</v>
          </cell>
          <cell r="AF267">
            <v>20</v>
          </cell>
          <cell r="AG267">
            <v>36</v>
          </cell>
          <cell r="AH267">
            <v>152</v>
          </cell>
          <cell r="AI267">
            <v>53</v>
          </cell>
          <cell r="AJ267">
            <v>120</v>
          </cell>
        </row>
        <row r="268">
          <cell r="A268" t="str">
            <v>1</v>
          </cell>
          <cell r="B268" t="str">
            <v>株式会社　バンダイロジパル</v>
          </cell>
          <cell r="C268" t="str">
            <v>3</v>
          </cell>
          <cell r="D268" t="str">
            <v>事業本部</v>
          </cell>
          <cell r="E268" t="str">
            <v>33</v>
          </cell>
          <cell r="F268" t="str">
            <v>海外業務部</v>
          </cell>
          <cell r="G268" t="str">
            <v>3301</v>
          </cell>
          <cell r="H268" t="str">
            <v>海外業務部</v>
          </cell>
          <cell r="I268" t="str">
            <v>1930</v>
          </cell>
          <cell r="J268" t="str">
            <v>海外業務</v>
          </cell>
          <cell r="K268" t="str">
            <v>1519</v>
          </cell>
          <cell r="L268" t="str">
            <v>海外　東京</v>
          </cell>
          <cell r="M268" t="str">
            <v>15194999999996880045251225120020034海外-12002</v>
          </cell>
          <cell r="N268" t="str">
            <v>4</v>
          </cell>
          <cell r="O268" t="str">
            <v>他店</v>
          </cell>
          <cell r="P268" t="str">
            <v>2512</v>
          </cell>
          <cell r="Q268" t="str">
            <v>㈱ ｽﾋﾟｯｸｽ</v>
          </cell>
          <cell r="R268" t="str">
            <v>251200</v>
          </cell>
          <cell r="S268" t="str">
            <v>株式会社 スピックス　海外</v>
          </cell>
          <cell r="T268" t="str">
            <v>4海外</v>
          </cell>
          <cell r="U268" t="str">
            <v>2002</v>
          </cell>
          <cell r="V268">
            <v>324395</v>
          </cell>
          <cell r="W268">
            <v>521407</v>
          </cell>
          <cell r="X268">
            <v>195112</v>
          </cell>
          <cell r="Y268">
            <v>158608</v>
          </cell>
          <cell r="Z268">
            <v>408146</v>
          </cell>
          <cell r="AA268">
            <v>442076</v>
          </cell>
          <cell r="AB268">
            <v>2049744</v>
          </cell>
          <cell r="AC268">
            <v>422539</v>
          </cell>
          <cell r="AD268">
            <v>563815</v>
          </cell>
          <cell r="AE268">
            <v>210600</v>
          </cell>
          <cell r="AF268">
            <v>606610</v>
          </cell>
          <cell r="AG268">
            <v>464193</v>
          </cell>
          <cell r="AH268">
            <v>93699</v>
          </cell>
          <cell r="AI268">
            <v>2361456</v>
          </cell>
          <cell r="AJ268">
            <v>4411200</v>
          </cell>
        </row>
        <row r="269">
          <cell r="A269" t="str">
            <v>1</v>
          </cell>
          <cell r="B269" t="str">
            <v>株式会社　バンダイロジパル</v>
          </cell>
          <cell r="C269" t="str">
            <v>3</v>
          </cell>
          <cell r="D269" t="str">
            <v>事業本部</v>
          </cell>
          <cell r="E269" t="str">
            <v>33</v>
          </cell>
          <cell r="F269" t="str">
            <v>海外業務部</v>
          </cell>
          <cell r="G269" t="str">
            <v>3301</v>
          </cell>
          <cell r="H269" t="str">
            <v>海外業務部</v>
          </cell>
          <cell r="I269" t="str">
            <v>1930</v>
          </cell>
          <cell r="J269" t="str">
            <v>海外業務</v>
          </cell>
          <cell r="K269" t="str">
            <v>1519</v>
          </cell>
          <cell r="L269" t="str">
            <v>海外　東京</v>
          </cell>
          <cell r="M269" t="str">
            <v>15194999999996880045251225120020034海外-12003</v>
          </cell>
          <cell r="N269" t="str">
            <v>4</v>
          </cell>
          <cell r="O269" t="str">
            <v>他店</v>
          </cell>
          <cell r="P269" t="str">
            <v>2512</v>
          </cell>
          <cell r="Q269" t="str">
            <v>㈱ ｽﾋﾟｯｸｽ</v>
          </cell>
          <cell r="R269" t="str">
            <v>251200</v>
          </cell>
          <cell r="S269" t="str">
            <v>株式会社 スピックス　海外</v>
          </cell>
          <cell r="T269" t="str">
            <v>4海外</v>
          </cell>
          <cell r="U269" t="str">
            <v>2003</v>
          </cell>
          <cell r="V269">
            <v>192419</v>
          </cell>
          <cell r="W269">
            <v>304460</v>
          </cell>
          <cell r="X269">
            <v>376008</v>
          </cell>
          <cell r="Y269">
            <v>254061</v>
          </cell>
          <cell r="Z269">
            <v>605989</v>
          </cell>
          <cell r="AA269">
            <v>260026</v>
          </cell>
          <cell r="AB269">
            <v>1992963</v>
          </cell>
          <cell r="AC269">
            <v>364137</v>
          </cell>
          <cell r="AD269">
            <v>234862</v>
          </cell>
          <cell r="AE269">
            <v>120200</v>
          </cell>
          <cell r="AF269">
            <v>407792</v>
          </cell>
          <cell r="AG269">
            <v>0</v>
          </cell>
          <cell r="AH269">
            <v>0</v>
          </cell>
          <cell r="AI269">
            <v>1126991</v>
          </cell>
          <cell r="AJ269">
            <v>3119954</v>
          </cell>
        </row>
        <row r="270">
          <cell r="A270" t="str">
            <v>1</v>
          </cell>
          <cell r="B270" t="str">
            <v>株式会社　バンダイロジパル</v>
          </cell>
          <cell r="C270" t="str">
            <v>3</v>
          </cell>
          <cell r="D270" t="str">
            <v>事業本部</v>
          </cell>
          <cell r="E270" t="str">
            <v>33</v>
          </cell>
          <cell r="F270" t="str">
            <v>海外業務部</v>
          </cell>
          <cell r="G270" t="str">
            <v>3301</v>
          </cell>
          <cell r="H270" t="str">
            <v>海外業務部</v>
          </cell>
          <cell r="I270" t="str">
            <v>1930</v>
          </cell>
          <cell r="J270" t="str">
            <v>海外業務</v>
          </cell>
          <cell r="K270" t="str">
            <v>1519</v>
          </cell>
          <cell r="L270" t="str">
            <v>海外　東京</v>
          </cell>
          <cell r="M270" t="str">
            <v>15194999999996880045251299999999999合計-0</v>
          </cell>
          <cell r="N270" t="str">
            <v>4</v>
          </cell>
          <cell r="P270" t="str">
            <v>2512</v>
          </cell>
          <cell r="Q270" t="str">
            <v>　前　年　合　計　</v>
          </cell>
          <cell r="U270" t="str">
            <v>2002</v>
          </cell>
          <cell r="V270">
            <v>324395</v>
          </cell>
          <cell r="W270">
            <v>521407</v>
          </cell>
          <cell r="X270">
            <v>195112</v>
          </cell>
          <cell r="Y270">
            <v>158608</v>
          </cell>
          <cell r="Z270">
            <v>408146</v>
          </cell>
          <cell r="AA270">
            <v>442076</v>
          </cell>
          <cell r="AB270">
            <v>2049744</v>
          </cell>
          <cell r="AC270">
            <v>422539</v>
          </cell>
          <cell r="AD270">
            <v>563815</v>
          </cell>
          <cell r="AE270">
            <v>210600</v>
          </cell>
          <cell r="AF270">
            <v>606610</v>
          </cell>
          <cell r="AG270">
            <v>464193</v>
          </cell>
          <cell r="AH270">
            <v>93699</v>
          </cell>
          <cell r="AI270">
            <v>2361456</v>
          </cell>
          <cell r="AJ270">
            <v>4411200</v>
          </cell>
        </row>
        <row r="271">
          <cell r="A271" t="str">
            <v>1</v>
          </cell>
          <cell r="B271" t="str">
            <v>株式会社　バンダイロジパル</v>
          </cell>
          <cell r="C271" t="str">
            <v>3</v>
          </cell>
          <cell r="D271" t="str">
            <v>事業本部</v>
          </cell>
          <cell r="E271" t="str">
            <v>33</v>
          </cell>
          <cell r="F271" t="str">
            <v>海外業務部</v>
          </cell>
          <cell r="G271" t="str">
            <v>3301</v>
          </cell>
          <cell r="H271" t="str">
            <v>海外業務部</v>
          </cell>
          <cell r="I271" t="str">
            <v>1930</v>
          </cell>
          <cell r="J271" t="str">
            <v>海外業務</v>
          </cell>
          <cell r="K271" t="str">
            <v>1519</v>
          </cell>
          <cell r="L271" t="str">
            <v>海外　東京</v>
          </cell>
          <cell r="M271" t="str">
            <v>15194999999996880045251299999999999合計-1</v>
          </cell>
          <cell r="N271" t="str">
            <v>4</v>
          </cell>
          <cell r="P271" t="str">
            <v>2512</v>
          </cell>
          <cell r="Q271" t="str">
            <v>　当　年　合　計　</v>
          </cell>
          <cell r="U271" t="str">
            <v>2003</v>
          </cell>
          <cell r="V271">
            <v>192419</v>
          </cell>
          <cell r="W271">
            <v>304460</v>
          </cell>
          <cell r="X271">
            <v>376008</v>
          </cell>
          <cell r="Y271">
            <v>254061</v>
          </cell>
          <cell r="Z271">
            <v>605989</v>
          </cell>
          <cell r="AA271">
            <v>260026</v>
          </cell>
          <cell r="AB271">
            <v>1992963</v>
          </cell>
          <cell r="AC271">
            <v>364137</v>
          </cell>
          <cell r="AD271">
            <v>234862</v>
          </cell>
          <cell r="AE271">
            <v>120200</v>
          </cell>
          <cell r="AF271">
            <v>407792</v>
          </cell>
          <cell r="AG271">
            <v>0</v>
          </cell>
          <cell r="AH271">
            <v>0</v>
          </cell>
          <cell r="AI271">
            <v>1126991</v>
          </cell>
          <cell r="AJ271">
            <v>3119954</v>
          </cell>
        </row>
        <row r="272">
          <cell r="A272" t="str">
            <v>1</v>
          </cell>
          <cell r="B272" t="str">
            <v>株式会社　バンダイロジパル</v>
          </cell>
          <cell r="C272" t="str">
            <v>3</v>
          </cell>
          <cell r="D272" t="str">
            <v>事業本部</v>
          </cell>
          <cell r="E272" t="str">
            <v>33</v>
          </cell>
          <cell r="F272" t="str">
            <v>海外業務部</v>
          </cell>
          <cell r="G272" t="str">
            <v>3301</v>
          </cell>
          <cell r="H272" t="str">
            <v>海外業務部</v>
          </cell>
          <cell r="I272" t="str">
            <v>1930</v>
          </cell>
          <cell r="J272" t="str">
            <v>海外業務</v>
          </cell>
          <cell r="K272" t="str">
            <v>1519</v>
          </cell>
          <cell r="L272" t="str">
            <v>海外　東京</v>
          </cell>
          <cell r="M272" t="str">
            <v>15194999999996880045251299999合計-2</v>
          </cell>
          <cell r="N272" t="str">
            <v>4</v>
          </cell>
          <cell r="P272" t="str">
            <v>2512</v>
          </cell>
          <cell r="Q272" t="str">
            <v>　昨　年　対　比（％）</v>
          </cell>
          <cell r="V272">
            <v>59</v>
          </cell>
          <cell r="W272">
            <v>58</v>
          </cell>
          <cell r="X272">
            <v>192</v>
          </cell>
          <cell r="Y272">
            <v>160</v>
          </cell>
          <cell r="Z272">
            <v>148</v>
          </cell>
          <cell r="AA272">
            <v>58</v>
          </cell>
          <cell r="AB272">
            <v>97</v>
          </cell>
          <cell r="AC272">
            <v>86</v>
          </cell>
          <cell r="AD272">
            <v>41</v>
          </cell>
          <cell r="AE272">
            <v>57</v>
          </cell>
          <cell r="AF272">
            <v>67</v>
          </cell>
          <cell r="AG272">
            <v>0</v>
          </cell>
          <cell r="AH272">
            <v>0</v>
          </cell>
          <cell r="AI272">
            <v>47</v>
          </cell>
          <cell r="AJ272">
            <v>70</v>
          </cell>
        </row>
        <row r="273">
          <cell r="A273" t="str">
            <v>1</v>
          </cell>
          <cell r="B273" t="str">
            <v>株式会社　バンダイロジパル</v>
          </cell>
          <cell r="C273" t="str">
            <v>3</v>
          </cell>
          <cell r="D273" t="str">
            <v>事業本部</v>
          </cell>
          <cell r="E273" t="str">
            <v>33</v>
          </cell>
          <cell r="F273" t="str">
            <v>海外業務部</v>
          </cell>
          <cell r="G273" t="str">
            <v>3301</v>
          </cell>
          <cell r="H273" t="str">
            <v>海外業務部</v>
          </cell>
          <cell r="I273" t="str">
            <v>1930</v>
          </cell>
          <cell r="J273" t="str">
            <v>海外業務</v>
          </cell>
          <cell r="K273" t="str">
            <v>1519</v>
          </cell>
          <cell r="L273" t="str">
            <v>海外　東京</v>
          </cell>
          <cell r="M273" t="str">
            <v>15194999999997288213516651660020034海外-12002</v>
          </cell>
          <cell r="N273" t="str">
            <v>4</v>
          </cell>
          <cell r="O273" t="str">
            <v>他店</v>
          </cell>
          <cell r="P273" t="str">
            <v>5166</v>
          </cell>
          <cell r="Q273" t="str">
            <v>(有)パインウッド</v>
          </cell>
          <cell r="R273" t="str">
            <v>516600</v>
          </cell>
          <cell r="S273" t="str">
            <v>有限会社　パインウッド　(海外)</v>
          </cell>
          <cell r="T273" t="str">
            <v>4海外</v>
          </cell>
          <cell r="U273" t="str">
            <v>2002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121365</v>
          </cell>
          <cell r="AA273">
            <v>0</v>
          </cell>
          <cell r="AB273">
            <v>121365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43577</v>
          </cell>
          <cell r="AI273">
            <v>43577</v>
          </cell>
          <cell r="AJ273">
            <v>164942</v>
          </cell>
        </row>
        <row r="274">
          <cell r="A274" t="str">
            <v>1</v>
          </cell>
          <cell r="B274" t="str">
            <v>株式会社　バンダイロジパル</v>
          </cell>
          <cell r="C274" t="str">
            <v>3</v>
          </cell>
          <cell r="D274" t="str">
            <v>事業本部</v>
          </cell>
          <cell r="E274" t="str">
            <v>33</v>
          </cell>
          <cell r="F274" t="str">
            <v>海外業務部</v>
          </cell>
          <cell r="G274" t="str">
            <v>3301</v>
          </cell>
          <cell r="H274" t="str">
            <v>海外業務部</v>
          </cell>
          <cell r="I274" t="str">
            <v>1930</v>
          </cell>
          <cell r="J274" t="str">
            <v>海外業務</v>
          </cell>
          <cell r="K274" t="str">
            <v>1519</v>
          </cell>
          <cell r="L274" t="str">
            <v>海外　東京</v>
          </cell>
          <cell r="M274" t="str">
            <v>15194999999997288213516651660020034海外-12003</v>
          </cell>
          <cell r="N274" t="str">
            <v>4</v>
          </cell>
          <cell r="O274" t="str">
            <v>他店</v>
          </cell>
          <cell r="P274" t="str">
            <v>5166</v>
          </cell>
          <cell r="Q274" t="str">
            <v>(有)パインウッド</v>
          </cell>
          <cell r="R274" t="str">
            <v>516600</v>
          </cell>
          <cell r="S274" t="str">
            <v>有限会社　パインウッド　(海外)</v>
          </cell>
          <cell r="T274" t="str">
            <v>4海外</v>
          </cell>
          <cell r="U274" t="str">
            <v>2003</v>
          </cell>
          <cell r="V274">
            <v>0</v>
          </cell>
          <cell r="W274">
            <v>742936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742936</v>
          </cell>
          <cell r="AC274">
            <v>996837</v>
          </cell>
          <cell r="AD274">
            <v>381403</v>
          </cell>
          <cell r="AE274">
            <v>0</v>
          </cell>
          <cell r="AF274">
            <v>392847</v>
          </cell>
          <cell r="AG274">
            <v>197763</v>
          </cell>
          <cell r="AH274">
            <v>0</v>
          </cell>
          <cell r="AI274">
            <v>1968850</v>
          </cell>
          <cell r="AJ274">
            <v>2711786</v>
          </cell>
        </row>
        <row r="275">
          <cell r="A275" t="str">
            <v>1</v>
          </cell>
          <cell r="B275" t="str">
            <v>株式会社　バンダイロジパル</v>
          </cell>
          <cell r="C275" t="str">
            <v>3</v>
          </cell>
          <cell r="D275" t="str">
            <v>事業本部</v>
          </cell>
          <cell r="E275" t="str">
            <v>33</v>
          </cell>
          <cell r="F275" t="str">
            <v>海外業務部</v>
          </cell>
          <cell r="G275" t="str">
            <v>3301</v>
          </cell>
          <cell r="H275" t="str">
            <v>海外業務部</v>
          </cell>
          <cell r="I275" t="str">
            <v>1930</v>
          </cell>
          <cell r="J275" t="str">
            <v>海外業務</v>
          </cell>
          <cell r="K275" t="str">
            <v>1519</v>
          </cell>
          <cell r="L275" t="str">
            <v>海外　東京</v>
          </cell>
          <cell r="M275" t="str">
            <v>15194999999997288213516699999999999合計-0</v>
          </cell>
          <cell r="N275" t="str">
            <v>4</v>
          </cell>
          <cell r="P275" t="str">
            <v>5166</v>
          </cell>
          <cell r="Q275" t="str">
            <v>　前　年　合　計　</v>
          </cell>
          <cell r="U275" t="str">
            <v>2002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121365</v>
          </cell>
          <cell r="AA275">
            <v>0</v>
          </cell>
          <cell r="AB275">
            <v>121365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43577</v>
          </cell>
          <cell r="AI275">
            <v>43577</v>
          </cell>
          <cell r="AJ275">
            <v>164942</v>
          </cell>
        </row>
        <row r="276">
          <cell r="A276" t="str">
            <v>1</v>
          </cell>
          <cell r="B276" t="str">
            <v>株式会社　バンダイロジパル</v>
          </cell>
          <cell r="C276" t="str">
            <v>3</v>
          </cell>
          <cell r="D276" t="str">
            <v>事業本部</v>
          </cell>
          <cell r="E276" t="str">
            <v>33</v>
          </cell>
          <cell r="F276" t="str">
            <v>海外業務部</v>
          </cell>
          <cell r="G276" t="str">
            <v>3301</v>
          </cell>
          <cell r="H276" t="str">
            <v>海外業務部</v>
          </cell>
          <cell r="I276" t="str">
            <v>1930</v>
          </cell>
          <cell r="J276" t="str">
            <v>海外業務</v>
          </cell>
          <cell r="K276" t="str">
            <v>1519</v>
          </cell>
          <cell r="L276" t="str">
            <v>海外　東京</v>
          </cell>
          <cell r="M276" t="str">
            <v>15194999999997288213516699999999999合計-1</v>
          </cell>
          <cell r="N276" t="str">
            <v>4</v>
          </cell>
          <cell r="P276" t="str">
            <v>5166</v>
          </cell>
          <cell r="Q276" t="str">
            <v>　当　年　合　計　</v>
          </cell>
          <cell r="U276" t="str">
            <v>2003</v>
          </cell>
          <cell r="V276">
            <v>0</v>
          </cell>
          <cell r="W276">
            <v>742936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742936</v>
          </cell>
          <cell r="AC276">
            <v>996837</v>
          </cell>
          <cell r="AD276">
            <v>381403</v>
          </cell>
          <cell r="AE276">
            <v>0</v>
          </cell>
          <cell r="AF276">
            <v>392847</v>
          </cell>
          <cell r="AG276">
            <v>197763</v>
          </cell>
          <cell r="AH276">
            <v>0</v>
          </cell>
          <cell r="AI276">
            <v>1968850</v>
          </cell>
          <cell r="AJ276">
            <v>2711786</v>
          </cell>
        </row>
        <row r="277">
          <cell r="A277" t="str">
            <v>1</v>
          </cell>
          <cell r="B277" t="str">
            <v>株式会社　バンダイロジパル</v>
          </cell>
          <cell r="C277" t="str">
            <v>3</v>
          </cell>
          <cell r="D277" t="str">
            <v>事業本部</v>
          </cell>
          <cell r="E277" t="str">
            <v>33</v>
          </cell>
          <cell r="F277" t="str">
            <v>海外業務部</v>
          </cell>
          <cell r="G277" t="str">
            <v>3301</v>
          </cell>
          <cell r="H277" t="str">
            <v>海外業務部</v>
          </cell>
          <cell r="I277" t="str">
            <v>1930</v>
          </cell>
          <cell r="J277" t="str">
            <v>海外業務</v>
          </cell>
          <cell r="K277" t="str">
            <v>1519</v>
          </cell>
          <cell r="L277" t="str">
            <v>海外　東京</v>
          </cell>
          <cell r="M277" t="str">
            <v>15194999999997288213516699999合計-2</v>
          </cell>
          <cell r="N277" t="str">
            <v>4</v>
          </cell>
          <cell r="P277" t="str">
            <v>5166</v>
          </cell>
          <cell r="Q277" t="str">
            <v>　昨　年　対　比（％）</v>
          </cell>
          <cell r="V277">
            <v>100</v>
          </cell>
          <cell r="W277">
            <v>100</v>
          </cell>
          <cell r="X277">
            <v>100</v>
          </cell>
          <cell r="Y277">
            <v>100</v>
          </cell>
          <cell r="Z277">
            <v>0</v>
          </cell>
          <cell r="AA277">
            <v>100</v>
          </cell>
          <cell r="AB277">
            <v>612</v>
          </cell>
          <cell r="AC277">
            <v>100</v>
          </cell>
          <cell r="AD277">
            <v>100</v>
          </cell>
          <cell r="AE277">
            <v>100</v>
          </cell>
          <cell r="AF277">
            <v>100</v>
          </cell>
          <cell r="AG277">
            <v>100</v>
          </cell>
          <cell r="AH277">
            <v>0</v>
          </cell>
          <cell r="AI277">
            <v>4518</v>
          </cell>
          <cell r="AJ277">
            <v>1644</v>
          </cell>
        </row>
        <row r="278">
          <cell r="A278" t="str">
            <v>1</v>
          </cell>
          <cell r="B278" t="str">
            <v>株式会社　バンダイロジパル</v>
          </cell>
          <cell r="C278" t="str">
            <v>3</v>
          </cell>
          <cell r="D278" t="str">
            <v>事業本部</v>
          </cell>
          <cell r="E278" t="str">
            <v>33</v>
          </cell>
          <cell r="F278" t="str">
            <v>海外業務部</v>
          </cell>
          <cell r="G278" t="str">
            <v>3301</v>
          </cell>
          <cell r="H278" t="str">
            <v>海外業務部</v>
          </cell>
          <cell r="I278" t="str">
            <v>1930</v>
          </cell>
          <cell r="J278" t="str">
            <v>海外業務</v>
          </cell>
          <cell r="K278" t="str">
            <v>1519</v>
          </cell>
          <cell r="L278" t="str">
            <v>海外　東京</v>
          </cell>
          <cell r="M278" t="str">
            <v>15194999999997297528190319030420034海外-12002</v>
          </cell>
          <cell r="N278" t="str">
            <v>4</v>
          </cell>
          <cell r="O278" t="str">
            <v>他店</v>
          </cell>
          <cell r="P278" t="str">
            <v>1903</v>
          </cell>
          <cell r="Q278" t="str">
            <v>国新産業㈱</v>
          </cell>
          <cell r="R278" t="str">
            <v>190304</v>
          </cell>
          <cell r="S278" t="str">
            <v>國新産業株式会社 －海外－</v>
          </cell>
          <cell r="T278" t="str">
            <v>4海外</v>
          </cell>
          <cell r="U278" t="str">
            <v>2002</v>
          </cell>
          <cell r="V278">
            <v>770765</v>
          </cell>
          <cell r="W278">
            <v>150789</v>
          </cell>
          <cell r="X278">
            <v>339485</v>
          </cell>
          <cell r="Y278">
            <v>397119</v>
          </cell>
          <cell r="Z278">
            <v>0</v>
          </cell>
          <cell r="AA278">
            <v>1175354</v>
          </cell>
          <cell r="AB278">
            <v>2833512</v>
          </cell>
          <cell r="AC278">
            <v>397873</v>
          </cell>
          <cell r="AD278">
            <v>0</v>
          </cell>
          <cell r="AE278">
            <v>1026831</v>
          </cell>
          <cell r="AF278">
            <v>116598</v>
          </cell>
          <cell r="AG278">
            <v>284800</v>
          </cell>
          <cell r="AH278">
            <v>391023</v>
          </cell>
          <cell r="AI278">
            <v>2217125</v>
          </cell>
          <cell r="AJ278">
            <v>5050637</v>
          </cell>
        </row>
        <row r="279">
          <cell r="A279" t="str">
            <v>1</v>
          </cell>
          <cell r="B279" t="str">
            <v>株式会社　バンダイロジパル</v>
          </cell>
          <cell r="C279" t="str">
            <v>3</v>
          </cell>
          <cell r="D279" t="str">
            <v>事業本部</v>
          </cell>
          <cell r="E279" t="str">
            <v>33</v>
          </cell>
          <cell r="F279" t="str">
            <v>海外業務部</v>
          </cell>
          <cell r="G279" t="str">
            <v>3301</v>
          </cell>
          <cell r="H279" t="str">
            <v>海外業務部</v>
          </cell>
          <cell r="I279" t="str">
            <v>1930</v>
          </cell>
          <cell r="J279" t="str">
            <v>海外業務</v>
          </cell>
          <cell r="K279" t="str">
            <v>1519</v>
          </cell>
          <cell r="L279" t="str">
            <v>海外　東京</v>
          </cell>
          <cell r="M279" t="str">
            <v>15194999999997297528190319030420034海外-12003</v>
          </cell>
          <cell r="N279" t="str">
            <v>4</v>
          </cell>
          <cell r="O279" t="str">
            <v>他店</v>
          </cell>
          <cell r="P279" t="str">
            <v>1903</v>
          </cell>
          <cell r="Q279" t="str">
            <v>国新産業㈱</v>
          </cell>
          <cell r="R279" t="str">
            <v>190304</v>
          </cell>
          <cell r="S279" t="str">
            <v>國新産業株式会社 －海外－</v>
          </cell>
          <cell r="T279" t="str">
            <v>4海外</v>
          </cell>
          <cell r="U279" t="str">
            <v>2003</v>
          </cell>
          <cell r="V279">
            <v>0</v>
          </cell>
          <cell r="W279">
            <v>483190</v>
          </cell>
          <cell r="X279">
            <v>490095</v>
          </cell>
          <cell r="Y279">
            <v>0</v>
          </cell>
          <cell r="Z279">
            <v>0</v>
          </cell>
          <cell r="AA279">
            <v>337233</v>
          </cell>
          <cell r="AB279">
            <v>1310518</v>
          </cell>
          <cell r="AC279">
            <v>0</v>
          </cell>
          <cell r="AD279">
            <v>260672</v>
          </cell>
          <cell r="AE279">
            <v>384652</v>
          </cell>
          <cell r="AF279">
            <v>392796</v>
          </cell>
          <cell r="AG279">
            <v>353833</v>
          </cell>
          <cell r="AH279">
            <v>0</v>
          </cell>
          <cell r="AI279">
            <v>1391953</v>
          </cell>
          <cell r="AJ279">
            <v>2702471</v>
          </cell>
        </row>
        <row r="280">
          <cell r="A280" t="str">
            <v>1</v>
          </cell>
          <cell r="B280" t="str">
            <v>株式会社　バンダイロジパル</v>
          </cell>
          <cell r="C280" t="str">
            <v>3</v>
          </cell>
          <cell r="D280" t="str">
            <v>事業本部</v>
          </cell>
          <cell r="E280" t="str">
            <v>33</v>
          </cell>
          <cell r="F280" t="str">
            <v>海外業務部</v>
          </cell>
          <cell r="G280" t="str">
            <v>3301</v>
          </cell>
          <cell r="H280" t="str">
            <v>海外業務部</v>
          </cell>
          <cell r="I280" t="str">
            <v>1930</v>
          </cell>
          <cell r="J280" t="str">
            <v>海外業務</v>
          </cell>
          <cell r="K280" t="str">
            <v>1519</v>
          </cell>
          <cell r="L280" t="str">
            <v>海外　東京</v>
          </cell>
          <cell r="M280" t="str">
            <v>15194999999997297528190399999999999合計-0</v>
          </cell>
          <cell r="N280" t="str">
            <v>4</v>
          </cell>
          <cell r="P280" t="str">
            <v>1903</v>
          </cell>
          <cell r="Q280" t="str">
            <v>　前　年　合　計　</v>
          </cell>
          <cell r="U280" t="str">
            <v>2002</v>
          </cell>
          <cell r="V280">
            <v>770765</v>
          </cell>
          <cell r="W280">
            <v>150789</v>
          </cell>
          <cell r="X280">
            <v>339485</v>
          </cell>
          <cell r="Y280">
            <v>397119</v>
          </cell>
          <cell r="Z280">
            <v>0</v>
          </cell>
          <cell r="AA280">
            <v>1175354</v>
          </cell>
          <cell r="AB280">
            <v>2833512</v>
          </cell>
          <cell r="AC280">
            <v>397873</v>
          </cell>
          <cell r="AD280">
            <v>0</v>
          </cell>
          <cell r="AE280">
            <v>1026831</v>
          </cell>
          <cell r="AF280">
            <v>116598</v>
          </cell>
          <cell r="AG280">
            <v>284800</v>
          </cell>
          <cell r="AH280">
            <v>391023</v>
          </cell>
          <cell r="AI280">
            <v>2217125</v>
          </cell>
          <cell r="AJ280">
            <v>5050637</v>
          </cell>
        </row>
        <row r="281">
          <cell r="A281" t="str">
            <v>1</v>
          </cell>
          <cell r="B281" t="str">
            <v>株式会社　バンダイロジパル</v>
          </cell>
          <cell r="C281" t="str">
            <v>3</v>
          </cell>
          <cell r="D281" t="str">
            <v>事業本部</v>
          </cell>
          <cell r="E281" t="str">
            <v>33</v>
          </cell>
          <cell r="F281" t="str">
            <v>海外業務部</v>
          </cell>
          <cell r="G281" t="str">
            <v>3301</v>
          </cell>
          <cell r="H281" t="str">
            <v>海外業務部</v>
          </cell>
          <cell r="I281" t="str">
            <v>1930</v>
          </cell>
          <cell r="J281" t="str">
            <v>海外業務</v>
          </cell>
          <cell r="K281" t="str">
            <v>1519</v>
          </cell>
          <cell r="L281" t="str">
            <v>海外　東京</v>
          </cell>
          <cell r="M281" t="str">
            <v>15194999999997297528190399999999999合計-1</v>
          </cell>
          <cell r="N281" t="str">
            <v>4</v>
          </cell>
          <cell r="P281" t="str">
            <v>1903</v>
          </cell>
          <cell r="Q281" t="str">
            <v>　当　年　合　計　</v>
          </cell>
          <cell r="U281" t="str">
            <v>2003</v>
          </cell>
          <cell r="V281">
            <v>0</v>
          </cell>
          <cell r="W281">
            <v>483190</v>
          </cell>
          <cell r="X281">
            <v>490095</v>
          </cell>
          <cell r="Y281">
            <v>0</v>
          </cell>
          <cell r="Z281">
            <v>0</v>
          </cell>
          <cell r="AA281">
            <v>337233</v>
          </cell>
          <cell r="AB281">
            <v>1310518</v>
          </cell>
          <cell r="AC281">
            <v>0</v>
          </cell>
          <cell r="AD281">
            <v>260672</v>
          </cell>
          <cell r="AE281">
            <v>384652</v>
          </cell>
          <cell r="AF281">
            <v>392796</v>
          </cell>
          <cell r="AG281">
            <v>353833</v>
          </cell>
          <cell r="AH281">
            <v>0</v>
          </cell>
          <cell r="AI281">
            <v>1391953</v>
          </cell>
          <cell r="AJ281">
            <v>2702471</v>
          </cell>
        </row>
        <row r="282">
          <cell r="A282" t="str">
            <v>1</v>
          </cell>
          <cell r="B282" t="str">
            <v>株式会社　バンダイロジパル</v>
          </cell>
          <cell r="C282" t="str">
            <v>3</v>
          </cell>
          <cell r="D282" t="str">
            <v>事業本部</v>
          </cell>
          <cell r="E282" t="str">
            <v>33</v>
          </cell>
          <cell r="F282" t="str">
            <v>海外業務部</v>
          </cell>
          <cell r="G282" t="str">
            <v>3301</v>
          </cell>
          <cell r="H282" t="str">
            <v>海外業務部</v>
          </cell>
          <cell r="I282" t="str">
            <v>1930</v>
          </cell>
          <cell r="J282" t="str">
            <v>海外業務</v>
          </cell>
          <cell r="K282" t="str">
            <v>1519</v>
          </cell>
          <cell r="L282" t="str">
            <v>海外　東京</v>
          </cell>
          <cell r="M282" t="str">
            <v>15194999999997297528190399999合計-2</v>
          </cell>
          <cell r="N282" t="str">
            <v>4</v>
          </cell>
          <cell r="P282" t="str">
            <v>1903</v>
          </cell>
          <cell r="Q282" t="str">
            <v>　昨　年　対　比（％）</v>
          </cell>
          <cell r="V282">
            <v>0</v>
          </cell>
          <cell r="W282">
            <v>320</v>
          </cell>
          <cell r="X282">
            <v>144</v>
          </cell>
          <cell r="Y282">
            <v>0</v>
          </cell>
          <cell r="Z282">
            <v>100</v>
          </cell>
          <cell r="AA282">
            <v>28</v>
          </cell>
          <cell r="AB282">
            <v>46</v>
          </cell>
          <cell r="AC282">
            <v>0</v>
          </cell>
          <cell r="AD282">
            <v>100</v>
          </cell>
          <cell r="AE282">
            <v>37</v>
          </cell>
          <cell r="AF282">
            <v>336</v>
          </cell>
          <cell r="AG282">
            <v>124</v>
          </cell>
          <cell r="AH282">
            <v>0</v>
          </cell>
          <cell r="AI282">
            <v>62</v>
          </cell>
          <cell r="AJ282">
            <v>53</v>
          </cell>
        </row>
        <row r="283">
          <cell r="A283" t="str">
            <v>1</v>
          </cell>
          <cell r="B283" t="str">
            <v>株式会社　バンダイロジパル</v>
          </cell>
          <cell r="C283" t="str">
            <v>3</v>
          </cell>
          <cell r="D283" t="str">
            <v>事業本部</v>
          </cell>
          <cell r="E283" t="str">
            <v>33</v>
          </cell>
          <cell r="F283" t="str">
            <v>海外業務部</v>
          </cell>
          <cell r="G283" t="str">
            <v>3301</v>
          </cell>
          <cell r="H283" t="str">
            <v>海外業務部</v>
          </cell>
          <cell r="I283" t="str">
            <v>1930</v>
          </cell>
          <cell r="J283" t="str">
            <v>海外業務</v>
          </cell>
          <cell r="K283" t="str">
            <v>1519</v>
          </cell>
          <cell r="L283" t="str">
            <v>海外　東京</v>
          </cell>
          <cell r="M283" t="str">
            <v>15194999999997299796393439340520034海外-12002</v>
          </cell>
          <cell r="N283" t="str">
            <v>4</v>
          </cell>
          <cell r="O283" t="str">
            <v>他店</v>
          </cell>
          <cell r="P283" t="str">
            <v>3934</v>
          </cell>
          <cell r="Q283" t="str">
            <v>㈱ ﾄｰﾎｰ</v>
          </cell>
          <cell r="R283" t="str">
            <v>393405</v>
          </cell>
          <cell r="S283" t="str">
            <v>株式会社トーホー（海外）</v>
          </cell>
          <cell r="T283" t="str">
            <v>4海外</v>
          </cell>
          <cell r="U283" t="str">
            <v>2002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70223</v>
          </cell>
          <cell r="AF283">
            <v>0</v>
          </cell>
          <cell r="AG283">
            <v>0</v>
          </cell>
          <cell r="AH283">
            <v>0</v>
          </cell>
          <cell r="AI283">
            <v>70223</v>
          </cell>
          <cell r="AJ283">
            <v>70223</v>
          </cell>
        </row>
        <row r="284">
          <cell r="A284" t="str">
            <v>1</v>
          </cell>
          <cell r="B284" t="str">
            <v>株式会社　バンダイロジパル</v>
          </cell>
          <cell r="C284" t="str">
            <v>3</v>
          </cell>
          <cell r="D284" t="str">
            <v>事業本部</v>
          </cell>
          <cell r="E284" t="str">
            <v>33</v>
          </cell>
          <cell r="F284" t="str">
            <v>海外業務部</v>
          </cell>
          <cell r="G284" t="str">
            <v>3301</v>
          </cell>
          <cell r="H284" t="str">
            <v>海外業務部</v>
          </cell>
          <cell r="I284" t="str">
            <v>1930</v>
          </cell>
          <cell r="J284" t="str">
            <v>海外業務</v>
          </cell>
          <cell r="K284" t="str">
            <v>1519</v>
          </cell>
          <cell r="L284" t="str">
            <v>海外　東京</v>
          </cell>
          <cell r="M284" t="str">
            <v>15194999999997299796393439340520034海外-12003</v>
          </cell>
          <cell r="N284" t="str">
            <v>4</v>
          </cell>
          <cell r="O284" t="str">
            <v>他店</v>
          </cell>
          <cell r="P284" t="str">
            <v>3934</v>
          </cell>
          <cell r="Q284" t="str">
            <v>㈱ ﾄｰﾎｰ</v>
          </cell>
          <cell r="R284" t="str">
            <v>393405</v>
          </cell>
          <cell r="S284" t="str">
            <v>株式会社トーホー（海外）</v>
          </cell>
          <cell r="T284" t="str">
            <v>4海外</v>
          </cell>
          <cell r="U284" t="str">
            <v>2003</v>
          </cell>
          <cell r="V284">
            <v>66300</v>
          </cell>
          <cell r="W284">
            <v>66300</v>
          </cell>
          <cell r="X284">
            <v>55800</v>
          </cell>
          <cell r="Y284">
            <v>0</v>
          </cell>
          <cell r="Z284">
            <v>66300</v>
          </cell>
          <cell r="AA284">
            <v>66200</v>
          </cell>
          <cell r="AB284">
            <v>320900</v>
          </cell>
          <cell r="AC284">
            <v>1049000</v>
          </cell>
          <cell r="AD284">
            <v>1227003</v>
          </cell>
          <cell r="AE284">
            <v>0</v>
          </cell>
          <cell r="AF284">
            <v>103300</v>
          </cell>
          <cell r="AG284">
            <v>0</v>
          </cell>
          <cell r="AH284">
            <v>0</v>
          </cell>
          <cell r="AI284">
            <v>2379303</v>
          </cell>
          <cell r="AJ284">
            <v>2700203</v>
          </cell>
        </row>
        <row r="285">
          <cell r="A285" t="str">
            <v>1</v>
          </cell>
          <cell r="B285" t="str">
            <v>株式会社　バンダイロジパル</v>
          </cell>
          <cell r="C285" t="str">
            <v>3</v>
          </cell>
          <cell r="D285" t="str">
            <v>事業本部</v>
          </cell>
          <cell r="E285" t="str">
            <v>33</v>
          </cell>
          <cell r="F285" t="str">
            <v>海外業務部</v>
          </cell>
          <cell r="G285" t="str">
            <v>3301</v>
          </cell>
          <cell r="H285" t="str">
            <v>海外業務部</v>
          </cell>
          <cell r="I285" t="str">
            <v>1930</v>
          </cell>
          <cell r="J285" t="str">
            <v>海外業務</v>
          </cell>
          <cell r="K285" t="str">
            <v>1519</v>
          </cell>
          <cell r="L285" t="str">
            <v>海外　東京</v>
          </cell>
          <cell r="M285" t="str">
            <v>15194999999997299796393499999999999合計-0</v>
          </cell>
          <cell r="N285" t="str">
            <v>4</v>
          </cell>
          <cell r="P285" t="str">
            <v>3934</v>
          </cell>
          <cell r="Q285" t="str">
            <v>　前　年　合　計　</v>
          </cell>
          <cell r="U285" t="str">
            <v>2002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70223</v>
          </cell>
          <cell r="AF285">
            <v>0</v>
          </cell>
          <cell r="AG285">
            <v>0</v>
          </cell>
          <cell r="AH285">
            <v>0</v>
          </cell>
          <cell r="AI285">
            <v>70223</v>
          </cell>
          <cell r="AJ285">
            <v>70223</v>
          </cell>
        </row>
        <row r="286">
          <cell r="A286" t="str">
            <v>1</v>
          </cell>
          <cell r="B286" t="str">
            <v>株式会社　バンダイロジパル</v>
          </cell>
          <cell r="C286" t="str">
            <v>3</v>
          </cell>
          <cell r="D286" t="str">
            <v>事業本部</v>
          </cell>
          <cell r="E286" t="str">
            <v>33</v>
          </cell>
          <cell r="F286" t="str">
            <v>海外業務部</v>
          </cell>
          <cell r="G286" t="str">
            <v>3301</v>
          </cell>
          <cell r="H286" t="str">
            <v>海外業務部</v>
          </cell>
          <cell r="I286" t="str">
            <v>1930</v>
          </cell>
          <cell r="J286" t="str">
            <v>海外業務</v>
          </cell>
          <cell r="K286" t="str">
            <v>1519</v>
          </cell>
          <cell r="L286" t="str">
            <v>海外　東京</v>
          </cell>
          <cell r="M286" t="str">
            <v>15194999999997299796393499999999999合計-1</v>
          </cell>
          <cell r="N286" t="str">
            <v>4</v>
          </cell>
          <cell r="P286" t="str">
            <v>3934</v>
          </cell>
          <cell r="Q286" t="str">
            <v>　当　年　合　計　</v>
          </cell>
          <cell r="U286" t="str">
            <v>2003</v>
          </cell>
          <cell r="V286">
            <v>66300</v>
          </cell>
          <cell r="W286">
            <v>66300</v>
          </cell>
          <cell r="X286">
            <v>55800</v>
          </cell>
          <cell r="Y286">
            <v>0</v>
          </cell>
          <cell r="Z286">
            <v>66300</v>
          </cell>
          <cell r="AA286">
            <v>66200</v>
          </cell>
          <cell r="AB286">
            <v>320900</v>
          </cell>
          <cell r="AC286">
            <v>1049000</v>
          </cell>
          <cell r="AD286">
            <v>1227003</v>
          </cell>
          <cell r="AE286">
            <v>0</v>
          </cell>
          <cell r="AF286">
            <v>103300</v>
          </cell>
          <cell r="AG286">
            <v>0</v>
          </cell>
          <cell r="AH286">
            <v>0</v>
          </cell>
          <cell r="AI286">
            <v>2379303</v>
          </cell>
          <cell r="AJ286">
            <v>2700203</v>
          </cell>
        </row>
        <row r="287">
          <cell r="A287" t="str">
            <v>1</v>
          </cell>
          <cell r="B287" t="str">
            <v>株式会社　バンダイロジパル</v>
          </cell>
          <cell r="C287" t="str">
            <v>3</v>
          </cell>
          <cell r="D287" t="str">
            <v>事業本部</v>
          </cell>
          <cell r="E287" t="str">
            <v>33</v>
          </cell>
          <cell r="F287" t="str">
            <v>海外業務部</v>
          </cell>
          <cell r="G287" t="str">
            <v>3301</v>
          </cell>
          <cell r="H287" t="str">
            <v>海外業務部</v>
          </cell>
          <cell r="I287" t="str">
            <v>1930</v>
          </cell>
          <cell r="J287" t="str">
            <v>海外業務</v>
          </cell>
          <cell r="K287" t="str">
            <v>1519</v>
          </cell>
          <cell r="L287" t="str">
            <v>海外　東京</v>
          </cell>
          <cell r="M287" t="str">
            <v>15194999999997299796393499999合計-2</v>
          </cell>
          <cell r="N287" t="str">
            <v>4</v>
          </cell>
          <cell r="P287" t="str">
            <v>3934</v>
          </cell>
          <cell r="Q287" t="str">
            <v>　昨　年　対　比（％）</v>
          </cell>
          <cell r="V287">
            <v>100</v>
          </cell>
          <cell r="W287">
            <v>100</v>
          </cell>
          <cell r="X287">
            <v>100</v>
          </cell>
          <cell r="Y287">
            <v>100</v>
          </cell>
          <cell r="Z287">
            <v>100</v>
          </cell>
          <cell r="AA287">
            <v>100</v>
          </cell>
          <cell r="AB287">
            <v>100</v>
          </cell>
          <cell r="AC287">
            <v>100</v>
          </cell>
          <cell r="AD287">
            <v>100</v>
          </cell>
          <cell r="AE287">
            <v>0</v>
          </cell>
          <cell r="AF287">
            <v>100</v>
          </cell>
          <cell r="AG287">
            <v>100</v>
          </cell>
          <cell r="AH287">
            <v>100</v>
          </cell>
          <cell r="AI287">
            <v>3388</v>
          </cell>
          <cell r="AJ287">
            <v>3845</v>
          </cell>
        </row>
        <row r="288">
          <cell r="A288" t="str">
            <v>1</v>
          </cell>
          <cell r="B288" t="str">
            <v>株式会社　バンダイロジパル</v>
          </cell>
          <cell r="C288" t="str">
            <v>3</v>
          </cell>
          <cell r="D288" t="str">
            <v>事業本部</v>
          </cell>
          <cell r="E288" t="str">
            <v>33</v>
          </cell>
          <cell r="F288" t="str">
            <v>海外業務部</v>
          </cell>
          <cell r="G288" t="str">
            <v>3301</v>
          </cell>
          <cell r="H288" t="str">
            <v>海外業務部</v>
          </cell>
          <cell r="I288" t="str">
            <v>1930</v>
          </cell>
          <cell r="J288" t="str">
            <v>海外業務</v>
          </cell>
          <cell r="K288" t="str">
            <v>1519</v>
          </cell>
          <cell r="L288" t="str">
            <v>海外　東京</v>
          </cell>
          <cell r="M288" t="str">
            <v>15194999999997401318014501450020034海外-12002</v>
          </cell>
          <cell r="N288" t="str">
            <v>4</v>
          </cell>
          <cell r="O288" t="str">
            <v>他店</v>
          </cell>
          <cell r="P288" t="str">
            <v>0145</v>
          </cell>
          <cell r="Q288" t="str">
            <v>株式会社キウイジャパン</v>
          </cell>
          <cell r="R288" t="str">
            <v>014500</v>
          </cell>
          <cell r="S288" t="str">
            <v>株式会社キウイジャパン（立替）</v>
          </cell>
          <cell r="T288" t="str">
            <v>4海外</v>
          </cell>
          <cell r="U288" t="str">
            <v>2002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151807</v>
          </cell>
          <cell r="AE288">
            <v>2803104</v>
          </cell>
          <cell r="AF288">
            <v>717552</v>
          </cell>
          <cell r="AG288">
            <v>0</v>
          </cell>
          <cell r="AH288">
            <v>164851</v>
          </cell>
          <cell r="AI288">
            <v>3837314</v>
          </cell>
          <cell r="AJ288">
            <v>3837314</v>
          </cell>
        </row>
        <row r="289">
          <cell r="A289" t="str">
            <v>1</v>
          </cell>
          <cell r="B289" t="str">
            <v>株式会社　バンダイロジパル</v>
          </cell>
          <cell r="C289" t="str">
            <v>3</v>
          </cell>
          <cell r="D289" t="str">
            <v>事業本部</v>
          </cell>
          <cell r="E289" t="str">
            <v>33</v>
          </cell>
          <cell r="F289" t="str">
            <v>海外業務部</v>
          </cell>
          <cell r="G289" t="str">
            <v>3301</v>
          </cell>
          <cell r="H289" t="str">
            <v>海外業務部</v>
          </cell>
          <cell r="I289" t="str">
            <v>1930</v>
          </cell>
          <cell r="J289" t="str">
            <v>海外業務</v>
          </cell>
          <cell r="K289" t="str">
            <v>1519</v>
          </cell>
          <cell r="L289" t="str">
            <v>海外　東京</v>
          </cell>
          <cell r="M289" t="str">
            <v>15194999999997401318014501450020034海外-12003</v>
          </cell>
          <cell r="N289" t="str">
            <v>4</v>
          </cell>
          <cell r="O289" t="str">
            <v>他店</v>
          </cell>
          <cell r="P289" t="str">
            <v>0145</v>
          </cell>
          <cell r="Q289" t="str">
            <v>株式会社キウイジャパン</v>
          </cell>
          <cell r="R289" t="str">
            <v>014500</v>
          </cell>
          <cell r="S289" t="str">
            <v>株式会社キウイジャパン（立替）</v>
          </cell>
          <cell r="T289" t="str">
            <v>4海外</v>
          </cell>
          <cell r="U289" t="str">
            <v>2003</v>
          </cell>
          <cell r="V289">
            <v>48459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48459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48459</v>
          </cell>
        </row>
        <row r="290">
          <cell r="A290" t="str">
            <v>1</v>
          </cell>
          <cell r="B290" t="str">
            <v>株式会社　バンダイロジパル</v>
          </cell>
          <cell r="C290" t="str">
            <v>3</v>
          </cell>
          <cell r="D290" t="str">
            <v>事業本部</v>
          </cell>
          <cell r="E290" t="str">
            <v>33</v>
          </cell>
          <cell r="F290" t="str">
            <v>海外業務部</v>
          </cell>
          <cell r="G290" t="str">
            <v>3301</v>
          </cell>
          <cell r="H290" t="str">
            <v>海外業務部</v>
          </cell>
          <cell r="I290" t="str">
            <v>1930</v>
          </cell>
          <cell r="J290" t="str">
            <v>海外業務</v>
          </cell>
          <cell r="K290" t="str">
            <v>1519</v>
          </cell>
          <cell r="L290" t="str">
            <v>海外　東京</v>
          </cell>
          <cell r="M290" t="str">
            <v>15194999999997401318014501450120034海外-12002</v>
          </cell>
          <cell r="N290" t="str">
            <v>4</v>
          </cell>
          <cell r="O290" t="str">
            <v>他店</v>
          </cell>
          <cell r="P290" t="str">
            <v>0145</v>
          </cell>
          <cell r="Q290" t="str">
            <v>株式会社キウイジャパン</v>
          </cell>
          <cell r="R290" t="str">
            <v>014501</v>
          </cell>
          <cell r="S290" t="str">
            <v>株式会社キウイジャパン（海外）</v>
          </cell>
          <cell r="T290" t="str">
            <v>4海外</v>
          </cell>
          <cell r="U290" t="str">
            <v>2002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502568</v>
          </cell>
          <cell r="AG290">
            <v>289212</v>
          </cell>
          <cell r="AH290">
            <v>0</v>
          </cell>
          <cell r="AI290">
            <v>791780</v>
          </cell>
          <cell r="AJ290">
            <v>791780</v>
          </cell>
        </row>
        <row r="291">
          <cell r="A291" t="str">
            <v>1</v>
          </cell>
          <cell r="B291" t="str">
            <v>株式会社　バンダイロジパル</v>
          </cell>
          <cell r="C291" t="str">
            <v>3</v>
          </cell>
          <cell r="D291" t="str">
            <v>事業本部</v>
          </cell>
          <cell r="E291" t="str">
            <v>33</v>
          </cell>
          <cell r="F291" t="str">
            <v>海外業務部</v>
          </cell>
          <cell r="G291" t="str">
            <v>3301</v>
          </cell>
          <cell r="H291" t="str">
            <v>海外業務部</v>
          </cell>
          <cell r="I291" t="str">
            <v>1930</v>
          </cell>
          <cell r="J291" t="str">
            <v>海外業務</v>
          </cell>
          <cell r="K291" t="str">
            <v>1519</v>
          </cell>
          <cell r="L291" t="str">
            <v>海外　東京</v>
          </cell>
          <cell r="M291" t="str">
            <v>15194999999997401318014501450120034海外-12003</v>
          </cell>
          <cell r="N291" t="str">
            <v>4</v>
          </cell>
          <cell r="O291" t="str">
            <v>他店</v>
          </cell>
          <cell r="P291" t="str">
            <v>0145</v>
          </cell>
          <cell r="Q291" t="str">
            <v>株式会社キウイジャパン</v>
          </cell>
          <cell r="R291" t="str">
            <v>014501</v>
          </cell>
          <cell r="S291" t="str">
            <v>株式会社キウイジャパン（海外）</v>
          </cell>
          <cell r="T291" t="str">
            <v>4海外</v>
          </cell>
          <cell r="U291" t="str">
            <v>2003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363517</v>
          </cell>
          <cell r="AA291">
            <v>322255</v>
          </cell>
          <cell r="AB291">
            <v>685772</v>
          </cell>
          <cell r="AC291">
            <v>333661</v>
          </cell>
          <cell r="AD291">
            <v>126642</v>
          </cell>
          <cell r="AE291">
            <v>70335</v>
          </cell>
          <cell r="AF291">
            <v>925650</v>
          </cell>
          <cell r="AG291">
            <v>408162</v>
          </cell>
          <cell r="AH291">
            <v>0</v>
          </cell>
          <cell r="AI291">
            <v>1864450</v>
          </cell>
          <cell r="AJ291">
            <v>2550222</v>
          </cell>
        </row>
        <row r="292">
          <cell r="A292" t="str">
            <v>1</v>
          </cell>
          <cell r="B292" t="str">
            <v>株式会社　バンダイロジパル</v>
          </cell>
          <cell r="C292" t="str">
            <v>3</v>
          </cell>
          <cell r="D292" t="str">
            <v>事業本部</v>
          </cell>
          <cell r="E292" t="str">
            <v>33</v>
          </cell>
          <cell r="F292" t="str">
            <v>海外業務部</v>
          </cell>
          <cell r="G292" t="str">
            <v>3301</v>
          </cell>
          <cell r="H292" t="str">
            <v>海外業務部</v>
          </cell>
          <cell r="I292" t="str">
            <v>1930</v>
          </cell>
          <cell r="J292" t="str">
            <v>海外業務</v>
          </cell>
          <cell r="K292" t="str">
            <v>1519</v>
          </cell>
          <cell r="L292" t="str">
            <v>海外　東京</v>
          </cell>
          <cell r="M292" t="str">
            <v>15194999999997401318014599999999999合計-0</v>
          </cell>
          <cell r="N292" t="str">
            <v>4</v>
          </cell>
          <cell r="P292" t="str">
            <v>0145</v>
          </cell>
          <cell r="Q292" t="str">
            <v>　前　年　合　計　</v>
          </cell>
          <cell r="S292" t="str">
            <v>株式会社キウイジャパン（海外）</v>
          </cell>
          <cell r="U292" t="str">
            <v>2002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151807</v>
          </cell>
          <cell r="AE292">
            <v>2803104</v>
          </cell>
          <cell r="AF292">
            <v>1220120</v>
          </cell>
          <cell r="AG292">
            <v>289212</v>
          </cell>
          <cell r="AH292">
            <v>164851</v>
          </cell>
          <cell r="AI292">
            <v>4629094</v>
          </cell>
          <cell r="AJ292">
            <v>4629094</v>
          </cell>
        </row>
        <row r="293">
          <cell r="A293" t="str">
            <v>1</v>
          </cell>
          <cell r="B293" t="str">
            <v>株式会社　バンダイロジパル</v>
          </cell>
          <cell r="C293" t="str">
            <v>3</v>
          </cell>
          <cell r="D293" t="str">
            <v>事業本部</v>
          </cell>
          <cell r="E293" t="str">
            <v>33</v>
          </cell>
          <cell r="F293" t="str">
            <v>海外業務部</v>
          </cell>
          <cell r="G293" t="str">
            <v>3301</v>
          </cell>
          <cell r="H293" t="str">
            <v>海外業務部</v>
          </cell>
          <cell r="I293" t="str">
            <v>1930</v>
          </cell>
          <cell r="J293" t="str">
            <v>海外業務</v>
          </cell>
          <cell r="K293" t="str">
            <v>1519</v>
          </cell>
          <cell r="L293" t="str">
            <v>海外　東京</v>
          </cell>
          <cell r="M293" t="str">
            <v>15194999999997401318014599999999999合計-1</v>
          </cell>
          <cell r="N293" t="str">
            <v>4</v>
          </cell>
          <cell r="P293" t="str">
            <v>0145</v>
          </cell>
          <cell r="Q293" t="str">
            <v>　当　年　合　計　</v>
          </cell>
          <cell r="S293" t="str">
            <v>株式会社キウイジャパン（海外）</v>
          </cell>
          <cell r="U293" t="str">
            <v>2003</v>
          </cell>
          <cell r="V293">
            <v>48459</v>
          </cell>
          <cell r="W293">
            <v>0</v>
          </cell>
          <cell r="X293">
            <v>0</v>
          </cell>
          <cell r="Y293">
            <v>0</v>
          </cell>
          <cell r="Z293">
            <v>363517</v>
          </cell>
          <cell r="AA293">
            <v>322255</v>
          </cell>
          <cell r="AB293">
            <v>734231</v>
          </cell>
          <cell r="AC293">
            <v>333661</v>
          </cell>
          <cell r="AD293">
            <v>126642</v>
          </cell>
          <cell r="AE293">
            <v>70335</v>
          </cell>
          <cell r="AF293">
            <v>925650</v>
          </cell>
          <cell r="AG293">
            <v>408162</v>
          </cell>
          <cell r="AH293">
            <v>0</v>
          </cell>
          <cell r="AI293">
            <v>1864450</v>
          </cell>
          <cell r="AJ293">
            <v>2598681</v>
          </cell>
        </row>
        <row r="294">
          <cell r="A294" t="str">
            <v>1</v>
          </cell>
          <cell r="B294" t="str">
            <v>株式会社　バンダイロジパル</v>
          </cell>
          <cell r="C294" t="str">
            <v>3</v>
          </cell>
          <cell r="D294" t="str">
            <v>事業本部</v>
          </cell>
          <cell r="E294" t="str">
            <v>33</v>
          </cell>
          <cell r="F294" t="str">
            <v>海外業務部</v>
          </cell>
          <cell r="G294" t="str">
            <v>3301</v>
          </cell>
          <cell r="H294" t="str">
            <v>海外業務部</v>
          </cell>
          <cell r="I294" t="str">
            <v>1930</v>
          </cell>
          <cell r="J294" t="str">
            <v>海外業務</v>
          </cell>
          <cell r="K294" t="str">
            <v>1519</v>
          </cell>
          <cell r="L294" t="str">
            <v>海外　東京</v>
          </cell>
          <cell r="M294" t="str">
            <v>15194999999997401318014599999合計-2</v>
          </cell>
          <cell r="N294" t="str">
            <v>4</v>
          </cell>
          <cell r="P294" t="str">
            <v>0145</v>
          </cell>
          <cell r="Q294" t="str">
            <v>　昨　年　対　比（％）</v>
          </cell>
          <cell r="V294">
            <v>100</v>
          </cell>
          <cell r="W294">
            <v>100</v>
          </cell>
          <cell r="X294">
            <v>100</v>
          </cell>
          <cell r="Y294">
            <v>100</v>
          </cell>
          <cell r="Z294">
            <v>100</v>
          </cell>
          <cell r="AA294">
            <v>100</v>
          </cell>
          <cell r="AB294">
            <v>100</v>
          </cell>
          <cell r="AC294">
            <v>100</v>
          </cell>
          <cell r="AD294">
            <v>83</v>
          </cell>
          <cell r="AE294">
            <v>2</v>
          </cell>
          <cell r="AF294">
            <v>75</v>
          </cell>
          <cell r="AG294">
            <v>141</v>
          </cell>
          <cell r="AH294">
            <v>0</v>
          </cell>
          <cell r="AI294">
            <v>40</v>
          </cell>
          <cell r="AJ294">
            <v>56</v>
          </cell>
        </row>
        <row r="295">
          <cell r="A295" t="str">
            <v>1</v>
          </cell>
          <cell r="B295" t="str">
            <v>株式会社　バンダイロジパル</v>
          </cell>
          <cell r="C295" t="str">
            <v>3</v>
          </cell>
          <cell r="D295" t="str">
            <v>事業本部</v>
          </cell>
          <cell r="E295" t="str">
            <v>33</v>
          </cell>
          <cell r="F295" t="str">
            <v>海外業務部</v>
          </cell>
          <cell r="G295" t="str">
            <v>3301</v>
          </cell>
          <cell r="H295" t="str">
            <v>海外業務部</v>
          </cell>
          <cell r="I295" t="str">
            <v>1930</v>
          </cell>
          <cell r="J295" t="str">
            <v>海外業務</v>
          </cell>
          <cell r="K295" t="str">
            <v>1519</v>
          </cell>
          <cell r="L295" t="str">
            <v>海外　東京</v>
          </cell>
          <cell r="M295" t="str">
            <v>15194999999997778343395139510020034海外-12002</v>
          </cell>
          <cell r="N295" t="str">
            <v>4</v>
          </cell>
          <cell r="O295" t="str">
            <v>他店</v>
          </cell>
          <cell r="P295" t="str">
            <v>3951</v>
          </cell>
          <cell r="Q295" t="str">
            <v>株式会社コナミトロイマー</v>
          </cell>
          <cell r="R295" t="str">
            <v>395100</v>
          </cell>
          <cell r="S295" t="str">
            <v>株式会社コナミトロイマー　－海外－</v>
          </cell>
          <cell r="T295" t="str">
            <v>4海外</v>
          </cell>
          <cell r="U295" t="str">
            <v>2002</v>
          </cell>
          <cell r="V295">
            <v>0</v>
          </cell>
          <cell r="W295">
            <v>0</v>
          </cell>
          <cell r="X295">
            <v>0</v>
          </cell>
          <cell r="Y295">
            <v>266430</v>
          </cell>
          <cell r="Z295">
            <v>76800</v>
          </cell>
          <cell r="AA295">
            <v>252363</v>
          </cell>
          <cell r="AB295">
            <v>595593</v>
          </cell>
          <cell r="AC295">
            <v>339771</v>
          </cell>
          <cell r="AD295">
            <v>0</v>
          </cell>
          <cell r="AE295">
            <v>69800</v>
          </cell>
          <cell r="AF295">
            <v>152030</v>
          </cell>
          <cell r="AG295">
            <v>0</v>
          </cell>
          <cell r="AH295">
            <v>132030</v>
          </cell>
          <cell r="AI295">
            <v>693631</v>
          </cell>
          <cell r="AJ295">
            <v>1289224</v>
          </cell>
        </row>
        <row r="296">
          <cell r="A296" t="str">
            <v>1</v>
          </cell>
          <cell r="B296" t="str">
            <v>株式会社　バンダイロジパル</v>
          </cell>
          <cell r="C296" t="str">
            <v>3</v>
          </cell>
          <cell r="D296" t="str">
            <v>事業本部</v>
          </cell>
          <cell r="E296" t="str">
            <v>33</v>
          </cell>
          <cell r="F296" t="str">
            <v>海外業務部</v>
          </cell>
          <cell r="G296" t="str">
            <v>3301</v>
          </cell>
          <cell r="H296" t="str">
            <v>海外業務部</v>
          </cell>
          <cell r="I296" t="str">
            <v>1930</v>
          </cell>
          <cell r="J296" t="str">
            <v>海外業務</v>
          </cell>
          <cell r="K296" t="str">
            <v>1519</v>
          </cell>
          <cell r="L296" t="str">
            <v>海外　東京</v>
          </cell>
          <cell r="M296" t="str">
            <v>15194999999997778343395139510020034海外-12003</v>
          </cell>
          <cell r="N296" t="str">
            <v>4</v>
          </cell>
          <cell r="O296" t="str">
            <v>他店</v>
          </cell>
          <cell r="P296" t="str">
            <v>3951</v>
          </cell>
          <cell r="Q296" t="str">
            <v>株式会社コナミトロイマー</v>
          </cell>
          <cell r="R296" t="str">
            <v>395100</v>
          </cell>
          <cell r="S296" t="str">
            <v>株式会社コナミトロイマー　－海外－</v>
          </cell>
          <cell r="T296" t="str">
            <v>4海外</v>
          </cell>
          <cell r="U296" t="str">
            <v>2003</v>
          </cell>
          <cell r="V296">
            <v>90800</v>
          </cell>
          <cell r="W296">
            <v>174308</v>
          </cell>
          <cell r="X296">
            <v>69800</v>
          </cell>
          <cell r="Y296">
            <v>85229</v>
          </cell>
          <cell r="Z296">
            <v>522139</v>
          </cell>
          <cell r="AA296">
            <v>193527</v>
          </cell>
          <cell r="AB296">
            <v>1135803</v>
          </cell>
          <cell r="AC296">
            <v>454761</v>
          </cell>
          <cell r="AD296">
            <v>156900</v>
          </cell>
          <cell r="AE296">
            <v>389108</v>
          </cell>
          <cell r="AF296">
            <v>85084</v>
          </cell>
          <cell r="AG296">
            <v>0</v>
          </cell>
          <cell r="AH296">
            <v>0</v>
          </cell>
          <cell r="AI296">
            <v>1085853</v>
          </cell>
          <cell r="AJ296">
            <v>2221656</v>
          </cell>
        </row>
        <row r="297">
          <cell r="A297" t="str">
            <v>1</v>
          </cell>
          <cell r="B297" t="str">
            <v>株式会社　バンダイロジパル</v>
          </cell>
          <cell r="C297" t="str">
            <v>3</v>
          </cell>
          <cell r="D297" t="str">
            <v>事業本部</v>
          </cell>
          <cell r="E297" t="str">
            <v>33</v>
          </cell>
          <cell r="F297" t="str">
            <v>海外業務部</v>
          </cell>
          <cell r="G297" t="str">
            <v>3301</v>
          </cell>
          <cell r="H297" t="str">
            <v>海外業務部</v>
          </cell>
          <cell r="I297" t="str">
            <v>1930</v>
          </cell>
          <cell r="J297" t="str">
            <v>海外業務</v>
          </cell>
          <cell r="K297" t="str">
            <v>1519</v>
          </cell>
          <cell r="L297" t="str">
            <v>海外　東京</v>
          </cell>
          <cell r="M297" t="str">
            <v>15194999999997778343395199999999999合計-0</v>
          </cell>
          <cell r="N297" t="str">
            <v>4</v>
          </cell>
          <cell r="P297" t="str">
            <v>3951</v>
          </cell>
          <cell r="Q297" t="str">
            <v>　前　年　合　計　</v>
          </cell>
          <cell r="U297" t="str">
            <v>2002</v>
          </cell>
          <cell r="V297">
            <v>0</v>
          </cell>
          <cell r="W297">
            <v>0</v>
          </cell>
          <cell r="X297">
            <v>0</v>
          </cell>
          <cell r="Y297">
            <v>266430</v>
          </cell>
          <cell r="Z297">
            <v>76800</v>
          </cell>
          <cell r="AA297">
            <v>252363</v>
          </cell>
          <cell r="AB297">
            <v>595593</v>
          </cell>
          <cell r="AC297">
            <v>339771</v>
          </cell>
          <cell r="AD297">
            <v>0</v>
          </cell>
          <cell r="AE297">
            <v>69800</v>
          </cell>
          <cell r="AF297">
            <v>152030</v>
          </cell>
          <cell r="AG297">
            <v>0</v>
          </cell>
          <cell r="AH297">
            <v>132030</v>
          </cell>
          <cell r="AI297">
            <v>693631</v>
          </cell>
          <cell r="AJ297">
            <v>1289224</v>
          </cell>
        </row>
        <row r="298">
          <cell r="A298" t="str">
            <v>1</v>
          </cell>
          <cell r="B298" t="str">
            <v>株式会社　バンダイロジパル</v>
          </cell>
          <cell r="C298" t="str">
            <v>3</v>
          </cell>
          <cell r="D298" t="str">
            <v>事業本部</v>
          </cell>
          <cell r="E298" t="str">
            <v>33</v>
          </cell>
          <cell r="F298" t="str">
            <v>海外業務部</v>
          </cell>
          <cell r="G298" t="str">
            <v>3301</v>
          </cell>
          <cell r="H298" t="str">
            <v>海外業務部</v>
          </cell>
          <cell r="I298" t="str">
            <v>1930</v>
          </cell>
          <cell r="J298" t="str">
            <v>海外業務</v>
          </cell>
          <cell r="K298" t="str">
            <v>1519</v>
          </cell>
          <cell r="L298" t="str">
            <v>海外　東京</v>
          </cell>
          <cell r="M298" t="str">
            <v>15194999999997778343395199999999999合計-1</v>
          </cell>
          <cell r="N298" t="str">
            <v>4</v>
          </cell>
          <cell r="P298" t="str">
            <v>3951</v>
          </cell>
          <cell r="Q298" t="str">
            <v>　当　年　合　計　</v>
          </cell>
          <cell r="U298" t="str">
            <v>2003</v>
          </cell>
          <cell r="V298">
            <v>90800</v>
          </cell>
          <cell r="W298">
            <v>174308</v>
          </cell>
          <cell r="X298">
            <v>69800</v>
          </cell>
          <cell r="Y298">
            <v>85229</v>
          </cell>
          <cell r="Z298">
            <v>522139</v>
          </cell>
          <cell r="AA298">
            <v>193527</v>
          </cell>
          <cell r="AB298">
            <v>1135803</v>
          </cell>
          <cell r="AC298">
            <v>454761</v>
          </cell>
          <cell r="AD298">
            <v>156900</v>
          </cell>
          <cell r="AE298">
            <v>389108</v>
          </cell>
          <cell r="AF298">
            <v>85084</v>
          </cell>
          <cell r="AG298">
            <v>0</v>
          </cell>
          <cell r="AH298">
            <v>0</v>
          </cell>
          <cell r="AI298">
            <v>1085853</v>
          </cell>
          <cell r="AJ298">
            <v>2221656</v>
          </cell>
        </row>
        <row r="299">
          <cell r="A299" t="str">
            <v>1</v>
          </cell>
          <cell r="B299" t="str">
            <v>株式会社　バンダイロジパル</v>
          </cell>
          <cell r="C299" t="str">
            <v>3</v>
          </cell>
          <cell r="D299" t="str">
            <v>事業本部</v>
          </cell>
          <cell r="E299" t="str">
            <v>33</v>
          </cell>
          <cell r="F299" t="str">
            <v>海外業務部</v>
          </cell>
          <cell r="G299" t="str">
            <v>3301</v>
          </cell>
          <cell r="H299" t="str">
            <v>海外業務部</v>
          </cell>
          <cell r="I299" t="str">
            <v>1930</v>
          </cell>
          <cell r="J299" t="str">
            <v>海外業務</v>
          </cell>
          <cell r="K299" t="str">
            <v>1519</v>
          </cell>
          <cell r="L299" t="str">
            <v>海外　東京</v>
          </cell>
          <cell r="M299" t="str">
            <v>15194999999997778343395199999合計-2</v>
          </cell>
          <cell r="N299" t="str">
            <v>4</v>
          </cell>
          <cell r="P299" t="str">
            <v>3951</v>
          </cell>
          <cell r="Q299" t="str">
            <v>　昨　年　対　比（％）</v>
          </cell>
          <cell r="V299">
            <v>100</v>
          </cell>
          <cell r="W299">
            <v>100</v>
          </cell>
          <cell r="X299">
            <v>100</v>
          </cell>
          <cell r="Y299">
            <v>31</v>
          </cell>
          <cell r="Z299">
            <v>679</v>
          </cell>
          <cell r="AA299">
            <v>76</v>
          </cell>
          <cell r="AB299">
            <v>190</v>
          </cell>
          <cell r="AC299">
            <v>133</v>
          </cell>
          <cell r="AD299">
            <v>100</v>
          </cell>
          <cell r="AE299">
            <v>557</v>
          </cell>
          <cell r="AF299">
            <v>55</v>
          </cell>
          <cell r="AG299">
            <v>100</v>
          </cell>
          <cell r="AH299">
            <v>0</v>
          </cell>
          <cell r="AI299">
            <v>156</v>
          </cell>
          <cell r="AJ299">
            <v>172</v>
          </cell>
        </row>
        <row r="300">
          <cell r="A300" t="str">
            <v>1</v>
          </cell>
          <cell r="B300" t="str">
            <v>株式会社　バンダイロジパル</v>
          </cell>
          <cell r="C300" t="str">
            <v>3</v>
          </cell>
          <cell r="D300" t="str">
            <v>事業本部</v>
          </cell>
          <cell r="E300" t="str">
            <v>33</v>
          </cell>
          <cell r="F300" t="str">
            <v>海外業務部</v>
          </cell>
          <cell r="G300" t="str">
            <v>3301</v>
          </cell>
          <cell r="H300" t="str">
            <v>海外業務部</v>
          </cell>
          <cell r="I300" t="str">
            <v>1930</v>
          </cell>
          <cell r="J300" t="str">
            <v>海外業務</v>
          </cell>
          <cell r="K300" t="str">
            <v>1519</v>
          </cell>
          <cell r="L300" t="str">
            <v>海外　東京</v>
          </cell>
          <cell r="M300" t="str">
            <v>15194999999997808399151315130020034海外-12002</v>
          </cell>
          <cell r="N300" t="str">
            <v>4</v>
          </cell>
          <cell r="O300" t="str">
            <v>他店</v>
          </cell>
          <cell r="P300" t="str">
            <v>1513</v>
          </cell>
          <cell r="Q300" t="str">
            <v>㈱ ｸｽﾞﾜ玩具</v>
          </cell>
          <cell r="R300" t="str">
            <v>151300</v>
          </cell>
          <cell r="S300" t="str">
            <v>株式会社 クズワ玩具  -海外-</v>
          </cell>
          <cell r="T300" t="str">
            <v>4海外</v>
          </cell>
          <cell r="U300" t="str">
            <v>2002</v>
          </cell>
          <cell r="V300">
            <v>0</v>
          </cell>
          <cell r="W300">
            <v>211095</v>
          </cell>
          <cell r="X300">
            <v>283271</v>
          </cell>
          <cell r="Y300">
            <v>140000</v>
          </cell>
          <cell r="Z300">
            <v>288600</v>
          </cell>
          <cell r="AA300">
            <v>25000</v>
          </cell>
          <cell r="AB300">
            <v>947966</v>
          </cell>
          <cell r="AC300">
            <v>288576</v>
          </cell>
          <cell r="AD300">
            <v>306600</v>
          </cell>
          <cell r="AE300">
            <v>282400</v>
          </cell>
          <cell r="AF300">
            <v>90800</v>
          </cell>
          <cell r="AG300">
            <v>311000</v>
          </cell>
          <cell r="AH300">
            <v>12400</v>
          </cell>
          <cell r="AI300">
            <v>1291776</v>
          </cell>
          <cell r="AJ300">
            <v>2239742</v>
          </cell>
        </row>
        <row r="301">
          <cell r="A301" t="str">
            <v>1</v>
          </cell>
          <cell r="B301" t="str">
            <v>株式会社　バンダイロジパル</v>
          </cell>
          <cell r="C301" t="str">
            <v>3</v>
          </cell>
          <cell r="D301" t="str">
            <v>事業本部</v>
          </cell>
          <cell r="E301" t="str">
            <v>33</v>
          </cell>
          <cell r="F301" t="str">
            <v>海外業務部</v>
          </cell>
          <cell r="G301" t="str">
            <v>3301</v>
          </cell>
          <cell r="H301" t="str">
            <v>海外業務部</v>
          </cell>
          <cell r="I301" t="str">
            <v>1930</v>
          </cell>
          <cell r="J301" t="str">
            <v>海外業務</v>
          </cell>
          <cell r="K301" t="str">
            <v>1519</v>
          </cell>
          <cell r="L301" t="str">
            <v>海外　東京</v>
          </cell>
          <cell r="M301" t="str">
            <v>15194999999997808399151315130020034海外-12003</v>
          </cell>
          <cell r="N301" t="str">
            <v>4</v>
          </cell>
          <cell r="O301" t="str">
            <v>他店</v>
          </cell>
          <cell r="P301" t="str">
            <v>1513</v>
          </cell>
          <cell r="Q301" t="str">
            <v>㈱ ｸｽﾞﾜ玩具</v>
          </cell>
          <cell r="R301" t="str">
            <v>151300</v>
          </cell>
          <cell r="S301" t="str">
            <v>株式会社 クズワ玩具  -海外-</v>
          </cell>
          <cell r="T301" t="str">
            <v>4海外</v>
          </cell>
          <cell r="U301" t="str">
            <v>2003</v>
          </cell>
          <cell r="V301">
            <v>181600</v>
          </cell>
          <cell r="W301">
            <v>383900</v>
          </cell>
          <cell r="X301">
            <v>167100</v>
          </cell>
          <cell r="Y301">
            <v>306000</v>
          </cell>
          <cell r="Z301">
            <v>0</v>
          </cell>
          <cell r="AA301">
            <v>96500</v>
          </cell>
          <cell r="AB301">
            <v>1135100</v>
          </cell>
          <cell r="AC301">
            <v>198400</v>
          </cell>
          <cell r="AD301">
            <v>364100</v>
          </cell>
          <cell r="AE301">
            <v>199100</v>
          </cell>
          <cell r="AF301">
            <v>0</v>
          </cell>
          <cell r="AG301">
            <v>192300</v>
          </cell>
          <cell r="AH301">
            <v>102600</v>
          </cell>
          <cell r="AI301">
            <v>1056500</v>
          </cell>
          <cell r="AJ301">
            <v>2191600</v>
          </cell>
        </row>
        <row r="302">
          <cell r="A302" t="str">
            <v>1</v>
          </cell>
          <cell r="B302" t="str">
            <v>株式会社　バンダイロジパル</v>
          </cell>
          <cell r="C302" t="str">
            <v>3</v>
          </cell>
          <cell r="D302" t="str">
            <v>事業本部</v>
          </cell>
          <cell r="E302" t="str">
            <v>33</v>
          </cell>
          <cell r="F302" t="str">
            <v>海外業務部</v>
          </cell>
          <cell r="G302" t="str">
            <v>3301</v>
          </cell>
          <cell r="H302" t="str">
            <v>海外業務部</v>
          </cell>
          <cell r="I302" t="str">
            <v>1930</v>
          </cell>
          <cell r="J302" t="str">
            <v>海外業務</v>
          </cell>
          <cell r="K302" t="str">
            <v>1519</v>
          </cell>
          <cell r="L302" t="str">
            <v>海外　東京</v>
          </cell>
          <cell r="M302" t="str">
            <v>15194999999997808399151399999999999合計-0</v>
          </cell>
          <cell r="N302" t="str">
            <v>4</v>
          </cell>
          <cell r="P302" t="str">
            <v>1513</v>
          </cell>
          <cell r="Q302" t="str">
            <v>　前　年　合　計　</v>
          </cell>
          <cell r="U302" t="str">
            <v>2002</v>
          </cell>
          <cell r="V302">
            <v>0</v>
          </cell>
          <cell r="W302">
            <v>211095</v>
          </cell>
          <cell r="X302">
            <v>283271</v>
          </cell>
          <cell r="Y302">
            <v>140000</v>
          </cell>
          <cell r="Z302">
            <v>288600</v>
          </cell>
          <cell r="AA302">
            <v>25000</v>
          </cell>
          <cell r="AB302">
            <v>947966</v>
          </cell>
          <cell r="AC302">
            <v>288576</v>
          </cell>
          <cell r="AD302">
            <v>306600</v>
          </cell>
          <cell r="AE302">
            <v>282400</v>
          </cell>
          <cell r="AF302">
            <v>90800</v>
          </cell>
          <cell r="AG302">
            <v>311000</v>
          </cell>
          <cell r="AH302">
            <v>12400</v>
          </cell>
          <cell r="AI302">
            <v>1291776</v>
          </cell>
          <cell r="AJ302">
            <v>2239742</v>
          </cell>
        </row>
        <row r="303">
          <cell r="A303" t="str">
            <v>1</v>
          </cell>
          <cell r="B303" t="str">
            <v>株式会社　バンダイロジパル</v>
          </cell>
          <cell r="C303" t="str">
            <v>3</v>
          </cell>
          <cell r="D303" t="str">
            <v>事業本部</v>
          </cell>
          <cell r="E303" t="str">
            <v>33</v>
          </cell>
          <cell r="F303" t="str">
            <v>海外業務部</v>
          </cell>
          <cell r="G303" t="str">
            <v>3301</v>
          </cell>
          <cell r="H303" t="str">
            <v>海外業務部</v>
          </cell>
          <cell r="I303" t="str">
            <v>1930</v>
          </cell>
          <cell r="J303" t="str">
            <v>海外業務</v>
          </cell>
          <cell r="K303" t="str">
            <v>1519</v>
          </cell>
          <cell r="L303" t="str">
            <v>海外　東京</v>
          </cell>
          <cell r="M303" t="str">
            <v>15194999999997808399151399999999999合計-1</v>
          </cell>
          <cell r="N303" t="str">
            <v>4</v>
          </cell>
          <cell r="P303" t="str">
            <v>1513</v>
          </cell>
          <cell r="Q303" t="str">
            <v>　当　年　合　計　</v>
          </cell>
          <cell r="U303" t="str">
            <v>2003</v>
          </cell>
          <cell r="V303">
            <v>181600</v>
          </cell>
          <cell r="W303">
            <v>383900</v>
          </cell>
          <cell r="X303">
            <v>167100</v>
          </cell>
          <cell r="Y303">
            <v>306000</v>
          </cell>
          <cell r="Z303">
            <v>0</v>
          </cell>
          <cell r="AA303">
            <v>96500</v>
          </cell>
          <cell r="AB303">
            <v>1135100</v>
          </cell>
          <cell r="AC303">
            <v>198400</v>
          </cell>
          <cell r="AD303">
            <v>364100</v>
          </cell>
          <cell r="AE303">
            <v>199100</v>
          </cell>
          <cell r="AF303">
            <v>0</v>
          </cell>
          <cell r="AG303">
            <v>192300</v>
          </cell>
          <cell r="AH303">
            <v>102600</v>
          </cell>
          <cell r="AI303">
            <v>1056500</v>
          </cell>
          <cell r="AJ303">
            <v>2191600</v>
          </cell>
        </row>
        <row r="304">
          <cell r="A304" t="str">
            <v>1</v>
          </cell>
          <cell r="B304" t="str">
            <v>株式会社　バンダイロジパル</v>
          </cell>
          <cell r="C304" t="str">
            <v>3</v>
          </cell>
          <cell r="D304" t="str">
            <v>事業本部</v>
          </cell>
          <cell r="E304" t="str">
            <v>33</v>
          </cell>
          <cell r="F304" t="str">
            <v>海外業務部</v>
          </cell>
          <cell r="G304" t="str">
            <v>3301</v>
          </cell>
          <cell r="H304" t="str">
            <v>海外業務部</v>
          </cell>
          <cell r="I304" t="str">
            <v>1930</v>
          </cell>
          <cell r="J304" t="str">
            <v>海外業務</v>
          </cell>
          <cell r="K304" t="str">
            <v>1519</v>
          </cell>
          <cell r="L304" t="str">
            <v>海外　東京</v>
          </cell>
          <cell r="M304" t="str">
            <v>15194999999997808399151399999合計-2</v>
          </cell>
          <cell r="N304" t="str">
            <v>4</v>
          </cell>
          <cell r="P304" t="str">
            <v>1513</v>
          </cell>
          <cell r="Q304" t="str">
            <v>　昨　年　対　比（％）</v>
          </cell>
          <cell r="V304">
            <v>100</v>
          </cell>
          <cell r="W304">
            <v>181</v>
          </cell>
          <cell r="X304">
            <v>58</v>
          </cell>
          <cell r="Y304">
            <v>218</v>
          </cell>
          <cell r="Z304">
            <v>0</v>
          </cell>
          <cell r="AA304">
            <v>386</v>
          </cell>
          <cell r="AB304">
            <v>119</v>
          </cell>
          <cell r="AC304">
            <v>68</v>
          </cell>
          <cell r="AD304">
            <v>118</v>
          </cell>
          <cell r="AE304">
            <v>70</v>
          </cell>
          <cell r="AF304">
            <v>0</v>
          </cell>
          <cell r="AG304">
            <v>61</v>
          </cell>
          <cell r="AH304">
            <v>827</v>
          </cell>
          <cell r="AI304">
            <v>81</v>
          </cell>
          <cell r="AJ304">
            <v>97</v>
          </cell>
        </row>
        <row r="305">
          <cell r="A305" t="str">
            <v>1</v>
          </cell>
          <cell r="B305" t="str">
            <v>株式会社　バンダイロジパル</v>
          </cell>
          <cell r="C305" t="str">
            <v>3</v>
          </cell>
          <cell r="D305" t="str">
            <v>事業本部</v>
          </cell>
          <cell r="E305" t="str">
            <v>33</v>
          </cell>
          <cell r="F305" t="str">
            <v>海外業務部</v>
          </cell>
          <cell r="G305" t="str">
            <v>3301</v>
          </cell>
          <cell r="H305" t="str">
            <v>海外業務部</v>
          </cell>
          <cell r="I305" t="str">
            <v>1930</v>
          </cell>
          <cell r="J305" t="str">
            <v>海外業務</v>
          </cell>
          <cell r="K305" t="str">
            <v>1519</v>
          </cell>
          <cell r="L305" t="str">
            <v>海外　東京</v>
          </cell>
          <cell r="M305" t="str">
            <v>15194999999997951281311431140320034海外-12002</v>
          </cell>
          <cell r="N305" t="str">
            <v>4</v>
          </cell>
          <cell r="O305" t="str">
            <v>他店</v>
          </cell>
          <cell r="P305" t="str">
            <v>3114</v>
          </cell>
          <cell r="Q305" t="str">
            <v>大陽工業㈱</v>
          </cell>
          <cell r="R305" t="str">
            <v>311403</v>
          </cell>
          <cell r="S305" t="str">
            <v>大陽工業株式会社－海外－</v>
          </cell>
          <cell r="T305" t="str">
            <v>4海外</v>
          </cell>
          <cell r="U305" t="str">
            <v>2002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328600</v>
          </cell>
          <cell r="AE305">
            <v>1872700</v>
          </cell>
          <cell r="AF305">
            <v>1901600</v>
          </cell>
          <cell r="AG305">
            <v>82300</v>
          </cell>
          <cell r="AH305">
            <v>62800</v>
          </cell>
          <cell r="AI305">
            <v>4248000</v>
          </cell>
          <cell r="AJ305">
            <v>4248000</v>
          </cell>
        </row>
        <row r="306">
          <cell r="A306" t="str">
            <v>1</v>
          </cell>
          <cell r="B306" t="str">
            <v>株式会社　バンダイロジパル</v>
          </cell>
          <cell r="C306" t="str">
            <v>3</v>
          </cell>
          <cell r="D306" t="str">
            <v>事業本部</v>
          </cell>
          <cell r="E306" t="str">
            <v>33</v>
          </cell>
          <cell r="F306" t="str">
            <v>海外業務部</v>
          </cell>
          <cell r="G306" t="str">
            <v>3301</v>
          </cell>
          <cell r="H306" t="str">
            <v>海外業務部</v>
          </cell>
          <cell r="I306" t="str">
            <v>1930</v>
          </cell>
          <cell r="J306" t="str">
            <v>海外業務</v>
          </cell>
          <cell r="K306" t="str">
            <v>1519</v>
          </cell>
          <cell r="L306" t="str">
            <v>海外　東京</v>
          </cell>
          <cell r="M306" t="str">
            <v>15194999999997951281311431140320034海外-12003</v>
          </cell>
          <cell r="N306" t="str">
            <v>4</v>
          </cell>
          <cell r="O306" t="str">
            <v>他店</v>
          </cell>
          <cell r="P306" t="str">
            <v>3114</v>
          </cell>
          <cell r="Q306" t="str">
            <v>大陽工業㈱</v>
          </cell>
          <cell r="R306" t="str">
            <v>311403</v>
          </cell>
          <cell r="S306" t="str">
            <v>大陽工業株式会社－海外－</v>
          </cell>
          <cell r="T306" t="str">
            <v>4海外</v>
          </cell>
          <cell r="U306" t="str">
            <v>2003</v>
          </cell>
          <cell r="V306">
            <v>0</v>
          </cell>
          <cell r="W306">
            <v>152600</v>
          </cell>
          <cell r="X306">
            <v>0</v>
          </cell>
          <cell r="Y306">
            <v>73300</v>
          </cell>
          <cell r="Z306">
            <v>82300</v>
          </cell>
          <cell r="AA306">
            <v>0</v>
          </cell>
          <cell r="AB306">
            <v>308200</v>
          </cell>
          <cell r="AC306">
            <v>62800</v>
          </cell>
          <cell r="AD306">
            <v>621800</v>
          </cell>
          <cell r="AE306">
            <v>441000</v>
          </cell>
          <cell r="AF306">
            <v>442000</v>
          </cell>
          <cell r="AG306">
            <v>0</v>
          </cell>
          <cell r="AH306">
            <v>172918</v>
          </cell>
          <cell r="AI306">
            <v>1740518</v>
          </cell>
          <cell r="AJ306">
            <v>2048718</v>
          </cell>
        </row>
        <row r="307">
          <cell r="A307" t="str">
            <v>1</v>
          </cell>
          <cell r="B307" t="str">
            <v>株式会社　バンダイロジパル</v>
          </cell>
          <cell r="C307" t="str">
            <v>3</v>
          </cell>
          <cell r="D307" t="str">
            <v>事業本部</v>
          </cell>
          <cell r="E307" t="str">
            <v>33</v>
          </cell>
          <cell r="F307" t="str">
            <v>海外業務部</v>
          </cell>
          <cell r="G307" t="str">
            <v>3301</v>
          </cell>
          <cell r="H307" t="str">
            <v>海外業務部</v>
          </cell>
          <cell r="I307" t="str">
            <v>1930</v>
          </cell>
          <cell r="J307" t="str">
            <v>海外業務</v>
          </cell>
          <cell r="K307" t="str">
            <v>1519</v>
          </cell>
          <cell r="L307" t="str">
            <v>海外　東京</v>
          </cell>
          <cell r="M307" t="str">
            <v>15194999999997951281311499999999999合計-0</v>
          </cell>
          <cell r="N307" t="str">
            <v>4</v>
          </cell>
          <cell r="P307" t="str">
            <v>3114</v>
          </cell>
          <cell r="Q307" t="str">
            <v>　前　年　合　計　</v>
          </cell>
          <cell r="U307" t="str">
            <v>2002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328600</v>
          </cell>
          <cell r="AE307">
            <v>1872700</v>
          </cell>
          <cell r="AF307">
            <v>1901600</v>
          </cell>
          <cell r="AG307">
            <v>82300</v>
          </cell>
          <cell r="AH307">
            <v>62800</v>
          </cell>
          <cell r="AI307">
            <v>4248000</v>
          </cell>
          <cell r="AJ307">
            <v>4248000</v>
          </cell>
        </row>
        <row r="308">
          <cell r="A308" t="str">
            <v>1</v>
          </cell>
          <cell r="B308" t="str">
            <v>株式会社　バンダイロジパル</v>
          </cell>
          <cell r="C308" t="str">
            <v>3</v>
          </cell>
          <cell r="D308" t="str">
            <v>事業本部</v>
          </cell>
          <cell r="E308" t="str">
            <v>33</v>
          </cell>
          <cell r="F308" t="str">
            <v>海外業務部</v>
          </cell>
          <cell r="G308" t="str">
            <v>3301</v>
          </cell>
          <cell r="H308" t="str">
            <v>海外業務部</v>
          </cell>
          <cell r="I308" t="str">
            <v>1930</v>
          </cell>
          <cell r="J308" t="str">
            <v>海外業務</v>
          </cell>
          <cell r="K308" t="str">
            <v>1519</v>
          </cell>
          <cell r="L308" t="str">
            <v>海外　東京</v>
          </cell>
          <cell r="M308" t="str">
            <v>15194999999997951281311499999999999合計-1</v>
          </cell>
          <cell r="N308" t="str">
            <v>4</v>
          </cell>
          <cell r="P308" t="str">
            <v>3114</v>
          </cell>
          <cell r="Q308" t="str">
            <v>　当　年　合　計　</v>
          </cell>
          <cell r="U308" t="str">
            <v>2003</v>
          </cell>
          <cell r="V308">
            <v>0</v>
          </cell>
          <cell r="W308">
            <v>152600</v>
          </cell>
          <cell r="X308">
            <v>0</v>
          </cell>
          <cell r="Y308">
            <v>73300</v>
          </cell>
          <cell r="Z308">
            <v>82300</v>
          </cell>
          <cell r="AA308">
            <v>0</v>
          </cell>
          <cell r="AB308">
            <v>308200</v>
          </cell>
          <cell r="AC308">
            <v>62800</v>
          </cell>
          <cell r="AD308">
            <v>621800</v>
          </cell>
          <cell r="AE308">
            <v>441000</v>
          </cell>
          <cell r="AF308">
            <v>442000</v>
          </cell>
          <cell r="AG308">
            <v>0</v>
          </cell>
          <cell r="AH308">
            <v>172918</v>
          </cell>
          <cell r="AI308">
            <v>1740518</v>
          </cell>
          <cell r="AJ308">
            <v>2048718</v>
          </cell>
        </row>
        <row r="309">
          <cell r="A309" t="str">
            <v>1</v>
          </cell>
          <cell r="B309" t="str">
            <v>株式会社　バンダイロジパル</v>
          </cell>
          <cell r="C309" t="str">
            <v>3</v>
          </cell>
          <cell r="D309" t="str">
            <v>事業本部</v>
          </cell>
          <cell r="E309" t="str">
            <v>33</v>
          </cell>
          <cell r="F309" t="str">
            <v>海外業務部</v>
          </cell>
          <cell r="G309" t="str">
            <v>3301</v>
          </cell>
          <cell r="H309" t="str">
            <v>海外業務部</v>
          </cell>
          <cell r="I309" t="str">
            <v>1930</v>
          </cell>
          <cell r="J309" t="str">
            <v>海外業務</v>
          </cell>
          <cell r="K309" t="str">
            <v>1519</v>
          </cell>
          <cell r="L309" t="str">
            <v>海外　東京</v>
          </cell>
          <cell r="M309" t="str">
            <v>15194999999997951281311499999合計-2</v>
          </cell>
          <cell r="N309" t="str">
            <v>4</v>
          </cell>
          <cell r="P309" t="str">
            <v>3114</v>
          </cell>
          <cell r="Q309" t="str">
            <v>　昨　年　対　比（％）</v>
          </cell>
          <cell r="V309">
            <v>100</v>
          </cell>
          <cell r="W309">
            <v>100</v>
          </cell>
          <cell r="X309">
            <v>100</v>
          </cell>
          <cell r="Y309">
            <v>100</v>
          </cell>
          <cell r="Z309">
            <v>100</v>
          </cell>
          <cell r="AA309">
            <v>100</v>
          </cell>
          <cell r="AB309">
            <v>100</v>
          </cell>
          <cell r="AC309">
            <v>100</v>
          </cell>
          <cell r="AD309">
            <v>189</v>
          </cell>
          <cell r="AE309">
            <v>23</v>
          </cell>
          <cell r="AF309">
            <v>23</v>
          </cell>
          <cell r="AG309">
            <v>0</v>
          </cell>
          <cell r="AH309">
            <v>275</v>
          </cell>
          <cell r="AI309">
            <v>40</v>
          </cell>
          <cell r="AJ309">
            <v>48</v>
          </cell>
        </row>
        <row r="310">
          <cell r="A310" t="str">
            <v>1</v>
          </cell>
          <cell r="B310" t="str">
            <v>株式会社　バンダイロジパル</v>
          </cell>
          <cell r="C310" t="str">
            <v>3</v>
          </cell>
          <cell r="D310" t="str">
            <v>事業本部</v>
          </cell>
          <cell r="E310" t="str">
            <v>33</v>
          </cell>
          <cell r="F310" t="str">
            <v>海外業務部</v>
          </cell>
          <cell r="G310" t="str">
            <v>3301</v>
          </cell>
          <cell r="H310" t="str">
            <v>海外業務部</v>
          </cell>
          <cell r="I310" t="str">
            <v>1930</v>
          </cell>
          <cell r="J310" t="str">
            <v>海外業務</v>
          </cell>
          <cell r="K310" t="str">
            <v>1519</v>
          </cell>
          <cell r="L310" t="str">
            <v>海外　東京</v>
          </cell>
          <cell r="M310" t="str">
            <v>15194999999997952904252625260120034海外-12002</v>
          </cell>
          <cell r="N310" t="str">
            <v>4</v>
          </cell>
          <cell r="O310" t="str">
            <v>他店</v>
          </cell>
          <cell r="P310" t="str">
            <v>2526</v>
          </cell>
          <cell r="Q310" t="str">
            <v>株式会社スズキインターナショナル</v>
          </cell>
          <cell r="R310" t="str">
            <v>252601</v>
          </cell>
          <cell r="S310" t="str">
            <v>株式会社スズキインターナショナル</v>
          </cell>
          <cell r="T310" t="str">
            <v>4海外</v>
          </cell>
          <cell r="U310" t="str">
            <v>2002</v>
          </cell>
          <cell r="V310">
            <v>0</v>
          </cell>
          <cell r="W310">
            <v>0</v>
          </cell>
          <cell r="X310">
            <v>0</v>
          </cell>
          <cell r="Y310">
            <v>324841</v>
          </cell>
          <cell r="Z310">
            <v>-4000</v>
          </cell>
          <cell r="AA310">
            <v>338787</v>
          </cell>
          <cell r="AB310">
            <v>659628</v>
          </cell>
          <cell r="AC310">
            <v>150197</v>
          </cell>
          <cell r="AD310">
            <v>283800</v>
          </cell>
          <cell r="AE310">
            <v>314823</v>
          </cell>
          <cell r="AF310">
            <v>228027</v>
          </cell>
          <cell r="AG310">
            <v>166508</v>
          </cell>
          <cell r="AH310">
            <v>109548</v>
          </cell>
          <cell r="AI310">
            <v>1252903</v>
          </cell>
          <cell r="AJ310">
            <v>1912531</v>
          </cell>
        </row>
        <row r="311">
          <cell r="A311" t="str">
            <v>1</v>
          </cell>
          <cell r="B311" t="str">
            <v>株式会社　バンダイロジパル</v>
          </cell>
          <cell r="C311" t="str">
            <v>3</v>
          </cell>
          <cell r="D311" t="str">
            <v>事業本部</v>
          </cell>
          <cell r="E311" t="str">
            <v>33</v>
          </cell>
          <cell r="F311" t="str">
            <v>海外業務部</v>
          </cell>
          <cell r="G311" t="str">
            <v>3301</v>
          </cell>
          <cell r="H311" t="str">
            <v>海外業務部</v>
          </cell>
          <cell r="I311" t="str">
            <v>1930</v>
          </cell>
          <cell r="J311" t="str">
            <v>海外業務</v>
          </cell>
          <cell r="K311" t="str">
            <v>1519</v>
          </cell>
          <cell r="L311" t="str">
            <v>海外　東京</v>
          </cell>
          <cell r="M311" t="str">
            <v>15194999999997952904252625260120034海外-12003</v>
          </cell>
          <cell r="N311" t="str">
            <v>4</v>
          </cell>
          <cell r="O311" t="str">
            <v>他店</v>
          </cell>
          <cell r="P311" t="str">
            <v>2526</v>
          </cell>
          <cell r="Q311" t="str">
            <v>株式会社スズキインターナショナル</v>
          </cell>
          <cell r="R311" t="str">
            <v>252601</v>
          </cell>
          <cell r="S311" t="str">
            <v>株式会社スズキインターナショナル</v>
          </cell>
          <cell r="T311" t="str">
            <v>4海外</v>
          </cell>
          <cell r="U311" t="str">
            <v>2003</v>
          </cell>
          <cell r="V311">
            <v>348685</v>
          </cell>
          <cell r="W311">
            <v>39250</v>
          </cell>
          <cell r="X311">
            <v>251286</v>
          </cell>
          <cell r="Y311">
            <v>340818</v>
          </cell>
          <cell r="Z311">
            <v>191296</v>
          </cell>
          <cell r="AA311">
            <v>256092</v>
          </cell>
          <cell r="AB311">
            <v>1427427</v>
          </cell>
          <cell r="AC311">
            <v>110887</v>
          </cell>
          <cell r="AD311">
            <v>322381</v>
          </cell>
          <cell r="AE311">
            <v>90200</v>
          </cell>
          <cell r="AF311">
            <v>96200</v>
          </cell>
          <cell r="AG311">
            <v>0</v>
          </cell>
          <cell r="AH311">
            <v>0</v>
          </cell>
          <cell r="AI311">
            <v>619668</v>
          </cell>
          <cell r="AJ311">
            <v>2047095</v>
          </cell>
        </row>
        <row r="312">
          <cell r="A312" t="str">
            <v>1</v>
          </cell>
          <cell r="B312" t="str">
            <v>株式会社　バンダイロジパル</v>
          </cell>
          <cell r="C312" t="str">
            <v>3</v>
          </cell>
          <cell r="D312" t="str">
            <v>事業本部</v>
          </cell>
          <cell r="E312" t="str">
            <v>33</v>
          </cell>
          <cell r="F312" t="str">
            <v>海外業務部</v>
          </cell>
          <cell r="G312" t="str">
            <v>3301</v>
          </cell>
          <cell r="H312" t="str">
            <v>海外業務部</v>
          </cell>
          <cell r="I312" t="str">
            <v>1930</v>
          </cell>
          <cell r="J312" t="str">
            <v>海外業務</v>
          </cell>
          <cell r="K312" t="str">
            <v>1519</v>
          </cell>
          <cell r="L312" t="str">
            <v>海外　東京</v>
          </cell>
          <cell r="M312" t="str">
            <v>15194999999997952904252699999999999合計-0</v>
          </cell>
          <cell r="N312" t="str">
            <v>4</v>
          </cell>
          <cell r="P312" t="str">
            <v>2526</v>
          </cell>
          <cell r="Q312" t="str">
            <v>　前　年　合　計　</v>
          </cell>
          <cell r="U312" t="str">
            <v>2002</v>
          </cell>
          <cell r="V312">
            <v>0</v>
          </cell>
          <cell r="W312">
            <v>0</v>
          </cell>
          <cell r="X312">
            <v>0</v>
          </cell>
          <cell r="Y312">
            <v>324841</v>
          </cell>
          <cell r="Z312">
            <v>-4000</v>
          </cell>
          <cell r="AA312">
            <v>338787</v>
          </cell>
          <cell r="AB312">
            <v>659628</v>
          </cell>
          <cell r="AC312">
            <v>150197</v>
          </cell>
          <cell r="AD312">
            <v>283800</v>
          </cell>
          <cell r="AE312">
            <v>314823</v>
          </cell>
          <cell r="AF312">
            <v>228027</v>
          </cell>
          <cell r="AG312">
            <v>166508</v>
          </cell>
          <cell r="AH312">
            <v>109548</v>
          </cell>
          <cell r="AI312">
            <v>1252903</v>
          </cell>
          <cell r="AJ312">
            <v>1912531</v>
          </cell>
        </row>
        <row r="313">
          <cell r="A313" t="str">
            <v>1</v>
          </cell>
          <cell r="B313" t="str">
            <v>株式会社　バンダイロジパル</v>
          </cell>
          <cell r="C313" t="str">
            <v>3</v>
          </cell>
          <cell r="D313" t="str">
            <v>事業本部</v>
          </cell>
          <cell r="E313" t="str">
            <v>33</v>
          </cell>
          <cell r="F313" t="str">
            <v>海外業務部</v>
          </cell>
          <cell r="G313" t="str">
            <v>3301</v>
          </cell>
          <cell r="H313" t="str">
            <v>海外業務部</v>
          </cell>
          <cell r="I313" t="str">
            <v>1930</v>
          </cell>
          <cell r="J313" t="str">
            <v>海外業務</v>
          </cell>
          <cell r="K313" t="str">
            <v>1519</v>
          </cell>
          <cell r="L313" t="str">
            <v>海外　東京</v>
          </cell>
          <cell r="M313" t="str">
            <v>15194999999997952904252699999999999合計-1</v>
          </cell>
          <cell r="N313" t="str">
            <v>4</v>
          </cell>
          <cell r="P313" t="str">
            <v>2526</v>
          </cell>
          <cell r="Q313" t="str">
            <v>　当　年　合　計　</v>
          </cell>
          <cell r="U313" t="str">
            <v>2003</v>
          </cell>
          <cell r="V313">
            <v>348685</v>
          </cell>
          <cell r="W313">
            <v>39250</v>
          </cell>
          <cell r="X313">
            <v>251286</v>
          </cell>
          <cell r="Y313">
            <v>340818</v>
          </cell>
          <cell r="Z313">
            <v>191296</v>
          </cell>
          <cell r="AA313">
            <v>256092</v>
          </cell>
          <cell r="AB313">
            <v>1427427</v>
          </cell>
          <cell r="AC313">
            <v>110887</v>
          </cell>
          <cell r="AD313">
            <v>322381</v>
          </cell>
          <cell r="AE313">
            <v>90200</v>
          </cell>
          <cell r="AF313">
            <v>96200</v>
          </cell>
          <cell r="AG313">
            <v>0</v>
          </cell>
          <cell r="AH313">
            <v>0</v>
          </cell>
          <cell r="AI313">
            <v>619668</v>
          </cell>
          <cell r="AJ313">
            <v>2047095</v>
          </cell>
        </row>
        <row r="314">
          <cell r="A314" t="str">
            <v>1</v>
          </cell>
          <cell r="B314" t="str">
            <v>株式会社　バンダイロジパル</v>
          </cell>
          <cell r="C314" t="str">
            <v>3</v>
          </cell>
          <cell r="D314" t="str">
            <v>事業本部</v>
          </cell>
          <cell r="E314" t="str">
            <v>33</v>
          </cell>
          <cell r="F314" t="str">
            <v>海外業務部</v>
          </cell>
          <cell r="G314" t="str">
            <v>3301</v>
          </cell>
          <cell r="H314" t="str">
            <v>海外業務部</v>
          </cell>
          <cell r="I314" t="str">
            <v>1930</v>
          </cell>
          <cell r="J314" t="str">
            <v>海外業務</v>
          </cell>
          <cell r="K314" t="str">
            <v>1519</v>
          </cell>
          <cell r="L314" t="str">
            <v>海外　東京</v>
          </cell>
          <cell r="M314" t="str">
            <v>15194999999997952904252699999合計-2</v>
          </cell>
          <cell r="N314" t="str">
            <v>4</v>
          </cell>
          <cell r="P314" t="str">
            <v>2526</v>
          </cell>
          <cell r="Q314" t="str">
            <v>　昨　年　対　比（％）</v>
          </cell>
          <cell r="V314">
            <v>100</v>
          </cell>
          <cell r="W314">
            <v>100</v>
          </cell>
          <cell r="X314">
            <v>100</v>
          </cell>
          <cell r="Y314">
            <v>104</v>
          </cell>
          <cell r="Z314">
            <v>-4782</v>
          </cell>
          <cell r="AA314">
            <v>75</v>
          </cell>
          <cell r="AB314">
            <v>216</v>
          </cell>
          <cell r="AC314">
            <v>73</v>
          </cell>
          <cell r="AD314">
            <v>113</v>
          </cell>
          <cell r="AE314">
            <v>28</v>
          </cell>
          <cell r="AF314">
            <v>42</v>
          </cell>
          <cell r="AG314">
            <v>0</v>
          </cell>
          <cell r="AH314">
            <v>0</v>
          </cell>
          <cell r="AI314">
            <v>49</v>
          </cell>
          <cell r="AJ314">
            <v>107</v>
          </cell>
        </row>
        <row r="315">
          <cell r="A315" t="str">
            <v>1</v>
          </cell>
          <cell r="B315" t="str">
            <v>株式会社　バンダイロジパル</v>
          </cell>
          <cell r="C315" t="str">
            <v>3</v>
          </cell>
          <cell r="D315" t="str">
            <v>事業本部</v>
          </cell>
          <cell r="E315" t="str">
            <v>33</v>
          </cell>
          <cell r="F315" t="str">
            <v>海外業務部</v>
          </cell>
          <cell r="G315" t="str">
            <v>3301</v>
          </cell>
          <cell r="H315" t="str">
            <v>海外業務部</v>
          </cell>
          <cell r="I315" t="str">
            <v>1930</v>
          </cell>
          <cell r="J315" t="str">
            <v>海外業務</v>
          </cell>
          <cell r="K315" t="str">
            <v>1519</v>
          </cell>
          <cell r="L315" t="str">
            <v>海外　東京</v>
          </cell>
          <cell r="M315" t="str">
            <v>15194999999998304085613361330020034海外-12002</v>
          </cell>
          <cell r="N315" t="str">
            <v>4</v>
          </cell>
          <cell r="O315" t="str">
            <v>他店</v>
          </cell>
          <cell r="P315" t="str">
            <v>6133</v>
          </cell>
          <cell r="Q315" t="str">
            <v>㈱ ﾏﾙｻﾝ</v>
          </cell>
          <cell r="R315" t="str">
            <v>613300</v>
          </cell>
          <cell r="S315" t="str">
            <v>株式会社 マルサン -海外-</v>
          </cell>
          <cell r="T315" t="str">
            <v>4海外</v>
          </cell>
          <cell r="U315" t="str">
            <v>2002</v>
          </cell>
          <cell r="V315">
            <v>0</v>
          </cell>
          <cell r="W315">
            <v>635469</v>
          </cell>
          <cell r="X315">
            <v>648115</v>
          </cell>
          <cell r="Y315">
            <v>215953</v>
          </cell>
          <cell r="Z315">
            <v>55430</v>
          </cell>
          <cell r="AA315">
            <v>62213</v>
          </cell>
          <cell r="AB315">
            <v>1617180</v>
          </cell>
          <cell r="AC315">
            <v>53930</v>
          </cell>
          <cell r="AD315">
            <v>0</v>
          </cell>
          <cell r="AE315">
            <v>473850</v>
          </cell>
          <cell r="AF315">
            <v>268502</v>
          </cell>
          <cell r="AG315">
            <v>70534</v>
          </cell>
          <cell r="AH315">
            <v>101800</v>
          </cell>
          <cell r="AI315">
            <v>968616</v>
          </cell>
          <cell r="AJ315">
            <v>2585796</v>
          </cell>
        </row>
        <row r="316">
          <cell r="A316" t="str">
            <v>1</v>
          </cell>
          <cell r="B316" t="str">
            <v>株式会社　バンダイロジパル</v>
          </cell>
          <cell r="C316" t="str">
            <v>3</v>
          </cell>
          <cell r="D316" t="str">
            <v>事業本部</v>
          </cell>
          <cell r="E316" t="str">
            <v>33</v>
          </cell>
          <cell r="F316" t="str">
            <v>海外業務部</v>
          </cell>
          <cell r="G316" t="str">
            <v>3301</v>
          </cell>
          <cell r="H316" t="str">
            <v>海外業務部</v>
          </cell>
          <cell r="I316" t="str">
            <v>1930</v>
          </cell>
          <cell r="J316" t="str">
            <v>海外業務</v>
          </cell>
          <cell r="K316" t="str">
            <v>1519</v>
          </cell>
          <cell r="L316" t="str">
            <v>海外　東京</v>
          </cell>
          <cell r="M316" t="str">
            <v>15194999999998304085613361330020034海外-12003</v>
          </cell>
          <cell r="N316" t="str">
            <v>4</v>
          </cell>
          <cell r="O316" t="str">
            <v>他店</v>
          </cell>
          <cell r="P316" t="str">
            <v>6133</v>
          </cell>
          <cell r="Q316" t="str">
            <v>㈱ ﾏﾙｻﾝ</v>
          </cell>
          <cell r="R316" t="str">
            <v>613300</v>
          </cell>
          <cell r="S316" t="str">
            <v>株式会社 マルサン -海外-</v>
          </cell>
          <cell r="T316" t="str">
            <v>4海外</v>
          </cell>
          <cell r="U316" t="str">
            <v>2003</v>
          </cell>
          <cell r="V316">
            <v>312450</v>
          </cell>
          <cell r="W316">
            <v>0</v>
          </cell>
          <cell r="X316">
            <v>221300</v>
          </cell>
          <cell r="Y316">
            <v>0</v>
          </cell>
          <cell r="Z316">
            <v>0</v>
          </cell>
          <cell r="AA316">
            <v>0</v>
          </cell>
          <cell r="AB316">
            <v>533750</v>
          </cell>
          <cell r="AC316">
            <v>0</v>
          </cell>
          <cell r="AD316">
            <v>0</v>
          </cell>
          <cell r="AE316">
            <v>183724</v>
          </cell>
          <cell r="AF316">
            <v>70447</v>
          </cell>
          <cell r="AG316">
            <v>163930</v>
          </cell>
          <cell r="AH316">
            <v>744063</v>
          </cell>
          <cell r="AI316">
            <v>1162164</v>
          </cell>
          <cell r="AJ316">
            <v>1695914</v>
          </cell>
        </row>
        <row r="317">
          <cell r="A317" t="str">
            <v>1</v>
          </cell>
          <cell r="B317" t="str">
            <v>株式会社　バンダイロジパル</v>
          </cell>
          <cell r="C317" t="str">
            <v>3</v>
          </cell>
          <cell r="D317" t="str">
            <v>事業本部</v>
          </cell>
          <cell r="E317" t="str">
            <v>33</v>
          </cell>
          <cell r="F317" t="str">
            <v>海外業務部</v>
          </cell>
          <cell r="G317" t="str">
            <v>3301</v>
          </cell>
          <cell r="H317" t="str">
            <v>海外業務部</v>
          </cell>
          <cell r="I317" t="str">
            <v>1930</v>
          </cell>
          <cell r="J317" t="str">
            <v>海外業務</v>
          </cell>
          <cell r="K317" t="str">
            <v>1519</v>
          </cell>
          <cell r="L317" t="str">
            <v>海外　東京</v>
          </cell>
          <cell r="M317" t="str">
            <v>15194999999998304085613399999999999合計-0</v>
          </cell>
          <cell r="N317" t="str">
            <v>4</v>
          </cell>
          <cell r="P317" t="str">
            <v>6133</v>
          </cell>
          <cell r="Q317" t="str">
            <v>　前　年　合　計　</v>
          </cell>
          <cell r="U317" t="str">
            <v>2002</v>
          </cell>
          <cell r="V317">
            <v>0</v>
          </cell>
          <cell r="W317">
            <v>635469</v>
          </cell>
          <cell r="X317">
            <v>648115</v>
          </cell>
          <cell r="Y317">
            <v>215953</v>
          </cell>
          <cell r="Z317">
            <v>55430</v>
          </cell>
          <cell r="AA317">
            <v>62213</v>
          </cell>
          <cell r="AB317">
            <v>1617180</v>
          </cell>
          <cell r="AC317">
            <v>53930</v>
          </cell>
          <cell r="AD317">
            <v>0</v>
          </cell>
          <cell r="AE317">
            <v>473850</v>
          </cell>
          <cell r="AF317">
            <v>268502</v>
          </cell>
          <cell r="AG317">
            <v>70534</v>
          </cell>
          <cell r="AH317">
            <v>101800</v>
          </cell>
          <cell r="AI317">
            <v>968616</v>
          </cell>
          <cell r="AJ317">
            <v>2585796</v>
          </cell>
        </row>
        <row r="318">
          <cell r="A318" t="str">
            <v>1</v>
          </cell>
          <cell r="B318" t="str">
            <v>株式会社　バンダイロジパル</v>
          </cell>
          <cell r="C318" t="str">
            <v>3</v>
          </cell>
          <cell r="D318" t="str">
            <v>事業本部</v>
          </cell>
          <cell r="E318" t="str">
            <v>33</v>
          </cell>
          <cell r="F318" t="str">
            <v>海外業務部</v>
          </cell>
          <cell r="G318" t="str">
            <v>3301</v>
          </cell>
          <cell r="H318" t="str">
            <v>海外業務部</v>
          </cell>
          <cell r="I318" t="str">
            <v>1930</v>
          </cell>
          <cell r="J318" t="str">
            <v>海外業務</v>
          </cell>
          <cell r="K318" t="str">
            <v>1519</v>
          </cell>
          <cell r="L318" t="str">
            <v>海外　東京</v>
          </cell>
          <cell r="M318" t="str">
            <v>15194999999998304085613399999999999合計-1</v>
          </cell>
          <cell r="N318" t="str">
            <v>4</v>
          </cell>
          <cell r="P318" t="str">
            <v>6133</v>
          </cell>
          <cell r="Q318" t="str">
            <v>　当　年　合　計　</v>
          </cell>
          <cell r="U318" t="str">
            <v>2003</v>
          </cell>
          <cell r="V318">
            <v>312450</v>
          </cell>
          <cell r="W318">
            <v>0</v>
          </cell>
          <cell r="X318">
            <v>221300</v>
          </cell>
          <cell r="Y318">
            <v>0</v>
          </cell>
          <cell r="Z318">
            <v>0</v>
          </cell>
          <cell r="AA318">
            <v>0</v>
          </cell>
          <cell r="AB318">
            <v>533750</v>
          </cell>
          <cell r="AC318">
            <v>0</v>
          </cell>
          <cell r="AD318">
            <v>0</v>
          </cell>
          <cell r="AE318">
            <v>183724</v>
          </cell>
          <cell r="AF318">
            <v>70447</v>
          </cell>
          <cell r="AG318">
            <v>163930</v>
          </cell>
          <cell r="AH318">
            <v>744063</v>
          </cell>
          <cell r="AI318">
            <v>1162164</v>
          </cell>
          <cell r="AJ318">
            <v>1695914</v>
          </cell>
        </row>
        <row r="319">
          <cell r="A319" t="str">
            <v>1</v>
          </cell>
          <cell r="B319" t="str">
            <v>株式会社　バンダイロジパル</v>
          </cell>
          <cell r="C319" t="str">
            <v>3</v>
          </cell>
          <cell r="D319" t="str">
            <v>事業本部</v>
          </cell>
          <cell r="E319" t="str">
            <v>33</v>
          </cell>
          <cell r="F319" t="str">
            <v>海外業務部</v>
          </cell>
          <cell r="G319" t="str">
            <v>3301</v>
          </cell>
          <cell r="H319" t="str">
            <v>海外業務部</v>
          </cell>
          <cell r="I319" t="str">
            <v>1930</v>
          </cell>
          <cell r="J319" t="str">
            <v>海外業務</v>
          </cell>
          <cell r="K319" t="str">
            <v>1519</v>
          </cell>
          <cell r="L319" t="str">
            <v>海外　東京</v>
          </cell>
          <cell r="M319" t="str">
            <v>15194999999998304085613399999合計-2</v>
          </cell>
          <cell r="N319" t="str">
            <v>4</v>
          </cell>
          <cell r="P319" t="str">
            <v>6133</v>
          </cell>
          <cell r="Q319" t="str">
            <v>　昨　年　対　比（％）</v>
          </cell>
          <cell r="V319">
            <v>100</v>
          </cell>
          <cell r="W319">
            <v>0</v>
          </cell>
          <cell r="X319">
            <v>34</v>
          </cell>
          <cell r="Y319">
            <v>0</v>
          </cell>
          <cell r="Z319">
            <v>0</v>
          </cell>
          <cell r="AA319">
            <v>0</v>
          </cell>
          <cell r="AB319">
            <v>33</v>
          </cell>
          <cell r="AC319">
            <v>0</v>
          </cell>
          <cell r="AD319">
            <v>100</v>
          </cell>
          <cell r="AE319">
            <v>38</v>
          </cell>
          <cell r="AF319">
            <v>26</v>
          </cell>
          <cell r="AG319">
            <v>232</v>
          </cell>
          <cell r="AH319">
            <v>730</v>
          </cell>
          <cell r="AI319">
            <v>119</v>
          </cell>
          <cell r="AJ319">
            <v>65</v>
          </cell>
        </row>
        <row r="320">
          <cell r="A320" t="str">
            <v>1</v>
          </cell>
          <cell r="B320" t="str">
            <v>株式会社　バンダイロジパル</v>
          </cell>
          <cell r="C320" t="str">
            <v>3</v>
          </cell>
          <cell r="D320" t="str">
            <v>事業本部</v>
          </cell>
          <cell r="E320" t="str">
            <v>33</v>
          </cell>
          <cell r="F320" t="str">
            <v>海外業務部</v>
          </cell>
          <cell r="G320" t="str">
            <v>3301</v>
          </cell>
          <cell r="H320" t="str">
            <v>海外業務部</v>
          </cell>
          <cell r="I320" t="str">
            <v>1930</v>
          </cell>
          <cell r="J320" t="str">
            <v>海外業務</v>
          </cell>
          <cell r="K320" t="str">
            <v>1519</v>
          </cell>
          <cell r="L320" t="str">
            <v>海外　東京</v>
          </cell>
          <cell r="M320" t="str">
            <v>15194999999998486577770377030020034海外-12002</v>
          </cell>
          <cell r="N320" t="str">
            <v>4</v>
          </cell>
          <cell r="O320" t="str">
            <v>他店</v>
          </cell>
          <cell r="P320" t="str">
            <v>7703</v>
          </cell>
          <cell r="Q320" t="str">
            <v>㈲ ﾗｲﾝｽﾞｲﾝﾀｰﾅｼｮﾅﾙ</v>
          </cell>
          <cell r="R320" t="str">
            <v>770300</v>
          </cell>
          <cell r="S320" t="str">
            <v>(有)ﾗｲﾝｽﾞｲﾝﾀｰﾅｼｮﾅﾙ　海外</v>
          </cell>
          <cell r="T320" t="str">
            <v>4海外</v>
          </cell>
          <cell r="U320" t="str">
            <v>2002</v>
          </cell>
          <cell r="V320">
            <v>0</v>
          </cell>
          <cell r="W320">
            <v>142221</v>
          </cell>
          <cell r="X320">
            <v>142001</v>
          </cell>
          <cell r="Y320">
            <v>0</v>
          </cell>
          <cell r="Z320">
            <v>245124</v>
          </cell>
          <cell r="AA320">
            <v>120279</v>
          </cell>
          <cell r="AB320">
            <v>649625</v>
          </cell>
          <cell r="AC320">
            <v>113755</v>
          </cell>
          <cell r="AD320">
            <v>118478</v>
          </cell>
          <cell r="AE320">
            <v>193658</v>
          </cell>
          <cell r="AF320">
            <v>101344</v>
          </cell>
          <cell r="AG320">
            <v>17319</v>
          </cell>
          <cell r="AH320">
            <v>277014</v>
          </cell>
          <cell r="AI320">
            <v>821568</v>
          </cell>
          <cell r="AJ320">
            <v>1471193</v>
          </cell>
        </row>
        <row r="321">
          <cell r="A321" t="str">
            <v>1</v>
          </cell>
          <cell r="B321" t="str">
            <v>株式会社　バンダイロジパル</v>
          </cell>
          <cell r="C321" t="str">
            <v>3</v>
          </cell>
          <cell r="D321" t="str">
            <v>事業本部</v>
          </cell>
          <cell r="E321" t="str">
            <v>33</v>
          </cell>
          <cell r="F321" t="str">
            <v>海外業務部</v>
          </cell>
          <cell r="G321" t="str">
            <v>3301</v>
          </cell>
          <cell r="H321" t="str">
            <v>海外業務部</v>
          </cell>
          <cell r="I321" t="str">
            <v>1930</v>
          </cell>
          <cell r="J321" t="str">
            <v>海外業務</v>
          </cell>
          <cell r="K321" t="str">
            <v>1519</v>
          </cell>
          <cell r="L321" t="str">
            <v>海外　東京</v>
          </cell>
          <cell r="M321" t="str">
            <v>15194999999998486577770377030020034海外-12003</v>
          </cell>
          <cell r="N321" t="str">
            <v>4</v>
          </cell>
          <cell r="O321" t="str">
            <v>他店</v>
          </cell>
          <cell r="P321" t="str">
            <v>7703</v>
          </cell>
          <cell r="Q321" t="str">
            <v>㈲ ﾗｲﾝｽﾞｲﾝﾀｰﾅｼｮﾅﾙ</v>
          </cell>
          <cell r="R321" t="str">
            <v>770300</v>
          </cell>
          <cell r="S321" t="str">
            <v>(有)ﾗｲﾝｽﾞｲﾝﾀｰﾅｼｮﾅﾙ　海外</v>
          </cell>
          <cell r="T321" t="str">
            <v>4海外</v>
          </cell>
          <cell r="U321" t="str">
            <v>2003</v>
          </cell>
          <cell r="V321">
            <v>67190</v>
          </cell>
          <cell r="W321">
            <v>42959</v>
          </cell>
          <cell r="X321">
            <v>244976</v>
          </cell>
          <cell r="Y321">
            <v>229587</v>
          </cell>
          <cell r="Z321">
            <v>45002</v>
          </cell>
          <cell r="AA321">
            <v>225938</v>
          </cell>
          <cell r="AB321">
            <v>855652</v>
          </cell>
          <cell r="AC321">
            <v>0</v>
          </cell>
          <cell r="AD321">
            <v>0</v>
          </cell>
          <cell r="AE321">
            <v>0</v>
          </cell>
          <cell r="AF321">
            <v>192420</v>
          </cell>
          <cell r="AG321">
            <v>465350</v>
          </cell>
          <cell r="AH321">
            <v>0</v>
          </cell>
          <cell r="AI321">
            <v>657770</v>
          </cell>
          <cell r="AJ321">
            <v>1513422</v>
          </cell>
        </row>
        <row r="322">
          <cell r="A322" t="str">
            <v>1</v>
          </cell>
          <cell r="B322" t="str">
            <v>株式会社　バンダイロジパル</v>
          </cell>
          <cell r="C322" t="str">
            <v>3</v>
          </cell>
          <cell r="D322" t="str">
            <v>事業本部</v>
          </cell>
          <cell r="E322" t="str">
            <v>33</v>
          </cell>
          <cell r="F322" t="str">
            <v>海外業務部</v>
          </cell>
          <cell r="G322" t="str">
            <v>3301</v>
          </cell>
          <cell r="H322" t="str">
            <v>海外業務部</v>
          </cell>
          <cell r="I322" t="str">
            <v>1930</v>
          </cell>
          <cell r="J322" t="str">
            <v>海外業務</v>
          </cell>
          <cell r="K322" t="str">
            <v>1519</v>
          </cell>
          <cell r="L322" t="str">
            <v>海外　東京</v>
          </cell>
          <cell r="M322" t="str">
            <v>15194999999998486577770399999999999合計-0</v>
          </cell>
          <cell r="N322" t="str">
            <v>4</v>
          </cell>
          <cell r="P322" t="str">
            <v>7703</v>
          </cell>
          <cell r="Q322" t="str">
            <v>　前　年　合　計　</v>
          </cell>
          <cell r="U322" t="str">
            <v>2002</v>
          </cell>
          <cell r="V322">
            <v>0</v>
          </cell>
          <cell r="W322">
            <v>142221</v>
          </cell>
          <cell r="X322">
            <v>142001</v>
          </cell>
          <cell r="Y322">
            <v>0</v>
          </cell>
          <cell r="Z322">
            <v>245124</v>
          </cell>
          <cell r="AA322">
            <v>120279</v>
          </cell>
          <cell r="AB322">
            <v>649625</v>
          </cell>
          <cell r="AC322">
            <v>113755</v>
          </cell>
          <cell r="AD322">
            <v>118478</v>
          </cell>
          <cell r="AE322">
            <v>193658</v>
          </cell>
          <cell r="AF322">
            <v>101344</v>
          </cell>
          <cell r="AG322">
            <v>17319</v>
          </cell>
          <cell r="AH322">
            <v>277014</v>
          </cell>
          <cell r="AI322">
            <v>821568</v>
          </cell>
          <cell r="AJ322">
            <v>1471193</v>
          </cell>
        </row>
        <row r="323">
          <cell r="A323" t="str">
            <v>1</v>
          </cell>
          <cell r="B323" t="str">
            <v>株式会社　バンダイロジパル</v>
          </cell>
          <cell r="C323" t="str">
            <v>3</v>
          </cell>
          <cell r="D323" t="str">
            <v>事業本部</v>
          </cell>
          <cell r="E323" t="str">
            <v>33</v>
          </cell>
          <cell r="F323" t="str">
            <v>海外業務部</v>
          </cell>
          <cell r="G323" t="str">
            <v>3301</v>
          </cell>
          <cell r="H323" t="str">
            <v>海外業務部</v>
          </cell>
          <cell r="I323" t="str">
            <v>1930</v>
          </cell>
          <cell r="J323" t="str">
            <v>海外業務</v>
          </cell>
          <cell r="K323" t="str">
            <v>1519</v>
          </cell>
          <cell r="L323" t="str">
            <v>海外　東京</v>
          </cell>
          <cell r="M323" t="str">
            <v>15194999999998486577770399999999999合計-1</v>
          </cell>
          <cell r="N323" t="str">
            <v>4</v>
          </cell>
          <cell r="P323" t="str">
            <v>7703</v>
          </cell>
          <cell r="Q323" t="str">
            <v>　当　年　合　計　</v>
          </cell>
          <cell r="U323" t="str">
            <v>2003</v>
          </cell>
          <cell r="V323">
            <v>67190</v>
          </cell>
          <cell r="W323">
            <v>42959</v>
          </cell>
          <cell r="X323">
            <v>244976</v>
          </cell>
          <cell r="Y323">
            <v>229587</v>
          </cell>
          <cell r="Z323">
            <v>45002</v>
          </cell>
          <cell r="AA323">
            <v>225938</v>
          </cell>
          <cell r="AB323">
            <v>855652</v>
          </cell>
          <cell r="AC323">
            <v>0</v>
          </cell>
          <cell r="AD323">
            <v>0</v>
          </cell>
          <cell r="AE323">
            <v>0</v>
          </cell>
          <cell r="AF323">
            <v>192420</v>
          </cell>
          <cell r="AG323">
            <v>465350</v>
          </cell>
          <cell r="AH323">
            <v>0</v>
          </cell>
          <cell r="AI323">
            <v>657770</v>
          </cell>
          <cell r="AJ323">
            <v>1513422</v>
          </cell>
        </row>
        <row r="324">
          <cell r="A324" t="str">
            <v>1</v>
          </cell>
          <cell r="B324" t="str">
            <v>株式会社　バンダイロジパル</v>
          </cell>
          <cell r="C324" t="str">
            <v>3</v>
          </cell>
          <cell r="D324" t="str">
            <v>事業本部</v>
          </cell>
          <cell r="E324" t="str">
            <v>33</v>
          </cell>
          <cell r="F324" t="str">
            <v>海外業務部</v>
          </cell>
          <cell r="G324" t="str">
            <v>3301</v>
          </cell>
          <cell r="H324" t="str">
            <v>海外業務部</v>
          </cell>
          <cell r="I324" t="str">
            <v>1930</v>
          </cell>
          <cell r="J324" t="str">
            <v>海外業務</v>
          </cell>
          <cell r="K324" t="str">
            <v>1519</v>
          </cell>
          <cell r="L324" t="str">
            <v>海外　東京</v>
          </cell>
          <cell r="M324" t="str">
            <v>15194999999998486577770399999合計-2</v>
          </cell>
          <cell r="N324" t="str">
            <v>4</v>
          </cell>
          <cell r="P324" t="str">
            <v>7703</v>
          </cell>
          <cell r="Q324" t="str">
            <v>　昨　年　対　比（％）</v>
          </cell>
          <cell r="V324">
            <v>100</v>
          </cell>
          <cell r="W324">
            <v>30</v>
          </cell>
          <cell r="X324">
            <v>172</v>
          </cell>
          <cell r="Y324">
            <v>100</v>
          </cell>
          <cell r="Z324">
            <v>18</v>
          </cell>
          <cell r="AA324">
            <v>187</v>
          </cell>
          <cell r="AB324">
            <v>131</v>
          </cell>
          <cell r="AC324">
            <v>0</v>
          </cell>
          <cell r="AD324">
            <v>0</v>
          </cell>
          <cell r="AE324">
            <v>0</v>
          </cell>
          <cell r="AF324">
            <v>189</v>
          </cell>
          <cell r="AG324">
            <v>2686</v>
          </cell>
          <cell r="AH324">
            <v>0</v>
          </cell>
          <cell r="AI324">
            <v>80</v>
          </cell>
          <cell r="AJ324">
            <v>102</v>
          </cell>
        </row>
        <row r="325">
          <cell r="A325" t="str">
            <v>1</v>
          </cell>
          <cell r="B325" t="str">
            <v>株式会社　バンダイロジパル</v>
          </cell>
          <cell r="C325" t="str">
            <v>3</v>
          </cell>
          <cell r="D325" t="str">
            <v>事業本部</v>
          </cell>
          <cell r="E325" t="str">
            <v>33</v>
          </cell>
          <cell r="F325" t="str">
            <v>海外業務部</v>
          </cell>
          <cell r="G325" t="str">
            <v>3301</v>
          </cell>
          <cell r="H325" t="str">
            <v>海外業務部</v>
          </cell>
          <cell r="I325" t="str">
            <v>1930</v>
          </cell>
          <cell r="J325" t="str">
            <v>海外業務</v>
          </cell>
          <cell r="K325" t="str">
            <v>1519</v>
          </cell>
          <cell r="L325" t="str">
            <v>海外　東京</v>
          </cell>
          <cell r="M325" t="str">
            <v>15194999999998701764555755570120034海外-12002</v>
          </cell>
          <cell r="N325" t="str">
            <v>4</v>
          </cell>
          <cell r="O325" t="str">
            <v>他店</v>
          </cell>
          <cell r="P325" t="str">
            <v>5557</v>
          </cell>
          <cell r="Q325" t="str">
            <v>株式会社　ブレイブ</v>
          </cell>
          <cell r="R325" t="str">
            <v>555701</v>
          </cell>
          <cell r="S325" t="str">
            <v>株式会社ブレイブ(海外）</v>
          </cell>
          <cell r="T325" t="str">
            <v>4海外</v>
          </cell>
          <cell r="U325" t="str">
            <v>2002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156200</v>
          </cell>
          <cell r="AE325">
            <v>0</v>
          </cell>
          <cell r="AF325">
            <v>0</v>
          </cell>
          <cell r="AG325">
            <v>52600</v>
          </cell>
          <cell r="AH325">
            <v>0</v>
          </cell>
          <cell r="AI325">
            <v>208800</v>
          </cell>
          <cell r="AJ325">
            <v>208800</v>
          </cell>
        </row>
        <row r="326">
          <cell r="A326" t="str">
            <v>1</v>
          </cell>
          <cell r="B326" t="str">
            <v>株式会社　バンダイロジパル</v>
          </cell>
          <cell r="C326" t="str">
            <v>3</v>
          </cell>
          <cell r="D326" t="str">
            <v>事業本部</v>
          </cell>
          <cell r="E326" t="str">
            <v>33</v>
          </cell>
          <cell r="F326" t="str">
            <v>海外業務部</v>
          </cell>
          <cell r="G326" t="str">
            <v>3301</v>
          </cell>
          <cell r="H326" t="str">
            <v>海外業務部</v>
          </cell>
          <cell r="I326" t="str">
            <v>1930</v>
          </cell>
          <cell r="J326" t="str">
            <v>海外業務</v>
          </cell>
          <cell r="K326" t="str">
            <v>1519</v>
          </cell>
          <cell r="L326" t="str">
            <v>海外　東京</v>
          </cell>
          <cell r="M326" t="str">
            <v>15194999999998701764555755570120034海外-12003</v>
          </cell>
          <cell r="N326" t="str">
            <v>4</v>
          </cell>
          <cell r="O326" t="str">
            <v>他店</v>
          </cell>
          <cell r="P326" t="str">
            <v>5557</v>
          </cell>
          <cell r="Q326" t="str">
            <v>株式会社　ブレイブ</v>
          </cell>
          <cell r="R326" t="str">
            <v>555701</v>
          </cell>
          <cell r="S326" t="str">
            <v>株式会社ブレイブ(海外）</v>
          </cell>
          <cell r="T326" t="str">
            <v>4海外</v>
          </cell>
          <cell r="U326" t="str">
            <v>2003</v>
          </cell>
          <cell r="V326">
            <v>0</v>
          </cell>
          <cell r="W326">
            <v>76330</v>
          </cell>
          <cell r="X326">
            <v>69650</v>
          </cell>
          <cell r="Y326">
            <v>435806</v>
          </cell>
          <cell r="Z326">
            <v>532041</v>
          </cell>
          <cell r="AA326">
            <v>110208</v>
          </cell>
          <cell r="AB326">
            <v>1224035</v>
          </cell>
          <cell r="AC326">
            <v>0</v>
          </cell>
          <cell r="AD326">
            <v>74200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74200</v>
          </cell>
          <cell r="AJ326">
            <v>1298235</v>
          </cell>
        </row>
        <row r="327">
          <cell r="A327" t="str">
            <v>1</v>
          </cell>
          <cell r="B327" t="str">
            <v>株式会社　バンダイロジパル</v>
          </cell>
          <cell r="C327" t="str">
            <v>3</v>
          </cell>
          <cell r="D327" t="str">
            <v>事業本部</v>
          </cell>
          <cell r="E327" t="str">
            <v>33</v>
          </cell>
          <cell r="F327" t="str">
            <v>海外業務部</v>
          </cell>
          <cell r="G327" t="str">
            <v>3301</v>
          </cell>
          <cell r="H327" t="str">
            <v>海外業務部</v>
          </cell>
          <cell r="I327" t="str">
            <v>1930</v>
          </cell>
          <cell r="J327" t="str">
            <v>海外業務</v>
          </cell>
          <cell r="K327" t="str">
            <v>1519</v>
          </cell>
          <cell r="L327" t="str">
            <v>海外　東京</v>
          </cell>
          <cell r="M327" t="str">
            <v>15194999999998701764555799999999999合計-0</v>
          </cell>
          <cell r="N327" t="str">
            <v>4</v>
          </cell>
          <cell r="P327" t="str">
            <v>5557</v>
          </cell>
          <cell r="Q327" t="str">
            <v>　前　年　合　計　</v>
          </cell>
          <cell r="U327" t="str">
            <v>2002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156200</v>
          </cell>
          <cell r="AE327">
            <v>0</v>
          </cell>
          <cell r="AF327">
            <v>0</v>
          </cell>
          <cell r="AG327">
            <v>52600</v>
          </cell>
          <cell r="AH327">
            <v>0</v>
          </cell>
          <cell r="AI327">
            <v>208800</v>
          </cell>
          <cell r="AJ327">
            <v>208800</v>
          </cell>
        </row>
        <row r="328">
          <cell r="A328" t="str">
            <v>1</v>
          </cell>
          <cell r="B328" t="str">
            <v>株式会社　バンダイロジパル</v>
          </cell>
          <cell r="C328" t="str">
            <v>3</v>
          </cell>
          <cell r="D328" t="str">
            <v>事業本部</v>
          </cell>
          <cell r="E328" t="str">
            <v>33</v>
          </cell>
          <cell r="F328" t="str">
            <v>海外業務部</v>
          </cell>
          <cell r="G328" t="str">
            <v>3301</v>
          </cell>
          <cell r="H328" t="str">
            <v>海外業務部</v>
          </cell>
          <cell r="I328" t="str">
            <v>1930</v>
          </cell>
          <cell r="J328" t="str">
            <v>海外業務</v>
          </cell>
          <cell r="K328" t="str">
            <v>1519</v>
          </cell>
          <cell r="L328" t="str">
            <v>海外　東京</v>
          </cell>
          <cell r="M328" t="str">
            <v>15194999999998701764555799999999999合計-1</v>
          </cell>
          <cell r="N328" t="str">
            <v>4</v>
          </cell>
          <cell r="P328" t="str">
            <v>5557</v>
          </cell>
          <cell r="Q328" t="str">
            <v>　当　年　合　計　</v>
          </cell>
          <cell r="U328" t="str">
            <v>2003</v>
          </cell>
          <cell r="V328">
            <v>0</v>
          </cell>
          <cell r="W328">
            <v>76330</v>
          </cell>
          <cell r="X328">
            <v>69650</v>
          </cell>
          <cell r="Y328">
            <v>435806</v>
          </cell>
          <cell r="Z328">
            <v>532041</v>
          </cell>
          <cell r="AA328">
            <v>110208</v>
          </cell>
          <cell r="AB328">
            <v>1224035</v>
          </cell>
          <cell r="AC328">
            <v>0</v>
          </cell>
          <cell r="AD328">
            <v>74200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74200</v>
          </cell>
          <cell r="AJ328">
            <v>1298235</v>
          </cell>
        </row>
        <row r="329">
          <cell r="A329" t="str">
            <v>1</v>
          </cell>
          <cell r="B329" t="str">
            <v>株式会社　バンダイロジパル</v>
          </cell>
          <cell r="C329" t="str">
            <v>3</v>
          </cell>
          <cell r="D329" t="str">
            <v>事業本部</v>
          </cell>
          <cell r="E329" t="str">
            <v>33</v>
          </cell>
          <cell r="F329" t="str">
            <v>海外業務部</v>
          </cell>
          <cell r="G329" t="str">
            <v>3301</v>
          </cell>
          <cell r="H329" t="str">
            <v>海外業務部</v>
          </cell>
          <cell r="I329" t="str">
            <v>1930</v>
          </cell>
          <cell r="J329" t="str">
            <v>海外業務</v>
          </cell>
          <cell r="K329" t="str">
            <v>1519</v>
          </cell>
          <cell r="L329" t="str">
            <v>海外　東京</v>
          </cell>
          <cell r="M329" t="str">
            <v>15194999999998701764555799999合計-2</v>
          </cell>
          <cell r="N329" t="str">
            <v>4</v>
          </cell>
          <cell r="P329" t="str">
            <v>5557</v>
          </cell>
          <cell r="Q329" t="str">
            <v>　昨　年　対　比（％）</v>
          </cell>
          <cell r="V329">
            <v>100</v>
          </cell>
          <cell r="W329">
            <v>100</v>
          </cell>
          <cell r="X329">
            <v>100</v>
          </cell>
          <cell r="Y329">
            <v>100</v>
          </cell>
          <cell r="Z329">
            <v>100</v>
          </cell>
          <cell r="AA329">
            <v>100</v>
          </cell>
          <cell r="AB329">
            <v>100</v>
          </cell>
          <cell r="AC329">
            <v>100</v>
          </cell>
          <cell r="AD329">
            <v>47</v>
          </cell>
          <cell r="AE329">
            <v>100</v>
          </cell>
          <cell r="AF329">
            <v>100</v>
          </cell>
          <cell r="AG329">
            <v>0</v>
          </cell>
          <cell r="AH329">
            <v>100</v>
          </cell>
          <cell r="AI329">
            <v>35</v>
          </cell>
          <cell r="AJ329">
            <v>621</v>
          </cell>
        </row>
        <row r="330">
          <cell r="A330" t="str">
            <v>1</v>
          </cell>
          <cell r="B330" t="str">
            <v>株式会社　バンダイロジパル</v>
          </cell>
          <cell r="C330" t="str">
            <v>3</v>
          </cell>
          <cell r="D330" t="str">
            <v>事業本部</v>
          </cell>
          <cell r="E330" t="str">
            <v>33</v>
          </cell>
          <cell r="F330" t="str">
            <v>海外業務部</v>
          </cell>
          <cell r="G330" t="str">
            <v>3301</v>
          </cell>
          <cell r="H330" t="str">
            <v>海外業務部</v>
          </cell>
          <cell r="I330" t="str">
            <v>1930</v>
          </cell>
          <cell r="J330" t="str">
            <v>海外業務</v>
          </cell>
          <cell r="K330" t="str">
            <v>1519</v>
          </cell>
          <cell r="L330" t="str">
            <v>海外　東京</v>
          </cell>
          <cell r="M330" t="str">
            <v>15194999999998933169615061500020034海外-12002</v>
          </cell>
          <cell r="N330" t="str">
            <v>4</v>
          </cell>
          <cell r="O330" t="str">
            <v>他店</v>
          </cell>
          <cell r="P330" t="str">
            <v>6150</v>
          </cell>
          <cell r="Q330" t="str">
            <v>丸忠㈲</v>
          </cell>
          <cell r="R330" t="str">
            <v>615000</v>
          </cell>
          <cell r="S330" t="str">
            <v>丸忠有限会社</v>
          </cell>
          <cell r="T330" t="str">
            <v>4海外</v>
          </cell>
          <cell r="U330" t="str">
            <v>2002</v>
          </cell>
          <cell r="V330">
            <v>30240</v>
          </cell>
          <cell r="W330">
            <v>86383</v>
          </cell>
          <cell r="X330">
            <v>0</v>
          </cell>
          <cell r="Y330">
            <v>158770</v>
          </cell>
          <cell r="Z330">
            <v>107998</v>
          </cell>
          <cell r="AA330">
            <v>1517065</v>
          </cell>
          <cell r="AB330">
            <v>1900456</v>
          </cell>
          <cell r="AC330">
            <v>0</v>
          </cell>
          <cell r="AD330">
            <v>314331</v>
          </cell>
          <cell r="AE330">
            <v>126944</v>
          </cell>
          <cell r="AF330">
            <v>765311</v>
          </cell>
          <cell r="AG330">
            <v>127430</v>
          </cell>
          <cell r="AH330">
            <v>0</v>
          </cell>
          <cell r="AI330">
            <v>1334016</v>
          </cell>
          <cell r="AJ330">
            <v>3234472</v>
          </cell>
        </row>
        <row r="331">
          <cell r="A331" t="str">
            <v>1</v>
          </cell>
          <cell r="B331" t="str">
            <v>株式会社　バンダイロジパル</v>
          </cell>
          <cell r="C331" t="str">
            <v>3</v>
          </cell>
          <cell r="D331" t="str">
            <v>事業本部</v>
          </cell>
          <cell r="E331" t="str">
            <v>33</v>
          </cell>
          <cell r="F331" t="str">
            <v>海外業務部</v>
          </cell>
          <cell r="G331" t="str">
            <v>3301</v>
          </cell>
          <cell r="H331" t="str">
            <v>海外業務部</v>
          </cell>
          <cell r="I331" t="str">
            <v>1930</v>
          </cell>
          <cell r="J331" t="str">
            <v>海外業務</v>
          </cell>
          <cell r="K331" t="str">
            <v>1519</v>
          </cell>
          <cell r="L331" t="str">
            <v>海外　東京</v>
          </cell>
          <cell r="M331" t="str">
            <v>15194999999998933169615061500020034海外-12003</v>
          </cell>
          <cell r="N331" t="str">
            <v>4</v>
          </cell>
          <cell r="O331" t="str">
            <v>他店</v>
          </cell>
          <cell r="P331" t="str">
            <v>6150</v>
          </cell>
          <cell r="Q331" t="str">
            <v>丸忠㈲</v>
          </cell>
          <cell r="R331" t="str">
            <v>615000</v>
          </cell>
          <cell r="S331" t="str">
            <v>丸忠有限会社</v>
          </cell>
          <cell r="T331" t="str">
            <v>4海外</v>
          </cell>
          <cell r="U331" t="str">
            <v>2003</v>
          </cell>
          <cell r="V331">
            <v>156600</v>
          </cell>
          <cell r="W331">
            <v>81020</v>
          </cell>
          <cell r="X331">
            <v>80600</v>
          </cell>
          <cell r="Y331">
            <v>140460</v>
          </cell>
          <cell r="Z331">
            <v>0</v>
          </cell>
          <cell r="AA331">
            <v>608150</v>
          </cell>
          <cell r="AB331">
            <v>1066830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1066830</v>
          </cell>
        </row>
        <row r="332">
          <cell r="A332" t="str">
            <v>1</v>
          </cell>
          <cell r="B332" t="str">
            <v>株式会社　バンダイロジパル</v>
          </cell>
          <cell r="C332" t="str">
            <v>3</v>
          </cell>
          <cell r="D332" t="str">
            <v>事業本部</v>
          </cell>
          <cell r="E332" t="str">
            <v>33</v>
          </cell>
          <cell r="F332" t="str">
            <v>海外業務部</v>
          </cell>
          <cell r="G332" t="str">
            <v>3301</v>
          </cell>
          <cell r="H332" t="str">
            <v>海外業務部</v>
          </cell>
          <cell r="I332" t="str">
            <v>1930</v>
          </cell>
          <cell r="J332" t="str">
            <v>海外業務</v>
          </cell>
          <cell r="K332" t="str">
            <v>1519</v>
          </cell>
          <cell r="L332" t="str">
            <v>海外　東京</v>
          </cell>
          <cell r="M332" t="str">
            <v>15194999999998933169615099999999999合計-0</v>
          </cell>
          <cell r="N332" t="str">
            <v>4</v>
          </cell>
          <cell r="P332" t="str">
            <v>6150</v>
          </cell>
          <cell r="Q332" t="str">
            <v>　前　年　合　計　</v>
          </cell>
          <cell r="U332" t="str">
            <v>2002</v>
          </cell>
          <cell r="V332">
            <v>30240</v>
          </cell>
          <cell r="W332">
            <v>86383</v>
          </cell>
          <cell r="X332">
            <v>0</v>
          </cell>
          <cell r="Y332">
            <v>158770</v>
          </cell>
          <cell r="Z332">
            <v>107998</v>
          </cell>
          <cell r="AA332">
            <v>1517065</v>
          </cell>
          <cell r="AB332">
            <v>1900456</v>
          </cell>
          <cell r="AC332">
            <v>0</v>
          </cell>
          <cell r="AD332">
            <v>314331</v>
          </cell>
          <cell r="AE332">
            <v>126944</v>
          </cell>
          <cell r="AF332">
            <v>765311</v>
          </cell>
          <cell r="AG332">
            <v>127430</v>
          </cell>
          <cell r="AH332">
            <v>0</v>
          </cell>
          <cell r="AI332">
            <v>1334016</v>
          </cell>
          <cell r="AJ332">
            <v>3234472</v>
          </cell>
        </row>
        <row r="333">
          <cell r="A333" t="str">
            <v>1</v>
          </cell>
          <cell r="B333" t="str">
            <v>株式会社　バンダイロジパル</v>
          </cell>
          <cell r="C333" t="str">
            <v>3</v>
          </cell>
          <cell r="D333" t="str">
            <v>事業本部</v>
          </cell>
          <cell r="E333" t="str">
            <v>33</v>
          </cell>
          <cell r="F333" t="str">
            <v>海外業務部</v>
          </cell>
          <cell r="G333" t="str">
            <v>3301</v>
          </cell>
          <cell r="H333" t="str">
            <v>海外業務部</v>
          </cell>
          <cell r="I333" t="str">
            <v>1930</v>
          </cell>
          <cell r="J333" t="str">
            <v>海外業務</v>
          </cell>
          <cell r="K333" t="str">
            <v>1519</v>
          </cell>
          <cell r="L333" t="str">
            <v>海外　東京</v>
          </cell>
          <cell r="M333" t="str">
            <v>15194999999998933169615099999999999合計-1</v>
          </cell>
          <cell r="N333" t="str">
            <v>4</v>
          </cell>
          <cell r="P333" t="str">
            <v>6150</v>
          </cell>
          <cell r="Q333" t="str">
            <v>　当　年　合　計　</v>
          </cell>
          <cell r="U333" t="str">
            <v>2003</v>
          </cell>
          <cell r="V333">
            <v>156600</v>
          </cell>
          <cell r="W333">
            <v>81020</v>
          </cell>
          <cell r="X333">
            <v>80600</v>
          </cell>
          <cell r="Y333">
            <v>140460</v>
          </cell>
          <cell r="Z333">
            <v>0</v>
          </cell>
          <cell r="AA333">
            <v>608150</v>
          </cell>
          <cell r="AB333">
            <v>1066830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1066830</v>
          </cell>
        </row>
        <row r="334">
          <cell r="A334" t="str">
            <v>1</v>
          </cell>
          <cell r="B334" t="str">
            <v>株式会社　バンダイロジパル</v>
          </cell>
          <cell r="C334" t="str">
            <v>3</v>
          </cell>
          <cell r="D334" t="str">
            <v>事業本部</v>
          </cell>
          <cell r="E334" t="str">
            <v>33</v>
          </cell>
          <cell r="F334" t="str">
            <v>海外業務部</v>
          </cell>
          <cell r="G334" t="str">
            <v>3301</v>
          </cell>
          <cell r="H334" t="str">
            <v>海外業務部</v>
          </cell>
          <cell r="I334" t="str">
            <v>1930</v>
          </cell>
          <cell r="J334" t="str">
            <v>海外業務</v>
          </cell>
          <cell r="K334" t="str">
            <v>1519</v>
          </cell>
          <cell r="L334" t="str">
            <v>海外　東京</v>
          </cell>
          <cell r="M334" t="str">
            <v>15194999999998933169615099999合計-2</v>
          </cell>
          <cell r="N334" t="str">
            <v>4</v>
          </cell>
          <cell r="P334" t="str">
            <v>6150</v>
          </cell>
          <cell r="Q334" t="str">
            <v>　昨　年　対　比（％）</v>
          </cell>
          <cell r="V334">
            <v>517</v>
          </cell>
          <cell r="W334">
            <v>93</v>
          </cell>
          <cell r="X334">
            <v>100</v>
          </cell>
          <cell r="Y334">
            <v>88</v>
          </cell>
          <cell r="Z334">
            <v>0</v>
          </cell>
          <cell r="AA334">
            <v>40</v>
          </cell>
          <cell r="AB334">
            <v>56</v>
          </cell>
          <cell r="AC334">
            <v>100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100</v>
          </cell>
          <cell r="AI334">
            <v>0</v>
          </cell>
          <cell r="AJ334">
            <v>32</v>
          </cell>
        </row>
        <row r="335">
          <cell r="A335" t="str">
            <v>1</v>
          </cell>
          <cell r="B335" t="str">
            <v>株式会社　バンダイロジパル</v>
          </cell>
          <cell r="C335" t="str">
            <v>3</v>
          </cell>
          <cell r="D335" t="str">
            <v>事業本部</v>
          </cell>
          <cell r="E335" t="str">
            <v>33</v>
          </cell>
          <cell r="F335" t="str">
            <v>海外業務部</v>
          </cell>
          <cell r="G335" t="str">
            <v>3301</v>
          </cell>
          <cell r="H335" t="str">
            <v>海外業務部</v>
          </cell>
          <cell r="I335" t="str">
            <v>1930</v>
          </cell>
          <cell r="J335" t="str">
            <v>海外業務</v>
          </cell>
          <cell r="K335" t="str">
            <v>1519</v>
          </cell>
          <cell r="L335" t="str">
            <v>海外　東京</v>
          </cell>
          <cell r="M335" t="str">
            <v>15194999999998983596369436940020034海外-12003</v>
          </cell>
          <cell r="N335" t="str">
            <v>4</v>
          </cell>
          <cell r="O335" t="str">
            <v>他店</v>
          </cell>
          <cell r="P335" t="str">
            <v>3694</v>
          </cell>
          <cell r="Q335" t="str">
            <v>株式会社トイズワークス</v>
          </cell>
          <cell r="R335" t="str">
            <v>369400</v>
          </cell>
          <cell r="S335" t="str">
            <v>株式会社トイズワークス　-海外ｰ</v>
          </cell>
          <cell r="T335" t="str">
            <v>4海外</v>
          </cell>
          <cell r="U335" t="str">
            <v>2003</v>
          </cell>
          <cell r="V335">
            <v>263918</v>
          </cell>
          <cell r="W335">
            <v>0</v>
          </cell>
          <cell r="X335">
            <v>93250</v>
          </cell>
          <cell r="Y335">
            <v>170616</v>
          </cell>
          <cell r="Z335">
            <v>239828</v>
          </cell>
          <cell r="AA335">
            <v>37700</v>
          </cell>
          <cell r="AB335">
            <v>805312</v>
          </cell>
          <cell r="AC335">
            <v>0</v>
          </cell>
          <cell r="AD335">
            <v>120841</v>
          </cell>
          <cell r="AE335">
            <v>90250</v>
          </cell>
          <cell r="AF335">
            <v>0</v>
          </cell>
          <cell r="AG335">
            <v>0</v>
          </cell>
          <cell r="AH335">
            <v>0</v>
          </cell>
          <cell r="AI335">
            <v>211091</v>
          </cell>
          <cell r="AJ335">
            <v>1016403</v>
          </cell>
        </row>
        <row r="336">
          <cell r="A336" t="str">
            <v>1</v>
          </cell>
          <cell r="B336" t="str">
            <v>株式会社　バンダイロジパル</v>
          </cell>
          <cell r="C336" t="str">
            <v>3</v>
          </cell>
          <cell r="D336" t="str">
            <v>事業本部</v>
          </cell>
          <cell r="E336" t="str">
            <v>33</v>
          </cell>
          <cell r="F336" t="str">
            <v>海外業務部</v>
          </cell>
          <cell r="G336" t="str">
            <v>3301</v>
          </cell>
          <cell r="H336" t="str">
            <v>海外業務部</v>
          </cell>
          <cell r="I336" t="str">
            <v>1930</v>
          </cell>
          <cell r="J336" t="str">
            <v>海外業務</v>
          </cell>
          <cell r="K336" t="str">
            <v>1519</v>
          </cell>
          <cell r="L336" t="str">
            <v>海外　東京</v>
          </cell>
          <cell r="M336" t="str">
            <v>15194999999998983596369499999999999合計-1</v>
          </cell>
          <cell r="N336" t="str">
            <v>4</v>
          </cell>
          <cell r="P336" t="str">
            <v>3694</v>
          </cell>
          <cell r="Q336" t="str">
            <v>　当　年　合　計　</v>
          </cell>
          <cell r="U336" t="str">
            <v>2003</v>
          </cell>
          <cell r="V336">
            <v>263918</v>
          </cell>
          <cell r="W336">
            <v>0</v>
          </cell>
          <cell r="X336">
            <v>93250</v>
          </cell>
          <cell r="Y336">
            <v>170616</v>
          </cell>
          <cell r="Z336">
            <v>239828</v>
          </cell>
          <cell r="AA336">
            <v>37700</v>
          </cell>
          <cell r="AB336">
            <v>805312</v>
          </cell>
          <cell r="AC336">
            <v>0</v>
          </cell>
          <cell r="AD336">
            <v>120841</v>
          </cell>
          <cell r="AE336">
            <v>90250</v>
          </cell>
          <cell r="AF336">
            <v>0</v>
          </cell>
          <cell r="AG336">
            <v>0</v>
          </cell>
          <cell r="AH336">
            <v>0</v>
          </cell>
          <cell r="AI336">
            <v>211091</v>
          </cell>
          <cell r="AJ336">
            <v>1016403</v>
          </cell>
        </row>
        <row r="337">
          <cell r="A337" t="str">
            <v>1</v>
          </cell>
          <cell r="B337" t="str">
            <v>株式会社　バンダイロジパル</v>
          </cell>
          <cell r="C337" t="str">
            <v>3</v>
          </cell>
          <cell r="D337" t="str">
            <v>事業本部</v>
          </cell>
          <cell r="E337" t="str">
            <v>33</v>
          </cell>
          <cell r="F337" t="str">
            <v>海外業務部</v>
          </cell>
          <cell r="G337" t="str">
            <v>3301</v>
          </cell>
          <cell r="H337" t="str">
            <v>海外業務部</v>
          </cell>
          <cell r="I337" t="str">
            <v>1930</v>
          </cell>
          <cell r="J337" t="str">
            <v>海外業務</v>
          </cell>
          <cell r="K337" t="str">
            <v>1519</v>
          </cell>
          <cell r="L337" t="str">
            <v>海外　東京</v>
          </cell>
          <cell r="M337" t="str">
            <v>15194999999998983596369499999合計-2</v>
          </cell>
          <cell r="N337" t="str">
            <v>4</v>
          </cell>
          <cell r="P337" t="str">
            <v>3694</v>
          </cell>
          <cell r="Q337" t="str">
            <v>　昨　年　対　比（％）</v>
          </cell>
          <cell r="V337">
            <v>100</v>
          </cell>
          <cell r="W337">
            <v>100</v>
          </cell>
          <cell r="X337">
            <v>100</v>
          </cell>
          <cell r="Y337">
            <v>100</v>
          </cell>
          <cell r="Z337">
            <v>100</v>
          </cell>
          <cell r="AA337">
            <v>100</v>
          </cell>
          <cell r="AB337">
            <v>100</v>
          </cell>
          <cell r="AC337">
            <v>100</v>
          </cell>
          <cell r="AD337">
            <v>100</v>
          </cell>
          <cell r="AE337">
            <v>100</v>
          </cell>
          <cell r="AF337">
            <v>100</v>
          </cell>
          <cell r="AG337">
            <v>100</v>
          </cell>
          <cell r="AH337">
            <v>100</v>
          </cell>
          <cell r="AI337">
            <v>100</v>
          </cell>
          <cell r="AJ337">
            <v>100</v>
          </cell>
        </row>
        <row r="338">
          <cell r="A338" t="str">
            <v>1</v>
          </cell>
          <cell r="B338" t="str">
            <v>株式会社　バンダイロジパル</v>
          </cell>
          <cell r="C338" t="str">
            <v>3</v>
          </cell>
          <cell r="D338" t="str">
            <v>事業本部</v>
          </cell>
          <cell r="E338" t="str">
            <v>33</v>
          </cell>
          <cell r="F338" t="str">
            <v>海外業務部</v>
          </cell>
          <cell r="G338" t="str">
            <v>3301</v>
          </cell>
          <cell r="H338" t="str">
            <v>海外業務部</v>
          </cell>
          <cell r="I338" t="str">
            <v>1930</v>
          </cell>
          <cell r="J338" t="str">
            <v>海外業務</v>
          </cell>
          <cell r="K338" t="str">
            <v>1519</v>
          </cell>
          <cell r="L338" t="str">
            <v>海外　東京</v>
          </cell>
          <cell r="M338" t="str">
            <v>15194999999999024520515551550020034海外-12003</v>
          </cell>
          <cell r="N338" t="str">
            <v>4</v>
          </cell>
          <cell r="O338" t="str">
            <v>他店</v>
          </cell>
          <cell r="P338" t="str">
            <v>5155</v>
          </cell>
          <cell r="Q338" t="str">
            <v>浜田食品工業株式会社</v>
          </cell>
          <cell r="R338" t="str">
            <v>515500</v>
          </cell>
          <cell r="S338" t="str">
            <v>浜田食品工業株式会社（海外）</v>
          </cell>
          <cell r="T338" t="str">
            <v>4海外</v>
          </cell>
          <cell r="U338" t="str">
            <v>2003</v>
          </cell>
          <cell r="V338">
            <v>0</v>
          </cell>
          <cell r="W338">
            <v>0</v>
          </cell>
          <cell r="X338">
            <v>0</v>
          </cell>
          <cell r="Y338">
            <v>47319</v>
          </cell>
          <cell r="Z338">
            <v>85198</v>
          </cell>
          <cell r="AA338">
            <v>0</v>
          </cell>
          <cell r="AB338">
            <v>132517</v>
          </cell>
          <cell r="AC338">
            <v>0</v>
          </cell>
          <cell r="AD338">
            <v>54785</v>
          </cell>
          <cell r="AE338">
            <v>0</v>
          </cell>
          <cell r="AF338">
            <v>102489</v>
          </cell>
          <cell r="AG338">
            <v>94449</v>
          </cell>
          <cell r="AH338">
            <v>140024</v>
          </cell>
          <cell r="AI338">
            <v>391747</v>
          </cell>
          <cell r="AJ338">
            <v>524264</v>
          </cell>
        </row>
        <row r="339">
          <cell r="A339" t="str">
            <v>1</v>
          </cell>
          <cell r="B339" t="str">
            <v>株式会社　バンダイロジパル</v>
          </cell>
          <cell r="C339" t="str">
            <v>3</v>
          </cell>
          <cell r="D339" t="str">
            <v>事業本部</v>
          </cell>
          <cell r="E339" t="str">
            <v>33</v>
          </cell>
          <cell r="F339" t="str">
            <v>海外業務部</v>
          </cell>
          <cell r="G339" t="str">
            <v>3301</v>
          </cell>
          <cell r="H339" t="str">
            <v>海外業務部</v>
          </cell>
          <cell r="I339" t="str">
            <v>1930</v>
          </cell>
          <cell r="J339" t="str">
            <v>海外業務</v>
          </cell>
          <cell r="K339" t="str">
            <v>1519</v>
          </cell>
          <cell r="L339" t="str">
            <v>海外　東京</v>
          </cell>
          <cell r="M339" t="str">
            <v>15194999999999024520515551550120034海外-12003</v>
          </cell>
          <cell r="N339" t="str">
            <v>4</v>
          </cell>
          <cell r="O339" t="str">
            <v>他店</v>
          </cell>
          <cell r="P339" t="str">
            <v>5155</v>
          </cell>
          <cell r="Q339" t="str">
            <v>浜田食品工業株式会社</v>
          </cell>
          <cell r="R339" t="str">
            <v>515501</v>
          </cell>
          <cell r="S339" t="str">
            <v>浜田食品工業株式会社（立替）</v>
          </cell>
          <cell r="T339" t="str">
            <v>4海外</v>
          </cell>
          <cell r="U339" t="str">
            <v>2003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62094</v>
          </cell>
          <cell r="AE339">
            <v>0</v>
          </cell>
          <cell r="AF339">
            <v>349821</v>
          </cell>
          <cell r="AG339">
            <v>39300</v>
          </cell>
          <cell r="AH339">
            <v>0</v>
          </cell>
          <cell r="AI339">
            <v>451215</v>
          </cell>
          <cell r="AJ339">
            <v>451215</v>
          </cell>
        </row>
        <row r="340">
          <cell r="A340" t="str">
            <v>1</v>
          </cell>
          <cell r="B340" t="str">
            <v>株式会社　バンダイロジパル</v>
          </cell>
          <cell r="C340" t="str">
            <v>3</v>
          </cell>
          <cell r="D340" t="str">
            <v>事業本部</v>
          </cell>
          <cell r="E340" t="str">
            <v>33</v>
          </cell>
          <cell r="F340" t="str">
            <v>海外業務部</v>
          </cell>
          <cell r="G340" t="str">
            <v>3301</v>
          </cell>
          <cell r="H340" t="str">
            <v>海外業務部</v>
          </cell>
          <cell r="I340" t="str">
            <v>1930</v>
          </cell>
          <cell r="J340" t="str">
            <v>海外業務</v>
          </cell>
          <cell r="K340" t="str">
            <v>1519</v>
          </cell>
          <cell r="L340" t="str">
            <v>海外　東京</v>
          </cell>
          <cell r="M340" t="str">
            <v>15194999999999024520515599999999999合計-1</v>
          </cell>
          <cell r="N340" t="str">
            <v>4</v>
          </cell>
          <cell r="P340" t="str">
            <v>5155</v>
          </cell>
          <cell r="Q340" t="str">
            <v>　当　年　合　計　</v>
          </cell>
          <cell r="U340" t="str">
            <v>2003</v>
          </cell>
          <cell r="V340">
            <v>0</v>
          </cell>
          <cell r="W340">
            <v>0</v>
          </cell>
          <cell r="X340">
            <v>0</v>
          </cell>
          <cell r="Y340">
            <v>47319</v>
          </cell>
          <cell r="Z340">
            <v>85198</v>
          </cell>
          <cell r="AA340">
            <v>0</v>
          </cell>
          <cell r="AB340">
            <v>132517</v>
          </cell>
          <cell r="AC340">
            <v>0</v>
          </cell>
          <cell r="AD340">
            <v>116879</v>
          </cell>
          <cell r="AE340">
            <v>0</v>
          </cell>
          <cell r="AF340">
            <v>452310</v>
          </cell>
          <cell r="AG340">
            <v>133749</v>
          </cell>
          <cell r="AH340">
            <v>140024</v>
          </cell>
          <cell r="AI340">
            <v>842962</v>
          </cell>
          <cell r="AJ340">
            <v>975479</v>
          </cell>
        </row>
        <row r="341">
          <cell r="A341" t="str">
            <v>1</v>
          </cell>
          <cell r="B341" t="str">
            <v>株式会社　バンダイロジパル</v>
          </cell>
          <cell r="C341" t="str">
            <v>3</v>
          </cell>
          <cell r="D341" t="str">
            <v>事業本部</v>
          </cell>
          <cell r="E341" t="str">
            <v>33</v>
          </cell>
          <cell r="F341" t="str">
            <v>海外業務部</v>
          </cell>
          <cell r="G341" t="str">
            <v>3301</v>
          </cell>
          <cell r="H341" t="str">
            <v>海外業務部</v>
          </cell>
          <cell r="I341" t="str">
            <v>1930</v>
          </cell>
          <cell r="J341" t="str">
            <v>海外業務</v>
          </cell>
          <cell r="K341" t="str">
            <v>1519</v>
          </cell>
          <cell r="L341" t="str">
            <v>海外　東京</v>
          </cell>
          <cell r="M341" t="str">
            <v>15194999999999024520515599999合計-2</v>
          </cell>
          <cell r="N341" t="str">
            <v>4</v>
          </cell>
          <cell r="P341" t="str">
            <v>5155</v>
          </cell>
          <cell r="Q341" t="str">
            <v>　昨　年　対　比（％）</v>
          </cell>
          <cell r="V341">
            <v>100</v>
          </cell>
          <cell r="W341">
            <v>100</v>
          </cell>
          <cell r="X341">
            <v>100</v>
          </cell>
          <cell r="Y341">
            <v>100</v>
          </cell>
          <cell r="Z341">
            <v>100</v>
          </cell>
          <cell r="AA341">
            <v>100</v>
          </cell>
          <cell r="AB341">
            <v>100</v>
          </cell>
          <cell r="AC341">
            <v>100</v>
          </cell>
          <cell r="AD341">
            <v>100</v>
          </cell>
          <cell r="AE341">
            <v>100</v>
          </cell>
          <cell r="AF341">
            <v>100</v>
          </cell>
          <cell r="AG341">
            <v>100</v>
          </cell>
          <cell r="AH341">
            <v>100</v>
          </cell>
          <cell r="AI341">
            <v>100</v>
          </cell>
          <cell r="AJ341">
            <v>100</v>
          </cell>
        </row>
        <row r="342">
          <cell r="A342" t="str">
            <v>1</v>
          </cell>
          <cell r="B342" t="str">
            <v>株式会社　バンダイロジパル</v>
          </cell>
          <cell r="C342" t="str">
            <v>3</v>
          </cell>
          <cell r="D342" t="str">
            <v>事業本部</v>
          </cell>
          <cell r="E342" t="str">
            <v>33</v>
          </cell>
          <cell r="F342" t="str">
            <v>海外業務部</v>
          </cell>
          <cell r="G342" t="str">
            <v>3301</v>
          </cell>
          <cell r="H342" t="str">
            <v>海外業務部</v>
          </cell>
          <cell r="I342" t="str">
            <v>1930</v>
          </cell>
          <cell r="J342" t="str">
            <v>海外業務</v>
          </cell>
          <cell r="K342" t="str">
            <v>1519</v>
          </cell>
          <cell r="L342" t="str">
            <v>海外　東京</v>
          </cell>
          <cell r="M342" t="str">
            <v>15194999999999084049112711270020034海外-12002</v>
          </cell>
          <cell r="N342" t="str">
            <v>4</v>
          </cell>
          <cell r="O342" t="str">
            <v>他店</v>
          </cell>
          <cell r="P342" t="str">
            <v>1127</v>
          </cell>
          <cell r="Q342" t="str">
            <v>㈱ ﾊｰﾄ</v>
          </cell>
          <cell r="R342" t="str">
            <v>112700</v>
          </cell>
          <cell r="S342" t="str">
            <v>株式会社　ハート　(海外)</v>
          </cell>
          <cell r="T342" t="str">
            <v>4海外</v>
          </cell>
          <cell r="U342" t="str">
            <v>2002</v>
          </cell>
          <cell r="V342">
            <v>0</v>
          </cell>
          <cell r="W342">
            <v>0</v>
          </cell>
          <cell r="X342">
            <v>0</v>
          </cell>
          <cell r="Y342">
            <v>50230</v>
          </cell>
          <cell r="Z342">
            <v>21150</v>
          </cell>
          <cell r="AA342">
            <v>127550</v>
          </cell>
          <cell r="AB342">
            <v>198930</v>
          </cell>
          <cell r="AC342">
            <v>0</v>
          </cell>
          <cell r="AD342">
            <v>171000</v>
          </cell>
          <cell r="AE342">
            <v>92170</v>
          </cell>
          <cell r="AF342">
            <v>37180</v>
          </cell>
          <cell r="AG342">
            <v>0</v>
          </cell>
          <cell r="AH342">
            <v>0</v>
          </cell>
          <cell r="AI342">
            <v>300350</v>
          </cell>
          <cell r="AJ342">
            <v>499280</v>
          </cell>
        </row>
        <row r="343">
          <cell r="A343" t="str">
            <v>1</v>
          </cell>
          <cell r="B343" t="str">
            <v>株式会社　バンダイロジパル</v>
          </cell>
          <cell r="C343" t="str">
            <v>3</v>
          </cell>
          <cell r="D343" t="str">
            <v>事業本部</v>
          </cell>
          <cell r="E343" t="str">
            <v>33</v>
          </cell>
          <cell r="F343" t="str">
            <v>海外業務部</v>
          </cell>
          <cell r="G343" t="str">
            <v>3301</v>
          </cell>
          <cell r="H343" t="str">
            <v>海外業務部</v>
          </cell>
          <cell r="I343" t="str">
            <v>1930</v>
          </cell>
          <cell r="J343" t="str">
            <v>海外業務</v>
          </cell>
          <cell r="K343" t="str">
            <v>1519</v>
          </cell>
          <cell r="L343" t="str">
            <v>海外　東京</v>
          </cell>
          <cell r="M343" t="str">
            <v>15194999999999084049112711270020034海外-12003</v>
          </cell>
          <cell r="N343" t="str">
            <v>4</v>
          </cell>
          <cell r="O343" t="str">
            <v>他店</v>
          </cell>
          <cell r="P343" t="str">
            <v>1127</v>
          </cell>
          <cell r="Q343" t="str">
            <v>㈱ ﾊｰﾄ</v>
          </cell>
          <cell r="R343" t="str">
            <v>112700</v>
          </cell>
          <cell r="S343" t="str">
            <v>株式会社　ハート　(海外)</v>
          </cell>
          <cell r="T343" t="str">
            <v>4海外</v>
          </cell>
          <cell r="U343" t="str">
            <v>2003</v>
          </cell>
          <cell r="V343">
            <v>83500</v>
          </cell>
          <cell r="W343">
            <v>0</v>
          </cell>
          <cell r="X343">
            <v>354100</v>
          </cell>
          <cell r="Y343">
            <v>78140</v>
          </cell>
          <cell r="Z343">
            <v>0</v>
          </cell>
          <cell r="AA343">
            <v>0</v>
          </cell>
          <cell r="AB343">
            <v>515740</v>
          </cell>
          <cell r="AC343">
            <v>29040</v>
          </cell>
          <cell r="AD343">
            <v>0</v>
          </cell>
          <cell r="AE343">
            <v>44380</v>
          </cell>
          <cell r="AF343">
            <v>79390</v>
          </cell>
          <cell r="AG343">
            <v>0</v>
          </cell>
          <cell r="AH343">
            <v>247400</v>
          </cell>
          <cell r="AI343">
            <v>400210</v>
          </cell>
          <cell r="AJ343">
            <v>915950</v>
          </cell>
        </row>
        <row r="344">
          <cell r="A344" t="str">
            <v>1</v>
          </cell>
          <cell r="B344" t="str">
            <v>株式会社　バンダイロジパル</v>
          </cell>
          <cell r="C344" t="str">
            <v>3</v>
          </cell>
          <cell r="D344" t="str">
            <v>事業本部</v>
          </cell>
          <cell r="E344" t="str">
            <v>33</v>
          </cell>
          <cell r="F344" t="str">
            <v>海外業務部</v>
          </cell>
          <cell r="G344" t="str">
            <v>3301</v>
          </cell>
          <cell r="H344" t="str">
            <v>海外業務部</v>
          </cell>
          <cell r="I344" t="str">
            <v>1930</v>
          </cell>
          <cell r="J344" t="str">
            <v>海外業務</v>
          </cell>
          <cell r="K344" t="str">
            <v>1519</v>
          </cell>
          <cell r="L344" t="str">
            <v>海外　東京</v>
          </cell>
          <cell r="M344" t="str">
            <v>15194999999999084049112799999999999合計-0</v>
          </cell>
          <cell r="N344" t="str">
            <v>4</v>
          </cell>
          <cell r="P344" t="str">
            <v>1127</v>
          </cell>
          <cell r="Q344" t="str">
            <v>　前　年　合　計　</v>
          </cell>
          <cell r="U344" t="str">
            <v>2002</v>
          </cell>
          <cell r="V344">
            <v>0</v>
          </cell>
          <cell r="W344">
            <v>0</v>
          </cell>
          <cell r="X344">
            <v>0</v>
          </cell>
          <cell r="Y344">
            <v>50230</v>
          </cell>
          <cell r="Z344">
            <v>21150</v>
          </cell>
          <cell r="AA344">
            <v>127550</v>
          </cell>
          <cell r="AB344">
            <v>198930</v>
          </cell>
          <cell r="AC344">
            <v>0</v>
          </cell>
          <cell r="AD344">
            <v>171000</v>
          </cell>
          <cell r="AE344">
            <v>92170</v>
          </cell>
          <cell r="AF344">
            <v>37180</v>
          </cell>
          <cell r="AG344">
            <v>0</v>
          </cell>
          <cell r="AH344">
            <v>0</v>
          </cell>
          <cell r="AI344">
            <v>300350</v>
          </cell>
          <cell r="AJ344">
            <v>499280</v>
          </cell>
        </row>
        <row r="345">
          <cell r="A345" t="str">
            <v>1</v>
          </cell>
          <cell r="B345" t="str">
            <v>株式会社　バンダイロジパル</v>
          </cell>
          <cell r="C345" t="str">
            <v>3</v>
          </cell>
          <cell r="D345" t="str">
            <v>事業本部</v>
          </cell>
          <cell r="E345" t="str">
            <v>33</v>
          </cell>
          <cell r="F345" t="str">
            <v>海外業務部</v>
          </cell>
          <cell r="G345" t="str">
            <v>3301</v>
          </cell>
          <cell r="H345" t="str">
            <v>海外業務部</v>
          </cell>
          <cell r="I345" t="str">
            <v>1930</v>
          </cell>
          <cell r="J345" t="str">
            <v>海外業務</v>
          </cell>
          <cell r="K345" t="str">
            <v>1519</v>
          </cell>
          <cell r="L345" t="str">
            <v>海外　東京</v>
          </cell>
          <cell r="M345" t="str">
            <v>15194999999999084049112799999999999合計-1</v>
          </cell>
          <cell r="N345" t="str">
            <v>4</v>
          </cell>
          <cell r="P345" t="str">
            <v>1127</v>
          </cell>
          <cell r="Q345" t="str">
            <v>　当　年　合　計　</v>
          </cell>
          <cell r="U345" t="str">
            <v>2003</v>
          </cell>
          <cell r="V345">
            <v>83500</v>
          </cell>
          <cell r="W345">
            <v>0</v>
          </cell>
          <cell r="X345">
            <v>354100</v>
          </cell>
          <cell r="Y345">
            <v>78140</v>
          </cell>
          <cell r="Z345">
            <v>0</v>
          </cell>
          <cell r="AA345">
            <v>0</v>
          </cell>
          <cell r="AB345">
            <v>515740</v>
          </cell>
          <cell r="AC345">
            <v>29040</v>
          </cell>
          <cell r="AD345">
            <v>0</v>
          </cell>
          <cell r="AE345">
            <v>44380</v>
          </cell>
          <cell r="AF345">
            <v>79390</v>
          </cell>
          <cell r="AG345">
            <v>0</v>
          </cell>
          <cell r="AH345">
            <v>247400</v>
          </cell>
          <cell r="AI345">
            <v>400210</v>
          </cell>
          <cell r="AJ345">
            <v>915950</v>
          </cell>
        </row>
        <row r="346">
          <cell r="A346" t="str">
            <v>1</v>
          </cell>
          <cell r="B346" t="str">
            <v>株式会社　バンダイロジパル</v>
          </cell>
          <cell r="C346" t="str">
            <v>3</v>
          </cell>
          <cell r="D346" t="str">
            <v>事業本部</v>
          </cell>
          <cell r="E346" t="str">
            <v>33</v>
          </cell>
          <cell r="F346" t="str">
            <v>海外業務部</v>
          </cell>
          <cell r="G346" t="str">
            <v>3301</v>
          </cell>
          <cell r="H346" t="str">
            <v>海外業務部</v>
          </cell>
          <cell r="I346" t="str">
            <v>1930</v>
          </cell>
          <cell r="J346" t="str">
            <v>海外業務</v>
          </cell>
          <cell r="K346" t="str">
            <v>1519</v>
          </cell>
          <cell r="L346" t="str">
            <v>海外　東京</v>
          </cell>
          <cell r="M346" t="str">
            <v>15194999999999084049112799999合計-2</v>
          </cell>
          <cell r="N346" t="str">
            <v>4</v>
          </cell>
          <cell r="P346" t="str">
            <v>1127</v>
          </cell>
          <cell r="Q346" t="str">
            <v>　昨　年　対　比（％）</v>
          </cell>
          <cell r="V346">
            <v>100</v>
          </cell>
          <cell r="W346">
            <v>100</v>
          </cell>
          <cell r="X346">
            <v>100</v>
          </cell>
          <cell r="Y346">
            <v>155</v>
          </cell>
          <cell r="Z346">
            <v>0</v>
          </cell>
          <cell r="AA346">
            <v>0</v>
          </cell>
          <cell r="AB346">
            <v>259</v>
          </cell>
          <cell r="AC346">
            <v>100</v>
          </cell>
          <cell r="AD346">
            <v>0</v>
          </cell>
          <cell r="AE346">
            <v>48</v>
          </cell>
          <cell r="AF346">
            <v>213</v>
          </cell>
          <cell r="AG346">
            <v>100</v>
          </cell>
          <cell r="AH346">
            <v>100</v>
          </cell>
          <cell r="AI346">
            <v>133</v>
          </cell>
          <cell r="AJ346">
            <v>183</v>
          </cell>
        </row>
        <row r="347">
          <cell r="A347" t="str">
            <v>1</v>
          </cell>
          <cell r="B347" t="str">
            <v>株式会社　バンダイロジパル</v>
          </cell>
          <cell r="C347" t="str">
            <v>3</v>
          </cell>
          <cell r="D347" t="str">
            <v>事業本部</v>
          </cell>
          <cell r="E347" t="str">
            <v>33</v>
          </cell>
          <cell r="F347" t="str">
            <v>海外業務部</v>
          </cell>
          <cell r="G347" t="str">
            <v>3301</v>
          </cell>
          <cell r="H347" t="str">
            <v>海外業務部</v>
          </cell>
          <cell r="I347" t="str">
            <v>1930</v>
          </cell>
          <cell r="J347" t="str">
            <v>海外業務</v>
          </cell>
          <cell r="K347" t="str">
            <v>1519</v>
          </cell>
          <cell r="L347" t="str">
            <v>海外　東京</v>
          </cell>
          <cell r="M347" t="str">
            <v>15194999999999164399094109410020034海外-12002</v>
          </cell>
          <cell r="N347" t="str">
            <v>4</v>
          </cell>
          <cell r="O347" t="str">
            <v>他店</v>
          </cell>
          <cell r="P347" t="str">
            <v>0941</v>
          </cell>
          <cell r="Q347" t="str">
            <v>有限会社　オオキ</v>
          </cell>
          <cell r="R347" t="str">
            <v>094100</v>
          </cell>
          <cell r="S347" t="str">
            <v>有限会社　オオキ（海外）</v>
          </cell>
          <cell r="T347" t="str">
            <v>4海外</v>
          </cell>
          <cell r="U347" t="str">
            <v>2002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46232</v>
          </cell>
          <cell r="AD347">
            <v>701094</v>
          </cell>
          <cell r="AE347">
            <v>318749</v>
          </cell>
          <cell r="AF347">
            <v>281128</v>
          </cell>
          <cell r="AG347">
            <v>331436</v>
          </cell>
          <cell r="AH347">
            <v>157600</v>
          </cell>
          <cell r="AI347">
            <v>1836239</v>
          </cell>
          <cell r="AJ347">
            <v>1836239</v>
          </cell>
        </row>
        <row r="348">
          <cell r="A348" t="str">
            <v>1</v>
          </cell>
          <cell r="B348" t="str">
            <v>株式会社　バンダイロジパル</v>
          </cell>
          <cell r="C348" t="str">
            <v>3</v>
          </cell>
          <cell r="D348" t="str">
            <v>事業本部</v>
          </cell>
          <cell r="E348" t="str">
            <v>33</v>
          </cell>
          <cell r="F348" t="str">
            <v>海外業務部</v>
          </cell>
          <cell r="G348" t="str">
            <v>3301</v>
          </cell>
          <cell r="H348" t="str">
            <v>海外業務部</v>
          </cell>
          <cell r="I348" t="str">
            <v>1930</v>
          </cell>
          <cell r="J348" t="str">
            <v>海外業務</v>
          </cell>
          <cell r="K348" t="str">
            <v>1519</v>
          </cell>
          <cell r="L348" t="str">
            <v>海外　東京</v>
          </cell>
          <cell r="M348" t="str">
            <v>15194999999999164399094109410020034海外-12003</v>
          </cell>
          <cell r="N348" t="str">
            <v>4</v>
          </cell>
          <cell r="O348" t="str">
            <v>他店</v>
          </cell>
          <cell r="P348" t="str">
            <v>0941</v>
          </cell>
          <cell r="Q348" t="str">
            <v>有限会社　オオキ</v>
          </cell>
          <cell r="R348" t="str">
            <v>094100</v>
          </cell>
          <cell r="S348" t="str">
            <v>有限会社　オオキ（海外）</v>
          </cell>
          <cell r="T348" t="str">
            <v>4海外</v>
          </cell>
          <cell r="U348" t="str">
            <v>2003</v>
          </cell>
          <cell r="V348">
            <v>106300</v>
          </cell>
          <cell r="W348">
            <v>100800</v>
          </cell>
          <cell r="X348">
            <v>0</v>
          </cell>
          <cell r="Y348">
            <v>72971</v>
          </cell>
          <cell r="Z348">
            <v>14800</v>
          </cell>
          <cell r="AA348">
            <v>0</v>
          </cell>
          <cell r="AB348">
            <v>294871</v>
          </cell>
          <cell r="AC348">
            <v>125929</v>
          </cell>
          <cell r="AD348">
            <v>243700</v>
          </cell>
          <cell r="AE348">
            <v>171100</v>
          </cell>
          <cell r="AF348">
            <v>0</v>
          </cell>
          <cell r="AG348">
            <v>0</v>
          </cell>
          <cell r="AH348">
            <v>0</v>
          </cell>
          <cell r="AI348">
            <v>540729</v>
          </cell>
          <cell r="AJ348">
            <v>835600</v>
          </cell>
        </row>
        <row r="349">
          <cell r="A349" t="str">
            <v>1</v>
          </cell>
          <cell r="B349" t="str">
            <v>株式会社　バンダイロジパル</v>
          </cell>
          <cell r="C349" t="str">
            <v>3</v>
          </cell>
          <cell r="D349" t="str">
            <v>事業本部</v>
          </cell>
          <cell r="E349" t="str">
            <v>33</v>
          </cell>
          <cell r="F349" t="str">
            <v>海外業務部</v>
          </cell>
          <cell r="G349" t="str">
            <v>3301</v>
          </cell>
          <cell r="H349" t="str">
            <v>海外業務部</v>
          </cell>
          <cell r="I349" t="str">
            <v>1930</v>
          </cell>
          <cell r="J349" t="str">
            <v>海外業務</v>
          </cell>
          <cell r="K349" t="str">
            <v>1519</v>
          </cell>
          <cell r="L349" t="str">
            <v>海外　東京</v>
          </cell>
          <cell r="M349" t="str">
            <v>15194999999999164399094199999999999合計-0</v>
          </cell>
          <cell r="N349" t="str">
            <v>4</v>
          </cell>
          <cell r="P349" t="str">
            <v>0941</v>
          </cell>
          <cell r="Q349" t="str">
            <v>　前　年　合　計　</v>
          </cell>
          <cell r="U349" t="str">
            <v>2002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46232</v>
          </cell>
          <cell r="AD349">
            <v>701094</v>
          </cell>
          <cell r="AE349">
            <v>318749</v>
          </cell>
          <cell r="AF349">
            <v>281128</v>
          </cell>
          <cell r="AG349">
            <v>331436</v>
          </cell>
          <cell r="AH349">
            <v>157600</v>
          </cell>
          <cell r="AI349">
            <v>1836239</v>
          </cell>
          <cell r="AJ349">
            <v>1836239</v>
          </cell>
        </row>
        <row r="350">
          <cell r="A350" t="str">
            <v>1</v>
          </cell>
          <cell r="B350" t="str">
            <v>株式会社　バンダイロジパル</v>
          </cell>
          <cell r="C350" t="str">
            <v>3</v>
          </cell>
          <cell r="D350" t="str">
            <v>事業本部</v>
          </cell>
          <cell r="E350" t="str">
            <v>33</v>
          </cell>
          <cell r="F350" t="str">
            <v>海外業務部</v>
          </cell>
          <cell r="G350" t="str">
            <v>3301</v>
          </cell>
          <cell r="H350" t="str">
            <v>海外業務部</v>
          </cell>
          <cell r="I350" t="str">
            <v>1930</v>
          </cell>
          <cell r="J350" t="str">
            <v>海外業務</v>
          </cell>
          <cell r="K350" t="str">
            <v>1519</v>
          </cell>
          <cell r="L350" t="str">
            <v>海外　東京</v>
          </cell>
          <cell r="M350" t="str">
            <v>15194999999999164399094199999999999合計-1</v>
          </cell>
          <cell r="N350" t="str">
            <v>4</v>
          </cell>
          <cell r="P350" t="str">
            <v>0941</v>
          </cell>
          <cell r="Q350" t="str">
            <v>　当　年　合　計　</v>
          </cell>
          <cell r="U350" t="str">
            <v>2003</v>
          </cell>
          <cell r="V350">
            <v>106300</v>
          </cell>
          <cell r="W350">
            <v>100800</v>
          </cell>
          <cell r="X350">
            <v>0</v>
          </cell>
          <cell r="Y350">
            <v>72971</v>
          </cell>
          <cell r="Z350">
            <v>14800</v>
          </cell>
          <cell r="AA350">
            <v>0</v>
          </cell>
          <cell r="AB350">
            <v>294871</v>
          </cell>
          <cell r="AC350">
            <v>125929</v>
          </cell>
          <cell r="AD350">
            <v>243700</v>
          </cell>
          <cell r="AE350">
            <v>171100</v>
          </cell>
          <cell r="AF350">
            <v>0</v>
          </cell>
          <cell r="AG350">
            <v>0</v>
          </cell>
          <cell r="AH350">
            <v>0</v>
          </cell>
          <cell r="AI350">
            <v>540729</v>
          </cell>
          <cell r="AJ350">
            <v>835600</v>
          </cell>
        </row>
        <row r="351">
          <cell r="A351" t="str">
            <v>1</v>
          </cell>
          <cell r="B351" t="str">
            <v>株式会社　バンダイロジパル</v>
          </cell>
          <cell r="C351" t="str">
            <v>3</v>
          </cell>
          <cell r="D351" t="str">
            <v>事業本部</v>
          </cell>
          <cell r="E351" t="str">
            <v>33</v>
          </cell>
          <cell r="F351" t="str">
            <v>海外業務部</v>
          </cell>
          <cell r="G351" t="str">
            <v>3301</v>
          </cell>
          <cell r="H351" t="str">
            <v>海外業務部</v>
          </cell>
          <cell r="I351" t="str">
            <v>1930</v>
          </cell>
          <cell r="J351" t="str">
            <v>海外業務</v>
          </cell>
          <cell r="K351" t="str">
            <v>1519</v>
          </cell>
          <cell r="L351" t="str">
            <v>海外　東京</v>
          </cell>
          <cell r="M351" t="str">
            <v>15194999999999164399094199999合計-2</v>
          </cell>
          <cell r="N351" t="str">
            <v>4</v>
          </cell>
          <cell r="P351" t="str">
            <v>0941</v>
          </cell>
          <cell r="Q351" t="str">
            <v>　昨　年　対　比（％）</v>
          </cell>
          <cell r="V351">
            <v>100</v>
          </cell>
          <cell r="W351">
            <v>100</v>
          </cell>
          <cell r="X351">
            <v>100</v>
          </cell>
          <cell r="Y351">
            <v>100</v>
          </cell>
          <cell r="Z351">
            <v>100</v>
          </cell>
          <cell r="AA351">
            <v>100</v>
          </cell>
          <cell r="AB351">
            <v>100</v>
          </cell>
          <cell r="AC351">
            <v>272</v>
          </cell>
          <cell r="AD351">
            <v>34</v>
          </cell>
          <cell r="AE351">
            <v>53</v>
          </cell>
          <cell r="AF351">
            <v>0</v>
          </cell>
          <cell r="AG351">
            <v>0</v>
          </cell>
          <cell r="AH351">
            <v>0</v>
          </cell>
          <cell r="AI351">
            <v>29</v>
          </cell>
          <cell r="AJ351">
            <v>45</v>
          </cell>
        </row>
        <row r="352">
          <cell r="A352" t="str">
            <v>1</v>
          </cell>
          <cell r="B352" t="str">
            <v>株式会社　バンダイロジパル</v>
          </cell>
          <cell r="C352" t="str">
            <v>3</v>
          </cell>
          <cell r="D352" t="str">
            <v>事業本部</v>
          </cell>
          <cell r="E352" t="str">
            <v>33</v>
          </cell>
          <cell r="F352" t="str">
            <v>海外業務部</v>
          </cell>
          <cell r="G352" t="str">
            <v>3301</v>
          </cell>
          <cell r="H352" t="str">
            <v>海外業務部</v>
          </cell>
          <cell r="I352" t="str">
            <v>1930</v>
          </cell>
          <cell r="J352" t="str">
            <v>海外業務</v>
          </cell>
          <cell r="K352" t="str">
            <v>1519</v>
          </cell>
          <cell r="L352" t="str">
            <v>海外　東京</v>
          </cell>
          <cell r="M352" t="str">
            <v>15194999999999239547133713370520034海外-12002</v>
          </cell>
          <cell r="N352" t="str">
            <v>4</v>
          </cell>
          <cell r="O352" t="str">
            <v>他店</v>
          </cell>
          <cell r="P352" t="str">
            <v>1337</v>
          </cell>
          <cell r="Q352" t="str">
            <v>㈱ｷｬﾗﾃｯｸ</v>
          </cell>
          <cell r="R352" t="str">
            <v>133705</v>
          </cell>
          <cell r="S352" t="str">
            <v>株式会社　キャラテック(海外)</v>
          </cell>
          <cell r="T352" t="str">
            <v>4海外</v>
          </cell>
          <cell r="U352" t="str">
            <v>2002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52496</v>
          </cell>
          <cell r="AF352">
            <v>30740</v>
          </cell>
          <cell r="AG352">
            <v>284563</v>
          </cell>
          <cell r="AH352">
            <v>0</v>
          </cell>
          <cell r="AI352">
            <v>367799</v>
          </cell>
          <cell r="AJ352">
            <v>367799</v>
          </cell>
        </row>
        <row r="353">
          <cell r="A353" t="str">
            <v>1</v>
          </cell>
          <cell r="B353" t="str">
            <v>株式会社　バンダイロジパル</v>
          </cell>
          <cell r="C353" t="str">
            <v>3</v>
          </cell>
          <cell r="D353" t="str">
            <v>事業本部</v>
          </cell>
          <cell r="E353" t="str">
            <v>33</v>
          </cell>
          <cell r="F353" t="str">
            <v>海外業務部</v>
          </cell>
          <cell r="G353" t="str">
            <v>3301</v>
          </cell>
          <cell r="H353" t="str">
            <v>海外業務部</v>
          </cell>
          <cell r="I353" t="str">
            <v>1930</v>
          </cell>
          <cell r="J353" t="str">
            <v>海外業務</v>
          </cell>
          <cell r="K353" t="str">
            <v>1519</v>
          </cell>
          <cell r="L353" t="str">
            <v>海外　東京</v>
          </cell>
          <cell r="M353" t="str">
            <v>15194999999999239547133713370520034海外-12003</v>
          </cell>
          <cell r="N353" t="str">
            <v>4</v>
          </cell>
          <cell r="O353" t="str">
            <v>他店</v>
          </cell>
          <cell r="P353" t="str">
            <v>1337</v>
          </cell>
          <cell r="Q353" t="str">
            <v>㈱ｷｬﾗﾃｯｸ</v>
          </cell>
          <cell r="R353" t="str">
            <v>133705</v>
          </cell>
          <cell r="S353" t="str">
            <v>株式会社　キャラテック(海外)</v>
          </cell>
          <cell r="T353" t="str">
            <v>4海外</v>
          </cell>
          <cell r="U353" t="str">
            <v>2003</v>
          </cell>
          <cell r="V353">
            <v>86756</v>
          </cell>
          <cell r="W353">
            <v>154420</v>
          </cell>
          <cell r="X353">
            <v>0</v>
          </cell>
          <cell r="Y353">
            <v>0</v>
          </cell>
          <cell r="Z353">
            <v>239761</v>
          </cell>
          <cell r="AA353">
            <v>0</v>
          </cell>
          <cell r="AB353">
            <v>480937</v>
          </cell>
          <cell r="AC353">
            <v>0</v>
          </cell>
          <cell r="AD353">
            <v>134765</v>
          </cell>
          <cell r="AE353">
            <v>69400</v>
          </cell>
          <cell r="AF353">
            <v>0</v>
          </cell>
          <cell r="AG353">
            <v>0</v>
          </cell>
          <cell r="AH353">
            <v>75350</v>
          </cell>
          <cell r="AI353">
            <v>279515</v>
          </cell>
          <cell r="AJ353">
            <v>760452</v>
          </cell>
        </row>
        <row r="354">
          <cell r="A354" t="str">
            <v>1</v>
          </cell>
          <cell r="B354" t="str">
            <v>株式会社　バンダイロジパル</v>
          </cell>
          <cell r="C354" t="str">
            <v>3</v>
          </cell>
          <cell r="D354" t="str">
            <v>事業本部</v>
          </cell>
          <cell r="E354" t="str">
            <v>33</v>
          </cell>
          <cell r="F354" t="str">
            <v>海外業務部</v>
          </cell>
          <cell r="G354" t="str">
            <v>3301</v>
          </cell>
          <cell r="H354" t="str">
            <v>海外業務部</v>
          </cell>
          <cell r="I354" t="str">
            <v>1930</v>
          </cell>
          <cell r="J354" t="str">
            <v>海外業務</v>
          </cell>
          <cell r="K354" t="str">
            <v>1519</v>
          </cell>
          <cell r="L354" t="str">
            <v>海外　東京</v>
          </cell>
          <cell r="M354" t="str">
            <v>15194999999999239547133799999999999合計-0</v>
          </cell>
          <cell r="N354" t="str">
            <v>4</v>
          </cell>
          <cell r="P354" t="str">
            <v>1337</v>
          </cell>
          <cell r="Q354" t="str">
            <v>　前　年　合　計　</v>
          </cell>
          <cell r="U354" t="str">
            <v>2002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52496</v>
          </cell>
          <cell r="AF354">
            <v>30740</v>
          </cell>
          <cell r="AG354">
            <v>284563</v>
          </cell>
          <cell r="AH354">
            <v>0</v>
          </cell>
          <cell r="AI354">
            <v>367799</v>
          </cell>
          <cell r="AJ354">
            <v>367799</v>
          </cell>
        </row>
        <row r="355">
          <cell r="A355" t="str">
            <v>1</v>
          </cell>
          <cell r="B355" t="str">
            <v>株式会社　バンダイロジパル</v>
          </cell>
          <cell r="C355" t="str">
            <v>3</v>
          </cell>
          <cell r="D355" t="str">
            <v>事業本部</v>
          </cell>
          <cell r="E355" t="str">
            <v>33</v>
          </cell>
          <cell r="F355" t="str">
            <v>海外業務部</v>
          </cell>
          <cell r="G355" t="str">
            <v>3301</v>
          </cell>
          <cell r="H355" t="str">
            <v>海外業務部</v>
          </cell>
          <cell r="I355" t="str">
            <v>1930</v>
          </cell>
          <cell r="J355" t="str">
            <v>海外業務</v>
          </cell>
          <cell r="K355" t="str">
            <v>1519</v>
          </cell>
          <cell r="L355" t="str">
            <v>海外　東京</v>
          </cell>
          <cell r="M355" t="str">
            <v>15194999999999239547133799999999999合計-1</v>
          </cell>
          <cell r="N355" t="str">
            <v>4</v>
          </cell>
          <cell r="P355" t="str">
            <v>1337</v>
          </cell>
          <cell r="Q355" t="str">
            <v>　当　年　合　計　</v>
          </cell>
          <cell r="U355" t="str">
            <v>2003</v>
          </cell>
          <cell r="V355">
            <v>86756</v>
          </cell>
          <cell r="W355">
            <v>154420</v>
          </cell>
          <cell r="X355">
            <v>0</v>
          </cell>
          <cell r="Y355">
            <v>0</v>
          </cell>
          <cell r="Z355">
            <v>239761</v>
          </cell>
          <cell r="AA355">
            <v>0</v>
          </cell>
          <cell r="AB355">
            <v>480937</v>
          </cell>
          <cell r="AC355">
            <v>0</v>
          </cell>
          <cell r="AD355">
            <v>134765</v>
          </cell>
          <cell r="AE355">
            <v>69400</v>
          </cell>
          <cell r="AF355">
            <v>0</v>
          </cell>
          <cell r="AG355">
            <v>0</v>
          </cell>
          <cell r="AH355">
            <v>75350</v>
          </cell>
          <cell r="AI355">
            <v>279515</v>
          </cell>
          <cell r="AJ355">
            <v>760452</v>
          </cell>
        </row>
        <row r="356">
          <cell r="A356" t="str">
            <v>1</v>
          </cell>
          <cell r="B356" t="str">
            <v>株式会社　バンダイロジパル</v>
          </cell>
          <cell r="C356" t="str">
            <v>3</v>
          </cell>
          <cell r="D356" t="str">
            <v>事業本部</v>
          </cell>
          <cell r="E356" t="str">
            <v>33</v>
          </cell>
          <cell r="F356" t="str">
            <v>海外業務部</v>
          </cell>
          <cell r="G356" t="str">
            <v>3301</v>
          </cell>
          <cell r="H356" t="str">
            <v>海外業務部</v>
          </cell>
          <cell r="I356" t="str">
            <v>1930</v>
          </cell>
          <cell r="J356" t="str">
            <v>海外業務</v>
          </cell>
          <cell r="K356" t="str">
            <v>1519</v>
          </cell>
          <cell r="L356" t="str">
            <v>海外　東京</v>
          </cell>
          <cell r="M356" t="str">
            <v>15194999999999239547133799999合計-2</v>
          </cell>
          <cell r="N356" t="str">
            <v>4</v>
          </cell>
          <cell r="P356" t="str">
            <v>1337</v>
          </cell>
          <cell r="Q356" t="str">
            <v>　昨　年　対　比（％）</v>
          </cell>
          <cell r="V356">
            <v>100</v>
          </cell>
          <cell r="W356">
            <v>100</v>
          </cell>
          <cell r="X356">
            <v>100</v>
          </cell>
          <cell r="Y356">
            <v>100</v>
          </cell>
          <cell r="Z356">
            <v>100</v>
          </cell>
          <cell r="AA356">
            <v>100</v>
          </cell>
          <cell r="AB356">
            <v>100</v>
          </cell>
          <cell r="AC356">
            <v>100</v>
          </cell>
          <cell r="AD356">
            <v>100</v>
          </cell>
          <cell r="AE356">
            <v>132</v>
          </cell>
          <cell r="AF356">
            <v>0</v>
          </cell>
          <cell r="AG356">
            <v>0</v>
          </cell>
          <cell r="AH356">
            <v>100</v>
          </cell>
          <cell r="AI356">
            <v>76</v>
          </cell>
          <cell r="AJ356">
            <v>206</v>
          </cell>
        </row>
        <row r="357">
          <cell r="A357" t="str">
            <v>1</v>
          </cell>
          <cell r="B357" t="str">
            <v>株式会社　バンダイロジパル</v>
          </cell>
          <cell r="C357" t="str">
            <v>3</v>
          </cell>
          <cell r="D357" t="str">
            <v>事業本部</v>
          </cell>
          <cell r="E357" t="str">
            <v>33</v>
          </cell>
          <cell r="F357" t="str">
            <v>海外業務部</v>
          </cell>
          <cell r="G357" t="str">
            <v>3301</v>
          </cell>
          <cell r="H357" t="str">
            <v>海外業務部</v>
          </cell>
          <cell r="I357" t="str">
            <v>1930</v>
          </cell>
          <cell r="J357" t="str">
            <v>海外業務</v>
          </cell>
          <cell r="K357" t="str">
            <v>1519</v>
          </cell>
          <cell r="L357" t="str">
            <v>海外　東京</v>
          </cell>
          <cell r="M357" t="str">
            <v>15194999999999251529393039300120034海外-12002</v>
          </cell>
          <cell r="N357" t="str">
            <v>4</v>
          </cell>
          <cell r="O357" t="str">
            <v>他店</v>
          </cell>
          <cell r="P357" t="str">
            <v>3930</v>
          </cell>
          <cell r="Q357" t="str">
            <v>㈱ﾄﾚｰﾝ</v>
          </cell>
          <cell r="R357" t="str">
            <v>393001</v>
          </cell>
          <cell r="S357" t="str">
            <v>株式会社トレーン－海外－</v>
          </cell>
          <cell r="T357" t="str">
            <v>4海外</v>
          </cell>
          <cell r="U357" t="str">
            <v>2002</v>
          </cell>
          <cell r="V357">
            <v>0</v>
          </cell>
          <cell r="W357">
            <v>66479</v>
          </cell>
          <cell r="X357">
            <v>0</v>
          </cell>
          <cell r="Y357">
            <v>63800</v>
          </cell>
          <cell r="Z357">
            <v>0</v>
          </cell>
          <cell r="AA357">
            <v>0</v>
          </cell>
          <cell r="AB357">
            <v>130279</v>
          </cell>
          <cell r="AC357">
            <v>0</v>
          </cell>
          <cell r="AD357">
            <v>63800</v>
          </cell>
          <cell r="AE357">
            <v>0</v>
          </cell>
          <cell r="AF357">
            <v>63800</v>
          </cell>
          <cell r="AG357">
            <v>0</v>
          </cell>
          <cell r="AH357">
            <v>0</v>
          </cell>
          <cell r="AI357">
            <v>127600</v>
          </cell>
          <cell r="AJ357">
            <v>257879</v>
          </cell>
        </row>
        <row r="358">
          <cell r="A358" t="str">
            <v>1</v>
          </cell>
          <cell r="B358" t="str">
            <v>株式会社　バンダイロジパル</v>
          </cell>
          <cell r="C358" t="str">
            <v>3</v>
          </cell>
          <cell r="D358" t="str">
            <v>事業本部</v>
          </cell>
          <cell r="E358" t="str">
            <v>33</v>
          </cell>
          <cell r="F358" t="str">
            <v>海外業務部</v>
          </cell>
          <cell r="G358" t="str">
            <v>3301</v>
          </cell>
          <cell r="H358" t="str">
            <v>海外業務部</v>
          </cell>
          <cell r="I358" t="str">
            <v>1930</v>
          </cell>
          <cell r="J358" t="str">
            <v>海外業務</v>
          </cell>
          <cell r="K358" t="str">
            <v>1519</v>
          </cell>
          <cell r="L358" t="str">
            <v>海外　東京</v>
          </cell>
          <cell r="M358" t="str">
            <v>15194999999999251529393039300120034海外-12003</v>
          </cell>
          <cell r="N358" t="str">
            <v>4</v>
          </cell>
          <cell r="O358" t="str">
            <v>他店</v>
          </cell>
          <cell r="P358" t="str">
            <v>3930</v>
          </cell>
          <cell r="Q358" t="str">
            <v>㈱ﾄﾚｰﾝ</v>
          </cell>
          <cell r="R358" t="str">
            <v>393001</v>
          </cell>
          <cell r="S358" t="str">
            <v>株式会社トレーン－海外－</v>
          </cell>
          <cell r="T358" t="str">
            <v>4海外</v>
          </cell>
          <cell r="U358" t="str">
            <v>2003</v>
          </cell>
          <cell r="V358">
            <v>0</v>
          </cell>
          <cell r="W358">
            <v>133330</v>
          </cell>
          <cell r="X358">
            <v>127600</v>
          </cell>
          <cell r="Y358">
            <v>0</v>
          </cell>
          <cell r="Z358">
            <v>73240</v>
          </cell>
          <cell r="AA358">
            <v>86300</v>
          </cell>
          <cell r="AB358">
            <v>420470</v>
          </cell>
          <cell r="AC358">
            <v>0</v>
          </cell>
          <cell r="AD358">
            <v>183400</v>
          </cell>
          <cell r="AE358">
            <v>0</v>
          </cell>
          <cell r="AF358">
            <v>144600</v>
          </cell>
          <cell r="AG358">
            <v>0</v>
          </cell>
          <cell r="AH358">
            <v>0</v>
          </cell>
          <cell r="AI358">
            <v>328000</v>
          </cell>
          <cell r="AJ358">
            <v>748470</v>
          </cell>
        </row>
        <row r="359">
          <cell r="A359" t="str">
            <v>1</v>
          </cell>
          <cell r="B359" t="str">
            <v>株式会社　バンダイロジパル</v>
          </cell>
          <cell r="C359" t="str">
            <v>3</v>
          </cell>
          <cell r="D359" t="str">
            <v>事業本部</v>
          </cell>
          <cell r="E359" t="str">
            <v>33</v>
          </cell>
          <cell r="F359" t="str">
            <v>海外業務部</v>
          </cell>
          <cell r="G359" t="str">
            <v>3301</v>
          </cell>
          <cell r="H359" t="str">
            <v>海外業務部</v>
          </cell>
          <cell r="I359" t="str">
            <v>1930</v>
          </cell>
          <cell r="J359" t="str">
            <v>海外業務</v>
          </cell>
          <cell r="K359" t="str">
            <v>1519</v>
          </cell>
          <cell r="L359" t="str">
            <v>海外　東京</v>
          </cell>
          <cell r="M359" t="str">
            <v>15194999999999251529393099999999999合計-0</v>
          </cell>
          <cell r="N359" t="str">
            <v>4</v>
          </cell>
          <cell r="P359" t="str">
            <v>3930</v>
          </cell>
          <cell r="Q359" t="str">
            <v>　前　年　合　計　</v>
          </cell>
          <cell r="U359" t="str">
            <v>2002</v>
          </cell>
          <cell r="V359">
            <v>0</v>
          </cell>
          <cell r="W359">
            <v>66479</v>
          </cell>
          <cell r="X359">
            <v>0</v>
          </cell>
          <cell r="Y359">
            <v>63800</v>
          </cell>
          <cell r="Z359">
            <v>0</v>
          </cell>
          <cell r="AA359">
            <v>0</v>
          </cell>
          <cell r="AB359">
            <v>130279</v>
          </cell>
          <cell r="AC359">
            <v>0</v>
          </cell>
          <cell r="AD359">
            <v>63800</v>
          </cell>
          <cell r="AE359">
            <v>0</v>
          </cell>
          <cell r="AF359">
            <v>63800</v>
          </cell>
          <cell r="AG359">
            <v>0</v>
          </cell>
          <cell r="AH359">
            <v>0</v>
          </cell>
          <cell r="AI359">
            <v>127600</v>
          </cell>
          <cell r="AJ359">
            <v>257879</v>
          </cell>
        </row>
        <row r="360">
          <cell r="A360" t="str">
            <v>1</v>
          </cell>
          <cell r="B360" t="str">
            <v>株式会社　バンダイロジパル</v>
          </cell>
          <cell r="C360" t="str">
            <v>3</v>
          </cell>
          <cell r="D360" t="str">
            <v>事業本部</v>
          </cell>
          <cell r="E360" t="str">
            <v>33</v>
          </cell>
          <cell r="F360" t="str">
            <v>海外業務部</v>
          </cell>
          <cell r="G360" t="str">
            <v>3301</v>
          </cell>
          <cell r="H360" t="str">
            <v>海外業務部</v>
          </cell>
          <cell r="I360" t="str">
            <v>1930</v>
          </cell>
          <cell r="J360" t="str">
            <v>海外業務</v>
          </cell>
          <cell r="K360" t="str">
            <v>1519</v>
          </cell>
          <cell r="L360" t="str">
            <v>海外　東京</v>
          </cell>
          <cell r="M360" t="str">
            <v>15194999999999251529393099999999999合計-1</v>
          </cell>
          <cell r="N360" t="str">
            <v>4</v>
          </cell>
          <cell r="P360" t="str">
            <v>3930</v>
          </cell>
          <cell r="Q360" t="str">
            <v>　当　年　合　計　</v>
          </cell>
          <cell r="U360" t="str">
            <v>2003</v>
          </cell>
          <cell r="V360">
            <v>0</v>
          </cell>
          <cell r="W360">
            <v>133330</v>
          </cell>
          <cell r="X360">
            <v>127600</v>
          </cell>
          <cell r="Y360">
            <v>0</v>
          </cell>
          <cell r="Z360">
            <v>73240</v>
          </cell>
          <cell r="AA360">
            <v>86300</v>
          </cell>
          <cell r="AB360">
            <v>420470</v>
          </cell>
          <cell r="AC360">
            <v>0</v>
          </cell>
          <cell r="AD360">
            <v>183400</v>
          </cell>
          <cell r="AE360">
            <v>0</v>
          </cell>
          <cell r="AF360">
            <v>144600</v>
          </cell>
          <cell r="AG360">
            <v>0</v>
          </cell>
          <cell r="AH360">
            <v>0</v>
          </cell>
          <cell r="AI360">
            <v>328000</v>
          </cell>
          <cell r="AJ360">
            <v>748470</v>
          </cell>
        </row>
        <row r="361">
          <cell r="A361" t="str">
            <v>1</v>
          </cell>
          <cell r="B361" t="str">
            <v>株式会社　バンダイロジパル</v>
          </cell>
          <cell r="C361" t="str">
            <v>3</v>
          </cell>
          <cell r="D361" t="str">
            <v>事業本部</v>
          </cell>
          <cell r="E361" t="str">
            <v>33</v>
          </cell>
          <cell r="F361" t="str">
            <v>海外業務部</v>
          </cell>
          <cell r="G361" t="str">
            <v>3301</v>
          </cell>
          <cell r="H361" t="str">
            <v>海外業務部</v>
          </cell>
          <cell r="I361" t="str">
            <v>1930</v>
          </cell>
          <cell r="J361" t="str">
            <v>海外業務</v>
          </cell>
          <cell r="K361" t="str">
            <v>1519</v>
          </cell>
          <cell r="L361" t="str">
            <v>海外　東京</v>
          </cell>
          <cell r="M361" t="str">
            <v>15194999999999251529393099999合計-2</v>
          </cell>
          <cell r="N361" t="str">
            <v>4</v>
          </cell>
          <cell r="P361" t="str">
            <v>3930</v>
          </cell>
          <cell r="Q361" t="str">
            <v>　昨　年　対　比（％）</v>
          </cell>
          <cell r="V361">
            <v>100</v>
          </cell>
          <cell r="W361">
            <v>200</v>
          </cell>
          <cell r="X361">
            <v>100</v>
          </cell>
          <cell r="Y361">
            <v>0</v>
          </cell>
          <cell r="Z361">
            <v>100</v>
          </cell>
          <cell r="AA361">
            <v>100</v>
          </cell>
          <cell r="AB361">
            <v>322</v>
          </cell>
          <cell r="AC361">
            <v>100</v>
          </cell>
          <cell r="AD361">
            <v>287</v>
          </cell>
          <cell r="AE361">
            <v>100</v>
          </cell>
          <cell r="AF361">
            <v>226</v>
          </cell>
          <cell r="AG361">
            <v>100</v>
          </cell>
          <cell r="AH361">
            <v>100</v>
          </cell>
          <cell r="AI361">
            <v>257</v>
          </cell>
          <cell r="AJ361">
            <v>290</v>
          </cell>
        </row>
        <row r="362">
          <cell r="A362" t="str">
            <v>1</v>
          </cell>
          <cell r="B362" t="str">
            <v>株式会社　バンダイロジパル</v>
          </cell>
          <cell r="C362" t="str">
            <v>3</v>
          </cell>
          <cell r="D362" t="str">
            <v>事業本部</v>
          </cell>
          <cell r="E362" t="str">
            <v>33</v>
          </cell>
          <cell r="F362" t="str">
            <v>海外業務部</v>
          </cell>
          <cell r="G362" t="str">
            <v>3301</v>
          </cell>
          <cell r="H362" t="str">
            <v>海外業務部</v>
          </cell>
          <cell r="I362" t="str">
            <v>1930</v>
          </cell>
          <cell r="J362" t="str">
            <v>海外業務</v>
          </cell>
          <cell r="K362" t="str">
            <v>1519</v>
          </cell>
          <cell r="L362" t="str">
            <v>海外　東京</v>
          </cell>
          <cell r="M362" t="str">
            <v>15194999999999294679193819380120034海外-12002</v>
          </cell>
          <cell r="N362" t="str">
            <v>4</v>
          </cell>
          <cell r="O362" t="str">
            <v>他店</v>
          </cell>
          <cell r="P362" t="str">
            <v>1938</v>
          </cell>
          <cell r="Q362" t="str">
            <v>児玉産業株式会社</v>
          </cell>
          <cell r="R362" t="str">
            <v>193801</v>
          </cell>
          <cell r="S362" t="str">
            <v>児玉産業株式会社 海外</v>
          </cell>
          <cell r="T362" t="str">
            <v>4海外</v>
          </cell>
          <cell r="U362" t="str">
            <v>2002</v>
          </cell>
          <cell r="V362">
            <v>0</v>
          </cell>
          <cell r="W362">
            <v>68789</v>
          </cell>
          <cell r="X362">
            <v>0</v>
          </cell>
          <cell r="Y362">
            <v>0</v>
          </cell>
          <cell r="Z362">
            <v>0</v>
          </cell>
          <cell r="AA362">
            <v>122740</v>
          </cell>
          <cell r="AB362">
            <v>191529</v>
          </cell>
          <cell r="AC362">
            <v>66800</v>
          </cell>
          <cell r="AD362">
            <v>5000</v>
          </cell>
          <cell r="AE362">
            <v>146565</v>
          </cell>
          <cell r="AF362">
            <v>334513</v>
          </cell>
          <cell r="AG362">
            <v>96300</v>
          </cell>
          <cell r="AH362">
            <v>0</v>
          </cell>
          <cell r="AI362">
            <v>649178</v>
          </cell>
          <cell r="AJ362">
            <v>840707</v>
          </cell>
        </row>
        <row r="363">
          <cell r="A363" t="str">
            <v>1</v>
          </cell>
          <cell r="B363" t="str">
            <v>株式会社　バンダイロジパル</v>
          </cell>
          <cell r="C363" t="str">
            <v>3</v>
          </cell>
          <cell r="D363" t="str">
            <v>事業本部</v>
          </cell>
          <cell r="E363" t="str">
            <v>33</v>
          </cell>
          <cell r="F363" t="str">
            <v>海外業務部</v>
          </cell>
          <cell r="G363" t="str">
            <v>3301</v>
          </cell>
          <cell r="H363" t="str">
            <v>海外業務部</v>
          </cell>
          <cell r="I363" t="str">
            <v>1930</v>
          </cell>
          <cell r="J363" t="str">
            <v>海外業務</v>
          </cell>
          <cell r="K363" t="str">
            <v>1519</v>
          </cell>
          <cell r="L363" t="str">
            <v>海外　東京</v>
          </cell>
          <cell r="M363" t="str">
            <v>15194999999999294679193819380120034海外-12003</v>
          </cell>
          <cell r="N363" t="str">
            <v>4</v>
          </cell>
          <cell r="O363" t="str">
            <v>他店</v>
          </cell>
          <cell r="P363" t="str">
            <v>1938</v>
          </cell>
          <cell r="Q363" t="str">
            <v>児玉産業株式会社</v>
          </cell>
          <cell r="R363" t="str">
            <v>193801</v>
          </cell>
          <cell r="S363" t="str">
            <v>児玉産業株式会社 海外</v>
          </cell>
          <cell r="T363" t="str">
            <v>4海外</v>
          </cell>
          <cell r="U363" t="str">
            <v>2003</v>
          </cell>
          <cell r="V363">
            <v>26102</v>
          </cell>
          <cell r="W363">
            <v>216200</v>
          </cell>
          <cell r="X363">
            <v>96300</v>
          </cell>
          <cell r="Y363">
            <v>0</v>
          </cell>
          <cell r="Z363">
            <v>0</v>
          </cell>
          <cell r="AA363">
            <v>0</v>
          </cell>
          <cell r="AB363">
            <v>338602</v>
          </cell>
          <cell r="AC363">
            <v>108100</v>
          </cell>
          <cell r="AD363">
            <v>0</v>
          </cell>
          <cell r="AE363">
            <v>96300</v>
          </cell>
          <cell r="AF363">
            <v>108100</v>
          </cell>
          <cell r="AG363">
            <v>54218</v>
          </cell>
          <cell r="AH363">
            <v>0</v>
          </cell>
          <cell r="AI363">
            <v>366718</v>
          </cell>
          <cell r="AJ363">
            <v>705320</v>
          </cell>
        </row>
        <row r="364">
          <cell r="A364" t="str">
            <v>1</v>
          </cell>
          <cell r="B364" t="str">
            <v>株式会社　バンダイロジパル</v>
          </cell>
          <cell r="C364" t="str">
            <v>3</v>
          </cell>
          <cell r="D364" t="str">
            <v>事業本部</v>
          </cell>
          <cell r="E364" t="str">
            <v>33</v>
          </cell>
          <cell r="F364" t="str">
            <v>海外業務部</v>
          </cell>
          <cell r="G364" t="str">
            <v>3301</v>
          </cell>
          <cell r="H364" t="str">
            <v>海外業務部</v>
          </cell>
          <cell r="I364" t="str">
            <v>1930</v>
          </cell>
          <cell r="J364" t="str">
            <v>海外業務</v>
          </cell>
          <cell r="K364" t="str">
            <v>1519</v>
          </cell>
          <cell r="L364" t="str">
            <v>海外　東京</v>
          </cell>
          <cell r="M364" t="str">
            <v>15194999999999294679193899999999999合計-0</v>
          </cell>
          <cell r="N364" t="str">
            <v>4</v>
          </cell>
          <cell r="P364" t="str">
            <v>1938</v>
          </cell>
          <cell r="Q364" t="str">
            <v>　前　年　合　計　</v>
          </cell>
          <cell r="U364" t="str">
            <v>2002</v>
          </cell>
          <cell r="V364">
            <v>0</v>
          </cell>
          <cell r="W364">
            <v>68789</v>
          </cell>
          <cell r="X364">
            <v>0</v>
          </cell>
          <cell r="Y364">
            <v>0</v>
          </cell>
          <cell r="Z364">
            <v>0</v>
          </cell>
          <cell r="AA364">
            <v>122740</v>
          </cell>
          <cell r="AB364">
            <v>191529</v>
          </cell>
          <cell r="AC364">
            <v>66800</v>
          </cell>
          <cell r="AD364">
            <v>5000</v>
          </cell>
          <cell r="AE364">
            <v>146565</v>
          </cell>
          <cell r="AF364">
            <v>334513</v>
          </cell>
          <cell r="AG364">
            <v>96300</v>
          </cell>
          <cell r="AH364">
            <v>0</v>
          </cell>
          <cell r="AI364">
            <v>649178</v>
          </cell>
          <cell r="AJ364">
            <v>840707</v>
          </cell>
        </row>
        <row r="365">
          <cell r="A365" t="str">
            <v>1</v>
          </cell>
          <cell r="B365" t="str">
            <v>株式会社　バンダイロジパル</v>
          </cell>
          <cell r="C365" t="str">
            <v>3</v>
          </cell>
          <cell r="D365" t="str">
            <v>事業本部</v>
          </cell>
          <cell r="E365" t="str">
            <v>33</v>
          </cell>
          <cell r="F365" t="str">
            <v>海外業務部</v>
          </cell>
          <cell r="G365" t="str">
            <v>3301</v>
          </cell>
          <cell r="H365" t="str">
            <v>海外業務部</v>
          </cell>
          <cell r="I365" t="str">
            <v>1930</v>
          </cell>
          <cell r="J365" t="str">
            <v>海外業務</v>
          </cell>
          <cell r="K365" t="str">
            <v>1519</v>
          </cell>
          <cell r="L365" t="str">
            <v>海外　東京</v>
          </cell>
          <cell r="M365" t="str">
            <v>15194999999999294679193899999999999合計-1</v>
          </cell>
          <cell r="N365" t="str">
            <v>4</v>
          </cell>
          <cell r="P365" t="str">
            <v>1938</v>
          </cell>
          <cell r="Q365" t="str">
            <v>　当　年　合　計　</v>
          </cell>
          <cell r="U365" t="str">
            <v>2003</v>
          </cell>
          <cell r="V365">
            <v>26102</v>
          </cell>
          <cell r="W365">
            <v>216200</v>
          </cell>
          <cell r="X365">
            <v>96300</v>
          </cell>
          <cell r="Y365">
            <v>0</v>
          </cell>
          <cell r="Z365">
            <v>0</v>
          </cell>
          <cell r="AA365">
            <v>0</v>
          </cell>
          <cell r="AB365">
            <v>338602</v>
          </cell>
          <cell r="AC365">
            <v>108100</v>
          </cell>
          <cell r="AD365">
            <v>0</v>
          </cell>
          <cell r="AE365">
            <v>96300</v>
          </cell>
          <cell r="AF365">
            <v>108100</v>
          </cell>
          <cell r="AG365">
            <v>54218</v>
          </cell>
          <cell r="AH365">
            <v>0</v>
          </cell>
          <cell r="AI365">
            <v>366718</v>
          </cell>
          <cell r="AJ365">
            <v>705320</v>
          </cell>
        </row>
        <row r="366">
          <cell r="A366" t="str">
            <v>1</v>
          </cell>
          <cell r="B366" t="str">
            <v>株式会社　バンダイロジパル</v>
          </cell>
          <cell r="C366" t="str">
            <v>3</v>
          </cell>
          <cell r="D366" t="str">
            <v>事業本部</v>
          </cell>
          <cell r="E366" t="str">
            <v>33</v>
          </cell>
          <cell r="F366" t="str">
            <v>海外業務部</v>
          </cell>
          <cell r="G366" t="str">
            <v>3301</v>
          </cell>
          <cell r="H366" t="str">
            <v>海外業務部</v>
          </cell>
          <cell r="I366" t="str">
            <v>1930</v>
          </cell>
          <cell r="J366" t="str">
            <v>海外業務</v>
          </cell>
          <cell r="K366" t="str">
            <v>1519</v>
          </cell>
          <cell r="L366" t="str">
            <v>海外　東京</v>
          </cell>
          <cell r="M366" t="str">
            <v>15194999999999294679193899999合計-2</v>
          </cell>
          <cell r="N366" t="str">
            <v>4</v>
          </cell>
          <cell r="P366" t="str">
            <v>1938</v>
          </cell>
          <cell r="Q366" t="str">
            <v>　昨　年　対　比（％）</v>
          </cell>
          <cell r="V366">
            <v>100</v>
          </cell>
          <cell r="W366">
            <v>314</v>
          </cell>
          <cell r="X366">
            <v>100</v>
          </cell>
          <cell r="Y366">
            <v>100</v>
          </cell>
          <cell r="Z366">
            <v>100</v>
          </cell>
          <cell r="AA366">
            <v>0</v>
          </cell>
          <cell r="AB366">
            <v>176</v>
          </cell>
          <cell r="AC366">
            <v>161</v>
          </cell>
          <cell r="AD366">
            <v>0</v>
          </cell>
          <cell r="AE366">
            <v>65</v>
          </cell>
          <cell r="AF366">
            <v>32</v>
          </cell>
          <cell r="AG366">
            <v>56</v>
          </cell>
          <cell r="AH366">
            <v>100</v>
          </cell>
          <cell r="AI366">
            <v>56</v>
          </cell>
          <cell r="AJ366">
            <v>83</v>
          </cell>
        </row>
        <row r="367">
          <cell r="A367" t="str">
            <v>1</v>
          </cell>
          <cell r="B367" t="str">
            <v>株式会社　バンダイロジパル</v>
          </cell>
          <cell r="C367" t="str">
            <v>3</v>
          </cell>
          <cell r="D367" t="str">
            <v>事業本部</v>
          </cell>
          <cell r="E367" t="str">
            <v>33</v>
          </cell>
          <cell r="F367" t="str">
            <v>海外業務部</v>
          </cell>
          <cell r="G367" t="str">
            <v>3301</v>
          </cell>
          <cell r="H367" t="str">
            <v>海外業務部</v>
          </cell>
          <cell r="I367" t="str">
            <v>1930</v>
          </cell>
          <cell r="J367" t="str">
            <v>海外業務</v>
          </cell>
          <cell r="K367" t="str">
            <v>1519</v>
          </cell>
          <cell r="L367" t="str">
            <v>海外　東京</v>
          </cell>
          <cell r="M367" t="str">
            <v>15194999999999326498233123310020034海外-12002</v>
          </cell>
          <cell r="N367" t="str">
            <v>4</v>
          </cell>
          <cell r="O367" t="str">
            <v>他店</v>
          </cell>
          <cell r="P367" t="str">
            <v>2331</v>
          </cell>
          <cell r="Q367" t="str">
            <v>㈲ｼﾝｾｲ製作所 海外</v>
          </cell>
          <cell r="R367" t="str">
            <v>233100</v>
          </cell>
          <cell r="S367" t="str">
            <v>有限会社 シンセイ製作所 海外</v>
          </cell>
          <cell r="T367" t="str">
            <v>4海外</v>
          </cell>
          <cell r="U367" t="str">
            <v>2002</v>
          </cell>
          <cell r="V367">
            <v>294160</v>
          </cell>
          <cell r="W367">
            <v>271318</v>
          </cell>
          <cell r="X367">
            <v>169605</v>
          </cell>
          <cell r="Y367">
            <v>226856</v>
          </cell>
          <cell r="Z367">
            <v>158656</v>
          </cell>
          <cell r="AA367">
            <v>101500</v>
          </cell>
          <cell r="AB367">
            <v>1222095</v>
          </cell>
          <cell r="AC367">
            <v>145305</v>
          </cell>
          <cell r="AD367">
            <v>182241</v>
          </cell>
          <cell r="AE367">
            <v>0</v>
          </cell>
          <cell r="AF367">
            <v>94850</v>
          </cell>
          <cell r="AG367">
            <v>0</v>
          </cell>
          <cell r="AH367">
            <v>0</v>
          </cell>
          <cell r="AI367">
            <v>422396</v>
          </cell>
          <cell r="AJ367">
            <v>1644491</v>
          </cell>
        </row>
        <row r="368">
          <cell r="A368" t="str">
            <v>1</v>
          </cell>
          <cell r="B368" t="str">
            <v>株式会社　バンダイロジパル</v>
          </cell>
          <cell r="C368" t="str">
            <v>3</v>
          </cell>
          <cell r="D368" t="str">
            <v>事業本部</v>
          </cell>
          <cell r="E368" t="str">
            <v>33</v>
          </cell>
          <cell r="F368" t="str">
            <v>海外業務部</v>
          </cell>
          <cell r="G368" t="str">
            <v>3301</v>
          </cell>
          <cell r="H368" t="str">
            <v>海外業務部</v>
          </cell>
          <cell r="I368" t="str">
            <v>1930</v>
          </cell>
          <cell r="J368" t="str">
            <v>海外業務</v>
          </cell>
          <cell r="K368" t="str">
            <v>1519</v>
          </cell>
          <cell r="L368" t="str">
            <v>海外　東京</v>
          </cell>
          <cell r="M368" t="str">
            <v>15194999999999326498233123310020034海外-12003</v>
          </cell>
          <cell r="N368" t="str">
            <v>4</v>
          </cell>
          <cell r="O368" t="str">
            <v>他店</v>
          </cell>
          <cell r="P368" t="str">
            <v>2331</v>
          </cell>
          <cell r="Q368" t="str">
            <v>㈲ｼﾝｾｲ製作所 海外</v>
          </cell>
          <cell r="R368" t="str">
            <v>233100</v>
          </cell>
          <cell r="S368" t="str">
            <v>有限会社 シンセイ製作所 海外</v>
          </cell>
          <cell r="T368" t="str">
            <v>4海外</v>
          </cell>
          <cell r="U368" t="str">
            <v>2003</v>
          </cell>
          <cell r="V368">
            <v>0</v>
          </cell>
          <cell r="W368">
            <v>320035</v>
          </cell>
          <cell r="X368">
            <v>0</v>
          </cell>
          <cell r="Y368">
            <v>125806</v>
          </cell>
          <cell r="Z368">
            <v>120800</v>
          </cell>
          <cell r="AA368">
            <v>30006</v>
          </cell>
          <cell r="AB368">
            <v>596647</v>
          </cell>
          <cell r="AC368">
            <v>0</v>
          </cell>
          <cell r="AD368">
            <v>0</v>
          </cell>
          <cell r="AE368">
            <v>76854</v>
          </cell>
          <cell r="AF368">
            <v>0</v>
          </cell>
          <cell r="AG368">
            <v>0</v>
          </cell>
          <cell r="AH368">
            <v>0</v>
          </cell>
          <cell r="AI368">
            <v>76854</v>
          </cell>
          <cell r="AJ368">
            <v>673501</v>
          </cell>
        </row>
        <row r="369">
          <cell r="A369" t="str">
            <v>1</v>
          </cell>
          <cell r="B369" t="str">
            <v>株式会社　バンダイロジパル</v>
          </cell>
          <cell r="C369" t="str">
            <v>3</v>
          </cell>
          <cell r="D369" t="str">
            <v>事業本部</v>
          </cell>
          <cell r="E369" t="str">
            <v>33</v>
          </cell>
          <cell r="F369" t="str">
            <v>海外業務部</v>
          </cell>
          <cell r="G369" t="str">
            <v>3301</v>
          </cell>
          <cell r="H369" t="str">
            <v>海外業務部</v>
          </cell>
          <cell r="I369" t="str">
            <v>1930</v>
          </cell>
          <cell r="J369" t="str">
            <v>海外業務</v>
          </cell>
          <cell r="K369" t="str">
            <v>1519</v>
          </cell>
          <cell r="L369" t="str">
            <v>海外　東京</v>
          </cell>
          <cell r="M369" t="str">
            <v>15194999999999326498233199999999999合計-0</v>
          </cell>
          <cell r="N369" t="str">
            <v>4</v>
          </cell>
          <cell r="P369" t="str">
            <v>2331</v>
          </cell>
          <cell r="Q369" t="str">
            <v>　前　年　合　計　</v>
          </cell>
          <cell r="U369" t="str">
            <v>2002</v>
          </cell>
          <cell r="V369">
            <v>294160</v>
          </cell>
          <cell r="W369">
            <v>271318</v>
          </cell>
          <cell r="X369">
            <v>169605</v>
          </cell>
          <cell r="Y369">
            <v>226856</v>
          </cell>
          <cell r="Z369">
            <v>158656</v>
          </cell>
          <cell r="AA369">
            <v>101500</v>
          </cell>
          <cell r="AB369">
            <v>1222095</v>
          </cell>
          <cell r="AC369">
            <v>145305</v>
          </cell>
          <cell r="AD369">
            <v>182241</v>
          </cell>
          <cell r="AE369">
            <v>0</v>
          </cell>
          <cell r="AF369">
            <v>94850</v>
          </cell>
          <cell r="AG369">
            <v>0</v>
          </cell>
          <cell r="AH369">
            <v>0</v>
          </cell>
          <cell r="AI369">
            <v>422396</v>
          </cell>
          <cell r="AJ369">
            <v>1644491</v>
          </cell>
        </row>
        <row r="370">
          <cell r="A370" t="str">
            <v>1</v>
          </cell>
          <cell r="B370" t="str">
            <v>株式会社　バンダイロジパル</v>
          </cell>
          <cell r="C370" t="str">
            <v>3</v>
          </cell>
          <cell r="D370" t="str">
            <v>事業本部</v>
          </cell>
          <cell r="E370" t="str">
            <v>33</v>
          </cell>
          <cell r="F370" t="str">
            <v>海外業務部</v>
          </cell>
          <cell r="G370" t="str">
            <v>3301</v>
          </cell>
          <cell r="H370" t="str">
            <v>海外業務部</v>
          </cell>
          <cell r="I370" t="str">
            <v>1930</v>
          </cell>
          <cell r="J370" t="str">
            <v>海外業務</v>
          </cell>
          <cell r="K370" t="str">
            <v>1519</v>
          </cell>
          <cell r="L370" t="str">
            <v>海外　東京</v>
          </cell>
          <cell r="M370" t="str">
            <v>15194999999999326498233199999999999合計-1</v>
          </cell>
          <cell r="N370" t="str">
            <v>4</v>
          </cell>
          <cell r="P370" t="str">
            <v>2331</v>
          </cell>
          <cell r="Q370" t="str">
            <v>　当　年　合　計　</v>
          </cell>
          <cell r="U370" t="str">
            <v>2003</v>
          </cell>
          <cell r="V370">
            <v>0</v>
          </cell>
          <cell r="W370">
            <v>320035</v>
          </cell>
          <cell r="X370">
            <v>0</v>
          </cell>
          <cell r="Y370">
            <v>125806</v>
          </cell>
          <cell r="Z370">
            <v>120800</v>
          </cell>
          <cell r="AA370">
            <v>30006</v>
          </cell>
          <cell r="AB370">
            <v>596647</v>
          </cell>
          <cell r="AC370">
            <v>0</v>
          </cell>
          <cell r="AD370">
            <v>0</v>
          </cell>
          <cell r="AE370">
            <v>76854</v>
          </cell>
          <cell r="AF370">
            <v>0</v>
          </cell>
          <cell r="AG370">
            <v>0</v>
          </cell>
          <cell r="AH370">
            <v>0</v>
          </cell>
          <cell r="AI370">
            <v>76854</v>
          </cell>
          <cell r="AJ370">
            <v>673501</v>
          </cell>
        </row>
        <row r="371">
          <cell r="A371" t="str">
            <v>1</v>
          </cell>
          <cell r="B371" t="str">
            <v>株式会社　バンダイロジパル</v>
          </cell>
          <cell r="C371" t="str">
            <v>3</v>
          </cell>
          <cell r="D371" t="str">
            <v>事業本部</v>
          </cell>
          <cell r="E371" t="str">
            <v>33</v>
          </cell>
          <cell r="F371" t="str">
            <v>海外業務部</v>
          </cell>
          <cell r="G371" t="str">
            <v>3301</v>
          </cell>
          <cell r="H371" t="str">
            <v>海外業務部</v>
          </cell>
          <cell r="I371" t="str">
            <v>1930</v>
          </cell>
          <cell r="J371" t="str">
            <v>海外業務</v>
          </cell>
          <cell r="K371" t="str">
            <v>1519</v>
          </cell>
          <cell r="L371" t="str">
            <v>海外　東京</v>
          </cell>
          <cell r="M371" t="str">
            <v>15194999999999326498233199999合計-2</v>
          </cell>
          <cell r="N371" t="str">
            <v>4</v>
          </cell>
          <cell r="P371" t="str">
            <v>2331</v>
          </cell>
          <cell r="Q371" t="str">
            <v>　昨　年　対　比（％）</v>
          </cell>
          <cell r="V371">
            <v>0</v>
          </cell>
          <cell r="W371">
            <v>117</v>
          </cell>
          <cell r="X371">
            <v>0</v>
          </cell>
          <cell r="Y371">
            <v>55</v>
          </cell>
          <cell r="Z371">
            <v>76</v>
          </cell>
          <cell r="AA371">
            <v>29</v>
          </cell>
          <cell r="AB371">
            <v>48</v>
          </cell>
          <cell r="AC371">
            <v>0</v>
          </cell>
          <cell r="AD371">
            <v>0</v>
          </cell>
          <cell r="AE371">
            <v>100</v>
          </cell>
          <cell r="AF371">
            <v>0</v>
          </cell>
          <cell r="AG371">
            <v>100</v>
          </cell>
          <cell r="AH371">
            <v>100</v>
          </cell>
          <cell r="AI371">
            <v>18</v>
          </cell>
          <cell r="AJ371">
            <v>40</v>
          </cell>
        </row>
        <row r="372">
          <cell r="A372" t="str">
            <v>1</v>
          </cell>
          <cell r="B372" t="str">
            <v>株式会社　バンダイロジパル</v>
          </cell>
          <cell r="C372" t="str">
            <v>3</v>
          </cell>
          <cell r="D372" t="str">
            <v>事業本部</v>
          </cell>
          <cell r="E372" t="str">
            <v>33</v>
          </cell>
          <cell r="F372" t="str">
            <v>海外業務部</v>
          </cell>
          <cell r="G372" t="str">
            <v>3301</v>
          </cell>
          <cell r="H372" t="str">
            <v>海外業務部</v>
          </cell>
          <cell r="I372" t="str">
            <v>1930</v>
          </cell>
          <cell r="J372" t="str">
            <v>海外業務</v>
          </cell>
          <cell r="K372" t="str">
            <v>1519</v>
          </cell>
          <cell r="L372" t="str">
            <v>海外　東京</v>
          </cell>
          <cell r="M372" t="str">
            <v>15194999999999336141614061400020034海外-12002</v>
          </cell>
          <cell r="N372" t="str">
            <v>4</v>
          </cell>
          <cell r="O372" t="str">
            <v>他店</v>
          </cell>
          <cell r="P372" t="str">
            <v>6140</v>
          </cell>
          <cell r="Q372" t="str">
            <v>㈱ ﾏｯｸ</v>
          </cell>
          <cell r="R372" t="str">
            <v>614000</v>
          </cell>
          <cell r="S372" t="str">
            <v>株式会社　マック　(海外)</v>
          </cell>
          <cell r="T372" t="str">
            <v>4海外</v>
          </cell>
          <cell r="U372" t="str">
            <v>2002</v>
          </cell>
          <cell r="V372">
            <v>170641</v>
          </cell>
          <cell r="W372">
            <v>179164</v>
          </cell>
          <cell r="X372">
            <v>82749</v>
          </cell>
          <cell r="Y372">
            <v>248077</v>
          </cell>
          <cell r="Z372">
            <v>85008</v>
          </cell>
          <cell r="AA372">
            <v>62052</v>
          </cell>
          <cell r="AB372">
            <v>827691</v>
          </cell>
          <cell r="AC372">
            <v>0</v>
          </cell>
          <cell r="AD372">
            <v>54376</v>
          </cell>
          <cell r="AE372">
            <v>347400</v>
          </cell>
          <cell r="AF372">
            <v>0</v>
          </cell>
          <cell r="AG372">
            <v>0</v>
          </cell>
          <cell r="AH372">
            <v>352491</v>
          </cell>
          <cell r="AI372">
            <v>754267</v>
          </cell>
          <cell r="AJ372">
            <v>1581958</v>
          </cell>
        </row>
        <row r="373">
          <cell r="A373" t="str">
            <v>1</v>
          </cell>
          <cell r="B373" t="str">
            <v>株式会社　バンダイロジパル</v>
          </cell>
          <cell r="C373" t="str">
            <v>3</v>
          </cell>
          <cell r="D373" t="str">
            <v>事業本部</v>
          </cell>
          <cell r="E373" t="str">
            <v>33</v>
          </cell>
          <cell r="F373" t="str">
            <v>海外業務部</v>
          </cell>
          <cell r="G373" t="str">
            <v>3301</v>
          </cell>
          <cell r="H373" t="str">
            <v>海外業務部</v>
          </cell>
          <cell r="I373" t="str">
            <v>1930</v>
          </cell>
          <cell r="J373" t="str">
            <v>海外業務</v>
          </cell>
          <cell r="K373" t="str">
            <v>1519</v>
          </cell>
          <cell r="L373" t="str">
            <v>海外　東京</v>
          </cell>
          <cell r="M373" t="str">
            <v>15194999999999336141614061400020034海外-12003</v>
          </cell>
          <cell r="N373" t="str">
            <v>4</v>
          </cell>
          <cell r="O373" t="str">
            <v>他店</v>
          </cell>
          <cell r="P373" t="str">
            <v>6140</v>
          </cell>
          <cell r="Q373" t="str">
            <v>㈱ ﾏｯｸ</v>
          </cell>
          <cell r="R373" t="str">
            <v>614000</v>
          </cell>
          <cell r="S373" t="str">
            <v>株式会社　マック　(海外)</v>
          </cell>
          <cell r="T373" t="str">
            <v>4海外</v>
          </cell>
          <cell r="U373" t="str">
            <v>2003</v>
          </cell>
          <cell r="V373">
            <v>151656</v>
          </cell>
          <cell r="W373">
            <v>196892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348548</v>
          </cell>
          <cell r="AC373">
            <v>0</v>
          </cell>
          <cell r="AD373">
            <v>59309</v>
          </cell>
          <cell r="AE373">
            <v>133751</v>
          </cell>
          <cell r="AF373">
            <v>122250</v>
          </cell>
          <cell r="AG373">
            <v>0</v>
          </cell>
          <cell r="AH373">
            <v>0</v>
          </cell>
          <cell r="AI373">
            <v>315310</v>
          </cell>
          <cell r="AJ373">
            <v>663858</v>
          </cell>
        </row>
        <row r="374">
          <cell r="A374" t="str">
            <v>1</v>
          </cell>
          <cell r="B374" t="str">
            <v>株式会社　バンダイロジパル</v>
          </cell>
          <cell r="C374" t="str">
            <v>3</v>
          </cell>
          <cell r="D374" t="str">
            <v>事業本部</v>
          </cell>
          <cell r="E374" t="str">
            <v>33</v>
          </cell>
          <cell r="F374" t="str">
            <v>海外業務部</v>
          </cell>
          <cell r="G374" t="str">
            <v>3301</v>
          </cell>
          <cell r="H374" t="str">
            <v>海外業務部</v>
          </cell>
          <cell r="I374" t="str">
            <v>1930</v>
          </cell>
          <cell r="J374" t="str">
            <v>海外業務</v>
          </cell>
          <cell r="K374" t="str">
            <v>1519</v>
          </cell>
          <cell r="L374" t="str">
            <v>海外　東京</v>
          </cell>
          <cell r="M374" t="str">
            <v>15194999999999336141614099999999999合計-0</v>
          </cell>
          <cell r="N374" t="str">
            <v>4</v>
          </cell>
          <cell r="P374" t="str">
            <v>6140</v>
          </cell>
          <cell r="Q374" t="str">
            <v>　前　年　合　計　</v>
          </cell>
          <cell r="U374" t="str">
            <v>2002</v>
          </cell>
          <cell r="V374">
            <v>170641</v>
          </cell>
          <cell r="W374">
            <v>179164</v>
          </cell>
          <cell r="X374">
            <v>82749</v>
          </cell>
          <cell r="Y374">
            <v>248077</v>
          </cell>
          <cell r="Z374">
            <v>85008</v>
          </cell>
          <cell r="AA374">
            <v>62052</v>
          </cell>
          <cell r="AB374">
            <v>827691</v>
          </cell>
          <cell r="AC374">
            <v>0</v>
          </cell>
          <cell r="AD374">
            <v>54376</v>
          </cell>
          <cell r="AE374">
            <v>347400</v>
          </cell>
          <cell r="AF374">
            <v>0</v>
          </cell>
          <cell r="AG374">
            <v>0</v>
          </cell>
          <cell r="AH374">
            <v>352491</v>
          </cell>
          <cell r="AI374">
            <v>754267</v>
          </cell>
          <cell r="AJ374">
            <v>1581958</v>
          </cell>
        </row>
        <row r="375">
          <cell r="A375" t="str">
            <v>1</v>
          </cell>
          <cell r="B375" t="str">
            <v>株式会社　バンダイロジパル</v>
          </cell>
          <cell r="C375" t="str">
            <v>3</v>
          </cell>
          <cell r="D375" t="str">
            <v>事業本部</v>
          </cell>
          <cell r="E375" t="str">
            <v>33</v>
          </cell>
          <cell r="F375" t="str">
            <v>海外業務部</v>
          </cell>
          <cell r="G375" t="str">
            <v>3301</v>
          </cell>
          <cell r="H375" t="str">
            <v>海外業務部</v>
          </cell>
          <cell r="I375" t="str">
            <v>1930</v>
          </cell>
          <cell r="J375" t="str">
            <v>海外業務</v>
          </cell>
          <cell r="K375" t="str">
            <v>1519</v>
          </cell>
          <cell r="L375" t="str">
            <v>海外　東京</v>
          </cell>
          <cell r="M375" t="str">
            <v>15194999999999336141614099999999999合計-1</v>
          </cell>
          <cell r="N375" t="str">
            <v>4</v>
          </cell>
          <cell r="P375" t="str">
            <v>6140</v>
          </cell>
          <cell r="Q375" t="str">
            <v>　当　年　合　計　</v>
          </cell>
          <cell r="U375" t="str">
            <v>2003</v>
          </cell>
          <cell r="V375">
            <v>151656</v>
          </cell>
          <cell r="W375">
            <v>196892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348548</v>
          </cell>
          <cell r="AC375">
            <v>0</v>
          </cell>
          <cell r="AD375">
            <v>59309</v>
          </cell>
          <cell r="AE375">
            <v>133751</v>
          </cell>
          <cell r="AF375">
            <v>122250</v>
          </cell>
          <cell r="AG375">
            <v>0</v>
          </cell>
          <cell r="AH375">
            <v>0</v>
          </cell>
          <cell r="AI375">
            <v>315310</v>
          </cell>
          <cell r="AJ375">
            <v>663858</v>
          </cell>
        </row>
        <row r="376">
          <cell r="A376" t="str">
            <v>1</v>
          </cell>
          <cell r="B376" t="str">
            <v>株式会社　バンダイロジパル</v>
          </cell>
          <cell r="C376" t="str">
            <v>3</v>
          </cell>
          <cell r="D376" t="str">
            <v>事業本部</v>
          </cell>
          <cell r="E376" t="str">
            <v>33</v>
          </cell>
          <cell r="F376" t="str">
            <v>海外業務部</v>
          </cell>
          <cell r="G376" t="str">
            <v>3301</v>
          </cell>
          <cell r="H376" t="str">
            <v>海外業務部</v>
          </cell>
          <cell r="I376" t="str">
            <v>1930</v>
          </cell>
          <cell r="J376" t="str">
            <v>海外業務</v>
          </cell>
          <cell r="K376" t="str">
            <v>1519</v>
          </cell>
          <cell r="L376" t="str">
            <v>海外　東京</v>
          </cell>
          <cell r="M376" t="str">
            <v>15194999999999336141614099999合計-2</v>
          </cell>
          <cell r="N376" t="str">
            <v>4</v>
          </cell>
          <cell r="P376" t="str">
            <v>6140</v>
          </cell>
          <cell r="Q376" t="str">
            <v>　昨　年　対　比（％）</v>
          </cell>
          <cell r="V376">
            <v>88</v>
          </cell>
          <cell r="W376">
            <v>109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42</v>
          </cell>
          <cell r="AC376">
            <v>100</v>
          </cell>
          <cell r="AD376">
            <v>109</v>
          </cell>
          <cell r="AE376">
            <v>38</v>
          </cell>
          <cell r="AF376">
            <v>100</v>
          </cell>
          <cell r="AG376">
            <v>100</v>
          </cell>
          <cell r="AH376">
            <v>0</v>
          </cell>
          <cell r="AI376">
            <v>41</v>
          </cell>
          <cell r="AJ376">
            <v>41</v>
          </cell>
        </row>
        <row r="377">
          <cell r="A377" t="str">
            <v>1</v>
          </cell>
          <cell r="B377" t="str">
            <v>株式会社　バンダイロジパル</v>
          </cell>
          <cell r="C377" t="str">
            <v>3</v>
          </cell>
          <cell r="D377" t="str">
            <v>事業本部</v>
          </cell>
          <cell r="E377" t="str">
            <v>33</v>
          </cell>
          <cell r="F377" t="str">
            <v>海外業務部</v>
          </cell>
          <cell r="G377" t="str">
            <v>3301</v>
          </cell>
          <cell r="H377" t="str">
            <v>海外業務部</v>
          </cell>
          <cell r="I377" t="str">
            <v>1930</v>
          </cell>
          <cell r="J377" t="str">
            <v>海外業務</v>
          </cell>
          <cell r="K377" t="str">
            <v>1519</v>
          </cell>
          <cell r="L377" t="str">
            <v>海外　東京</v>
          </cell>
          <cell r="M377" t="str">
            <v>15194999999999438536436143610020034海外-12002</v>
          </cell>
          <cell r="N377" t="str">
            <v>4</v>
          </cell>
          <cell r="O377" t="str">
            <v>他店</v>
          </cell>
          <cell r="P377" t="str">
            <v>4361</v>
          </cell>
          <cell r="Q377" t="str">
            <v>ニューロン製菓㈱</v>
          </cell>
          <cell r="R377" t="str">
            <v>436100</v>
          </cell>
          <cell r="S377" t="str">
            <v>ニューロン製菓 株式会社(海外)</v>
          </cell>
          <cell r="T377" t="str">
            <v>4海外</v>
          </cell>
          <cell r="U377" t="str">
            <v>2002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35150</v>
          </cell>
          <cell r="AE377">
            <v>0</v>
          </cell>
          <cell r="AF377">
            <v>42741</v>
          </cell>
          <cell r="AG377">
            <v>38348</v>
          </cell>
          <cell r="AH377">
            <v>32835</v>
          </cell>
          <cell r="AI377">
            <v>149074</v>
          </cell>
          <cell r="AJ377">
            <v>149074</v>
          </cell>
        </row>
        <row r="378">
          <cell r="A378" t="str">
            <v>1</v>
          </cell>
          <cell r="B378" t="str">
            <v>株式会社　バンダイロジパル</v>
          </cell>
          <cell r="C378" t="str">
            <v>3</v>
          </cell>
          <cell r="D378" t="str">
            <v>事業本部</v>
          </cell>
          <cell r="E378" t="str">
            <v>33</v>
          </cell>
          <cell r="F378" t="str">
            <v>海外業務部</v>
          </cell>
          <cell r="G378" t="str">
            <v>3301</v>
          </cell>
          <cell r="H378" t="str">
            <v>海外業務部</v>
          </cell>
          <cell r="I378" t="str">
            <v>1930</v>
          </cell>
          <cell r="J378" t="str">
            <v>海外業務</v>
          </cell>
          <cell r="K378" t="str">
            <v>1519</v>
          </cell>
          <cell r="L378" t="str">
            <v>海外　東京</v>
          </cell>
          <cell r="M378" t="str">
            <v>15194999999999438536436143610020034海外-12003</v>
          </cell>
          <cell r="N378" t="str">
            <v>4</v>
          </cell>
          <cell r="O378" t="str">
            <v>他店</v>
          </cell>
          <cell r="P378" t="str">
            <v>4361</v>
          </cell>
          <cell r="Q378" t="str">
            <v>ニューロン製菓㈱</v>
          </cell>
          <cell r="R378" t="str">
            <v>436100</v>
          </cell>
          <cell r="S378" t="str">
            <v>ニューロン製菓 株式会社(海外)</v>
          </cell>
          <cell r="T378" t="str">
            <v>4海外</v>
          </cell>
          <cell r="U378" t="str">
            <v>2003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205642</v>
          </cell>
          <cell r="AA378">
            <v>0</v>
          </cell>
          <cell r="AB378">
            <v>205642</v>
          </cell>
          <cell r="AC378">
            <v>0</v>
          </cell>
          <cell r="AD378">
            <v>62378</v>
          </cell>
          <cell r="AE378">
            <v>0</v>
          </cell>
          <cell r="AF378">
            <v>293443</v>
          </cell>
          <cell r="AG378">
            <v>0</v>
          </cell>
          <cell r="AH378">
            <v>0</v>
          </cell>
          <cell r="AI378">
            <v>355821</v>
          </cell>
          <cell r="AJ378">
            <v>561463</v>
          </cell>
        </row>
        <row r="379">
          <cell r="A379" t="str">
            <v>1</v>
          </cell>
          <cell r="B379" t="str">
            <v>株式会社　バンダイロジパル</v>
          </cell>
          <cell r="C379" t="str">
            <v>3</v>
          </cell>
          <cell r="D379" t="str">
            <v>事業本部</v>
          </cell>
          <cell r="E379" t="str">
            <v>33</v>
          </cell>
          <cell r="F379" t="str">
            <v>海外業務部</v>
          </cell>
          <cell r="G379" t="str">
            <v>3301</v>
          </cell>
          <cell r="H379" t="str">
            <v>海外業務部</v>
          </cell>
          <cell r="I379" t="str">
            <v>1930</v>
          </cell>
          <cell r="J379" t="str">
            <v>海外業務</v>
          </cell>
          <cell r="K379" t="str">
            <v>1519</v>
          </cell>
          <cell r="L379" t="str">
            <v>海外　東京</v>
          </cell>
          <cell r="M379" t="str">
            <v>15194999999999438536436199999999999合計-0</v>
          </cell>
          <cell r="N379" t="str">
            <v>4</v>
          </cell>
          <cell r="P379" t="str">
            <v>4361</v>
          </cell>
          <cell r="Q379" t="str">
            <v>　前　年　合　計　</v>
          </cell>
          <cell r="U379" t="str">
            <v>2002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35150</v>
          </cell>
          <cell r="AE379">
            <v>0</v>
          </cell>
          <cell r="AF379">
            <v>42741</v>
          </cell>
          <cell r="AG379">
            <v>38348</v>
          </cell>
          <cell r="AH379">
            <v>32835</v>
          </cell>
          <cell r="AI379">
            <v>149074</v>
          </cell>
          <cell r="AJ379">
            <v>149074</v>
          </cell>
        </row>
        <row r="380">
          <cell r="A380" t="str">
            <v>1</v>
          </cell>
          <cell r="B380" t="str">
            <v>株式会社　バンダイロジパル</v>
          </cell>
          <cell r="C380" t="str">
            <v>3</v>
          </cell>
          <cell r="D380" t="str">
            <v>事業本部</v>
          </cell>
          <cell r="E380" t="str">
            <v>33</v>
          </cell>
          <cell r="F380" t="str">
            <v>海外業務部</v>
          </cell>
          <cell r="G380" t="str">
            <v>3301</v>
          </cell>
          <cell r="H380" t="str">
            <v>海外業務部</v>
          </cell>
          <cell r="I380" t="str">
            <v>1930</v>
          </cell>
          <cell r="J380" t="str">
            <v>海外業務</v>
          </cell>
          <cell r="K380" t="str">
            <v>1519</v>
          </cell>
          <cell r="L380" t="str">
            <v>海外　東京</v>
          </cell>
          <cell r="M380" t="str">
            <v>15194999999999438536436199999999999合計-1</v>
          </cell>
          <cell r="N380" t="str">
            <v>4</v>
          </cell>
          <cell r="P380" t="str">
            <v>4361</v>
          </cell>
          <cell r="Q380" t="str">
            <v>　当　年　合　計　</v>
          </cell>
          <cell r="U380" t="str">
            <v>2003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205642</v>
          </cell>
          <cell r="AA380">
            <v>0</v>
          </cell>
          <cell r="AB380">
            <v>205642</v>
          </cell>
          <cell r="AC380">
            <v>0</v>
          </cell>
          <cell r="AD380">
            <v>62378</v>
          </cell>
          <cell r="AE380">
            <v>0</v>
          </cell>
          <cell r="AF380">
            <v>293443</v>
          </cell>
          <cell r="AG380">
            <v>0</v>
          </cell>
          <cell r="AH380">
            <v>0</v>
          </cell>
          <cell r="AI380">
            <v>355821</v>
          </cell>
          <cell r="AJ380">
            <v>561463</v>
          </cell>
        </row>
        <row r="381">
          <cell r="A381" t="str">
            <v>1</v>
          </cell>
          <cell r="B381" t="str">
            <v>株式会社　バンダイロジパル</v>
          </cell>
          <cell r="C381" t="str">
            <v>3</v>
          </cell>
          <cell r="D381" t="str">
            <v>事業本部</v>
          </cell>
          <cell r="E381" t="str">
            <v>33</v>
          </cell>
          <cell r="F381" t="str">
            <v>海外業務部</v>
          </cell>
          <cell r="G381" t="str">
            <v>3301</v>
          </cell>
          <cell r="H381" t="str">
            <v>海外業務部</v>
          </cell>
          <cell r="I381" t="str">
            <v>1930</v>
          </cell>
          <cell r="J381" t="str">
            <v>海外業務</v>
          </cell>
          <cell r="K381" t="str">
            <v>1519</v>
          </cell>
          <cell r="L381" t="str">
            <v>海外　東京</v>
          </cell>
          <cell r="M381" t="str">
            <v>15194999999999438536436199999合計-2</v>
          </cell>
          <cell r="N381" t="str">
            <v>4</v>
          </cell>
          <cell r="P381" t="str">
            <v>4361</v>
          </cell>
          <cell r="Q381" t="str">
            <v>　昨　年　対　比（％）</v>
          </cell>
          <cell r="V381">
            <v>100</v>
          </cell>
          <cell r="W381">
            <v>100</v>
          </cell>
          <cell r="X381">
            <v>100</v>
          </cell>
          <cell r="Y381">
            <v>100</v>
          </cell>
          <cell r="Z381">
            <v>100</v>
          </cell>
          <cell r="AA381">
            <v>100</v>
          </cell>
          <cell r="AB381">
            <v>100</v>
          </cell>
          <cell r="AC381">
            <v>100</v>
          </cell>
          <cell r="AD381">
            <v>177</v>
          </cell>
          <cell r="AE381">
            <v>100</v>
          </cell>
          <cell r="AF381">
            <v>686</v>
          </cell>
          <cell r="AG381">
            <v>0</v>
          </cell>
          <cell r="AH381">
            <v>0</v>
          </cell>
          <cell r="AI381">
            <v>238</v>
          </cell>
          <cell r="AJ381">
            <v>376</v>
          </cell>
        </row>
        <row r="382">
          <cell r="A382" t="str">
            <v>1</v>
          </cell>
          <cell r="B382" t="str">
            <v>株式会社　バンダイロジパル</v>
          </cell>
          <cell r="C382" t="str">
            <v>3</v>
          </cell>
          <cell r="D382" t="str">
            <v>事業本部</v>
          </cell>
          <cell r="E382" t="str">
            <v>33</v>
          </cell>
          <cell r="F382" t="str">
            <v>海外業務部</v>
          </cell>
          <cell r="G382" t="str">
            <v>3301</v>
          </cell>
          <cell r="H382" t="str">
            <v>海外業務部</v>
          </cell>
          <cell r="I382" t="str">
            <v>1930</v>
          </cell>
          <cell r="J382" t="str">
            <v>海外業務</v>
          </cell>
          <cell r="K382" t="str">
            <v>1519</v>
          </cell>
          <cell r="L382" t="str">
            <v>海外　東京</v>
          </cell>
          <cell r="M382" t="str">
            <v>15194999999999506652432743270320034海外-12002</v>
          </cell>
          <cell r="N382" t="str">
            <v>4</v>
          </cell>
          <cell r="O382" t="str">
            <v>他店</v>
          </cell>
          <cell r="P382" t="str">
            <v>4327</v>
          </cell>
          <cell r="Q382" t="str">
            <v>日本ﾄｲｽﾞｻｰﾋﾞｽ㈱</v>
          </cell>
          <cell r="R382" t="str">
            <v>432703</v>
          </cell>
          <cell r="S382" t="str">
            <v>日本トイズサービス株式会社(海外)</v>
          </cell>
          <cell r="T382" t="str">
            <v>4海外</v>
          </cell>
          <cell r="U382" t="str">
            <v>2002</v>
          </cell>
          <cell r="V382">
            <v>20530</v>
          </cell>
          <cell r="W382">
            <v>237054</v>
          </cell>
          <cell r="X382">
            <v>160000</v>
          </cell>
          <cell r="Y382">
            <v>115300</v>
          </cell>
          <cell r="Z382">
            <v>0</v>
          </cell>
          <cell r="AA382">
            <v>0</v>
          </cell>
          <cell r="AB382">
            <v>532884</v>
          </cell>
          <cell r="AC382">
            <v>133600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133428</v>
          </cell>
          <cell r="AI382">
            <v>267028</v>
          </cell>
          <cell r="AJ382">
            <v>799912</v>
          </cell>
        </row>
        <row r="383">
          <cell r="A383" t="str">
            <v>1</v>
          </cell>
          <cell r="B383" t="str">
            <v>株式会社　バンダイロジパル</v>
          </cell>
          <cell r="C383" t="str">
            <v>3</v>
          </cell>
          <cell r="D383" t="str">
            <v>事業本部</v>
          </cell>
          <cell r="E383" t="str">
            <v>33</v>
          </cell>
          <cell r="F383" t="str">
            <v>海外業務部</v>
          </cell>
          <cell r="G383" t="str">
            <v>3301</v>
          </cell>
          <cell r="H383" t="str">
            <v>海外業務部</v>
          </cell>
          <cell r="I383" t="str">
            <v>1930</v>
          </cell>
          <cell r="J383" t="str">
            <v>海外業務</v>
          </cell>
          <cell r="K383" t="str">
            <v>1519</v>
          </cell>
          <cell r="L383" t="str">
            <v>海外　東京</v>
          </cell>
          <cell r="M383" t="str">
            <v>15194999999999506652432743270320034海外-12003</v>
          </cell>
          <cell r="N383" t="str">
            <v>4</v>
          </cell>
          <cell r="O383" t="str">
            <v>他店</v>
          </cell>
          <cell r="P383" t="str">
            <v>4327</v>
          </cell>
          <cell r="Q383" t="str">
            <v>日本ﾄｲｽﾞｻｰﾋﾞｽ㈱</v>
          </cell>
          <cell r="R383" t="str">
            <v>432703</v>
          </cell>
          <cell r="S383" t="str">
            <v>日本トイズサービス株式会社(海外)</v>
          </cell>
          <cell r="T383" t="str">
            <v>4海外</v>
          </cell>
          <cell r="U383" t="str">
            <v>2003</v>
          </cell>
          <cell r="V383">
            <v>140860</v>
          </cell>
          <cell r="W383">
            <v>218126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358986</v>
          </cell>
          <cell r="AC383">
            <v>0</v>
          </cell>
          <cell r="AD383">
            <v>0</v>
          </cell>
          <cell r="AE383">
            <v>0</v>
          </cell>
          <cell r="AF383">
            <v>134361</v>
          </cell>
          <cell r="AG383">
            <v>0</v>
          </cell>
          <cell r="AH383">
            <v>0</v>
          </cell>
          <cell r="AI383">
            <v>134361</v>
          </cell>
          <cell r="AJ383">
            <v>493347</v>
          </cell>
        </row>
        <row r="384">
          <cell r="A384" t="str">
            <v>1</v>
          </cell>
          <cell r="B384" t="str">
            <v>株式会社　バンダイロジパル</v>
          </cell>
          <cell r="C384" t="str">
            <v>3</v>
          </cell>
          <cell r="D384" t="str">
            <v>事業本部</v>
          </cell>
          <cell r="E384" t="str">
            <v>33</v>
          </cell>
          <cell r="F384" t="str">
            <v>海外業務部</v>
          </cell>
          <cell r="G384" t="str">
            <v>3301</v>
          </cell>
          <cell r="H384" t="str">
            <v>海外業務部</v>
          </cell>
          <cell r="I384" t="str">
            <v>1930</v>
          </cell>
          <cell r="J384" t="str">
            <v>海外業務</v>
          </cell>
          <cell r="K384" t="str">
            <v>1519</v>
          </cell>
          <cell r="L384" t="str">
            <v>海外　東京</v>
          </cell>
          <cell r="M384" t="str">
            <v>15194999999999506652432799999999999合計-0</v>
          </cell>
          <cell r="N384" t="str">
            <v>4</v>
          </cell>
          <cell r="P384" t="str">
            <v>4327</v>
          </cell>
          <cell r="Q384" t="str">
            <v>　前　年　合　計　</v>
          </cell>
          <cell r="U384" t="str">
            <v>2002</v>
          </cell>
          <cell r="V384">
            <v>20530</v>
          </cell>
          <cell r="W384">
            <v>237054</v>
          </cell>
          <cell r="X384">
            <v>160000</v>
          </cell>
          <cell r="Y384">
            <v>115300</v>
          </cell>
          <cell r="Z384">
            <v>0</v>
          </cell>
          <cell r="AA384">
            <v>0</v>
          </cell>
          <cell r="AB384">
            <v>532884</v>
          </cell>
          <cell r="AC384">
            <v>133600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133428</v>
          </cell>
          <cell r="AI384">
            <v>267028</v>
          </cell>
          <cell r="AJ384">
            <v>799912</v>
          </cell>
        </row>
        <row r="385">
          <cell r="A385" t="str">
            <v>1</v>
          </cell>
          <cell r="B385" t="str">
            <v>株式会社　バンダイロジパル</v>
          </cell>
          <cell r="C385" t="str">
            <v>3</v>
          </cell>
          <cell r="D385" t="str">
            <v>事業本部</v>
          </cell>
          <cell r="E385" t="str">
            <v>33</v>
          </cell>
          <cell r="F385" t="str">
            <v>海外業務部</v>
          </cell>
          <cell r="G385" t="str">
            <v>3301</v>
          </cell>
          <cell r="H385" t="str">
            <v>海外業務部</v>
          </cell>
          <cell r="I385" t="str">
            <v>1930</v>
          </cell>
          <cell r="J385" t="str">
            <v>海外業務</v>
          </cell>
          <cell r="K385" t="str">
            <v>1519</v>
          </cell>
          <cell r="L385" t="str">
            <v>海外　東京</v>
          </cell>
          <cell r="M385" t="str">
            <v>15194999999999506652432799999999999合計-1</v>
          </cell>
          <cell r="N385" t="str">
            <v>4</v>
          </cell>
          <cell r="P385" t="str">
            <v>4327</v>
          </cell>
          <cell r="Q385" t="str">
            <v>　当　年　合　計　</v>
          </cell>
          <cell r="U385" t="str">
            <v>2003</v>
          </cell>
          <cell r="V385">
            <v>140860</v>
          </cell>
          <cell r="W385">
            <v>218126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358986</v>
          </cell>
          <cell r="AC385">
            <v>0</v>
          </cell>
          <cell r="AD385">
            <v>0</v>
          </cell>
          <cell r="AE385">
            <v>0</v>
          </cell>
          <cell r="AF385">
            <v>134361</v>
          </cell>
          <cell r="AG385">
            <v>0</v>
          </cell>
          <cell r="AH385">
            <v>0</v>
          </cell>
          <cell r="AI385">
            <v>134361</v>
          </cell>
          <cell r="AJ385">
            <v>493347</v>
          </cell>
        </row>
        <row r="386">
          <cell r="A386" t="str">
            <v>1</v>
          </cell>
          <cell r="B386" t="str">
            <v>株式会社　バンダイロジパル</v>
          </cell>
          <cell r="C386" t="str">
            <v>3</v>
          </cell>
          <cell r="D386" t="str">
            <v>事業本部</v>
          </cell>
          <cell r="E386" t="str">
            <v>33</v>
          </cell>
          <cell r="F386" t="str">
            <v>海外業務部</v>
          </cell>
          <cell r="G386" t="str">
            <v>3301</v>
          </cell>
          <cell r="H386" t="str">
            <v>海外業務部</v>
          </cell>
          <cell r="I386" t="str">
            <v>1930</v>
          </cell>
          <cell r="J386" t="str">
            <v>海外業務</v>
          </cell>
          <cell r="K386" t="str">
            <v>1519</v>
          </cell>
          <cell r="L386" t="str">
            <v>海外　東京</v>
          </cell>
          <cell r="M386" t="str">
            <v>15194999999999506652432799999合計-2</v>
          </cell>
          <cell r="N386" t="str">
            <v>4</v>
          </cell>
          <cell r="P386" t="str">
            <v>4327</v>
          </cell>
          <cell r="Q386" t="str">
            <v>　昨　年　対　比（％）</v>
          </cell>
          <cell r="V386">
            <v>686</v>
          </cell>
          <cell r="W386">
            <v>92</v>
          </cell>
          <cell r="X386">
            <v>0</v>
          </cell>
          <cell r="Y386">
            <v>0</v>
          </cell>
          <cell r="Z386">
            <v>100</v>
          </cell>
          <cell r="AA386">
            <v>100</v>
          </cell>
          <cell r="AB386">
            <v>67</v>
          </cell>
          <cell r="AC386">
            <v>0</v>
          </cell>
          <cell r="AD386">
            <v>100</v>
          </cell>
          <cell r="AE386">
            <v>100</v>
          </cell>
          <cell r="AF386">
            <v>100</v>
          </cell>
          <cell r="AG386">
            <v>100</v>
          </cell>
          <cell r="AH386">
            <v>0</v>
          </cell>
          <cell r="AI386">
            <v>50</v>
          </cell>
          <cell r="AJ386">
            <v>61</v>
          </cell>
        </row>
        <row r="387">
          <cell r="A387" t="str">
            <v>1</v>
          </cell>
          <cell r="B387" t="str">
            <v>株式会社　バンダイロジパル</v>
          </cell>
          <cell r="C387" t="str">
            <v>3</v>
          </cell>
          <cell r="D387" t="str">
            <v>事業本部</v>
          </cell>
          <cell r="E387" t="str">
            <v>33</v>
          </cell>
          <cell r="F387" t="str">
            <v>海外業務部</v>
          </cell>
          <cell r="G387" t="str">
            <v>3301</v>
          </cell>
          <cell r="H387" t="str">
            <v>海外業務部</v>
          </cell>
          <cell r="I387" t="str">
            <v>1930</v>
          </cell>
          <cell r="J387" t="str">
            <v>海外業務</v>
          </cell>
          <cell r="K387" t="str">
            <v>1519</v>
          </cell>
          <cell r="L387" t="str">
            <v>海外　東京</v>
          </cell>
          <cell r="M387" t="str">
            <v>15194999999999571815133613360220034海外-12003</v>
          </cell>
          <cell r="N387" t="str">
            <v>4</v>
          </cell>
          <cell r="O387" t="str">
            <v>他店</v>
          </cell>
          <cell r="P387" t="str">
            <v>1336</v>
          </cell>
          <cell r="Q387" t="str">
            <v>㈱ ｷｰ･ﾌﾟﾗﾝﾆﾝｸﾞ</v>
          </cell>
          <cell r="R387" t="str">
            <v>133602</v>
          </cell>
          <cell r="S387" t="str">
            <v>株式会社　キー・プランニング(海外）</v>
          </cell>
          <cell r="T387" t="str">
            <v>4海外</v>
          </cell>
          <cell r="U387" t="str">
            <v>2003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307332</v>
          </cell>
          <cell r="AA387">
            <v>120852</v>
          </cell>
          <cell r="AB387">
            <v>428184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428184</v>
          </cell>
        </row>
        <row r="388">
          <cell r="A388" t="str">
            <v>1</v>
          </cell>
          <cell r="B388" t="str">
            <v>株式会社　バンダイロジパル</v>
          </cell>
          <cell r="C388" t="str">
            <v>3</v>
          </cell>
          <cell r="D388" t="str">
            <v>事業本部</v>
          </cell>
          <cell r="E388" t="str">
            <v>33</v>
          </cell>
          <cell r="F388" t="str">
            <v>海外業務部</v>
          </cell>
          <cell r="G388" t="str">
            <v>3301</v>
          </cell>
          <cell r="H388" t="str">
            <v>海外業務部</v>
          </cell>
          <cell r="I388" t="str">
            <v>1930</v>
          </cell>
          <cell r="J388" t="str">
            <v>海外業務</v>
          </cell>
          <cell r="K388" t="str">
            <v>1519</v>
          </cell>
          <cell r="L388" t="str">
            <v>海外　東京</v>
          </cell>
          <cell r="M388" t="str">
            <v>15194999999999571815133699999999999合計-1</v>
          </cell>
          <cell r="N388" t="str">
            <v>4</v>
          </cell>
          <cell r="P388" t="str">
            <v>1336</v>
          </cell>
          <cell r="Q388" t="str">
            <v>　当　年　合　計　</v>
          </cell>
          <cell r="U388" t="str">
            <v>2003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307332</v>
          </cell>
          <cell r="AA388">
            <v>120852</v>
          </cell>
          <cell r="AB388">
            <v>428184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428184</v>
          </cell>
        </row>
        <row r="389">
          <cell r="A389" t="str">
            <v>1</v>
          </cell>
          <cell r="B389" t="str">
            <v>株式会社　バンダイロジパル</v>
          </cell>
          <cell r="C389" t="str">
            <v>3</v>
          </cell>
          <cell r="D389" t="str">
            <v>事業本部</v>
          </cell>
          <cell r="E389" t="str">
            <v>33</v>
          </cell>
          <cell r="F389" t="str">
            <v>海外業務部</v>
          </cell>
          <cell r="G389" t="str">
            <v>3301</v>
          </cell>
          <cell r="H389" t="str">
            <v>海外業務部</v>
          </cell>
          <cell r="I389" t="str">
            <v>1930</v>
          </cell>
          <cell r="J389" t="str">
            <v>海外業務</v>
          </cell>
          <cell r="K389" t="str">
            <v>1519</v>
          </cell>
          <cell r="L389" t="str">
            <v>海外　東京</v>
          </cell>
          <cell r="M389" t="str">
            <v>15194999999999571815133699999合計-2</v>
          </cell>
          <cell r="N389" t="str">
            <v>4</v>
          </cell>
          <cell r="P389" t="str">
            <v>1336</v>
          </cell>
          <cell r="Q389" t="str">
            <v>　昨　年　対　比（％）</v>
          </cell>
          <cell r="V389">
            <v>100</v>
          </cell>
          <cell r="W389">
            <v>100</v>
          </cell>
          <cell r="X389">
            <v>100</v>
          </cell>
          <cell r="Y389">
            <v>100</v>
          </cell>
          <cell r="Z389">
            <v>100</v>
          </cell>
          <cell r="AA389">
            <v>100</v>
          </cell>
          <cell r="AB389">
            <v>100</v>
          </cell>
          <cell r="AC389">
            <v>100</v>
          </cell>
          <cell r="AD389">
            <v>100</v>
          </cell>
          <cell r="AE389">
            <v>100</v>
          </cell>
          <cell r="AF389">
            <v>100</v>
          </cell>
          <cell r="AG389">
            <v>100</v>
          </cell>
          <cell r="AH389">
            <v>100</v>
          </cell>
          <cell r="AI389">
            <v>100</v>
          </cell>
          <cell r="AJ389">
            <v>100</v>
          </cell>
        </row>
        <row r="390">
          <cell r="A390" t="str">
            <v>1</v>
          </cell>
          <cell r="B390" t="str">
            <v>株式会社　バンダイロジパル</v>
          </cell>
          <cell r="C390" t="str">
            <v>3</v>
          </cell>
          <cell r="D390" t="str">
            <v>事業本部</v>
          </cell>
          <cell r="E390" t="str">
            <v>33</v>
          </cell>
          <cell r="F390" t="str">
            <v>海外業務部</v>
          </cell>
          <cell r="G390" t="str">
            <v>3301</v>
          </cell>
          <cell r="H390" t="str">
            <v>海外業務部</v>
          </cell>
          <cell r="I390" t="str">
            <v>1930</v>
          </cell>
          <cell r="J390" t="str">
            <v>海外業務</v>
          </cell>
          <cell r="K390" t="str">
            <v>1519</v>
          </cell>
          <cell r="L390" t="str">
            <v>海外　東京</v>
          </cell>
          <cell r="M390" t="str">
            <v>15194999999999615422218221820020034海外-12003</v>
          </cell>
          <cell r="N390" t="str">
            <v>4</v>
          </cell>
          <cell r="O390" t="str">
            <v>他店</v>
          </cell>
          <cell r="P390" t="str">
            <v>2182</v>
          </cell>
          <cell r="Q390" t="str">
            <v>サンケミカル株式会社</v>
          </cell>
          <cell r="R390" t="str">
            <v>218200</v>
          </cell>
          <cell r="S390" t="str">
            <v>サンケミカル株式会社　-海外-</v>
          </cell>
          <cell r="T390" t="str">
            <v>4海外</v>
          </cell>
          <cell r="U390" t="str">
            <v>2003</v>
          </cell>
          <cell r="V390">
            <v>0</v>
          </cell>
          <cell r="W390">
            <v>0</v>
          </cell>
          <cell r="X390">
            <v>310353</v>
          </cell>
          <cell r="Y390">
            <v>0</v>
          </cell>
          <cell r="Z390">
            <v>0</v>
          </cell>
          <cell r="AA390">
            <v>0</v>
          </cell>
          <cell r="AB390">
            <v>310353</v>
          </cell>
          <cell r="AC390">
            <v>56326</v>
          </cell>
          <cell r="AD390">
            <v>0</v>
          </cell>
          <cell r="AE390">
            <v>17898</v>
          </cell>
          <cell r="AF390">
            <v>0</v>
          </cell>
          <cell r="AG390">
            <v>0</v>
          </cell>
          <cell r="AH390">
            <v>0</v>
          </cell>
          <cell r="AI390">
            <v>74224</v>
          </cell>
          <cell r="AJ390">
            <v>384577</v>
          </cell>
        </row>
        <row r="391">
          <cell r="A391" t="str">
            <v>1</v>
          </cell>
          <cell r="B391" t="str">
            <v>株式会社　バンダイロジパル</v>
          </cell>
          <cell r="C391" t="str">
            <v>3</v>
          </cell>
          <cell r="D391" t="str">
            <v>事業本部</v>
          </cell>
          <cell r="E391" t="str">
            <v>33</v>
          </cell>
          <cell r="F391" t="str">
            <v>海外業務部</v>
          </cell>
          <cell r="G391" t="str">
            <v>3301</v>
          </cell>
          <cell r="H391" t="str">
            <v>海外業務部</v>
          </cell>
          <cell r="I391" t="str">
            <v>1930</v>
          </cell>
          <cell r="J391" t="str">
            <v>海外業務</v>
          </cell>
          <cell r="K391" t="str">
            <v>1519</v>
          </cell>
          <cell r="L391" t="str">
            <v>海外　東京</v>
          </cell>
          <cell r="M391" t="str">
            <v>15194999999999615422218299999999999合計-1</v>
          </cell>
          <cell r="N391" t="str">
            <v>4</v>
          </cell>
          <cell r="P391" t="str">
            <v>2182</v>
          </cell>
          <cell r="Q391" t="str">
            <v>　当　年　合　計　</v>
          </cell>
          <cell r="U391" t="str">
            <v>2003</v>
          </cell>
          <cell r="V391">
            <v>0</v>
          </cell>
          <cell r="W391">
            <v>0</v>
          </cell>
          <cell r="X391">
            <v>310353</v>
          </cell>
          <cell r="Y391">
            <v>0</v>
          </cell>
          <cell r="Z391">
            <v>0</v>
          </cell>
          <cell r="AA391">
            <v>0</v>
          </cell>
          <cell r="AB391">
            <v>310353</v>
          </cell>
          <cell r="AC391">
            <v>56326</v>
          </cell>
          <cell r="AD391">
            <v>0</v>
          </cell>
          <cell r="AE391">
            <v>17898</v>
          </cell>
          <cell r="AF391">
            <v>0</v>
          </cell>
          <cell r="AG391">
            <v>0</v>
          </cell>
          <cell r="AH391">
            <v>0</v>
          </cell>
          <cell r="AI391">
            <v>74224</v>
          </cell>
          <cell r="AJ391">
            <v>384577</v>
          </cell>
        </row>
        <row r="392">
          <cell r="A392" t="str">
            <v>1</v>
          </cell>
          <cell r="B392" t="str">
            <v>株式会社　バンダイロジパル</v>
          </cell>
          <cell r="C392" t="str">
            <v>3</v>
          </cell>
          <cell r="D392" t="str">
            <v>事業本部</v>
          </cell>
          <cell r="E392" t="str">
            <v>33</v>
          </cell>
          <cell r="F392" t="str">
            <v>海外業務部</v>
          </cell>
          <cell r="G392" t="str">
            <v>3301</v>
          </cell>
          <cell r="H392" t="str">
            <v>海外業務部</v>
          </cell>
          <cell r="I392" t="str">
            <v>1930</v>
          </cell>
          <cell r="J392" t="str">
            <v>海外業務</v>
          </cell>
          <cell r="K392" t="str">
            <v>1519</v>
          </cell>
          <cell r="L392" t="str">
            <v>海外　東京</v>
          </cell>
          <cell r="M392" t="str">
            <v>15194999999999615422218299999合計-2</v>
          </cell>
          <cell r="N392" t="str">
            <v>4</v>
          </cell>
          <cell r="P392" t="str">
            <v>2182</v>
          </cell>
          <cell r="Q392" t="str">
            <v>　昨　年　対　比（％）</v>
          </cell>
          <cell r="V392">
            <v>100</v>
          </cell>
          <cell r="W392">
            <v>100</v>
          </cell>
          <cell r="X392">
            <v>100</v>
          </cell>
          <cell r="Y392">
            <v>100</v>
          </cell>
          <cell r="Z392">
            <v>100</v>
          </cell>
          <cell r="AA392">
            <v>100</v>
          </cell>
          <cell r="AB392">
            <v>100</v>
          </cell>
          <cell r="AC392">
            <v>100</v>
          </cell>
          <cell r="AD392">
            <v>100</v>
          </cell>
          <cell r="AE392">
            <v>100</v>
          </cell>
          <cell r="AF392">
            <v>100</v>
          </cell>
          <cell r="AG392">
            <v>100</v>
          </cell>
          <cell r="AH392">
            <v>100</v>
          </cell>
          <cell r="AI392">
            <v>100</v>
          </cell>
          <cell r="AJ392">
            <v>100</v>
          </cell>
        </row>
        <row r="393">
          <cell r="A393" t="str">
            <v>1</v>
          </cell>
          <cell r="B393" t="str">
            <v>株式会社　バンダイロジパル</v>
          </cell>
          <cell r="C393" t="str">
            <v>3</v>
          </cell>
          <cell r="D393" t="str">
            <v>事業本部</v>
          </cell>
          <cell r="E393" t="str">
            <v>33</v>
          </cell>
          <cell r="F393" t="str">
            <v>海外業務部</v>
          </cell>
          <cell r="G393" t="str">
            <v>3301</v>
          </cell>
          <cell r="H393" t="str">
            <v>海外業務部</v>
          </cell>
          <cell r="I393" t="str">
            <v>1930</v>
          </cell>
          <cell r="J393" t="str">
            <v>海外業務</v>
          </cell>
          <cell r="K393" t="str">
            <v>1519</v>
          </cell>
          <cell r="L393" t="str">
            <v>海外　東京</v>
          </cell>
          <cell r="M393" t="str">
            <v>15194999999999673165230123010120034海外-12002</v>
          </cell>
          <cell r="N393" t="str">
            <v>4</v>
          </cell>
          <cell r="O393" t="str">
            <v>他店</v>
          </cell>
          <cell r="P393" t="str">
            <v>2301</v>
          </cell>
          <cell r="Q393" t="str">
            <v>ｼﾊﾞ</v>
          </cell>
          <cell r="R393" t="str">
            <v>230101</v>
          </cell>
          <cell r="S393" t="str">
            <v>シバ(海外)</v>
          </cell>
          <cell r="T393" t="str">
            <v>4海外</v>
          </cell>
          <cell r="U393" t="str">
            <v>2002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77337</v>
          </cell>
          <cell r="AB393">
            <v>77337</v>
          </cell>
          <cell r="AC393">
            <v>90918</v>
          </cell>
          <cell r="AD393">
            <v>0</v>
          </cell>
          <cell r="AE393">
            <v>76789</v>
          </cell>
          <cell r="AF393">
            <v>0</v>
          </cell>
          <cell r="AG393">
            <v>55121</v>
          </cell>
          <cell r="AH393">
            <v>62294</v>
          </cell>
          <cell r="AI393">
            <v>285122</v>
          </cell>
          <cell r="AJ393">
            <v>362459</v>
          </cell>
        </row>
        <row r="394">
          <cell r="A394" t="str">
            <v>1</v>
          </cell>
          <cell r="B394" t="str">
            <v>株式会社　バンダイロジパル</v>
          </cell>
          <cell r="C394" t="str">
            <v>3</v>
          </cell>
          <cell r="D394" t="str">
            <v>事業本部</v>
          </cell>
          <cell r="E394" t="str">
            <v>33</v>
          </cell>
          <cell r="F394" t="str">
            <v>海外業務部</v>
          </cell>
          <cell r="G394" t="str">
            <v>3301</v>
          </cell>
          <cell r="H394" t="str">
            <v>海外業務部</v>
          </cell>
          <cell r="I394" t="str">
            <v>1930</v>
          </cell>
          <cell r="J394" t="str">
            <v>海外業務</v>
          </cell>
          <cell r="K394" t="str">
            <v>1519</v>
          </cell>
          <cell r="L394" t="str">
            <v>海外　東京</v>
          </cell>
          <cell r="M394" t="str">
            <v>15194999999999673165230123010120034海外-12003</v>
          </cell>
          <cell r="N394" t="str">
            <v>4</v>
          </cell>
          <cell r="O394" t="str">
            <v>他店</v>
          </cell>
          <cell r="P394" t="str">
            <v>2301</v>
          </cell>
          <cell r="Q394" t="str">
            <v>ｼﾊﾞ</v>
          </cell>
          <cell r="R394" t="str">
            <v>230101</v>
          </cell>
          <cell r="S394" t="str">
            <v>シバ(海外)</v>
          </cell>
          <cell r="T394" t="str">
            <v>4海外</v>
          </cell>
          <cell r="U394" t="str">
            <v>2003</v>
          </cell>
          <cell r="V394">
            <v>46601</v>
          </cell>
          <cell r="W394">
            <v>0</v>
          </cell>
          <cell r="X394">
            <v>0</v>
          </cell>
          <cell r="Y394">
            <v>24147</v>
          </cell>
          <cell r="Z394">
            <v>69451</v>
          </cell>
          <cell r="AA394">
            <v>0</v>
          </cell>
          <cell r="AB394">
            <v>140199</v>
          </cell>
          <cell r="AC394">
            <v>57700</v>
          </cell>
          <cell r="AD394">
            <v>0</v>
          </cell>
          <cell r="AE394">
            <v>0</v>
          </cell>
          <cell r="AF394">
            <v>97475</v>
          </cell>
          <cell r="AG394">
            <v>31460</v>
          </cell>
          <cell r="AH394">
            <v>0</v>
          </cell>
          <cell r="AI394">
            <v>186635</v>
          </cell>
          <cell r="AJ394">
            <v>326834</v>
          </cell>
        </row>
        <row r="395">
          <cell r="A395" t="str">
            <v>1</v>
          </cell>
          <cell r="B395" t="str">
            <v>株式会社　バンダイロジパル</v>
          </cell>
          <cell r="C395" t="str">
            <v>3</v>
          </cell>
          <cell r="D395" t="str">
            <v>事業本部</v>
          </cell>
          <cell r="E395" t="str">
            <v>33</v>
          </cell>
          <cell r="F395" t="str">
            <v>海外業務部</v>
          </cell>
          <cell r="G395" t="str">
            <v>3301</v>
          </cell>
          <cell r="H395" t="str">
            <v>海外業務部</v>
          </cell>
          <cell r="I395" t="str">
            <v>1930</v>
          </cell>
          <cell r="J395" t="str">
            <v>海外業務</v>
          </cell>
          <cell r="K395" t="str">
            <v>1519</v>
          </cell>
          <cell r="L395" t="str">
            <v>海外　東京</v>
          </cell>
          <cell r="M395" t="str">
            <v>15194999999999673165230199999999999合計-0</v>
          </cell>
          <cell r="N395" t="str">
            <v>4</v>
          </cell>
          <cell r="P395" t="str">
            <v>2301</v>
          </cell>
          <cell r="Q395" t="str">
            <v>　前　年　合　計　</v>
          </cell>
          <cell r="U395" t="str">
            <v>2002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77337</v>
          </cell>
          <cell r="AB395">
            <v>77337</v>
          </cell>
          <cell r="AC395">
            <v>90918</v>
          </cell>
          <cell r="AD395">
            <v>0</v>
          </cell>
          <cell r="AE395">
            <v>76789</v>
          </cell>
          <cell r="AF395">
            <v>0</v>
          </cell>
          <cell r="AG395">
            <v>55121</v>
          </cell>
          <cell r="AH395">
            <v>62294</v>
          </cell>
          <cell r="AI395">
            <v>285122</v>
          </cell>
          <cell r="AJ395">
            <v>362459</v>
          </cell>
        </row>
        <row r="396">
          <cell r="A396" t="str">
            <v>1</v>
          </cell>
          <cell r="B396" t="str">
            <v>株式会社　バンダイロジパル</v>
          </cell>
          <cell r="C396" t="str">
            <v>3</v>
          </cell>
          <cell r="D396" t="str">
            <v>事業本部</v>
          </cell>
          <cell r="E396" t="str">
            <v>33</v>
          </cell>
          <cell r="F396" t="str">
            <v>海外業務部</v>
          </cell>
          <cell r="G396" t="str">
            <v>3301</v>
          </cell>
          <cell r="H396" t="str">
            <v>海外業務部</v>
          </cell>
          <cell r="I396" t="str">
            <v>1930</v>
          </cell>
          <cell r="J396" t="str">
            <v>海外業務</v>
          </cell>
          <cell r="K396" t="str">
            <v>1519</v>
          </cell>
          <cell r="L396" t="str">
            <v>海外　東京</v>
          </cell>
          <cell r="M396" t="str">
            <v>15194999999999673165230199999999999合計-1</v>
          </cell>
          <cell r="N396" t="str">
            <v>4</v>
          </cell>
          <cell r="P396" t="str">
            <v>2301</v>
          </cell>
          <cell r="Q396" t="str">
            <v>　当　年　合　計　</v>
          </cell>
          <cell r="U396" t="str">
            <v>2003</v>
          </cell>
          <cell r="V396">
            <v>46601</v>
          </cell>
          <cell r="W396">
            <v>0</v>
          </cell>
          <cell r="X396">
            <v>0</v>
          </cell>
          <cell r="Y396">
            <v>24147</v>
          </cell>
          <cell r="Z396">
            <v>69451</v>
          </cell>
          <cell r="AA396">
            <v>0</v>
          </cell>
          <cell r="AB396">
            <v>140199</v>
          </cell>
          <cell r="AC396">
            <v>57700</v>
          </cell>
          <cell r="AD396">
            <v>0</v>
          </cell>
          <cell r="AE396">
            <v>0</v>
          </cell>
          <cell r="AF396">
            <v>97475</v>
          </cell>
          <cell r="AG396">
            <v>31460</v>
          </cell>
          <cell r="AH396">
            <v>0</v>
          </cell>
          <cell r="AI396">
            <v>186635</v>
          </cell>
          <cell r="AJ396">
            <v>326834</v>
          </cell>
        </row>
        <row r="397">
          <cell r="A397" t="str">
            <v>1</v>
          </cell>
          <cell r="B397" t="str">
            <v>株式会社　バンダイロジパル</v>
          </cell>
          <cell r="C397" t="str">
            <v>3</v>
          </cell>
          <cell r="D397" t="str">
            <v>事業本部</v>
          </cell>
          <cell r="E397" t="str">
            <v>33</v>
          </cell>
          <cell r="F397" t="str">
            <v>海外業務部</v>
          </cell>
          <cell r="G397" t="str">
            <v>3301</v>
          </cell>
          <cell r="H397" t="str">
            <v>海外業務部</v>
          </cell>
          <cell r="I397" t="str">
            <v>1930</v>
          </cell>
          <cell r="J397" t="str">
            <v>海外業務</v>
          </cell>
          <cell r="K397" t="str">
            <v>1519</v>
          </cell>
          <cell r="L397" t="str">
            <v>海外　東京</v>
          </cell>
          <cell r="M397" t="str">
            <v>15194999999999673165230199999合計-2</v>
          </cell>
          <cell r="N397" t="str">
            <v>4</v>
          </cell>
          <cell r="P397" t="str">
            <v>2301</v>
          </cell>
          <cell r="Q397" t="str">
            <v>　昨　年　対　比（％）</v>
          </cell>
          <cell r="V397">
            <v>100</v>
          </cell>
          <cell r="W397">
            <v>100</v>
          </cell>
          <cell r="X397">
            <v>100</v>
          </cell>
          <cell r="Y397">
            <v>100</v>
          </cell>
          <cell r="Z397">
            <v>100</v>
          </cell>
          <cell r="AA397">
            <v>0</v>
          </cell>
          <cell r="AB397">
            <v>181</v>
          </cell>
          <cell r="AC397">
            <v>63</v>
          </cell>
          <cell r="AD397">
            <v>100</v>
          </cell>
          <cell r="AE397">
            <v>0</v>
          </cell>
          <cell r="AF397">
            <v>100</v>
          </cell>
          <cell r="AG397">
            <v>57</v>
          </cell>
          <cell r="AH397">
            <v>0</v>
          </cell>
          <cell r="AI397">
            <v>65</v>
          </cell>
          <cell r="AJ397">
            <v>90</v>
          </cell>
        </row>
        <row r="398">
          <cell r="A398" t="str">
            <v>1</v>
          </cell>
          <cell r="B398" t="str">
            <v>株式会社　バンダイロジパル</v>
          </cell>
          <cell r="C398" t="str">
            <v>3</v>
          </cell>
          <cell r="D398" t="str">
            <v>事業本部</v>
          </cell>
          <cell r="E398" t="str">
            <v>33</v>
          </cell>
          <cell r="F398" t="str">
            <v>海外業務部</v>
          </cell>
          <cell r="G398" t="str">
            <v>3301</v>
          </cell>
          <cell r="H398" t="str">
            <v>海外業務部</v>
          </cell>
          <cell r="I398" t="str">
            <v>1930</v>
          </cell>
          <cell r="J398" t="str">
            <v>海外業務</v>
          </cell>
          <cell r="K398" t="str">
            <v>1519</v>
          </cell>
          <cell r="L398" t="str">
            <v>海外　東京</v>
          </cell>
          <cell r="M398" t="str">
            <v>15194999999999763792555455540120034海外-12002</v>
          </cell>
          <cell r="N398" t="str">
            <v>4</v>
          </cell>
          <cell r="O398" t="str">
            <v>他店</v>
          </cell>
          <cell r="P398" t="str">
            <v>5554</v>
          </cell>
          <cell r="Q398" t="str">
            <v>㈱ﾌﾞﾘｵ</v>
          </cell>
          <cell r="R398" t="str">
            <v>555401</v>
          </cell>
          <cell r="S398" t="str">
            <v>株式会社ブリオ　（海外）</v>
          </cell>
          <cell r="T398" t="str">
            <v>4海外</v>
          </cell>
          <cell r="U398" t="str">
            <v>2002</v>
          </cell>
          <cell r="V398">
            <v>0</v>
          </cell>
          <cell r="W398">
            <v>0</v>
          </cell>
          <cell r="X398">
            <v>8182375</v>
          </cell>
          <cell r="Y398">
            <v>1148711</v>
          </cell>
          <cell r="Z398">
            <v>513561</v>
          </cell>
          <cell r="AA398">
            <v>0</v>
          </cell>
          <cell r="AB398">
            <v>9844647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429435</v>
          </cell>
          <cell r="AH398">
            <v>157042</v>
          </cell>
          <cell r="AI398">
            <v>586477</v>
          </cell>
          <cell r="AJ398">
            <v>10431124</v>
          </cell>
        </row>
        <row r="399">
          <cell r="A399" t="str">
            <v>1</v>
          </cell>
          <cell r="B399" t="str">
            <v>株式会社　バンダイロジパル</v>
          </cell>
          <cell r="C399" t="str">
            <v>3</v>
          </cell>
          <cell r="D399" t="str">
            <v>事業本部</v>
          </cell>
          <cell r="E399" t="str">
            <v>33</v>
          </cell>
          <cell r="F399" t="str">
            <v>海外業務部</v>
          </cell>
          <cell r="G399" t="str">
            <v>3301</v>
          </cell>
          <cell r="H399" t="str">
            <v>海外業務部</v>
          </cell>
          <cell r="I399" t="str">
            <v>1930</v>
          </cell>
          <cell r="J399" t="str">
            <v>海外業務</v>
          </cell>
          <cell r="K399" t="str">
            <v>1519</v>
          </cell>
          <cell r="L399" t="str">
            <v>海外　東京</v>
          </cell>
          <cell r="M399" t="str">
            <v>15194999999999763792555455540120034海外-12003</v>
          </cell>
          <cell r="N399" t="str">
            <v>4</v>
          </cell>
          <cell r="O399" t="str">
            <v>他店</v>
          </cell>
          <cell r="P399" t="str">
            <v>5554</v>
          </cell>
          <cell r="Q399" t="str">
            <v>㈱ﾌﾞﾘｵ</v>
          </cell>
          <cell r="R399" t="str">
            <v>555401</v>
          </cell>
          <cell r="S399" t="str">
            <v>株式会社ブリオ　（海外）</v>
          </cell>
          <cell r="T399" t="str">
            <v>4海外</v>
          </cell>
          <cell r="U399" t="str">
            <v>2003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140163</v>
          </cell>
          <cell r="AB399">
            <v>140163</v>
          </cell>
          <cell r="AC399">
            <v>0</v>
          </cell>
          <cell r="AD399">
            <v>0</v>
          </cell>
          <cell r="AE399">
            <v>96044</v>
          </cell>
          <cell r="AF399">
            <v>0</v>
          </cell>
          <cell r="AG399">
            <v>0</v>
          </cell>
          <cell r="AH399">
            <v>0</v>
          </cell>
          <cell r="AI399">
            <v>96044</v>
          </cell>
          <cell r="AJ399">
            <v>236207</v>
          </cell>
        </row>
        <row r="400">
          <cell r="A400" t="str">
            <v>1</v>
          </cell>
          <cell r="B400" t="str">
            <v>株式会社　バンダイロジパル</v>
          </cell>
          <cell r="C400" t="str">
            <v>3</v>
          </cell>
          <cell r="D400" t="str">
            <v>事業本部</v>
          </cell>
          <cell r="E400" t="str">
            <v>33</v>
          </cell>
          <cell r="F400" t="str">
            <v>海外業務部</v>
          </cell>
          <cell r="G400" t="str">
            <v>3301</v>
          </cell>
          <cell r="H400" t="str">
            <v>海外業務部</v>
          </cell>
          <cell r="I400" t="str">
            <v>1930</v>
          </cell>
          <cell r="J400" t="str">
            <v>海外業務</v>
          </cell>
          <cell r="K400" t="str">
            <v>1519</v>
          </cell>
          <cell r="L400" t="str">
            <v>海外　東京</v>
          </cell>
          <cell r="M400" t="str">
            <v>15194999999999763792555499999999999合計-0</v>
          </cell>
          <cell r="N400" t="str">
            <v>4</v>
          </cell>
          <cell r="P400" t="str">
            <v>5554</v>
          </cell>
          <cell r="Q400" t="str">
            <v>　前　年　合　計　</v>
          </cell>
          <cell r="U400" t="str">
            <v>2002</v>
          </cell>
          <cell r="V400">
            <v>0</v>
          </cell>
          <cell r="W400">
            <v>0</v>
          </cell>
          <cell r="X400">
            <v>8182375</v>
          </cell>
          <cell r="Y400">
            <v>1148711</v>
          </cell>
          <cell r="Z400">
            <v>513561</v>
          </cell>
          <cell r="AA400">
            <v>0</v>
          </cell>
          <cell r="AB400">
            <v>9844647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429435</v>
          </cell>
          <cell r="AH400">
            <v>157042</v>
          </cell>
          <cell r="AI400">
            <v>586477</v>
          </cell>
          <cell r="AJ400">
            <v>10431124</v>
          </cell>
        </row>
        <row r="401">
          <cell r="A401" t="str">
            <v>1</v>
          </cell>
          <cell r="B401" t="str">
            <v>株式会社　バンダイロジパル</v>
          </cell>
          <cell r="C401" t="str">
            <v>3</v>
          </cell>
          <cell r="D401" t="str">
            <v>事業本部</v>
          </cell>
          <cell r="E401" t="str">
            <v>33</v>
          </cell>
          <cell r="F401" t="str">
            <v>海外業務部</v>
          </cell>
          <cell r="G401" t="str">
            <v>3301</v>
          </cell>
          <cell r="H401" t="str">
            <v>海外業務部</v>
          </cell>
          <cell r="I401" t="str">
            <v>1930</v>
          </cell>
          <cell r="J401" t="str">
            <v>海外業務</v>
          </cell>
          <cell r="K401" t="str">
            <v>1519</v>
          </cell>
          <cell r="L401" t="str">
            <v>海外　東京</v>
          </cell>
          <cell r="M401" t="str">
            <v>15194999999999763792555499999999999合計-1</v>
          </cell>
          <cell r="N401" t="str">
            <v>4</v>
          </cell>
          <cell r="P401" t="str">
            <v>5554</v>
          </cell>
          <cell r="Q401" t="str">
            <v>　当　年　合　計　</v>
          </cell>
          <cell r="U401" t="str">
            <v>2003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140163</v>
          </cell>
          <cell r="AB401">
            <v>140163</v>
          </cell>
          <cell r="AC401">
            <v>0</v>
          </cell>
          <cell r="AD401">
            <v>0</v>
          </cell>
          <cell r="AE401">
            <v>96044</v>
          </cell>
          <cell r="AF401">
            <v>0</v>
          </cell>
          <cell r="AG401">
            <v>0</v>
          </cell>
          <cell r="AH401">
            <v>0</v>
          </cell>
          <cell r="AI401">
            <v>96044</v>
          </cell>
          <cell r="AJ401">
            <v>236207</v>
          </cell>
        </row>
        <row r="402">
          <cell r="A402" t="str">
            <v>1</v>
          </cell>
          <cell r="B402" t="str">
            <v>株式会社　バンダイロジパル</v>
          </cell>
          <cell r="C402" t="str">
            <v>3</v>
          </cell>
          <cell r="D402" t="str">
            <v>事業本部</v>
          </cell>
          <cell r="E402" t="str">
            <v>33</v>
          </cell>
          <cell r="F402" t="str">
            <v>海外業務部</v>
          </cell>
          <cell r="G402" t="str">
            <v>3301</v>
          </cell>
          <cell r="H402" t="str">
            <v>海外業務部</v>
          </cell>
          <cell r="I402" t="str">
            <v>1930</v>
          </cell>
          <cell r="J402" t="str">
            <v>海外業務</v>
          </cell>
          <cell r="K402" t="str">
            <v>1519</v>
          </cell>
          <cell r="L402" t="str">
            <v>海外　東京</v>
          </cell>
          <cell r="M402" t="str">
            <v>15194999999999763792555499999合計-2</v>
          </cell>
          <cell r="N402" t="str">
            <v>4</v>
          </cell>
          <cell r="P402" t="str">
            <v>5554</v>
          </cell>
          <cell r="Q402" t="str">
            <v>　昨　年　対　比（％）</v>
          </cell>
          <cell r="V402">
            <v>100</v>
          </cell>
          <cell r="W402">
            <v>100</v>
          </cell>
          <cell r="X402">
            <v>0</v>
          </cell>
          <cell r="Y402">
            <v>0</v>
          </cell>
          <cell r="Z402">
            <v>0</v>
          </cell>
          <cell r="AA402">
            <v>100</v>
          </cell>
          <cell r="AB402">
            <v>1</v>
          </cell>
          <cell r="AC402">
            <v>100</v>
          </cell>
          <cell r="AD402">
            <v>100</v>
          </cell>
          <cell r="AE402">
            <v>100</v>
          </cell>
          <cell r="AF402">
            <v>100</v>
          </cell>
          <cell r="AG402">
            <v>0</v>
          </cell>
          <cell r="AH402">
            <v>0</v>
          </cell>
          <cell r="AI402">
            <v>16</v>
          </cell>
          <cell r="AJ402">
            <v>2</v>
          </cell>
        </row>
        <row r="403">
          <cell r="A403" t="str">
            <v>1</v>
          </cell>
          <cell r="B403" t="str">
            <v>株式会社　バンダイロジパル</v>
          </cell>
          <cell r="C403" t="str">
            <v>3</v>
          </cell>
          <cell r="D403" t="str">
            <v>事業本部</v>
          </cell>
          <cell r="E403" t="str">
            <v>33</v>
          </cell>
          <cell r="F403" t="str">
            <v>海外業務部</v>
          </cell>
          <cell r="G403" t="str">
            <v>3301</v>
          </cell>
          <cell r="H403" t="str">
            <v>海外業務部</v>
          </cell>
          <cell r="I403" t="str">
            <v>1930</v>
          </cell>
          <cell r="J403" t="str">
            <v>海外業務</v>
          </cell>
          <cell r="K403" t="str">
            <v>1519</v>
          </cell>
          <cell r="L403" t="str">
            <v>海外　東京</v>
          </cell>
          <cell r="M403" t="str">
            <v>15194999999999779135234123410020034海外-12003</v>
          </cell>
          <cell r="N403" t="str">
            <v>4</v>
          </cell>
          <cell r="O403" t="str">
            <v>他店</v>
          </cell>
          <cell r="P403" t="str">
            <v>2341</v>
          </cell>
          <cell r="Q403" t="str">
            <v>株式会社　周　プランズワーク</v>
          </cell>
          <cell r="R403" t="str">
            <v>234100</v>
          </cell>
          <cell r="S403" t="str">
            <v>株式会社　周　プランズワーク（海外）</v>
          </cell>
          <cell r="T403" t="str">
            <v>4海外</v>
          </cell>
          <cell r="U403" t="str">
            <v>2003</v>
          </cell>
          <cell r="V403">
            <v>0</v>
          </cell>
          <cell r="W403">
            <v>0</v>
          </cell>
          <cell r="X403">
            <v>10300</v>
          </cell>
          <cell r="Y403">
            <v>98102</v>
          </cell>
          <cell r="Z403">
            <v>85176</v>
          </cell>
          <cell r="AA403">
            <v>27286</v>
          </cell>
          <cell r="AB403">
            <v>220864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220864</v>
          </cell>
        </row>
        <row r="404">
          <cell r="A404" t="str">
            <v>1</v>
          </cell>
          <cell r="B404" t="str">
            <v>株式会社　バンダイロジパル</v>
          </cell>
          <cell r="C404" t="str">
            <v>3</v>
          </cell>
          <cell r="D404" t="str">
            <v>事業本部</v>
          </cell>
          <cell r="E404" t="str">
            <v>33</v>
          </cell>
          <cell r="F404" t="str">
            <v>海外業務部</v>
          </cell>
          <cell r="G404" t="str">
            <v>3301</v>
          </cell>
          <cell r="H404" t="str">
            <v>海外業務部</v>
          </cell>
          <cell r="I404" t="str">
            <v>1930</v>
          </cell>
          <cell r="J404" t="str">
            <v>海外業務</v>
          </cell>
          <cell r="K404" t="str">
            <v>1519</v>
          </cell>
          <cell r="L404" t="str">
            <v>海外　東京</v>
          </cell>
          <cell r="M404" t="str">
            <v>15194999999999779135234199999999999合計-1</v>
          </cell>
          <cell r="N404" t="str">
            <v>4</v>
          </cell>
          <cell r="P404" t="str">
            <v>2341</v>
          </cell>
          <cell r="Q404" t="str">
            <v>　当　年　合　計　</v>
          </cell>
          <cell r="U404" t="str">
            <v>2003</v>
          </cell>
          <cell r="V404">
            <v>0</v>
          </cell>
          <cell r="W404">
            <v>0</v>
          </cell>
          <cell r="X404">
            <v>10300</v>
          </cell>
          <cell r="Y404">
            <v>98102</v>
          </cell>
          <cell r="Z404">
            <v>85176</v>
          </cell>
          <cell r="AA404">
            <v>27286</v>
          </cell>
          <cell r="AB404">
            <v>220864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220864</v>
          </cell>
        </row>
        <row r="405">
          <cell r="A405" t="str">
            <v>1</v>
          </cell>
          <cell r="B405" t="str">
            <v>株式会社　バンダイロジパル</v>
          </cell>
          <cell r="C405" t="str">
            <v>3</v>
          </cell>
          <cell r="D405" t="str">
            <v>事業本部</v>
          </cell>
          <cell r="E405" t="str">
            <v>33</v>
          </cell>
          <cell r="F405" t="str">
            <v>海外業務部</v>
          </cell>
          <cell r="G405" t="str">
            <v>3301</v>
          </cell>
          <cell r="H405" t="str">
            <v>海外業務部</v>
          </cell>
          <cell r="I405" t="str">
            <v>1930</v>
          </cell>
          <cell r="J405" t="str">
            <v>海外業務</v>
          </cell>
          <cell r="K405" t="str">
            <v>1519</v>
          </cell>
          <cell r="L405" t="str">
            <v>海外　東京</v>
          </cell>
          <cell r="M405" t="str">
            <v>15194999999999779135234199999合計-2</v>
          </cell>
          <cell r="N405" t="str">
            <v>4</v>
          </cell>
          <cell r="P405" t="str">
            <v>2341</v>
          </cell>
          <cell r="Q405" t="str">
            <v>　昨　年　対　比（％）</v>
          </cell>
          <cell r="V405">
            <v>100</v>
          </cell>
          <cell r="W405">
            <v>100</v>
          </cell>
          <cell r="X405">
            <v>100</v>
          </cell>
          <cell r="Y405">
            <v>100</v>
          </cell>
          <cell r="Z405">
            <v>100</v>
          </cell>
          <cell r="AA405">
            <v>100</v>
          </cell>
          <cell r="AB405">
            <v>100</v>
          </cell>
          <cell r="AC405">
            <v>100</v>
          </cell>
          <cell r="AD405">
            <v>100</v>
          </cell>
          <cell r="AE405">
            <v>100</v>
          </cell>
          <cell r="AF405">
            <v>100</v>
          </cell>
          <cell r="AG405">
            <v>100</v>
          </cell>
          <cell r="AH405">
            <v>100</v>
          </cell>
          <cell r="AI405">
            <v>100</v>
          </cell>
          <cell r="AJ405">
            <v>100</v>
          </cell>
        </row>
        <row r="406">
          <cell r="A406" t="str">
            <v>1</v>
          </cell>
          <cell r="B406" t="str">
            <v>株式会社　バンダイロジパル</v>
          </cell>
          <cell r="C406" t="str">
            <v>3</v>
          </cell>
          <cell r="D406" t="str">
            <v>事業本部</v>
          </cell>
          <cell r="E406" t="str">
            <v>33</v>
          </cell>
          <cell r="F406" t="str">
            <v>海外業務部</v>
          </cell>
          <cell r="G406" t="str">
            <v>3301</v>
          </cell>
          <cell r="H406" t="str">
            <v>海外業務部</v>
          </cell>
          <cell r="I406" t="str">
            <v>1930</v>
          </cell>
          <cell r="J406" t="str">
            <v>海外業務</v>
          </cell>
          <cell r="K406" t="str">
            <v>1519</v>
          </cell>
          <cell r="L406" t="str">
            <v>海外　東京</v>
          </cell>
          <cell r="M406" t="str">
            <v>15194999999999784556092909290020034海外-12002</v>
          </cell>
          <cell r="N406" t="str">
            <v>4</v>
          </cell>
          <cell r="O406" t="str">
            <v>他店</v>
          </cell>
          <cell r="P406" t="str">
            <v>0929</v>
          </cell>
          <cell r="Q406" t="str">
            <v>㈲ ｵｰ･ｴﾑ･ﾄﾚｰﾃﾞｨﾝｸﾞ</v>
          </cell>
          <cell r="R406" t="str">
            <v>092900</v>
          </cell>
          <cell r="S406" t="str">
            <v>有限会社オー・エム・トレーディング　海外</v>
          </cell>
          <cell r="T406" t="str">
            <v>4海外</v>
          </cell>
          <cell r="U406" t="str">
            <v>2002</v>
          </cell>
          <cell r="V406">
            <v>0</v>
          </cell>
          <cell r="W406">
            <v>147508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147508</v>
          </cell>
          <cell r="AC406">
            <v>64845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64845</v>
          </cell>
          <cell r="AJ406">
            <v>212353</v>
          </cell>
        </row>
        <row r="407">
          <cell r="A407" t="str">
            <v>1</v>
          </cell>
          <cell r="B407" t="str">
            <v>株式会社　バンダイロジパル</v>
          </cell>
          <cell r="C407" t="str">
            <v>3</v>
          </cell>
          <cell r="D407" t="str">
            <v>事業本部</v>
          </cell>
          <cell r="E407" t="str">
            <v>33</v>
          </cell>
          <cell r="F407" t="str">
            <v>海外業務部</v>
          </cell>
          <cell r="G407" t="str">
            <v>3301</v>
          </cell>
          <cell r="H407" t="str">
            <v>海外業務部</v>
          </cell>
          <cell r="I407" t="str">
            <v>1930</v>
          </cell>
          <cell r="J407" t="str">
            <v>海外業務</v>
          </cell>
          <cell r="K407" t="str">
            <v>1519</v>
          </cell>
          <cell r="L407" t="str">
            <v>海外　東京</v>
          </cell>
          <cell r="M407" t="str">
            <v>15194999999999784556092909290020034海外-12003</v>
          </cell>
          <cell r="N407" t="str">
            <v>4</v>
          </cell>
          <cell r="O407" t="str">
            <v>他店</v>
          </cell>
          <cell r="P407" t="str">
            <v>0929</v>
          </cell>
          <cell r="Q407" t="str">
            <v>㈲ ｵｰ･ｴﾑ･ﾄﾚｰﾃﾞｨﾝｸﾞ</v>
          </cell>
          <cell r="R407" t="str">
            <v>092900</v>
          </cell>
          <cell r="S407" t="str">
            <v>有限会社オー・エム・トレーディング　海外</v>
          </cell>
          <cell r="T407" t="str">
            <v>4海外</v>
          </cell>
          <cell r="U407" t="str">
            <v>2003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215443</v>
          </cell>
          <cell r="AI407">
            <v>215443</v>
          </cell>
          <cell r="AJ407">
            <v>215443</v>
          </cell>
        </row>
        <row r="408">
          <cell r="A408" t="str">
            <v>1</v>
          </cell>
          <cell r="B408" t="str">
            <v>株式会社　バンダイロジパル</v>
          </cell>
          <cell r="C408" t="str">
            <v>3</v>
          </cell>
          <cell r="D408" t="str">
            <v>事業本部</v>
          </cell>
          <cell r="E408" t="str">
            <v>33</v>
          </cell>
          <cell r="F408" t="str">
            <v>海外業務部</v>
          </cell>
          <cell r="G408" t="str">
            <v>3301</v>
          </cell>
          <cell r="H408" t="str">
            <v>海外業務部</v>
          </cell>
          <cell r="I408" t="str">
            <v>1930</v>
          </cell>
          <cell r="J408" t="str">
            <v>海外業務</v>
          </cell>
          <cell r="K408" t="str">
            <v>1519</v>
          </cell>
          <cell r="L408" t="str">
            <v>海外　東京</v>
          </cell>
          <cell r="M408" t="str">
            <v>15194999999999784556092999999999999合計-0</v>
          </cell>
          <cell r="N408" t="str">
            <v>4</v>
          </cell>
          <cell r="P408" t="str">
            <v>0929</v>
          </cell>
          <cell r="Q408" t="str">
            <v>　前　年　合　計　</v>
          </cell>
          <cell r="U408" t="str">
            <v>2002</v>
          </cell>
          <cell r="V408">
            <v>0</v>
          </cell>
          <cell r="W408">
            <v>147508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147508</v>
          </cell>
          <cell r="AC408">
            <v>64845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64845</v>
          </cell>
          <cell r="AJ408">
            <v>212353</v>
          </cell>
        </row>
        <row r="409">
          <cell r="A409" t="str">
            <v>1</v>
          </cell>
          <cell r="B409" t="str">
            <v>株式会社　バンダイロジパル</v>
          </cell>
          <cell r="C409" t="str">
            <v>3</v>
          </cell>
          <cell r="D409" t="str">
            <v>事業本部</v>
          </cell>
          <cell r="E409" t="str">
            <v>33</v>
          </cell>
          <cell r="F409" t="str">
            <v>海外業務部</v>
          </cell>
          <cell r="G409" t="str">
            <v>3301</v>
          </cell>
          <cell r="H409" t="str">
            <v>海外業務部</v>
          </cell>
          <cell r="I409" t="str">
            <v>1930</v>
          </cell>
          <cell r="J409" t="str">
            <v>海外業務</v>
          </cell>
          <cell r="K409" t="str">
            <v>1519</v>
          </cell>
          <cell r="L409" t="str">
            <v>海外　東京</v>
          </cell>
          <cell r="M409" t="str">
            <v>15194999999999784556092999999999999合計-1</v>
          </cell>
          <cell r="N409" t="str">
            <v>4</v>
          </cell>
          <cell r="P409" t="str">
            <v>0929</v>
          </cell>
          <cell r="Q409" t="str">
            <v>　当　年　合　計　</v>
          </cell>
          <cell r="U409" t="str">
            <v>2003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215443</v>
          </cell>
          <cell r="AI409">
            <v>215443</v>
          </cell>
          <cell r="AJ409">
            <v>215443</v>
          </cell>
        </row>
        <row r="410">
          <cell r="A410" t="str">
            <v>1</v>
          </cell>
          <cell r="B410" t="str">
            <v>株式会社　バンダイロジパル</v>
          </cell>
          <cell r="C410" t="str">
            <v>3</v>
          </cell>
          <cell r="D410" t="str">
            <v>事業本部</v>
          </cell>
          <cell r="E410" t="str">
            <v>33</v>
          </cell>
          <cell r="F410" t="str">
            <v>海外業務部</v>
          </cell>
          <cell r="G410" t="str">
            <v>3301</v>
          </cell>
          <cell r="H410" t="str">
            <v>海外業務部</v>
          </cell>
          <cell r="I410" t="str">
            <v>1930</v>
          </cell>
          <cell r="J410" t="str">
            <v>海外業務</v>
          </cell>
          <cell r="K410" t="str">
            <v>1519</v>
          </cell>
          <cell r="L410" t="str">
            <v>海外　東京</v>
          </cell>
          <cell r="M410" t="str">
            <v>15194999999999784556092999999合計-2</v>
          </cell>
          <cell r="N410" t="str">
            <v>4</v>
          </cell>
          <cell r="P410" t="str">
            <v>0929</v>
          </cell>
          <cell r="Q410" t="str">
            <v>　昨　年　対　比（％）</v>
          </cell>
          <cell r="V410">
            <v>100</v>
          </cell>
          <cell r="W410">
            <v>0</v>
          </cell>
          <cell r="X410">
            <v>100</v>
          </cell>
          <cell r="Y410">
            <v>100</v>
          </cell>
          <cell r="Z410">
            <v>100</v>
          </cell>
          <cell r="AA410">
            <v>100</v>
          </cell>
          <cell r="AB410">
            <v>0</v>
          </cell>
          <cell r="AC410">
            <v>0</v>
          </cell>
          <cell r="AD410">
            <v>100</v>
          </cell>
          <cell r="AE410">
            <v>100</v>
          </cell>
          <cell r="AF410">
            <v>100</v>
          </cell>
          <cell r="AG410">
            <v>100</v>
          </cell>
          <cell r="AH410">
            <v>100</v>
          </cell>
          <cell r="AI410">
            <v>332</v>
          </cell>
          <cell r="AJ410">
            <v>101</v>
          </cell>
        </row>
        <row r="411">
          <cell r="A411" t="str">
            <v>1</v>
          </cell>
          <cell r="B411" t="str">
            <v>株式会社　バンダイロジパル</v>
          </cell>
          <cell r="C411" t="str">
            <v>3</v>
          </cell>
          <cell r="D411" t="str">
            <v>事業本部</v>
          </cell>
          <cell r="E411" t="str">
            <v>33</v>
          </cell>
          <cell r="F411" t="str">
            <v>海外業務部</v>
          </cell>
          <cell r="G411" t="str">
            <v>3301</v>
          </cell>
          <cell r="H411" t="str">
            <v>海外業務部</v>
          </cell>
          <cell r="I411" t="str">
            <v>1930</v>
          </cell>
          <cell r="J411" t="str">
            <v>海外業務</v>
          </cell>
          <cell r="K411" t="str">
            <v>1519</v>
          </cell>
          <cell r="L411" t="str">
            <v>海外　東京</v>
          </cell>
          <cell r="M411" t="str">
            <v>15194999999999799759171017100020034海外-12003</v>
          </cell>
          <cell r="N411" t="str">
            <v>4</v>
          </cell>
          <cell r="O411" t="str">
            <v>他店</v>
          </cell>
          <cell r="P411" t="str">
            <v>1710</v>
          </cell>
          <cell r="Q411" t="str">
            <v>株式会社　京成ストア</v>
          </cell>
          <cell r="R411" t="str">
            <v>171000</v>
          </cell>
          <cell r="S411" t="str">
            <v>株式会社　京成ストア　京成百貨店</v>
          </cell>
          <cell r="T411" t="str">
            <v>4海外</v>
          </cell>
          <cell r="U411" t="str">
            <v>2003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35890</v>
          </cell>
          <cell r="AB411">
            <v>35890</v>
          </cell>
          <cell r="AC411">
            <v>83300</v>
          </cell>
          <cell r="AD411">
            <v>0</v>
          </cell>
          <cell r="AE411">
            <v>81050</v>
          </cell>
          <cell r="AF411">
            <v>0</v>
          </cell>
          <cell r="AG411">
            <v>0</v>
          </cell>
          <cell r="AH411">
            <v>0</v>
          </cell>
          <cell r="AI411">
            <v>164350</v>
          </cell>
          <cell r="AJ411">
            <v>200240</v>
          </cell>
        </row>
        <row r="412">
          <cell r="A412" t="str">
            <v>1</v>
          </cell>
          <cell r="B412" t="str">
            <v>株式会社　バンダイロジパル</v>
          </cell>
          <cell r="C412" t="str">
            <v>3</v>
          </cell>
          <cell r="D412" t="str">
            <v>事業本部</v>
          </cell>
          <cell r="E412" t="str">
            <v>33</v>
          </cell>
          <cell r="F412" t="str">
            <v>海外業務部</v>
          </cell>
          <cell r="G412" t="str">
            <v>3301</v>
          </cell>
          <cell r="H412" t="str">
            <v>海外業務部</v>
          </cell>
          <cell r="I412" t="str">
            <v>1930</v>
          </cell>
          <cell r="J412" t="str">
            <v>海外業務</v>
          </cell>
          <cell r="K412" t="str">
            <v>1519</v>
          </cell>
          <cell r="L412" t="str">
            <v>海外　東京</v>
          </cell>
          <cell r="M412" t="str">
            <v>15194999999999799759171099999999999合計-1</v>
          </cell>
          <cell r="N412" t="str">
            <v>4</v>
          </cell>
          <cell r="P412" t="str">
            <v>1710</v>
          </cell>
          <cell r="Q412" t="str">
            <v>　当　年　合　計　</v>
          </cell>
          <cell r="U412" t="str">
            <v>2003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35890</v>
          </cell>
          <cell r="AB412">
            <v>35890</v>
          </cell>
          <cell r="AC412">
            <v>83300</v>
          </cell>
          <cell r="AD412">
            <v>0</v>
          </cell>
          <cell r="AE412">
            <v>81050</v>
          </cell>
          <cell r="AF412">
            <v>0</v>
          </cell>
          <cell r="AG412">
            <v>0</v>
          </cell>
          <cell r="AH412">
            <v>0</v>
          </cell>
          <cell r="AI412">
            <v>164350</v>
          </cell>
          <cell r="AJ412">
            <v>200240</v>
          </cell>
        </row>
        <row r="413">
          <cell r="A413" t="str">
            <v>1</v>
          </cell>
          <cell r="B413" t="str">
            <v>株式会社　バンダイロジパル</v>
          </cell>
          <cell r="C413" t="str">
            <v>3</v>
          </cell>
          <cell r="D413" t="str">
            <v>事業本部</v>
          </cell>
          <cell r="E413" t="str">
            <v>33</v>
          </cell>
          <cell r="F413" t="str">
            <v>海外業務部</v>
          </cell>
          <cell r="G413" t="str">
            <v>3301</v>
          </cell>
          <cell r="H413" t="str">
            <v>海外業務部</v>
          </cell>
          <cell r="I413" t="str">
            <v>1930</v>
          </cell>
          <cell r="J413" t="str">
            <v>海外業務</v>
          </cell>
          <cell r="K413" t="str">
            <v>1519</v>
          </cell>
          <cell r="L413" t="str">
            <v>海外　東京</v>
          </cell>
          <cell r="M413" t="str">
            <v>15194999999999799759171099999合計-2</v>
          </cell>
          <cell r="N413" t="str">
            <v>4</v>
          </cell>
          <cell r="P413" t="str">
            <v>1710</v>
          </cell>
          <cell r="Q413" t="str">
            <v>　昨　年　対　比（％）</v>
          </cell>
          <cell r="V413">
            <v>100</v>
          </cell>
          <cell r="W413">
            <v>100</v>
          </cell>
          <cell r="X413">
            <v>100</v>
          </cell>
          <cell r="Y413">
            <v>100</v>
          </cell>
          <cell r="Z413">
            <v>100</v>
          </cell>
          <cell r="AA413">
            <v>100</v>
          </cell>
          <cell r="AB413">
            <v>100</v>
          </cell>
          <cell r="AC413">
            <v>100</v>
          </cell>
          <cell r="AD413">
            <v>100</v>
          </cell>
          <cell r="AE413">
            <v>100</v>
          </cell>
          <cell r="AF413">
            <v>100</v>
          </cell>
          <cell r="AG413">
            <v>100</v>
          </cell>
          <cell r="AH413">
            <v>100</v>
          </cell>
          <cell r="AI413">
            <v>100</v>
          </cell>
          <cell r="AJ413">
            <v>100</v>
          </cell>
        </row>
        <row r="414">
          <cell r="A414" t="str">
            <v>1</v>
          </cell>
          <cell r="B414" t="str">
            <v>株式会社　バンダイロジパル</v>
          </cell>
          <cell r="C414" t="str">
            <v>3</v>
          </cell>
          <cell r="D414" t="str">
            <v>事業本部</v>
          </cell>
          <cell r="E414" t="str">
            <v>33</v>
          </cell>
          <cell r="F414" t="str">
            <v>海外業務部</v>
          </cell>
          <cell r="G414" t="str">
            <v>3301</v>
          </cell>
          <cell r="H414" t="str">
            <v>海外業務部</v>
          </cell>
          <cell r="I414" t="str">
            <v>1930</v>
          </cell>
          <cell r="J414" t="str">
            <v>海外業務</v>
          </cell>
          <cell r="K414" t="str">
            <v>1519</v>
          </cell>
          <cell r="L414" t="str">
            <v>海外　東京</v>
          </cell>
          <cell r="M414" t="str">
            <v>15194999999999843299571457140020034海外-12003</v>
          </cell>
          <cell r="N414" t="str">
            <v>4</v>
          </cell>
          <cell r="O414" t="str">
            <v>他店</v>
          </cell>
          <cell r="P414" t="str">
            <v>5714</v>
          </cell>
          <cell r="Q414" t="str">
            <v>株式会社ベンダー</v>
          </cell>
          <cell r="R414" t="str">
            <v>571400</v>
          </cell>
          <cell r="S414" t="str">
            <v>株式会社ベンダー（海外）</v>
          </cell>
          <cell r="T414" t="str">
            <v>4海外</v>
          </cell>
          <cell r="U414" t="str">
            <v>2003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156700</v>
          </cell>
          <cell r="AF414">
            <v>0</v>
          </cell>
          <cell r="AG414">
            <v>0</v>
          </cell>
          <cell r="AH414">
            <v>0</v>
          </cell>
          <cell r="AI414">
            <v>156700</v>
          </cell>
          <cell r="AJ414">
            <v>156700</v>
          </cell>
        </row>
        <row r="415">
          <cell r="A415" t="str">
            <v>1</v>
          </cell>
          <cell r="B415" t="str">
            <v>株式会社　バンダイロジパル</v>
          </cell>
          <cell r="C415" t="str">
            <v>3</v>
          </cell>
          <cell r="D415" t="str">
            <v>事業本部</v>
          </cell>
          <cell r="E415" t="str">
            <v>33</v>
          </cell>
          <cell r="F415" t="str">
            <v>海外業務部</v>
          </cell>
          <cell r="G415" t="str">
            <v>3301</v>
          </cell>
          <cell r="H415" t="str">
            <v>海外業務部</v>
          </cell>
          <cell r="I415" t="str">
            <v>1930</v>
          </cell>
          <cell r="J415" t="str">
            <v>海外業務</v>
          </cell>
          <cell r="K415" t="str">
            <v>1519</v>
          </cell>
          <cell r="L415" t="str">
            <v>海外　東京</v>
          </cell>
          <cell r="M415" t="str">
            <v>15194999999999843299571499999999999合計-1</v>
          </cell>
          <cell r="N415" t="str">
            <v>4</v>
          </cell>
          <cell r="P415" t="str">
            <v>5714</v>
          </cell>
          <cell r="Q415" t="str">
            <v>　当　年　合　計　</v>
          </cell>
          <cell r="U415" t="str">
            <v>2003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156700</v>
          </cell>
          <cell r="AF415">
            <v>0</v>
          </cell>
          <cell r="AG415">
            <v>0</v>
          </cell>
          <cell r="AH415">
            <v>0</v>
          </cell>
          <cell r="AI415">
            <v>156700</v>
          </cell>
          <cell r="AJ415">
            <v>156700</v>
          </cell>
        </row>
        <row r="416">
          <cell r="A416" t="str">
            <v>1</v>
          </cell>
          <cell r="B416" t="str">
            <v>株式会社　バンダイロジパル</v>
          </cell>
          <cell r="C416" t="str">
            <v>3</v>
          </cell>
          <cell r="D416" t="str">
            <v>事業本部</v>
          </cell>
          <cell r="E416" t="str">
            <v>33</v>
          </cell>
          <cell r="F416" t="str">
            <v>海外業務部</v>
          </cell>
          <cell r="G416" t="str">
            <v>3301</v>
          </cell>
          <cell r="H416" t="str">
            <v>海外業務部</v>
          </cell>
          <cell r="I416" t="str">
            <v>1930</v>
          </cell>
          <cell r="J416" t="str">
            <v>海外業務</v>
          </cell>
          <cell r="K416" t="str">
            <v>1519</v>
          </cell>
          <cell r="L416" t="str">
            <v>海外　東京</v>
          </cell>
          <cell r="M416" t="str">
            <v>15194999999999843299571499999合計-2</v>
          </cell>
          <cell r="N416" t="str">
            <v>4</v>
          </cell>
          <cell r="P416" t="str">
            <v>5714</v>
          </cell>
          <cell r="Q416" t="str">
            <v>　昨　年　対　比（％）</v>
          </cell>
          <cell r="V416">
            <v>100</v>
          </cell>
          <cell r="W416">
            <v>100</v>
          </cell>
          <cell r="X416">
            <v>100</v>
          </cell>
          <cell r="Y416">
            <v>100</v>
          </cell>
          <cell r="Z416">
            <v>100</v>
          </cell>
          <cell r="AA416">
            <v>100</v>
          </cell>
          <cell r="AB416">
            <v>100</v>
          </cell>
          <cell r="AC416">
            <v>100</v>
          </cell>
          <cell r="AD416">
            <v>100</v>
          </cell>
          <cell r="AE416">
            <v>100</v>
          </cell>
          <cell r="AF416">
            <v>100</v>
          </cell>
          <cell r="AG416">
            <v>100</v>
          </cell>
          <cell r="AH416">
            <v>100</v>
          </cell>
          <cell r="AI416">
            <v>100</v>
          </cell>
          <cell r="AJ416">
            <v>100</v>
          </cell>
        </row>
        <row r="417">
          <cell r="A417" t="str">
            <v>1</v>
          </cell>
          <cell r="B417" t="str">
            <v>株式会社　バンダイロジパル</v>
          </cell>
          <cell r="C417" t="str">
            <v>3</v>
          </cell>
          <cell r="D417" t="str">
            <v>事業本部</v>
          </cell>
          <cell r="E417" t="str">
            <v>33</v>
          </cell>
          <cell r="F417" t="str">
            <v>海外業務部</v>
          </cell>
          <cell r="G417" t="str">
            <v>3301</v>
          </cell>
          <cell r="H417" t="str">
            <v>海外業務部</v>
          </cell>
          <cell r="I417" t="str">
            <v>1930</v>
          </cell>
          <cell r="J417" t="str">
            <v>海外業務</v>
          </cell>
          <cell r="K417" t="str">
            <v>1519</v>
          </cell>
          <cell r="L417" t="str">
            <v>海外　東京</v>
          </cell>
          <cell r="M417" t="str">
            <v>15194999999999856542034003400020034海外-12002</v>
          </cell>
          <cell r="N417" t="str">
            <v>4</v>
          </cell>
          <cell r="O417" t="str">
            <v>他店</v>
          </cell>
          <cell r="P417" t="str">
            <v>0340</v>
          </cell>
          <cell r="Q417" t="str">
            <v>㈱ いのうえやす</v>
          </cell>
          <cell r="R417" t="str">
            <v>034000</v>
          </cell>
          <cell r="S417" t="str">
            <v>株式会社 いのうえやす 海外</v>
          </cell>
          <cell r="T417" t="str">
            <v>4海外</v>
          </cell>
          <cell r="U417" t="str">
            <v>2002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454901</v>
          </cell>
          <cell r="AD417">
            <v>276918</v>
          </cell>
          <cell r="AE417">
            <v>152123</v>
          </cell>
          <cell r="AF417">
            <v>0</v>
          </cell>
          <cell r="AG417">
            <v>0</v>
          </cell>
          <cell r="AH417">
            <v>0</v>
          </cell>
          <cell r="AI417">
            <v>883942</v>
          </cell>
          <cell r="AJ417">
            <v>883942</v>
          </cell>
        </row>
        <row r="418">
          <cell r="A418" t="str">
            <v>1</v>
          </cell>
          <cell r="B418" t="str">
            <v>株式会社　バンダイロジパル</v>
          </cell>
          <cell r="C418" t="str">
            <v>3</v>
          </cell>
          <cell r="D418" t="str">
            <v>事業本部</v>
          </cell>
          <cell r="E418" t="str">
            <v>33</v>
          </cell>
          <cell r="F418" t="str">
            <v>海外業務部</v>
          </cell>
          <cell r="G418" t="str">
            <v>3301</v>
          </cell>
          <cell r="H418" t="str">
            <v>海外業務部</v>
          </cell>
          <cell r="I418" t="str">
            <v>1930</v>
          </cell>
          <cell r="J418" t="str">
            <v>海外業務</v>
          </cell>
          <cell r="K418" t="str">
            <v>1519</v>
          </cell>
          <cell r="L418" t="str">
            <v>海外　東京</v>
          </cell>
          <cell r="M418" t="str">
            <v>15194999999999856542034003400020034海外-12003</v>
          </cell>
          <cell r="N418" t="str">
            <v>4</v>
          </cell>
          <cell r="O418" t="str">
            <v>他店</v>
          </cell>
          <cell r="P418" t="str">
            <v>0340</v>
          </cell>
          <cell r="Q418" t="str">
            <v>㈱ いのうえやす</v>
          </cell>
          <cell r="R418" t="str">
            <v>034000</v>
          </cell>
          <cell r="S418" t="str">
            <v>株式会社 いのうえやす 海外</v>
          </cell>
          <cell r="T418" t="str">
            <v>4海外</v>
          </cell>
          <cell r="U418" t="str">
            <v>2003</v>
          </cell>
          <cell r="V418">
            <v>0</v>
          </cell>
          <cell r="W418">
            <v>0</v>
          </cell>
          <cell r="X418">
            <v>57463</v>
          </cell>
          <cell r="Y418">
            <v>85994</v>
          </cell>
          <cell r="Z418">
            <v>0</v>
          </cell>
          <cell r="AA418">
            <v>0</v>
          </cell>
          <cell r="AB418">
            <v>143457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143457</v>
          </cell>
        </row>
        <row r="419">
          <cell r="A419" t="str">
            <v>1</v>
          </cell>
          <cell r="B419" t="str">
            <v>株式会社　バンダイロジパル</v>
          </cell>
          <cell r="C419" t="str">
            <v>3</v>
          </cell>
          <cell r="D419" t="str">
            <v>事業本部</v>
          </cell>
          <cell r="E419" t="str">
            <v>33</v>
          </cell>
          <cell r="F419" t="str">
            <v>海外業務部</v>
          </cell>
          <cell r="G419" t="str">
            <v>3301</v>
          </cell>
          <cell r="H419" t="str">
            <v>海外業務部</v>
          </cell>
          <cell r="I419" t="str">
            <v>1930</v>
          </cell>
          <cell r="J419" t="str">
            <v>海外業務</v>
          </cell>
          <cell r="K419" t="str">
            <v>1519</v>
          </cell>
          <cell r="L419" t="str">
            <v>海外　東京</v>
          </cell>
          <cell r="M419" t="str">
            <v>15194999999999856542034003400220034海外-12003</v>
          </cell>
          <cell r="N419" t="str">
            <v>4</v>
          </cell>
          <cell r="O419" t="str">
            <v>他店</v>
          </cell>
          <cell r="P419" t="str">
            <v>0340</v>
          </cell>
          <cell r="Q419" t="str">
            <v>㈱ いのうえやす</v>
          </cell>
          <cell r="R419" t="str">
            <v>034002</v>
          </cell>
          <cell r="S419" t="str">
            <v>株式会社いのうえやす</v>
          </cell>
          <cell r="T419" t="str">
            <v>4海外</v>
          </cell>
          <cell r="U419" t="str">
            <v>2003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</row>
        <row r="420">
          <cell r="A420" t="str">
            <v>1</v>
          </cell>
          <cell r="B420" t="str">
            <v>株式会社　バンダイロジパル</v>
          </cell>
          <cell r="C420" t="str">
            <v>3</v>
          </cell>
          <cell r="D420" t="str">
            <v>事業本部</v>
          </cell>
          <cell r="E420" t="str">
            <v>33</v>
          </cell>
          <cell r="F420" t="str">
            <v>海外業務部</v>
          </cell>
          <cell r="G420" t="str">
            <v>3301</v>
          </cell>
          <cell r="H420" t="str">
            <v>海外業務部</v>
          </cell>
          <cell r="I420" t="str">
            <v>1930</v>
          </cell>
          <cell r="J420" t="str">
            <v>海外業務</v>
          </cell>
          <cell r="K420" t="str">
            <v>1519</v>
          </cell>
          <cell r="L420" t="str">
            <v>海外　東京</v>
          </cell>
          <cell r="M420" t="str">
            <v>15194999999999856542034099999999999合計-0</v>
          </cell>
          <cell r="N420" t="str">
            <v>4</v>
          </cell>
          <cell r="P420" t="str">
            <v>0340</v>
          </cell>
          <cell r="Q420" t="str">
            <v>　前　年　合　計　</v>
          </cell>
          <cell r="U420" t="str">
            <v>2002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454901</v>
          </cell>
          <cell r="AD420">
            <v>276918</v>
          </cell>
          <cell r="AE420">
            <v>152123</v>
          </cell>
          <cell r="AF420">
            <v>0</v>
          </cell>
          <cell r="AG420">
            <v>0</v>
          </cell>
          <cell r="AH420">
            <v>0</v>
          </cell>
          <cell r="AI420">
            <v>883942</v>
          </cell>
          <cell r="AJ420">
            <v>883942</v>
          </cell>
        </row>
        <row r="421">
          <cell r="A421" t="str">
            <v>1</v>
          </cell>
          <cell r="B421" t="str">
            <v>株式会社　バンダイロジパル</v>
          </cell>
          <cell r="C421" t="str">
            <v>3</v>
          </cell>
          <cell r="D421" t="str">
            <v>事業本部</v>
          </cell>
          <cell r="E421" t="str">
            <v>33</v>
          </cell>
          <cell r="F421" t="str">
            <v>海外業務部</v>
          </cell>
          <cell r="G421" t="str">
            <v>3301</v>
          </cell>
          <cell r="H421" t="str">
            <v>海外業務部</v>
          </cell>
          <cell r="I421" t="str">
            <v>1930</v>
          </cell>
          <cell r="J421" t="str">
            <v>海外業務</v>
          </cell>
          <cell r="K421" t="str">
            <v>1519</v>
          </cell>
          <cell r="L421" t="str">
            <v>海外　東京</v>
          </cell>
          <cell r="M421" t="str">
            <v>15194999999999856542034099999999999合計-1</v>
          </cell>
          <cell r="N421" t="str">
            <v>4</v>
          </cell>
          <cell r="P421" t="str">
            <v>0340</v>
          </cell>
          <cell r="Q421" t="str">
            <v>　当　年　合　計　</v>
          </cell>
          <cell r="U421" t="str">
            <v>2003</v>
          </cell>
          <cell r="V421">
            <v>0</v>
          </cell>
          <cell r="W421">
            <v>0</v>
          </cell>
          <cell r="X421">
            <v>57463</v>
          </cell>
          <cell r="Y421">
            <v>85994</v>
          </cell>
          <cell r="Z421">
            <v>0</v>
          </cell>
          <cell r="AA421">
            <v>0</v>
          </cell>
          <cell r="AB421">
            <v>143457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143457</v>
          </cell>
        </row>
        <row r="422">
          <cell r="A422" t="str">
            <v>1</v>
          </cell>
          <cell r="B422" t="str">
            <v>株式会社　バンダイロジパル</v>
          </cell>
          <cell r="C422" t="str">
            <v>3</v>
          </cell>
          <cell r="D422" t="str">
            <v>事業本部</v>
          </cell>
          <cell r="E422" t="str">
            <v>33</v>
          </cell>
          <cell r="F422" t="str">
            <v>海外業務部</v>
          </cell>
          <cell r="G422" t="str">
            <v>3301</v>
          </cell>
          <cell r="H422" t="str">
            <v>海外業務部</v>
          </cell>
          <cell r="I422" t="str">
            <v>1930</v>
          </cell>
          <cell r="J422" t="str">
            <v>海外業務</v>
          </cell>
          <cell r="K422" t="str">
            <v>1519</v>
          </cell>
          <cell r="L422" t="str">
            <v>海外　東京</v>
          </cell>
          <cell r="M422" t="str">
            <v>15194999999999856542034099999合計-2</v>
          </cell>
          <cell r="N422" t="str">
            <v>4</v>
          </cell>
          <cell r="P422" t="str">
            <v>0340</v>
          </cell>
          <cell r="Q422" t="str">
            <v>　昨　年　対　比（％）</v>
          </cell>
          <cell r="V422">
            <v>100</v>
          </cell>
          <cell r="W422">
            <v>100</v>
          </cell>
          <cell r="X422">
            <v>100</v>
          </cell>
          <cell r="Y422">
            <v>100</v>
          </cell>
          <cell r="Z422">
            <v>100</v>
          </cell>
          <cell r="AA422">
            <v>100</v>
          </cell>
          <cell r="AB422">
            <v>100</v>
          </cell>
          <cell r="AC422">
            <v>0</v>
          </cell>
          <cell r="AD422">
            <v>0</v>
          </cell>
          <cell r="AE422">
            <v>0</v>
          </cell>
          <cell r="AF422">
            <v>100</v>
          </cell>
          <cell r="AG422">
            <v>100</v>
          </cell>
          <cell r="AH422">
            <v>100</v>
          </cell>
          <cell r="AI422">
            <v>0</v>
          </cell>
          <cell r="AJ422">
            <v>16</v>
          </cell>
        </row>
        <row r="423">
          <cell r="A423" t="str">
            <v>1</v>
          </cell>
          <cell r="B423" t="str">
            <v>株式会社　バンダイロジパル</v>
          </cell>
          <cell r="C423" t="str">
            <v>3</v>
          </cell>
          <cell r="D423" t="str">
            <v>事業本部</v>
          </cell>
          <cell r="E423" t="str">
            <v>33</v>
          </cell>
          <cell r="F423" t="str">
            <v>海外業務部</v>
          </cell>
          <cell r="G423" t="str">
            <v>3301</v>
          </cell>
          <cell r="H423" t="str">
            <v>海外業務部</v>
          </cell>
          <cell r="I423" t="str">
            <v>1930</v>
          </cell>
          <cell r="J423" t="str">
            <v>海外業務</v>
          </cell>
          <cell r="K423" t="str">
            <v>1519</v>
          </cell>
          <cell r="L423" t="str">
            <v>海外　東京</v>
          </cell>
          <cell r="M423" t="str">
            <v>15194999999999895324395939590020034海外-12002</v>
          </cell>
          <cell r="N423" t="str">
            <v>4</v>
          </cell>
          <cell r="O423" t="str">
            <v>他店</v>
          </cell>
          <cell r="P423" t="str">
            <v>3959</v>
          </cell>
          <cell r="Q423" t="str">
            <v>株式会社トップランナー</v>
          </cell>
          <cell r="R423" t="str">
            <v>395900</v>
          </cell>
          <cell r="S423" t="str">
            <v>株式会社トップランナー</v>
          </cell>
          <cell r="T423" t="str">
            <v>4海外</v>
          </cell>
          <cell r="U423" t="str">
            <v>2002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141791</v>
          </cell>
          <cell r="AB423">
            <v>141791</v>
          </cell>
          <cell r="AC423">
            <v>0</v>
          </cell>
          <cell r="AD423">
            <v>0</v>
          </cell>
          <cell r="AE423">
            <v>1180799</v>
          </cell>
          <cell r="AF423">
            <v>1121258</v>
          </cell>
          <cell r="AG423">
            <v>133300</v>
          </cell>
          <cell r="AH423">
            <v>0</v>
          </cell>
          <cell r="AI423">
            <v>2435357</v>
          </cell>
          <cell r="AJ423">
            <v>2577148</v>
          </cell>
        </row>
        <row r="424">
          <cell r="A424" t="str">
            <v>1</v>
          </cell>
          <cell r="B424" t="str">
            <v>株式会社　バンダイロジパル</v>
          </cell>
          <cell r="C424" t="str">
            <v>3</v>
          </cell>
          <cell r="D424" t="str">
            <v>事業本部</v>
          </cell>
          <cell r="E424" t="str">
            <v>33</v>
          </cell>
          <cell r="F424" t="str">
            <v>海外業務部</v>
          </cell>
          <cell r="G424" t="str">
            <v>3301</v>
          </cell>
          <cell r="H424" t="str">
            <v>海外業務部</v>
          </cell>
          <cell r="I424" t="str">
            <v>1930</v>
          </cell>
          <cell r="J424" t="str">
            <v>海外業務</v>
          </cell>
          <cell r="K424" t="str">
            <v>1519</v>
          </cell>
          <cell r="L424" t="str">
            <v>海外　東京</v>
          </cell>
          <cell r="M424" t="str">
            <v>15194999999999895324395939590020034海外-12003</v>
          </cell>
          <cell r="N424" t="str">
            <v>4</v>
          </cell>
          <cell r="O424" t="str">
            <v>他店</v>
          </cell>
          <cell r="P424" t="str">
            <v>3959</v>
          </cell>
          <cell r="Q424" t="str">
            <v>株式会社トップランナー</v>
          </cell>
          <cell r="R424" t="str">
            <v>395900</v>
          </cell>
          <cell r="S424" t="str">
            <v>株式会社トップランナー</v>
          </cell>
          <cell r="T424" t="str">
            <v>4海外</v>
          </cell>
          <cell r="U424" t="str">
            <v>2003</v>
          </cell>
          <cell r="V424">
            <v>33875</v>
          </cell>
          <cell r="W424">
            <v>0</v>
          </cell>
          <cell r="X424">
            <v>70800</v>
          </cell>
          <cell r="Y424">
            <v>0</v>
          </cell>
          <cell r="Z424">
            <v>0</v>
          </cell>
          <cell r="AA424">
            <v>0</v>
          </cell>
          <cell r="AB424">
            <v>104675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104675</v>
          </cell>
        </row>
        <row r="425">
          <cell r="A425" t="str">
            <v>1</v>
          </cell>
          <cell r="B425" t="str">
            <v>株式会社　バンダイロジパル</v>
          </cell>
          <cell r="C425" t="str">
            <v>3</v>
          </cell>
          <cell r="D425" t="str">
            <v>事業本部</v>
          </cell>
          <cell r="E425" t="str">
            <v>33</v>
          </cell>
          <cell r="F425" t="str">
            <v>海外業務部</v>
          </cell>
          <cell r="G425" t="str">
            <v>3301</v>
          </cell>
          <cell r="H425" t="str">
            <v>海外業務部</v>
          </cell>
          <cell r="I425" t="str">
            <v>1930</v>
          </cell>
          <cell r="J425" t="str">
            <v>海外業務</v>
          </cell>
          <cell r="K425" t="str">
            <v>1519</v>
          </cell>
          <cell r="L425" t="str">
            <v>海外　東京</v>
          </cell>
          <cell r="M425" t="str">
            <v>15194999999999895324395999999999999合計-0</v>
          </cell>
          <cell r="N425" t="str">
            <v>4</v>
          </cell>
          <cell r="P425" t="str">
            <v>3959</v>
          </cell>
          <cell r="Q425" t="str">
            <v>　前　年　合　計　</v>
          </cell>
          <cell r="U425" t="str">
            <v>2002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141791</v>
          </cell>
          <cell r="AB425">
            <v>141791</v>
          </cell>
          <cell r="AC425">
            <v>0</v>
          </cell>
          <cell r="AD425">
            <v>0</v>
          </cell>
          <cell r="AE425">
            <v>1180799</v>
          </cell>
          <cell r="AF425">
            <v>1121258</v>
          </cell>
          <cell r="AG425">
            <v>133300</v>
          </cell>
          <cell r="AH425">
            <v>0</v>
          </cell>
          <cell r="AI425">
            <v>2435357</v>
          </cell>
          <cell r="AJ425">
            <v>2577148</v>
          </cell>
        </row>
        <row r="426">
          <cell r="A426" t="str">
            <v>1</v>
          </cell>
          <cell r="B426" t="str">
            <v>株式会社　バンダイロジパル</v>
          </cell>
          <cell r="C426" t="str">
            <v>3</v>
          </cell>
          <cell r="D426" t="str">
            <v>事業本部</v>
          </cell>
          <cell r="E426" t="str">
            <v>33</v>
          </cell>
          <cell r="F426" t="str">
            <v>海外業務部</v>
          </cell>
          <cell r="G426" t="str">
            <v>3301</v>
          </cell>
          <cell r="H426" t="str">
            <v>海外業務部</v>
          </cell>
          <cell r="I426" t="str">
            <v>1930</v>
          </cell>
          <cell r="J426" t="str">
            <v>海外業務</v>
          </cell>
          <cell r="K426" t="str">
            <v>1519</v>
          </cell>
          <cell r="L426" t="str">
            <v>海外　東京</v>
          </cell>
          <cell r="M426" t="str">
            <v>15194999999999895324395999999999999合計-1</v>
          </cell>
          <cell r="N426" t="str">
            <v>4</v>
          </cell>
          <cell r="P426" t="str">
            <v>3959</v>
          </cell>
          <cell r="Q426" t="str">
            <v>　当　年　合　計　</v>
          </cell>
          <cell r="U426" t="str">
            <v>2003</v>
          </cell>
          <cell r="V426">
            <v>33875</v>
          </cell>
          <cell r="W426">
            <v>0</v>
          </cell>
          <cell r="X426">
            <v>70800</v>
          </cell>
          <cell r="Y426">
            <v>0</v>
          </cell>
          <cell r="Z426">
            <v>0</v>
          </cell>
          <cell r="AA426">
            <v>0</v>
          </cell>
          <cell r="AB426">
            <v>104675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104675</v>
          </cell>
        </row>
        <row r="427">
          <cell r="A427" t="str">
            <v>1</v>
          </cell>
          <cell r="B427" t="str">
            <v>株式会社　バンダイロジパル</v>
          </cell>
          <cell r="C427" t="str">
            <v>3</v>
          </cell>
          <cell r="D427" t="str">
            <v>事業本部</v>
          </cell>
          <cell r="E427" t="str">
            <v>33</v>
          </cell>
          <cell r="F427" t="str">
            <v>海外業務部</v>
          </cell>
          <cell r="G427" t="str">
            <v>3301</v>
          </cell>
          <cell r="H427" t="str">
            <v>海外業務部</v>
          </cell>
          <cell r="I427" t="str">
            <v>1930</v>
          </cell>
          <cell r="J427" t="str">
            <v>海外業務</v>
          </cell>
          <cell r="K427" t="str">
            <v>1519</v>
          </cell>
          <cell r="L427" t="str">
            <v>海外　東京</v>
          </cell>
          <cell r="M427" t="str">
            <v>15194999999999895324395999999合計-2</v>
          </cell>
          <cell r="N427" t="str">
            <v>4</v>
          </cell>
          <cell r="P427" t="str">
            <v>3959</v>
          </cell>
          <cell r="Q427" t="str">
            <v>　昨　年　対　比（％）</v>
          </cell>
          <cell r="V427">
            <v>100</v>
          </cell>
          <cell r="W427">
            <v>100</v>
          </cell>
          <cell r="X427">
            <v>100</v>
          </cell>
          <cell r="Y427">
            <v>100</v>
          </cell>
          <cell r="Z427">
            <v>100</v>
          </cell>
          <cell r="AA427">
            <v>0</v>
          </cell>
          <cell r="AB427">
            <v>73</v>
          </cell>
          <cell r="AC427">
            <v>100</v>
          </cell>
          <cell r="AD427">
            <v>100</v>
          </cell>
          <cell r="AE427">
            <v>0</v>
          </cell>
          <cell r="AF427">
            <v>0</v>
          </cell>
          <cell r="AG427">
            <v>0</v>
          </cell>
          <cell r="AH427">
            <v>100</v>
          </cell>
          <cell r="AI427">
            <v>0</v>
          </cell>
          <cell r="AJ427">
            <v>4</v>
          </cell>
        </row>
        <row r="428">
          <cell r="A428" t="str">
            <v>1</v>
          </cell>
          <cell r="B428" t="str">
            <v>株式会社　バンダイロジパル</v>
          </cell>
          <cell r="C428" t="str">
            <v>3</v>
          </cell>
          <cell r="D428" t="str">
            <v>事業本部</v>
          </cell>
          <cell r="E428" t="str">
            <v>33</v>
          </cell>
          <cell r="F428" t="str">
            <v>海外業務部</v>
          </cell>
          <cell r="G428" t="str">
            <v>3301</v>
          </cell>
          <cell r="H428" t="str">
            <v>海外業務部</v>
          </cell>
          <cell r="I428" t="str">
            <v>1930</v>
          </cell>
          <cell r="J428" t="str">
            <v>海外業務</v>
          </cell>
          <cell r="K428" t="str">
            <v>1519</v>
          </cell>
          <cell r="L428" t="str">
            <v>海外　東京</v>
          </cell>
          <cell r="M428" t="str">
            <v>15194999999999898086251325130020034海外-12003</v>
          </cell>
          <cell r="N428" t="str">
            <v>4</v>
          </cell>
          <cell r="O428" t="str">
            <v>他店</v>
          </cell>
          <cell r="P428" t="str">
            <v>2513</v>
          </cell>
          <cell r="Q428" t="str">
            <v>㈲ ｽﾀｰｸﾗﾌﾄ</v>
          </cell>
          <cell r="R428" t="str">
            <v>251300</v>
          </cell>
          <cell r="S428" t="str">
            <v>有限会社スタークラフト  -海外-</v>
          </cell>
          <cell r="T428" t="str">
            <v>4海外</v>
          </cell>
          <cell r="U428" t="str">
            <v>2003</v>
          </cell>
          <cell r="V428">
            <v>0</v>
          </cell>
          <cell r="W428">
            <v>0</v>
          </cell>
          <cell r="X428">
            <v>101913</v>
          </cell>
          <cell r="Y428">
            <v>0</v>
          </cell>
          <cell r="Z428">
            <v>0</v>
          </cell>
          <cell r="AA428">
            <v>0</v>
          </cell>
          <cell r="AB428">
            <v>101913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101913</v>
          </cell>
        </row>
        <row r="429">
          <cell r="A429" t="str">
            <v>1</v>
          </cell>
          <cell r="B429" t="str">
            <v>株式会社　バンダイロジパル</v>
          </cell>
          <cell r="C429" t="str">
            <v>3</v>
          </cell>
          <cell r="D429" t="str">
            <v>事業本部</v>
          </cell>
          <cell r="E429" t="str">
            <v>33</v>
          </cell>
          <cell r="F429" t="str">
            <v>海外業務部</v>
          </cell>
          <cell r="G429" t="str">
            <v>3301</v>
          </cell>
          <cell r="H429" t="str">
            <v>海外業務部</v>
          </cell>
          <cell r="I429" t="str">
            <v>1930</v>
          </cell>
          <cell r="J429" t="str">
            <v>海外業務</v>
          </cell>
          <cell r="K429" t="str">
            <v>1519</v>
          </cell>
          <cell r="L429" t="str">
            <v>海外　東京</v>
          </cell>
          <cell r="M429" t="str">
            <v>15194999999999898086251399999999999合計-1</v>
          </cell>
          <cell r="N429" t="str">
            <v>4</v>
          </cell>
          <cell r="P429" t="str">
            <v>2513</v>
          </cell>
          <cell r="Q429" t="str">
            <v>　当　年　合　計　</v>
          </cell>
          <cell r="U429" t="str">
            <v>2003</v>
          </cell>
          <cell r="V429">
            <v>0</v>
          </cell>
          <cell r="W429">
            <v>0</v>
          </cell>
          <cell r="X429">
            <v>101913</v>
          </cell>
          <cell r="Y429">
            <v>0</v>
          </cell>
          <cell r="Z429">
            <v>0</v>
          </cell>
          <cell r="AA429">
            <v>0</v>
          </cell>
          <cell r="AB429">
            <v>101913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101913</v>
          </cell>
        </row>
        <row r="430">
          <cell r="A430" t="str">
            <v>1</v>
          </cell>
          <cell r="B430" t="str">
            <v>株式会社　バンダイロジパル</v>
          </cell>
          <cell r="C430" t="str">
            <v>3</v>
          </cell>
          <cell r="D430" t="str">
            <v>事業本部</v>
          </cell>
          <cell r="E430" t="str">
            <v>33</v>
          </cell>
          <cell r="F430" t="str">
            <v>海外業務部</v>
          </cell>
          <cell r="G430" t="str">
            <v>3301</v>
          </cell>
          <cell r="H430" t="str">
            <v>海外業務部</v>
          </cell>
          <cell r="I430" t="str">
            <v>1930</v>
          </cell>
          <cell r="J430" t="str">
            <v>海外業務</v>
          </cell>
          <cell r="K430" t="str">
            <v>1519</v>
          </cell>
          <cell r="L430" t="str">
            <v>海外　東京</v>
          </cell>
          <cell r="M430" t="str">
            <v>15194999999999898086251399999合計-2</v>
          </cell>
          <cell r="N430" t="str">
            <v>4</v>
          </cell>
          <cell r="P430" t="str">
            <v>2513</v>
          </cell>
          <cell r="Q430" t="str">
            <v>　昨　年　対　比（％）</v>
          </cell>
          <cell r="V430">
            <v>100</v>
          </cell>
          <cell r="W430">
            <v>100</v>
          </cell>
          <cell r="X430">
            <v>100</v>
          </cell>
          <cell r="Y430">
            <v>100</v>
          </cell>
          <cell r="Z430">
            <v>100</v>
          </cell>
          <cell r="AA430">
            <v>100</v>
          </cell>
          <cell r="AB430">
            <v>100</v>
          </cell>
          <cell r="AC430">
            <v>100</v>
          </cell>
          <cell r="AD430">
            <v>100</v>
          </cell>
          <cell r="AE430">
            <v>100</v>
          </cell>
          <cell r="AF430">
            <v>100</v>
          </cell>
          <cell r="AG430">
            <v>100</v>
          </cell>
          <cell r="AH430">
            <v>100</v>
          </cell>
          <cell r="AI430">
            <v>100</v>
          </cell>
          <cell r="AJ430">
            <v>100</v>
          </cell>
        </row>
        <row r="431">
          <cell r="A431" t="str">
            <v>1</v>
          </cell>
          <cell r="B431" t="str">
            <v>株式会社　バンダイロジパル</v>
          </cell>
          <cell r="C431" t="str">
            <v>3</v>
          </cell>
          <cell r="D431" t="str">
            <v>事業本部</v>
          </cell>
          <cell r="E431" t="str">
            <v>33</v>
          </cell>
          <cell r="F431" t="str">
            <v>海外業務部</v>
          </cell>
          <cell r="G431" t="str">
            <v>3301</v>
          </cell>
          <cell r="H431" t="str">
            <v>海外業務部</v>
          </cell>
          <cell r="I431" t="str">
            <v>1930</v>
          </cell>
          <cell r="J431" t="str">
            <v>海外業務</v>
          </cell>
          <cell r="K431" t="str">
            <v>1519</v>
          </cell>
          <cell r="L431" t="str">
            <v>海外　東京</v>
          </cell>
          <cell r="M431" t="str">
            <v>15194999999999932199790079000120034海外-12002</v>
          </cell>
          <cell r="N431" t="str">
            <v>4</v>
          </cell>
          <cell r="O431" t="str">
            <v>他店</v>
          </cell>
          <cell r="P431" t="str">
            <v>7900</v>
          </cell>
          <cell r="Q431" t="str">
            <v>㈱ﾘﾝﾄﾞﾊﾞｰｸﾞ</v>
          </cell>
          <cell r="R431" t="str">
            <v>790001</v>
          </cell>
          <cell r="S431" t="str">
            <v>株式会社リンドバーグ －海外－</v>
          </cell>
          <cell r="T431" t="str">
            <v>4海外</v>
          </cell>
          <cell r="U431" t="str">
            <v>2002</v>
          </cell>
          <cell r="V431">
            <v>0</v>
          </cell>
          <cell r="W431">
            <v>200348</v>
          </cell>
          <cell r="X431">
            <v>0</v>
          </cell>
          <cell r="Y431">
            <v>132945</v>
          </cell>
          <cell r="Z431">
            <v>60779</v>
          </cell>
          <cell r="AA431">
            <v>0</v>
          </cell>
          <cell r="AB431">
            <v>394072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394072</v>
          </cell>
        </row>
        <row r="432">
          <cell r="A432" t="str">
            <v>1</v>
          </cell>
          <cell r="B432" t="str">
            <v>株式会社　バンダイロジパル</v>
          </cell>
          <cell r="C432" t="str">
            <v>3</v>
          </cell>
          <cell r="D432" t="str">
            <v>事業本部</v>
          </cell>
          <cell r="E432" t="str">
            <v>33</v>
          </cell>
          <cell r="F432" t="str">
            <v>海外業務部</v>
          </cell>
          <cell r="G432" t="str">
            <v>3301</v>
          </cell>
          <cell r="H432" t="str">
            <v>海外業務部</v>
          </cell>
          <cell r="I432" t="str">
            <v>1930</v>
          </cell>
          <cell r="J432" t="str">
            <v>海外業務</v>
          </cell>
          <cell r="K432" t="str">
            <v>1519</v>
          </cell>
          <cell r="L432" t="str">
            <v>海外　東京</v>
          </cell>
          <cell r="M432" t="str">
            <v>15194999999999932199790079000120034海外-12003</v>
          </cell>
          <cell r="N432" t="str">
            <v>4</v>
          </cell>
          <cell r="O432" t="str">
            <v>他店</v>
          </cell>
          <cell r="P432" t="str">
            <v>7900</v>
          </cell>
          <cell r="Q432" t="str">
            <v>㈱ﾘﾝﾄﾞﾊﾞｰｸﾞ</v>
          </cell>
          <cell r="R432" t="str">
            <v>790001</v>
          </cell>
          <cell r="S432" t="str">
            <v>株式会社リンドバーグ －海外－</v>
          </cell>
          <cell r="T432" t="str">
            <v>4海外</v>
          </cell>
          <cell r="U432" t="str">
            <v>2003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67800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67800</v>
          </cell>
          <cell r="AJ432">
            <v>67800</v>
          </cell>
        </row>
        <row r="433">
          <cell r="A433" t="str">
            <v>1</v>
          </cell>
          <cell r="B433" t="str">
            <v>株式会社　バンダイロジパル</v>
          </cell>
          <cell r="C433" t="str">
            <v>3</v>
          </cell>
          <cell r="D433" t="str">
            <v>事業本部</v>
          </cell>
          <cell r="E433" t="str">
            <v>33</v>
          </cell>
          <cell r="F433" t="str">
            <v>海外業務部</v>
          </cell>
          <cell r="G433" t="str">
            <v>3301</v>
          </cell>
          <cell r="H433" t="str">
            <v>海外業務部</v>
          </cell>
          <cell r="I433" t="str">
            <v>1930</v>
          </cell>
          <cell r="J433" t="str">
            <v>海外業務</v>
          </cell>
          <cell r="K433" t="str">
            <v>1519</v>
          </cell>
          <cell r="L433" t="str">
            <v>海外　東京</v>
          </cell>
          <cell r="M433" t="str">
            <v>15194999999999932199790099999999999合計-0</v>
          </cell>
          <cell r="N433" t="str">
            <v>4</v>
          </cell>
          <cell r="P433" t="str">
            <v>7900</v>
          </cell>
          <cell r="Q433" t="str">
            <v>　前　年　合　計　</v>
          </cell>
          <cell r="U433" t="str">
            <v>2002</v>
          </cell>
          <cell r="V433">
            <v>0</v>
          </cell>
          <cell r="W433">
            <v>200348</v>
          </cell>
          <cell r="X433">
            <v>0</v>
          </cell>
          <cell r="Y433">
            <v>132945</v>
          </cell>
          <cell r="Z433">
            <v>60779</v>
          </cell>
          <cell r="AA433">
            <v>0</v>
          </cell>
          <cell r="AB433">
            <v>394072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394072</v>
          </cell>
        </row>
        <row r="434">
          <cell r="A434" t="str">
            <v>1</v>
          </cell>
          <cell r="B434" t="str">
            <v>株式会社　バンダイロジパル</v>
          </cell>
          <cell r="C434" t="str">
            <v>3</v>
          </cell>
          <cell r="D434" t="str">
            <v>事業本部</v>
          </cell>
          <cell r="E434" t="str">
            <v>33</v>
          </cell>
          <cell r="F434" t="str">
            <v>海外業務部</v>
          </cell>
          <cell r="G434" t="str">
            <v>3301</v>
          </cell>
          <cell r="H434" t="str">
            <v>海外業務部</v>
          </cell>
          <cell r="I434" t="str">
            <v>1930</v>
          </cell>
          <cell r="J434" t="str">
            <v>海外業務</v>
          </cell>
          <cell r="K434" t="str">
            <v>1519</v>
          </cell>
          <cell r="L434" t="str">
            <v>海外　東京</v>
          </cell>
          <cell r="M434" t="str">
            <v>15194999999999932199790099999999999合計-1</v>
          </cell>
          <cell r="N434" t="str">
            <v>4</v>
          </cell>
          <cell r="P434" t="str">
            <v>7900</v>
          </cell>
          <cell r="Q434" t="str">
            <v>　当　年　合　計　</v>
          </cell>
          <cell r="U434" t="str">
            <v>2003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67800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67800</v>
          </cell>
          <cell r="AJ434">
            <v>67800</v>
          </cell>
        </row>
        <row r="435">
          <cell r="A435" t="str">
            <v>1</v>
          </cell>
          <cell r="B435" t="str">
            <v>株式会社　バンダイロジパル</v>
          </cell>
          <cell r="C435" t="str">
            <v>3</v>
          </cell>
          <cell r="D435" t="str">
            <v>事業本部</v>
          </cell>
          <cell r="E435" t="str">
            <v>33</v>
          </cell>
          <cell r="F435" t="str">
            <v>海外業務部</v>
          </cell>
          <cell r="G435" t="str">
            <v>3301</v>
          </cell>
          <cell r="H435" t="str">
            <v>海外業務部</v>
          </cell>
          <cell r="I435" t="str">
            <v>1930</v>
          </cell>
          <cell r="J435" t="str">
            <v>海外業務</v>
          </cell>
          <cell r="K435" t="str">
            <v>1519</v>
          </cell>
          <cell r="L435" t="str">
            <v>海外　東京</v>
          </cell>
          <cell r="M435" t="str">
            <v>15194999999999932199790099999合計-2</v>
          </cell>
          <cell r="N435" t="str">
            <v>4</v>
          </cell>
          <cell r="P435" t="str">
            <v>7900</v>
          </cell>
          <cell r="Q435" t="str">
            <v>　昨　年　対　比（％）</v>
          </cell>
          <cell r="V435">
            <v>100</v>
          </cell>
          <cell r="W435">
            <v>0</v>
          </cell>
          <cell r="X435">
            <v>100</v>
          </cell>
          <cell r="Y435">
            <v>0</v>
          </cell>
          <cell r="Z435">
            <v>0</v>
          </cell>
          <cell r="AA435">
            <v>100</v>
          </cell>
          <cell r="AB435">
            <v>0</v>
          </cell>
          <cell r="AC435">
            <v>100</v>
          </cell>
          <cell r="AD435">
            <v>100</v>
          </cell>
          <cell r="AE435">
            <v>100</v>
          </cell>
          <cell r="AF435">
            <v>100</v>
          </cell>
          <cell r="AG435">
            <v>100</v>
          </cell>
          <cell r="AH435">
            <v>100</v>
          </cell>
          <cell r="AI435">
            <v>100</v>
          </cell>
          <cell r="AJ435">
            <v>17</v>
          </cell>
        </row>
        <row r="436">
          <cell r="A436" t="str">
            <v>1</v>
          </cell>
          <cell r="B436" t="str">
            <v>株式会社　バンダイロジパル</v>
          </cell>
          <cell r="C436" t="str">
            <v>3</v>
          </cell>
          <cell r="D436" t="str">
            <v>事業本部</v>
          </cell>
          <cell r="E436" t="str">
            <v>33</v>
          </cell>
          <cell r="F436" t="str">
            <v>海外業務部</v>
          </cell>
          <cell r="G436" t="str">
            <v>3301</v>
          </cell>
          <cell r="H436" t="str">
            <v>海外業務部</v>
          </cell>
          <cell r="I436" t="str">
            <v>1930</v>
          </cell>
          <cell r="J436" t="str">
            <v>海外業務</v>
          </cell>
          <cell r="K436" t="str">
            <v>1519</v>
          </cell>
          <cell r="L436" t="str">
            <v>海外　東京</v>
          </cell>
          <cell r="M436" t="str">
            <v>15194999999999999999014101410020024海外-12002</v>
          </cell>
          <cell r="N436" t="str">
            <v>4</v>
          </cell>
          <cell r="O436" t="str">
            <v>他店</v>
          </cell>
          <cell r="P436" t="str">
            <v>0141</v>
          </cell>
          <cell r="Q436" t="str">
            <v>㈱ ｱｲｺ</v>
          </cell>
          <cell r="R436" t="str">
            <v>014100</v>
          </cell>
          <cell r="S436" t="str">
            <v>株式会社 アイコ（海外）</v>
          </cell>
          <cell r="T436" t="str">
            <v>4海外</v>
          </cell>
          <cell r="U436" t="str">
            <v>2002</v>
          </cell>
          <cell r="V436">
            <v>0</v>
          </cell>
          <cell r="W436">
            <v>0</v>
          </cell>
          <cell r="X436">
            <v>0</v>
          </cell>
          <cell r="Y436">
            <v>78970</v>
          </cell>
          <cell r="Z436">
            <v>0</v>
          </cell>
          <cell r="AA436">
            <v>0</v>
          </cell>
          <cell r="AB436">
            <v>78970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78970</v>
          </cell>
        </row>
        <row r="437">
          <cell r="A437" t="str">
            <v>1</v>
          </cell>
          <cell r="B437" t="str">
            <v>株式会社　バンダイロジパル</v>
          </cell>
          <cell r="C437" t="str">
            <v>3</v>
          </cell>
          <cell r="D437" t="str">
            <v>事業本部</v>
          </cell>
          <cell r="E437" t="str">
            <v>33</v>
          </cell>
          <cell r="F437" t="str">
            <v>海外業務部</v>
          </cell>
          <cell r="G437" t="str">
            <v>3301</v>
          </cell>
          <cell r="H437" t="str">
            <v>海外業務部</v>
          </cell>
          <cell r="I437" t="str">
            <v>1930</v>
          </cell>
          <cell r="J437" t="str">
            <v>海外業務</v>
          </cell>
          <cell r="K437" t="str">
            <v>1519</v>
          </cell>
          <cell r="L437" t="str">
            <v>海外　東京</v>
          </cell>
          <cell r="M437" t="str">
            <v>15194999999999999999014199999999999合計-0</v>
          </cell>
          <cell r="N437" t="str">
            <v>4</v>
          </cell>
          <cell r="P437" t="str">
            <v>0141</v>
          </cell>
          <cell r="Q437" t="str">
            <v>　前　年　合　計　</v>
          </cell>
          <cell r="U437" t="str">
            <v>2002</v>
          </cell>
          <cell r="V437">
            <v>0</v>
          </cell>
          <cell r="W437">
            <v>0</v>
          </cell>
          <cell r="X437">
            <v>0</v>
          </cell>
          <cell r="Y437">
            <v>78970</v>
          </cell>
          <cell r="Z437">
            <v>0</v>
          </cell>
          <cell r="AA437">
            <v>0</v>
          </cell>
          <cell r="AB437">
            <v>78970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78970</v>
          </cell>
        </row>
        <row r="438">
          <cell r="A438" t="str">
            <v>1</v>
          </cell>
          <cell r="B438" t="str">
            <v>株式会社　バンダイロジパル</v>
          </cell>
          <cell r="C438" t="str">
            <v>3</v>
          </cell>
          <cell r="D438" t="str">
            <v>事業本部</v>
          </cell>
          <cell r="E438" t="str">
            <v>33</v>
          </cell>
          <cell r="F438" t="str">
            <v>海外業務部</v>
          </cell>
          <cell r="G438" t="str">
            <v>3301</v>
          </cell>
          <cell r="H438" t="str">
            <v>海外業務部</v>
          </cell>
          <cell r="I438" t="str">
            <v>1930</v>
          </cell>
          <cell r="J438" t="str">
            <v>海外業務</v>
          </cell>
          <cell r="K438" t="str">
            <v>1519</v>
          </cell>
          <cell r="L438" t="str">
            <v>海外　東京</v>
          </cell>
          <cell r="M438" t="str">
            <v>15194999999999999999233323330020024海外-12002</v>
          </cell>
          <cell r="N438" t="str">
            <v>4</v>
          </cell>
          <cell r="O438" t="str">
            <v>他店</v>
          </cell>
          <cell r="P438" t="str">
            <v>2333</v>
          </cell>
          <cell r="Q438" t="str">
            <v>㈱ ｼﾞｰ･ﾃｯｸ</v>
          </cell>
          <cell r="R438" t="str">
            <v>233300</v>
          </cell>
          <cell r="S438" t="str">
            <v>株式会社 ジー・テック 海外</v>
          </cell>
          <cell r="T438" t="str">
            <v>4海外</v>
          </cell>
          <cell r="U438" t="str">
            <v>2002</v>
          </cell>
          <cell r="V438">
            <v>41095</v>
          </cell>
          <cell r="W438">
            <v>254359</v>
          </cell>
          <cell r="X438">
            <v>151507</v>
          </cell>
          <cell r="Y438">
            <v>0</v>
          </cell>
          <cell r="Z438">
            <v>89300</v>
          </cell>
          <cell r="AA438">
            <v>65750</v>
          </cell>
          <cell r="AB438">
            <v>602011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602011</v>
          </cell>
        </row>
        <row r="439">
          <cell r="A439" t="str">
            <v>1</v>
          </cell>
          <cell r="B439" t="str">
            <v>株式会社　バンダイロジパル</v>
          </cell>
          <cell r="C439" t="str">
            <v>3</v>
          </cell>
          <cell r="D439" t="str">
            <v>事業本部</v>
          </cell>
          <cell r="E439" t="str">
            <v>33</v>
          </cell>
          <cell r="F439" t="str">
            <v>海外業務部</v>
          </cell>
          <cell r="G439" t="str">
            <v>3301</v>
          </cell>
          <cell r="H439" t="str">
            <v>海外業務部</v>
          </cell>
          <cell r="I439" t="str">
            <v>1930</v>
          </cell>
          <cell r="J439" t="str">
            <v>海外業務</v>
          </cell>
          <cell r="K439" t="str">
            <v>1519</v>
          </cell>
          <cell r="L439" t="str">
            <v>海外　東京</v>
          </cell>
          <cell r="M439" t="str">
            <v>15194999999999999999233399999999999合計-0</v>
          </cell>
          <cell r="N439" t="str">
            <v>4</v>
          </cell>
          <cell r="P439" t="str">
            <v>2333</v>
          </cell>
          <cell r="Q439" t="str">
            <v>　前　年　合　計　</v>
          </cell>
          <cell r="U439" t="str">
            <v>2002</v>
          </cell>
          <cell r="V439">
            <v>41095</v>
          </cell>
          <cell r="W439">
            <v>254359</v>
          </cell>
          <cell r="X439">
            <v>151507</v>
          </cell>
          <cell r="Y439">
            <v>0</v>
          </cell>
          <cell r="Z439">
            <v>89300</v>
          </cell>
          <cell r="AA439">
            <v>65750</v>
          </cell>
          <cell r="AB439">
            <v>602011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602011</v>
          </cell>
        </row>
        <row r="440">
          <cell r="A440" t="str">
            <v>1</v>
          </cell>
          <cell r="B440" t="str">
            <v>株式会社　バンダイロジパル</v>
          </cell>
          <cell r="C440" t="str">
            <v>3</v>
          </cell>
          <cell r="D440" t="str">
            <v>事業本部</v>
          </cell>
          <cell r="E440" t="str">
            <v>33</v>
          </cell>
          <cell r="F440" t="str">
            <v>海外業務部</v>
          </cell>
          <cell r="G440" t="str">
            <v>3301</v>
          </cell>
          <cell r="H440" t="str">
            <v>海外業務部</v>
          </cell>
          <cell r="I440" t="str">
            <v>1930</v>
          </cell>
          <cell r="J440" t="str">
            <v>海外業務</v>
          </cell>
          <cell r="K440" t="str">
            <v>1519</v>
          </cell>
          <cell r="L440" t="str">
            <v>海外　東京</v>
          </cell>
          <cell r="M440" t="str">
            <v>15194999999999999999233423340020024海外-12002</v>
          </cell>
          <cell r="N440" t="str">
            <v>4</v>
          </cell>
          <cell r="O440" t="str">
            <v>他店</v>
          </cell>
          <cell r="P440" t="str">
            <v>2334</v>
          </cell>
          <cell r="Q440" t="str">
            <v>ｼﾞｬﾊﾟﾝﾛｯｼﾞﾝｸﾞｼｽﾃﾑ㈱</v>
          </cell>
          <cell r="R440" t="str">
            <v>233400</v>
          </cell>
          <cell r="S440" t="str">
            <v>ジャパンロッジングシステム株式会社</v>
          </cell>
          <cell r="T440" t="str">
            <v>4海外</v>
          </cell>
          <cell r="U440" t="str">
            <v>2002</v>
          </cell>
          <cell r="V440">
            <v>0</v>
          </cell>
          <cell r="W440">
            <v>0</v>
          </cell>
          <cell r="X440">
            <v>0</v>
          </cell>
          <cell r="Y440">
            <v>-119417</v>
          </cell>
          <cell r="Z440">
            <v>0</v>
          </cell>
          <cell r="AA440">
            <v>0</v>
          </cell>
          <cell r="AB440">
            <v>-119417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-119417</v>
          </cell>
        </row>
        <row r="441">
          <cell r="A441" t="str">
            <v>1</v>
          </cell>
          <cell r="B441" t="str">
            <v>株式会社　バンダイロジパル</v>
          </cell>
          <cell r="C441" t="str">
            <v>3</v>
          </cell>
          <cell r="D441" t="str">
            <v>事業本部</v>
          </cell>
          <cell r="E441" t="str">
            <v>33</v>
          </cell>
          <cell r="F441" t="str">
            <v>海外業務部</v>
          </cell>
          <cell r="G441" t="str">
            <v>3301</v>
          </cell>
          <cell r="H441" t="str">
            <v>海外業務部</v>
          </cell>
          <cell r="I441" t="str">
            <v>1930</v>
          </cell>
          <cell r="J441" t="str">
            <v>海外業務</v>
          </cell>
          <cell r="K441" t="str">
            <v>1519</v>
          </cell>
          <cell r="L441" t="str">
            <v>海外　東京</v>
          </cell>
          <cell r="M441" t="str">
            <v>15194999999999999999233499999999999合計-0</v>
          </cell>
          <cell r="N441" t="str">
            <v>4</v>
          </cell>
          <cell r="P441" t="str">
            <v>2334</v>
          </cell>
          <cell r="Q441" t="str">
            <v>　前　年　合　計　</v>
          </cell>
          <cell r="U441" t="str">
            <v>2002</v>
          </cell>
          <cell r="V441">
            <v>0</v>
          </cell>
          <cell r="W441">
            <v>0</v>
          </cell>
          <cell r="X441">
            <v>0</v>
          </cell>
          <cell r="Y441">
            <v>-119417</v>
          </cell>
          <cell r="Z441">
            <v>0</v>
          </cell>
          <cell r="AA441">
            <v>0</v>
          </cell>
          <cell r="AB441">
            <v>-119417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-119417</v>
          </cell>
        </row>
        <row r="442">
          <cell r="A442" t="str">
            <v>1</v>
          </cell>
          <cell r="B442" t="str">
            <v>株式会社　バンダイロジパル</v>
          </cell>
          <cell r="C442" t="str">
            <v>3</v>
          </cell>
          <cell r="D442" t="str">
            <v>事業本部</v>
          </cell>
          <cell r="E442" t="str">
            <v>33</v>
          </cell>
          <cell r="F442" t="str">
            <v>海外業務部</v>
          </cell>
          <cell r="G442" t="str">
            <v>3301</v>
          </cell>
          <cell r="H442" t="str">
            <v>海外業務部</v>
          </cell>
          <cell r="I442" t="str">
            <v>1930</v>
          </cell>
          <cell r="J442" t="str">
            <v>海外業務</v>
          </cell>
          <cell r="K442" t="str">
            <v>1519</v>
          </cell>
          <cell r="L442" t="str">
            <v>海外　東京</v>
          </cell>
          <cell r="M442" t="str">
            <v>15194999999999999999313631360120024海外-12002</v>
          </cell>
          <cell r="N442" t="str">
            <v>4</v>
          </cell>
          <cell r="O442" t="str">
            <v>他店</v>
          </cell>
          <cell r="P442" t="str">
            <v>3136</v>
          </cell>
          <cell r="Q442" t="str">
            <v>㈱ﾀﾑ</v>
          </cell>
          <cell r="R442" t="str">
            <v>313601</v>
          </cell>
          <cell r="S442" t="str">
            <v>株式会社タム　東京事務所 (海外分)</v>
          </cell>
          <cell r="T442" t="str">
            <v>4海外</v>
          </cell>
          <cell r="U442" t="str">
            <v>2002</v>
          </cell>
          <cell r="V442">
            <v>89175</v>
          </cell>
          <cell r="W442">
            <v>0</v>
          </cell>
          <cell r="X442">
            <v>0</v>
          </cell>
          <cell r="Y442">
            <v>0</v>
          </cell>
          <cell r="Z442">
            <v>11910</v>
          </cell>
          <cell r="AA442">
            <v>0</v>
          </cell>
          <cell r="AB442">
            <v>101085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101085</v>
          </cell>
        </row>
        <row r="443">
          <cell r="A443" t="str">
            <v>1</v>
          </cell>
          <cell r="B443" t="str">
            <v>株式会社　バンダイロジパル</v>
          </cell>
          <cell r="C443" t="str">
            <v>3</v>
          </cell>
          <cell r="D443" t="str">
            <v>事業本部</v>
          </cell>
          <cell r="E443" t="str">
            <v>33</v>
          </cell>
          <cell r="F443" t="str">
            <v>海外業務部</v>
          </cell>
          <cell r="G443" t="str">
            <v>3301</v>
          </cell>
          <cell r="H443" t="str">
            <v>海外業務部</v>
          </cell>
          <cell r="I443" t="str">
            <v>1930</v>
          </cell>
          <cell r="J443" t="str">
            <v>海外業務</v>
          </cell>
          <cell r="K443" t="str">
            <v>1519</v>
          </cell>
          <cell r="L443" t="str">
            <v>海外　東京</v>
          </cell>
          <cell r="M443" t="str">
            <v>15194999999999999999313699999999999合計-0</v>
          </cell>
          <cell r="N443" t="str">
            <v>4</v>
          </cell>
          <cell r="P443" t="str">
            <v>3136</v>
          </cell>
          <cell r="Q443" t="str">
            <v>　前　年　合　計　</v>
          </cell>
          <cell r="U443" t="str">
            <v>2002</v>
          </cell>
          <cell r="V443">
            <v>89175</v>
          </cell>
          <cell r="W443">
            <v>0</v>
          </cell>
          <cell r="X443">
            <v>0</v>
          </cell>
          <cell r="Y443">
            <v>0</v>
          </cell>
          <cell r="Z443">
            <v>11910</v>
          </cell>
          <cell r="AA443">
            <v>0</v>
          </cell>
          <cell r="AB443">
            <v>101085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101085</v>
          </cell>
        </row>
        <row r="444">
          <cell r="A444" t="str">
            <v>1</v>
          </cell>
          <cell r="B444" t="str">
            <v>株式会社　バンダイロジパル</v>
          </cell>
          <cell r="C444" t="str">
            <v>3</v>
          </cell>
          <cell r="D444" t="str">
            <v>事業本部</v>
          </cell>
          <cell r="E444" t="str">
            <v>33</v>
          </cell>
          <cell r="F444" t="str">
            <v>海外業務部</v>
          </cell>
          <cell r="G444" t="str">
            <v>3301</v>
          </cell>
          <cell r="H444" t="str">
            <v>海外業務部</v>
          </cell>
          <cell r="I444" t="str">
            <v>1930</v>
          </cell>
          <cell r="J444" t="str">
            <v>海外業務</v>
          </cell>
          <cell r="K444" t="str">
            <v>1519</v>
          </cell>
          <cell r="L444" t="str">
            <v>海外　東京</v>
          </cell>
          <cell r="M444" t="str">
            <v>15194999999999999999396039600020024海外-12002</v>
          </cell>
          <cell r="N444" t="str">
            <v>4</v>
          </cell>
          <cell r="O444" t="str">
            <v>他店</v>
          </cell>
          <cell r="P444" t="str">
            <v>3960</v>
          </cell>
          <cell r="Q444" t="str">
            <v>凸版印刷株式会社　情報・出版事業本部</v>
          </cell>
          <cell r="R444" t="str">
            <v>396000</v>
          </cell>
          <cell r="S444" t="str">
            <v>凸版印刷株式会社　情報・出版事業本部</v>
          </cell>
          <cell r="T444" t="str">
            <v>4海外</v>
          </cell>
          <cell r="U444" t="str">
            <v>2002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149162</v>
          </cell>
          <cell r="AE444">
            <v>428948</v>
          </cell>
          <cell r="AF444">
            <v>0</v>
          </cell>
          <cell r="AG444">
            <v>0</v>
          </cell>
          <cell r="AH444">
            <v>0</v>
          </cell>
          <cell r="AI444">
            <v>578110</v>
          </cell>
          <cell r="AJ444">
            <v>578110</v>
          </cell>
        </row>
        <row r="445">
          <cell r="A445" t="str">
            <v>1</v>
          </cell>
          <cell r="B445" t="str">
            <v>株式会社　バンダイロジパル</v>
          </cell>
          <cell r="C445" t="str">
            <v>3</v>
          </cell>
          <cell r="D445" t="str">
            <v>事業本部</v>
          </cell>
          <cell r="E445" t="str">
            <v>33</v>
          </cell>
          <cell r="F445" t="str">
            <v>海外業務部</v>
          </cell>
          <cell r="G445" t="str">
            <v>3301</v>
          </cell>
          <cell r="H445" t="str">
            <v>海外業務部</v>
          </cell>
          <cell r="I445" t="str">
            <v>1930</v>
          </cell>
          <cell r="J445" t="str">
            <v>海外業務</v>
          </cell>
          <cell r="K445" t="str">
            <v>1519</v>
          </cell>
          <cell r="L445" t="str">
            <v>海外　東京</v>
          </cell>
          <cell r="M445" t="str">
            <v>15194999999999999999396099999999999合計-0</v>
          </cell>
          <cell r="N445" t="str">
            <v>4</v>
          </cell>
          <cell r="P445" t="str">
            <v>3960</v>
          </cell>
          <cell r="Q445" t="str">
            <v>　前　年　合　計　</v>
          </cell>
          <cell r="U445" t="str">
            <v>2002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149162</v>
          </cell>
          <cell r="AE445">
            <v>428948</v>
          </cell>
          <cell r="AF445">
            <v>0</v>
          </cell>
          <cell r="AG445">
            <v>0</v>
          </cell>
          <cell r="AH445">
            <v>0</v>
          </cell>
          <cell r="AI445">
            <v>578110</v>
          </cell>
          <cell r="AJ445">
            <v>578110</v>
          </cell>
        </row>
        <row r="446">
          <cell r="A446" t="str">
            <v>1</v>
          </cell>
          <cell r="B446" t="str">
            <v>株式会社　バンダイロジパル</v>
          </cell>
          <cell r="C446" t="str">
            <v>3</v>
          </cell>
          <cell r="D446" t="str">
            <v>事業本部</v>
          </cell>
          <cell r="E446" t="str">
            <v>33</v>
          </cell>
          <cell r="F446" t="str">
            <v>海外業務部</v>
          </cell>
          <cell r="G446" t="str">
            <v>3301</v>
          </cell>
          <cell r="H446" t="str">
            <v>海外業務部</v>
          </cell>
          <cell r="I446" t="str">
            <v>1930</v>
          </cell>
          <cell r="J446" t="str">
            <v>海外業務</v>
          </cell>
          <cell r="K446" t="str">
            <v>1519</v>
          </cell>
          <cell r="L446" t="str">
            <v>海外　東京</v>
          </cell>
          <cell r="M446" t="str">
            <v>15194999999999999999436243620020024海外-12002</v>
          </cell>
          <cell r="N446" t="str">
            <v>4</v>
          </cell>
          <cell r="O446" t="str">
            <v>他店</v>
          </cell>
          <cell r="P446" t="str">
            <v>4362</v>
          </cell>
          <cell r="Q446" t="str">
            <v>日本コーバン㈱</v>
          </cell>
          <cell r="R446" t="str">
            <v>436200</v>
          </cell>
          <cell r="S446" t="str">
            <v>日本コーバン㈱</v>
          </cell>
          <cell r="T446" t="str">
            <v>4海外</v>
          </cell>
          <cell r="U446" t="str">
            <v>2002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65586</v>
          </cell>
          <cell r="AB446">
            <v>65586</v>
          </cell>
          <cell r="AC446">
            <v>158059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158059</v>
          </cell>
          <cell r="AJ446">
            <v>223645</v>
          </cell>
        </row>
        <row r="447">
          <cell r="A447" t="str">
            <v>1</v>
          </cell>
          <cell r="B447" t="str">
            <v>株式会社　バンダイロジパル</v>
          </cell>
          <cell r="C447" t="str">
            <v>3</v>
          </cell>
          <cell r="D447" t="str">
            <v>事業本部</v>
          </cell>
          <cell r="E447" t="str">
            <v>33</v>
          </cell>
          <cell r="F447" t="str">
            <v>海外業務部</v>
          </cell>
          <cell r="G447" t="str">
            <v>3301</v>
          </cell>
          <cell r="H447" t="str">
            <v>海外業務部</v>
          </cell>
          <cell r="I447" t="str">
            <v>1930</v>
          </cell>
          <cell r="J447" t="str">
            <v>海外業務</v>
          </cell>
          <cell r="K447" t="str">
            <v>1519</v>
          </cell>
          <cell r="L447" t="str">
            <v>海外　東京</v>
          </cell>
          <cell r="M447" t="str">
            <v>15194999999999999999436299999999999合計-0</v>
          </cell>
          <cell r="N447" t="str">
            <v>4</v>
          </cell>
          <cell r="P447" t="str">
            <v>4362</v>
          </cell>
          <cell r="Q447" t="str">
            <v>　前　年　合　計　</v>
          </cell>
          <cell r="U447" t="str">
            <v>2002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65586</v>
          </cell>
          <cell r="AB447">
            <v>65586</v>
          </cell>
          <cell r="AC447">
            <v>158059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158059</v>
          </cell>
          <cell r="AJ447">
            <v>223645</v>
          </cell>
        </row>
        <row r="448">
          <cell r="A448" t="str">
            <v>1</v>
          </cell>
          <cell r="B448" t="str">
            <v>株式会社　バンダイロジパル</v>
          </cell>
          <cell r="C448" t="str">
            <v>3</v>
          </cell>
          <cell r="D448" t="str">
            <v>事業本部</v>
          </cell>
          <cell r="E448" t="str">
            <v>33</v>
          </cell>
          <cell r="F448" t="str">
            <v>海外業務部</v>
          </cell>
          <cell r="G448" t="str">
            <v>3301</v>
          </cell>
          <cell r="H448" t="str">
            <v>海外業務部</v>
          </cell>
          <cell r="I448" t="str">
            <v>1930</v>
          </cell>
          <cell r="J448" t="str">
            <v>海外業務</v>
          </cell>
          <cell r="K448" t="str">
            <v>1519</v>
          </cell>
          <cell r="L448" t="str">
            <v>海外　東京</v>
          </cell>
          <cell r="M448" t="str">
            <v>15194999999999999999531153110120024海外-12002</v>
          </cell>
          <cell r="N448" t="str">
            <v>4</v>
          </cell>
          <cell r="O448" t="str">
            <v>他店</v>
          </cell>
          <cell r="P448" t="str">
            <v>5311</v>
          </cell>
          <cell r="Q448" t="str">
            <v>㈱ドリームオフィス</v>
          </cell>
          <cell r="R448" t="str">
            <v>531101</v>
          </cell>
          <cell r="S448" t="str">
            <v>(株)ﾋﾞｯｸﾞ(海外)</v>
          </cell>
          <cell r="T448" t="str">
            <v>4海外</v>
          </cell>
          <cell r="U448" t="str">
            <v>2002</v>
          </cell>
          <cell r="V448">
            <v>-33000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-33000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-33000</v>
          </cell>
        </row>
        <row r="449">
          <cell r="A449" t="str">
            <v>1</v>
          </cell>
          <cell r="B449" t="str">
            <v>株式会社　バンダイロジパル</v>
          </cell>
          <cell r="C449" t="str">
            <v>3</v>
          </cell>
          <cell r="D449" t="str">
            <v>事業本部</v>
          </cell>
          <cell r="E449" t="str">
            <v>33</v>
          </cell>
          <cell r="F449" t="str">
            <v>海外業務部</v>
          </cell>
          <cell r="G449" t="str">
            <v>3301</v>
          </cell>
          <cell r="H449" t="str">
            <v>海外業務部</v>
          </cell>
          <cell r="I449" t="str">
            <v>1930</v>
          </cell>
          <cell r="J449" t="str">
            <v>海外業務</v>
          </cell>
          <cell r="K449" t="str">
            <v>1519</v>
          </cell>
          <cell r="L449" t="str">
            <v>海外　東京</v>
          </cell>
          <cell r="M449" t="str">
            <v>15194999999999999999531199999999999合計-0</v>
          </cell>
          <cell r="N449" t="str">
            <v>4</v>
          </cell>
          <cell r="P449" t="str">
            <v>5311</v>
          </cell>
          <cell r="Q449" t="str">
            <v>　前　年　合　計　</v>
          </cell>
          <cell r="U449" t="str">
            <v>2002</v>
          </cell>
          <cell r="V449">
            <v>-33000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-33000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-33000</v>
          </cell>
        </row>
        <row r="450">
          <cell r="A450" t="str">
            <v>1</v>
          </cell>
          <cell r="B450" t="str">
            <v>株式会社　バンダイロジパル</v>
          </cell>
          <cell r="C450" t="str">
            <v>3</v>
          </cell>
          <cell r="D450" t="str">
            <v>事業本部</v>
          </cell>
          <cell r="E450" t="str">
            <v>33</v>
          </cell>
          <cell r="F450" t="str">
            <v>海外業務部</v>
          </cell>
          <cell r="G450" t="str">
            <v>3301</v>
          </cell>
          <cell r="H450" t="str">
            <v>海外業務部</v>
          </cell>
          <cell r="I450" t="str">
            <v>1930</v>
          </cell>
          <cell r="J450" t="str">
            <v>海外業務</v>
          </cell>
          <cell r="K450" t="str">
            <v>1519</v>
          </cell>
          <cell r="L450" t="str">
            <v>海外　東京</v>
          </cell>
          <cell r="M450" t="str">
            <v>15194999999999999999553755370120024海外-12002</v>
          </cell>
          <cell r="N450" t="str">
            <v>4</v>
          </cell>
          <cell r="O450" t="str">
            <v>他店</v>
          </cell>
          <cell r="P450" t="str">
            <v>5537</v>
          </cell>
          <cell r="Q450" t="str">
            <v>不二貿易 ㈱</v>
          </cell>
          <cell r="R450" t="str">
            <v>553701</v>
          </cell>
          <cell r="S450" t="str">
            <v>不二貿易株式会社 海外</v>
          </cell>
          <cell r="T450" t="str">
            <v>4海外</v>
          </cell>
          <cell r="U450" t="str">
            <v>2002</v>
          </cell>
          <cell r="V450">
            <v>0</v>
          </cell>
          <cell r="W450">
            <v>50800</v>
          </cell>
          <cell r="X450">
            <v>42600</v>
          </cell>
          <cell r="Y450">
            <v>0</v>
          </cell>
          <cell r="Z450">
            <v>0</v>
          </cell>
          <cell r="AA450">
            <v>0</v>
          </cell>
          <cell r="AB450">
            <v>93400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93400</v>
          </cell>
        </row>
        <row r="451">
          <cell r="A451" t="str">
            <v>1</v>
          </cell>
          <cell r="B451" t="str">
            <v>株式会社　バンダイロジパル</v>
          </cell>
          <cell r="C451" t="str">
            <v>3</v>
          </cell>
          <cell r="D451" t="str">
            <v>事業本部</v>
          </cell>
          <cell r="E451" t="str">
            <v>33</v>
          </cell>
          <cell r="F451" t="str">
            <v>海外業務部</v>
          </cell>
          <cell r="G451" t="str">
            <v>3301</v>
          </cell>
          <cell r="H451" t="str">
            <v>海外業務部</v>
          </cell>
          <cell r="I451" t="str">
            <v>1930</v>
          </cell>
          <cell r="J451" t="str">
            <v>海外業務</v>
          </cell>
          <cell r="K451" t="str">
            <v>1519</v>
          </cell>
          <cell r="L451" t="str">
            <v>海外　東京</v>
          </cell>
          <cell r="M451" t="str">
            <v>15194999999999999999553799999999999合計-0</v>
          </cell>
          <cell r="N451" t="str">
            <v>4</v>
          </cell>
          <cell r="P451" t="str">
            <v>5537</v>
          </cell>
          <cell r="Q451" t="str">
            <v>　前　年　合　計　</v>
          </cell>
          <cell r="U451" t="str">
            <v>2002</v>
          </cell>
          <cell r="V451">
            <v>0</v>
          </cell>
          <cell r="W451">
            <v>50800</v>
          </cell>
          <cell r="X451">
            <v>42600</v>
          </cell>
          <cell r="Y451">
            <v>0</v>
          </cell>
          <cell r="Z451">
            <v>0</v>
          </cell>
          <cell r="AA451">
            <v>0</v>
          </cell>
          <cell r="AB451">
            <v>93400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93400</v>
          </cell>
        </row>
        <row r="452">
          <cell r="A452" t="str">
            <v>1</v>
          </cell>
          <cell r="B452" t="str">
            <v>株式会社　バンダイロジパル</v>
          </cell>
          <cell r="C452" t="str">
            <v>3</v>
          </cell>
          <cell r="D452" t="str">
            <v>事業本部</v>
          </cell>
          <cell r="E452" t="str">
            <v>33</v>
          </cell>
          <cell r="F452" t="str">
            <v>海外業務部</v>
          </cell>
          <cell r="G452" t="str">
            <v>3301</v>
          </cell>
          <cell r="H452" t="str">
            <v>海外業務部</v>
          </cell>
          <cell r="I452" t="str">
            <v>1930</v>
          </cell>
          <cell r="J452" t="str">
            <v>海外業務</v>
          </cell>
          <cell r="K452" t="str">
            <v>1519</v>
          </cell>
          <cell r="L452" t="str">
            <v>海外　東京</v>
          </cell>
          <cell r="M452" t="str">
            <v>15194999999999999999554255420020024海外-12002</v>
          </cell>
          <cell r="N452" t="str">
            <v>4</v>
          </cell>
          <cell r="O452" t="str">
            <v>他店</v>
          </cell>
          <cell r="P452" t="str">
            <v>5542</v>
          </cell>
          <cell r="Q452" t="str">
            <v>ﾌﾙﾀ製菓 ㈱</v>
          </cell>
          <cell r="R452" t="str">
            <v>554200</v>
          </cell>
          <cell r="S452" t="str">
            <v>フルタ製菓　株式会社</v>
          </cell>
          <cell r="T452" t="str">
            <v>4海外</v>
          </cell>
          <cell r="U452" t="str">
            <v>2002</v>
          </cell>
          <cell r="V452">
            <v>149270</v>
          </cell>
          <cell r="W452">
            <v>437639</v>
          </cell>
          <cell r="X452">
            <v>704850</v>
          </cell>
          <cell r="Y452">
            <v>1448750</v>
          </cell>
          <cell r="Z452">
            <v>0</v>
          </cell>
          <cell r="AA452">
            <v>0</v>
          </cell>
          <cell r="AB452">
            <v>2740509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2740509</v>
          </cell>
        </row>
        <row r="453">
          <cell r="A453" t="str">
            <v>1</v>
          </cell>
          <cell r="B453" t="str">
            <v>株式会社　バンダイロジパル</v>
          </cell>
          <cell r="C453" t="str">
            <v>3</v>
          </cell>
          <cell r="D453" t="str">
            <v>事業本部</v>
          </cell>
          <cell r="E453" t="str">
            <v>33</v>
          </cell>
          <cell r="F453" t="str">
            <v>海外業務部</v>
          </cell>
          <cell r="G453" t="str">
            <v>3301</v>
          </cell>
          <cell r="H453" t="str">
            <v>海外業務部</v>
          </cell>
          <cell r="I453" t="str">
            <v>1930</v>
          </cell>
          <cell r="J453" t="str">
            <v>海外業務</v>
          </cell>
          <cell r="K453" t="str">
            <v>1519</v>
          </cell>
          <cell r="L453" t="str">
            <v>海外　東京</v>
          </cell>
          <cell r="M453" t="str">
            <v>15194999999999999999554299999999999合計-0</v>
          </cell>
          <cell r="N453" t="str">
            <v>4</v>
          </cell>
          <cell r="P453" t="str">
            <v>5542</v>
          </cell>
          <cell r="Q453" t="str">
            <v>　前　年　合　計　</v>
          </cell>
          <cell r="U453" t="str">
            <v>2002</v>
          </cell>
          <cell r="V453">
            <v>149270</v>
          </cell>
          <cell r="W453">
            <v>437639</v>
          </cell>
          <cell r="X453">
            <v>704850</v>
          </cell>
          <cell r="Y453">
            <v>1448750</v>
          </cell>
          <cell r="Z453">
            <v>0</v>
          </cell>
          <cell r="AA453">
            <v>0</v>
          </cell>
          <cell r="AB453">
            <v>2740509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2740509</v>
          </cell>
        </row>
        <row r="454">
          <cell r="A454" t="str">
            <v>1</v>
          </cell>
          <cell r="B454" t="str">
            <v>株式会社　バンダイロジパル</v>
          </cell>
          <cell r="C454" t="str">
            <v>3</v>
          </cell>
          <cell r="D454" t="str">
            <v>事業本部</v>
          </cell>
          <cell r="E454" t="str">
            <v>33</v>
          </cell>
          <cell r="F454" t="str">
            <v>海外業務部</v>
          </cell>
          <cell r="G454" t="str">
            <v>3301</v>
          </cell>
          <cell r="H454" t="str">
            <v>海外業務部</v>
          </cell>
          <cell r="I454" t="str">
            <v>1930</v>
          </cell>
          <cell r="J454" t="str">
            <v>海外業務</v>
          </cell>
          <cell r="K454" t="str">
            <v>1519</v>
          </cell>
          <cell r="L454" t="str">
            <v>海外　東京</v>
          </cell>
          <cell r="M454" t="str">
            <v>15194999999999999999690269020720024海外-12002</v>
          </cell>
          <cell r="N454" t="str">
            <v>4</v>
          </cell>
          <cell r="O454" t="str">
            <v>他店</v>
          </cell>
          <cell r="P454" t="str">
            <v>6902</v>
          </cell>
          <cell r="Q454" t="str">
            <v>㈱ﾓﾘｶﾞﾝｸﾞ</v>
          </cell>
          <cell r="R454" t="str">
            <v>690207</v>
          </cell>
          <cell r="S454" t="str">
            <v>株式会社モリガング  -海外-</v>
          </cell>
          <cell r="T454" t="str">
            <v>4海外</v>
          </cell>
          <cell r="U454" t="str">
            <v>2002</v>
          </cell>
          <cell r="V454">
            <v>365388</v>
          </cell>
          <cell r="W454">
            <v>419465</v>
          </cell>
          <cell r="X454">
            <v>107939</v>
          </cell>
          <cell r="Y454">
            <v>82300</v>
          </cell>
          <cell r="Z454">
            <v>0</v>
          </cell>
          <cell r="AA454">
            <v>0</v>
          </cell>
          <cell r="AB454">
            <v>975092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975092</v>
          </cell>
        </row>
        <row r="455">
          <cell r="A455" t="str">
            <v>1</v>
          </cell>
          <cell r="B455" t="str">
            <v>株式会社　バンダイロジパル</v>
          </cell>
          <cell r="C455" t="str">
            <v>3</v>
          </cell>
          <cell r="D455" t="str">
            <v>事業本部</v>
          </cell>
          <cell r="E455" t="str">
            <v>33</v>
          </cell>
          <cell r="F455" t="str">
            <v>海外業務部</v>
          </cell>
          <cell r="G455" t="str">
            <v>3301</v>
          </cell>
          <cell r="H455" t="str">
            <v>海外業務部</v>
          </cell>
          <cell r="I455" t="str">
            <v>1930</v>
          </cell>
          <cell r="J455" t="str">
            <v>海外業務</v>
          </cell>
          <cell r="K455" t="str">
            <v>1519</v>
          </cell>
          <cell r="L455" t="str">
            <v>海外　東京</v>
          </cell>
          <cell r="M455" t="str">
            <v>15194999999999999999690299999999999合計-0</v>
          </cell>
          <cell r="N455" t="str">
            <v>4</v>
          </cell>
          <cell r="P455" t="str">
            <v>6902</v>
          </cell>
          <cell r="Q455" t="str">
            <v>　前　年　合　計　</v>
          </cell>
          <cell r="U455" t="str">
            <v>2002</v>
          </cell>
          <cell r="V455">
            <v>365388</v>
          </cell>
          <cell r="W455">
            <v>419465</v>
          </cell>
          <cell r="X455">
            <v>107939</v>
          </cell>
          <cell r="Y455">
            <v>82300</v>
          </cell>
          <cell r="Z455">
            <v>0</v>
          </cell>
          <cell r="AA455">
            <v>0</v>
          </cell>
          <cell r="AB455">
            <v>975092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975092</v>
          </cell>
        </row>
        <row r="456">
          <cell r="A456" t="str">
            <v>1</v>
          </cell>
          <cell r="B456" t="str">
            <v>株式会社　バンダイロジパル</v>
          </cell>
          <cell r="C456" t="str">
            <v>3</v>
          </cell>
          <cell r="D456" t="str">
            <v>事業本部</v>
          </cell>
          <cell r="E456" t="str">
            <v>33</v>
          </cell>
          <cell r="F456" t="str">
            <v>海外業務部</v>
          </cell>
          <cell r="G456" t="str">
            <v>3301</v>
          </cell>
          <cell r="H456" t="str">
            <v>海外業務部</v>
          </cell>
          <cell r="I456" t="str">
            <v>1930</v>
          </cell>
          <cell r="J456" t="str">
            <v>海外業務</v>
          </cell>
          <cell r="K456" t="str">
            <v>1519</v>
          </cell>
          <cell r="L456" t="str">
            <v>海外　東京</v>
          </cell>
          <cell r="M456" t="str">
            <v>15194999999999999999830283020020024海外-12002</v>
          </cell>
          <cell r="N456" t="str">
            <v>4</v>
          </cell>
          <cell r="O456" t="str">
            <v>他店</v>
          </cell>
          <cell r="P456" t="str">
            <v>8302</v>
          </cell>
          <cell r="Q456" t="str">
            <v>㈱ ﾚｯｽﾞ</v>
          </cell>
          <cell r="R456" t="str">
            <v>830200</v>
          </cell>
          <cell r="S456" t="str">
            <v>株式会社　レッズ　(海外)</v>
          </cell>
          <cell r="T456" t="str">
            <v>4海外</v>
          </cell>
          <cell r="U456" t="str">
            <v>2002</v>
          </cell>
          <cell r="V456">
            <v>0</v>
          </cell>
          <cell r="W456">
            <v>54130</v>
          </cell>
          <cell r="X456">
            <v>72695</v>
          </cell>
          <cell r="Y456">
            <v>282278</v>
          </cell>
          <cell r="Z456">
            <v>0</v>
          </cell>
          <cell r="AA456">
            <v>35760</v>
          </cell>
          <cell r="AB456">
            <v>444863</v>
          </cell>
          <cell r="AC456">
            <v>262728</v>
          </cell>
          <cell r="AD456">
            <v>0</v>
          </cell>
          <cell r="AE456">
            <v>175668</v>
          </cell>
          <cell r="AF456">
            <v>61567</v>
          </cell>
          <cell r="AG456">
            <v>171866</v>
          </cell>
          <cell r="AH456">
            <v>45713</v>
          </cell>
          <cell r="AI456">
            <v>717542</v>
          </cell>
          <cell r="AJ456">
            <v>1162405</v>
          </cell>
        </row>
        <row r="457">
          <cell r="A457" t="str">
            <v>1</v>
          </cell>
          <cell r="B457" t="str">
            <v>株式会社　バンダイロジパル</v>
          </cell>
          <cell r="C457" t="str">
            <v>3</v>
          </cell>
          <cell r="D457" t="str">
            <v>事業本部</v>
          </cell>
          <cell r="E457" t="str">
            <v>33</v>
          </cell>
          <cell r="F457" t="str">
            <v>海外業務部</v>
          </cell>
          <cell r="G457" t="str">
            <v>3301</v>
          </cell>
          <cell r="H457" t="str">
            <v>海外業務部</v>
          </cell>
          <cell r="I457" t="str">
            <v>1930</v>
          </cell>
          <cell r="J457" t="str">
            <v>海外業務</v>
          </cell>
          <cell r="K457" t="str">
            <v>1519</v>
          </cell>
          <cell r="L457" t="str">
            <v>海外　東京</v>
          </cell>
          <cell r="M457" t="str">
            <v>15194999999999999999830299999999999合計-0</v>
          </cell>
          <cell r="N457" t="str">
            <v>4</v>
          </cell>
          <cell r="P457" t="str">
            <v>8302</v>
          </cell>
          <cell r="Q457" t="str">
            <v>　前　年　合　計　</v>
          </cell>
          <cell r="U457" t="str">
            <v>2002</v>
          </cell>
          <cell r="V457">
            <v>0</v>
          </cell>
          <cell r="W457">
            <v>54130</v>
          </cell>
          <cell r="X457">
            <v>72695</v>
          </cell>
          <cell r="Y457">
            <v>282278</v>
          </cell>
          <cell r="Z457">
            <v>0</v>
          </cell>
          <cell r="AA457">
            <v>35760</v>
          </cell>
          <cell r="AB457">
            <v>444863</v>
          </cell>
          <cell r="AC457">
            <v>262728</v>
          </cell>
          <cell r="AD457">
            <v>0</v>
          </cell>
          <cell r="AE457">
            <v>175668</v>
          </cell>
          <cell r="AF457">
            <v>61567</v>
          </cell>
          <cell r="AG457">
            <v>171866</v>
          </cell>
          <cell r="AH457">
            <v>45713</v>
          </cell>
          <cell r="AI457">
            <v>717542</v>
          </cell>
          <cell r="AJ457">
            <v>1162405</v>
          </cell>
        </row>
        <row r="458">
          <cell r="A458" t="str">
            <v>1</v>
          </cell>
          <cell r="B458" t="str">
            <v>株式会社　バンダイロジパル</v>
          </cell>
          <cell r="C458" t="str">
            <v>3</v>
          </cell>
          <cell r="D458" t="str">
            <v>事業本部</v>
          </cell>
          <cell r="E458" t="str">
            <v>33</v>
          </cell>
          <cell r="F458" t="str">
            <v>海外業務部</v>
          </cell>
          <cell r="G458" t="str">
            <v>3301</v>
          </cell>
          <cell r="H458" t="str">
            <v>海外業務部</v>
          </cell>
          <cell r="I458" t="str">
            <v>1930</v>
          </cell>
          <cell r="J458" t="str">
            <v>海外業務</v>
          </cell>
          <cell r="K458" t="str">
            <v>1519</v>
          </cell>
          <cell r="L458" t="str">
            <v>海外　東京</v>
          </cell>
          <cell r="M458" t="str">
            <v>15194999999999999999850085000420024海外-12002</v>
          </cell>
          <cell r="N458" t="str">
            <v>4</v>
          </cell>
          <cell r="O458" t="str">
            <v>他店</v>
          </cell>
          <cell r="P458" t="str">
            <v>8500</v>
          </cell>
          <cell r="Q458" t="str">
            <v>ﾛｲﾔﾙ工業㈱</v>
          </cell>
          <cell r="R458" t="str">
            <v>850004</v>
          </cell>
          <cell r="S458" t="str">
            <v>ロイヤル工業株式会社(海外)</v>
          </cell>
          <cell r="T458" t="str">
            <v>4海外</v>
          </cell>
          <cell r="U458" t="str">
            <v>2002</v>
          </cell>
          <cell r="V458">
            <v>177020</v>
          </cell>
          <cell r="W458">
            <v>399084</v>
          </cell>
          <cell r="X458">
            <v>919614</v>
          </cell>
          <cell r="Y458">
            <v>582200</v>
          </cell>
          <cell r="Z458">
            <v>157800</v>
          </cell>
          <cell r="AA458">
            <v>0</v>
          </cell>
          <cell r="AB458">
            <v>2235718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2235718</v>
          </cell>
        </row>
        <row r="459">
          <cell r="A459" t="str">
            <v>1</v>
          </cell>
          <cell r="B459" t="str">
            <v>株式会社　バンダイロジパル</v>
          </cell>
          <cell r="C459" t="str">
            <v>3</v>
          </cell>
          <cell r="D459" t="str">
            <v>事業本部</v>
          </cell>
          <cell r="E459" t="str">
            <v>33</v>
          </cell>
          <cell r="F459" t="str">
            <v>海外業務部</v>
          </cell>
          <cell r="G459" t="str">
            <v>3301</v>
          </cell>
          <cell r="H459" t="str">
            <v>海外業務部</v>
          </cell>
          <cell r="I459" t="str">
            <v>1930</v>
          </cell>
          <cell r="J459" t="str">
            <v>海外業務</v>
          </cell>
          <cell r="K459" t="str">
            <v>1519</v>
          </cell>
          <cell r="L459" t="str">
            <v>海外　東京</v>
          </cell>
          <cell r="M459" t="str">
            <v>15194999999999999999850099999999999合計-0</v>
          </cell>
          <cell r="N459" t="str">
            <v>4</v>
          </cell>
          <cell r="P459" t="str">
            <v>8500</v>
          </cell>
          <cell r="Q459" t="str">
            <v>　前　年　合　計　</v>
          </cell>
          <cell r="U459" t="str">
            <v>2002</v>
          </cell>
          <cell r="V459">
            <v>177020</v>
          </cell>
          <cell r="W459">
            <v>399084</v>
          </cell>
          <cell r="X459">
            <v>919614</v>
          </cell>
          <cell r="Y459">
            <v>582200</v>
          </cell>
          <cell r="Z459">
            <v>157800</v>
          </cell>
          <cell r="AA459">
            <v>0</v>
          </cell>
          <cell r="AB459">
            <v>2235718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2235718</v>
          </cell>
        </row>
        <row r="460">
          <cell r="A460" t="str">
            <v>1</v>
          </cell>
          <cell r="B460" t="str">
            <v>株式会社　バンダイロジパル</v>
          </cell>
          <cell r="C460" t="str">
            <v>3</v>
          </cell>
          <cell r="D460" t="str">
            <v>事業本部</v>
          </cell>
          <cell r="E460" t="str">
            <v>33</v>
          </cell>
          <cell r="F460" t="str">
            <v>海外業務部</v>
          </cell>
          <cell r="G460" t="str">
            <v>3301</v>
          </cell>
          <cell r="H460" t="str">
            <v>海外業務部</v>
          </cell>
          <cell r="I460" t="str">
            <v>1930</v>
          </cell>
          <cell r="J460" t="str">
            <v>海外業務</v>
          </cell>
          <cell r="K460" t="str">
            <v>1519</v>
          </cell>
          <cell r="L460" t="str">
            <v>海外　東京</v>
          </cell>
          <cell r="M460" t="str">
            <v>1519499999999999999999999999999999999合計-0</v>
          </cell>
          <cell r="N460" t="str">
            <v>4</v>
          </cell>
          <cell r="Q460" t="str">
            <v>　グループ　前　年　合　計　</v>
          </cell>
          <cell r="U460" t="str">
            <v>2002</v>
          </cell>
          <cell r="V460">
            <v>18288672</v>
          </cell>
          <cell r="W460">
            <v>20455564</v>
          </cell>
          <cell r="X460">
            <v>26198129</v>
          </cell>
          <cell r="Y460">
            <v>21451101</v>
          </cell>
          <cell r="Z460">
            <v>16778116</v>
          </cell>
          <cell r="AA460">
            <v>19225969</v>
          </cell>
          <cell r="AB460">
            <v>122397551</v>
          </cell>
          <cell r="AC460">
            <v>19672436</v>
          </cell>
          <cell r="AD460">
            <v>23700127</v>
          </cell>
          <cell r="AE460">
            <v>31898795</v>
          </cell>
          <cell r="AF460">
            <v>27215222</v>
          </cell>
          <cell r="AG460">
            <v>15158144</v>
          </cell>
          <cell r="AH460">
            <v>13915191</v>
          </cell>
          <cell r="AI460">
            <v>131559915</v>
          </cell>
          <cell r="AJ460">
            <v>253957466</v>
          </cell>
        </row>
        <row r="461">
          <cell r="A461" t="str">
            <v>1</v>
          </cell>
          <cell r="B461" t="str">
            <v>株式会社　バンダイロジパル</v>
          </cell>
          <cell r="C461" t="str">
            <v>3</v>
          </cell>
          <cell r="D461" t="str">
            <v>事業本部</v>
          </cell>
          <cell r="E461" t="str">
            <v>33</v>
          </cell>
          <cell r="F461" t="str">
            <v>海外業務部</v>
          </cell>
          <cell r="G461" t="str">
            <v>3301</v>
          </cell>
          <cell r="H461" t="str">
            <v>海外業務部</v>
          </cell>
          <cell r="I461" t="str">
            <v>1930</v>
          </cell>
          <cell r="J461" t="str">
            <v>海外業務</v>
          </cell>
          <cell r="K461" t="str">
            <v>1519</v>
          </cell>
          <cell r="L461" t="str">
            <v>海外　東京</v>
          </cell>
          <cell r="M461" t="str">
            <v>1519499999999999999999999999999999999合計-1</v>
          </cell>
          <cell r="N461" t="str">
            <v>4</v>
          </cell>
          <cell r="Q461" t="str">
            <v>　グループ　当　年　合　計</v>
          </cell>
          <cell r="U461" t="str">
            <v>2003</v>
          </cell>
          <cell r="V461">
            <v>20842257</v>
          </cell>
          <cell r="W461">
            <v>24689207</v>
          </cell>
          <cell r="X461">
            <v>20860835</v>
          </cell>
          <cell r="Y461">
            <v>19384245</v>
          </cell>
          <cell r="Z461">
            <v>25323811</v>
          </cell>
          <cell r="AA461">
            <v>21394013</v>
          </cell>
          <cell r="AB461">
            <v>132494368</v>
          </cell>
          <cell r="AC461">
            <v>22925452</v>
          </cell>
          <cell r="AD461">
            <v>21098064</v>
          </cell>
          <cell r="AE461">
            <v>28329698</v>
          </cell>
          <cell r="AF461">
            <v>26666137</v>
          </cell>
          <cell r="AG461">
            <v>20539099</v>
          </cell>
          <cell r="AH461">
            <v>11775705</v>
          </cell>
          <cell r="AI461">
            <v>131334155</v>
          </cell>
          <cell r="AJ461">
            <v>263828523</v>
          </cell>
        </row>
        <row r="462">
          <cell r="A462" t="str">
            <v>1</v>
          </cell>
          <cell r="B462" t="str">
            <v>株式会社　バンダイロジパル</v>
          </cell>
          <cell r="C462" t="str">
            <v>3</v>
          </cell>
          <cell r="D462" t="str">
            <v>事業本部</v>
          </cell>
          <cell r="E462" t="str">
            <v>33</v>
          </cell>
          <cell r="F462" t="str">
            <v>海外業務部</v>
          </cell>
          <cell r="G462" t="str">
            <v>3301</v>
          </cell>
          <cell r="H462" t="str">
            <v>海外業務部</v>
          </cell>
          <cell r="I462" t="str">
            <v>1930</v>
          </cell>
          <cell r="J462" t="str">
            <v>海外業務</v>
          </cell>
          <cell r="K462" t="str">
            <v>1519</v>
          </cell>
          <cell r="L462" t="str">
            <v>海外　東京</v>
          </cell>
          <cell r="M462" t="str">
            <v>1519999999999999999999999999999合計-0</v>
          </cell>
          <cell r="Q462" t="str">
            <v>　売　上　部　門　前　年　総　合　計　</v>
          </cell>
          <cell r="U462" t="str">
            <v>2002</v>
          </cell>
          <cell r="V462">
            <v>40425170</v>
          </cell>
          <cell r="W462">
            <v>29713913</v>
          </cell>
          <cell r="X462">
            <v>35877065</v>
          </cell>
          <cell r="Y462">
            <v>35893588</v>
          </cell>
          <cell r="Z462">
            <v>35329879</v>
          </cell>
          <cell r="AA462">
            <v>30833915</v>
          </cell>
          <cell r="AB462">
            <v>208073530</v>
          </cell>
          <cell r="AC462">
            <v>27424015</v>
          </cell>
          <cell r="AD462">
            <v>37861992</v>
          </cell>
          <cell r="AE462">
            <v>55508088</v>
          </cell>
          <cell r="AF462">
            <v>41060468</v>
          </cell>
          <cell r="AG462">
            <v>28732811</v>
          </cell>
          <cell r="AH462">
            <v>26731624</v>
          </cell>
          <cell r="AI462">
            <v>217318998</v>
          </cell>
          <cell r="AJ462">
            <v>425392528</v>
          </cell>
        </row>
        <row r="463">
          <cell r="A463" t="str">
            <v>1</v>
          </cell>
          <cell r="B463" t="str">
            <v>株式会社　バンダイロジパル</v>
          </cell>
          <cell r="C463" t="str">
            <v>3</v>
          </cell>
          <cell r="D463" t="str">
            <v>事業本部</v>
          </cell>
          <cell r="E463" t="str">
            <v>33</v>
          </cell>
          <cell r="F463" t="str">
            <v>海外業務部</v>
          </cell>
          <cell r="G463" t="str">
            <v>3301</v>
          </cell>
          <cell r="H463" t="str">
            <v>海外業務部</v>
          </cell>
          <cell r="I463" t="str">
            <v>1930</v>
          </cell>
          <cell r="J463" t="str">
            <v>海外業務</v>
          </cell>
          <cell r="K463" t="str">
            <v>1519</v>
          </cell>
          <cell r="L463" t="str">
            <v>海外　東京</v>
          </cell>
          <cell r="M463" t="str">
            <v>1519999999999999999999999999999合計-1</v>
          </cell>
          <cell r="Q463" t="str">
            <v>　売　上　部　門　当　年　総　合　計　</v>
          </cell>
          <cell r="U463" t="str">
            <v>2003</v>
          </cell>
          <cell r="V463">
            <v>37726959</v>
          </cell>
          <cell r="W463">
            <v>41315325</v>
          </cell>
          <cell r="X463">
            <v>35518292</v>
          </cell>
          <cell r="Y463">
            <v>42805419</v>
          </cell>
          <cell r="Z463">
            <v>51346133</v>
          </cell>
          <cell r="AA463">
            <v>44570580</v>
          </cell>
          <cell r="AB463">
            <v>253282708</v>
          </cell>
          <cell r="AC463">
            <v>41053933</v>
          </cell>
          <cell r="AD463">
            <v>50877737</v>
          </cell>
          <cell r="AE463">
            <v>63968788</v>
          </cell>
          <cell r="AF463">
            <v>54350937</v>
          </cell>
          <cell r="AG463">
            <v>45339599</v>
          </cell>
          <cell r="AH463">
            <v>28892796</v>
          </cell>
          <cell r="AI463">
            <v>284483790</v>
          </cell>
          <cell r="AJ463">
            <v>537766498</v>
          </cell>
        </row>
        <row r="464">
          <cell r="K464" t="str">
            <v>1545</v>
          </cell>
          <cell r="M464" t="str">
            <v>15451999999999999999510050206020032荷扱-12003</v>
          </cell>
          <cell r="N464" t="str">
            <v>1</v>
          </cell>
          <cell r="O464" t="str">
            <v>バンダイ</v>
          </cell>
          <cell r="P464" t="str">
            <v>5100</v>
          </cell>
          <cell r="Q464" t="str">
            <v>㈱ﾊﾞﾝﾀﾞｲ</v>
          </cell>
          <cell r="R464" t="str">
            <v>502060</v>
          </cell>
          <cell r="S464" t="str">
            <v>(株)ﾊﾞﾝﾀﾞｲｷｬﾝﾃﾞｨ事業部ｷｬﾝﾃﾞｨ部荷扱</v>
          </cell>
          <cell r="T464" t="str">
            <v>2荷扱</v>
          </cell>
          <cell r="U464" t="str">
            <v>2003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</row>
        <row r="465">
          <cell r="K465" t="str">
            <v>1545</v>
          </cell>
          <cell r="M465" t="str">
            <v>15451999999999999999510099999999999合計-1</v>
          </cell>
          <cell r="N465" t="str">
            <v>1</v>
          </cell>
          <cell r="P465" t="str">
            <v>5100</v>
          </cell>
          <cell r="Q465" t="str">
            <v>　当　年　合　計　</v>
          </cell>
          <cell r="U465" t="str">
            <v>2003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</row>
        <row r="466">
          <cell r="K466" t="str">
            <v>1545</v>
          </cell>
          <cell r="M466" t="str">
            <v>15451999999999999999510099999合計-2</v>
          </cell>
          <cell r="N466" t="str">
            <v>1</v>
          </cell>
          <cell r="P466" t="str">
            <v>5100</v>
          </cell>
          <cell r="Q466" t="str">
            <v>　昨　年　対　比（％）</v>
          </cell>
          <cell r="V466">
            <v>100</v>
          </cell>
          <cell r="W466">
            <v>100</v>
          </cell>
          <cell r="X466">
            <v>100</v>
          </cell>
          <cell r="Y466">
            <v>100</v>
          </cell>
          <cell r="Z466">
            <v>100</v>
          </cell>
          <cell r="AA466">
            <v>100</v>
          </cell>
          <cell r="AB466">
            <v>100</v>
          </cell>
          <cell r="AC466">
            <v>100</v>
          </cell>
          <cell r="AD466">
            <v>100</v>
          </cell>
          <cell r="AE466">
            <v>100</v>
          </cell>
          <cell r="AF466">
            <v>100</v>
          </cell>
          <cell r="AG466">
            <v>100</v>
          </cell>
          <cell r="AH466">
            <v>100</v>
          </cell>
          <cell r="AI466">
            <v>100</v>
          </cell>
          <cell r="AJ466">
            <v>100</v>
          </cell>
        </row>
        <row r="467">
          <cell r="K467" t="str">
            <v>1545</v>
          </cell>
          <cell r="M467" t="str">
            <v>1545199999999999999999999999999999999合計-1</v>
          </cell>
          <cell r="N467" t="str">
            <v>1</v>
          </cell>
          <cell r="Q467" t="str">
            <v>　グループ　当　年　合　計</v>
          </cell>
          <cell r="U467" t="str">
            <v>2003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</row>
        <row r="468">
          <cell r="K468" t="str">
            <v>1545</v>
          </cell>
          <cell r="M468" t="str">
            <v>1545999999999999999999999999999合計-1</v>
          </cell>
          <cell r="Q468" t="str">
            <v>　売　上　部　門　当　年　総　合　計　</v>
          </cell>
          <cell r="U468" t="str">
            <v>2003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</row>
        <row r="469">
          <cell r="K469" t="str">
            <v>1912</v>
          </cell>
          <cell r="M469" t="str">
            <v>19124999999999494571990099004320031運送-12003</v>
          </cell>
          <cell r="N469" t="str">
            <v>4</v>
          </cell>
          <cell r="O469" t="str">
            <v>他店</v>
          </cell>
          <cell r="P469" t="str">
            <v>9900</v>
          </cell>
          <cell r="Q469" t="str">
            <v>一見</v>
          </cell>
          <cell r="R469" t="str">
            <v>990043</v>
          </cell>
          <cell r="S469" t="str">
            <v>一見客先　ＢＣＬ</v>
          </cell>
          <cell r="T469" t="str">
            <v>1運送</v>
          </cell>
          <cell r="U469" t="str">
            <v>2003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165000</v>
          </cell>
          <cell r="AD469">
            <v>340550</v>
          </cell>
          <cell r="AE469">
            <v>0</v>
          </cell>
          <cell r="AF469">
            <v>-122</v>
          </cell>
          <cell r="AG469">
            <v>0</v>
          </cell>
          <cell r="AH469">
            <v>0</v>
          </cell>
          <cell r="AI469">
            <v>505428</v>
          </cell>
          <cell r="AJ469">
            <v>505428</v>
          </cell>
        </row>
        <row r="470">
          <cell r="K470" t="str">
            <v>1912</v>
          </cell>
          <cell r="M470" t="str">
            <v>19124999999999494571990099999999999合計-1</v>
          </cell>
          <cell r="N470" t="str">
            <v>4</v>
          </cell>
          <cell r="P470" t="str">
            <v>9900</v>
          </cell>
          <cell r="Q470" t="str">
            <v>　当　年　合　計　</v>
          </cell>
          <cell r="U470" t="str">
            <v>2003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165000</v>
          </cell>
          <cell r="AD470">
            <v>340550</v>
          </cell>
          <cell r="AE470">
            <v>0</v>
          </cell>
          <cell r="AF470">
            <v>-122</v>
          </cell>
          <cell r="AG470">
            <v>0</v>
          </cell>
          <cell r="AH470">
            <v>0</v>
          </cell>
          <cell r="AI470">
            <v>505428</v>
          </cell>
          <cell r="AJ470">
            <v>505428</v>
          </cell>
        </row>
        <row r="471">
          <cell r="K471" t="str">
            <v>1912</v>
          </cell>
          <cell r="M471" t="str">
            <v>19124999999999494571990099999合計-2</v>
          </cell>
          <cell r="N471" t="str">
            <v>4</v>
          </cell>
          <cell r="P471" t="str">
            <v>9900</v>
          </cell>
          <cell r="Q471" t="str">
            <v>　昨　年　対　比（％）</v>
          </cell>
          <cell r="V471">
            <v>100</v>
          </cell>
          <cell r="W471">
            <v>100</v>
          </cell>
          <cell r="X471">
            <v>100</v>
          </cell>
          <cell r="Y471">
            <v>100</v>
          </cell>
          <cell r="Z471">
            <v>100</v>
          </cell>
          <cell r="AA471">
            <v>100</v>
          </cell>
          <cell r="AB471">
            <v>100</v>
          </cell>
          <cell r="AC471">
            <v>100</v>
          </cell>
          <cell r="AD471">
            <v>100</v>
          </cell>
          <cell r="AE471">
            <v>100</v>
          </cell>
          <cell r="AF471">
            <v>100</v>
          </cell>
          <cell r="AG471">
            <v>100</v>
          </cell>
          <cell r="AH471">
            <v>100</v>
          </cell>
          <cell r="AI471">
            <v>100</v>
          </cell>
          <cell r="AJ471">
            <v>100</v>
          </cell>
        </row>
        <row r="472">
          <cell r="K472" t="str">
            <v>1912</v>
          </cell>
          <cell r="M472" t="str">
            <v>1912499999999999999999999999999999999合計-1</v>
          </cell>
          <cell r="N472" t="str">
            <v>4</v>
          </cell>
          <cell r="Q472" t="str">
            <v>　グループ　当　年　合　計</v>
          </cell>
          <cell r="U472" t="str">
            <v>2003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165000</v>
          </cell>
          <cell r="AD472">
            <v>340550</v>
          </cell>
          <cell r="AE472">
            <v>0</v>
          </cell>
          <cell r="AF472">
            <v>-122</v>
          </cell>
          <cell r="AG472">
            <v>0</v>
          </cell>
          <cell r="AH472">
            <v>0</v>
          </cell>
          <cell r="AI472">
            <v>505428</v>
          </cell>
          <cell r="AJ472">
            <v>505428</v>
          </cell>
        </row>
        <row r="473">
          <cell r="K473" t="str">
            <v>1912</v>
          </cell>
          <cell r="M473" t="str">
            <v>1912999999999999999999999999999合計-1</v>
          </cell>
          <cell r="Q473" t="str">
            <v>　売　上　部　門　当　年　総　合　計　</v>
          </cell>
          <cell r="U473" t="str">
            <v>2003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165000</v>
          </cell>
          <cell r="AD473">
            <v>340550</v>
          </cell>
          <cell r="AE473">
            <v>0</v>
          </cell>
          <cell r="AF473">
            <v>-122</v>
          </cell>
          <cell r="AG473">
            <v>0</v>
          </cell>
          <cell r="AH473">
            <v>0</v>
          </cell>
          <cell r="AI473">
            <v>505428</v>
          </cell>
          <cell r="AJ473">
            <v>505428</v>
          </cell>
        </row>
        <row r="474">
          <cell r="A474" t="str">
            <v>1</v>
          </cell>
          <cell r="C474" t="str">
            <v>9999</v>
          </cell>
          <cell r="F474" t="str">
            <v>前　年　全　社　総　合　計</v>
          </cell>
          <cell r="I474" t="str">
            <v>9999</v>
          </cell>
          <cell r="M474" t="str">
            <v>999999999999999999999999999合計-0</v>
          </cell>
          <cell r="Q474" t="str">
            <v>　全　社　前　年　総　合　計　</v>
          </cell>
          <cell r="U474" t="str">
            <v>2002</v>
          </cell>
          <cell r="V474">
            <v>808264290</v>
          </cell>
          <cell r="W474">
            <v>732999076</v>
          </cell>
          <cell r="X474">
            <v>665220834</v>
          </cell>
          <cell r="Y474">
            <v>680839247</v>
          </cell>
          <cell r="Z474">
            <v>800065663</v>
          </cell>
          <cell r="AA474">
            <v>701067022</v>
          </cell>
          <cell r="AB474">
            <v>4388456132</v>
          </cell>
          <cell r="AC474">
            <v>658877519</v>
          </cell>
          <cell r="AD474">
            <v>739369075</v>
          </cell>
          <cell r="AE474">
            <v>980509763</v>
          </cell>
          <cell r="AF474">
            <v>871593957</v>
          </cell>
          <cell r="AG474">
            <v>495507377</v>
          </cell>
          <cell r="AH474">
            <v>607127375</v>
          </cell>
          <cell r="AI474">
            <v>4352985066</v>
          </cell>
          <cell r="AJ474">
            <v>8741441198</v>
          </cell>
        </row>
        <row r="475">
          <cell r="A475" t="str">
            <v>1</v>
          </cell>
          <cell r="C475" t="str">
            <v>9999</v>
          </cell>
          <cell r="F475" t="str">
            <v>当　年　全　社　総　合　計</v>
          </cell>
          <cell r="I475" t="str">
            <v>9999</v>
          </cell>
          <cell r="M475" t="str">
            <v>999999999999999999999999999合計-1</v>
          </cell>
          <cell r="Q475" t="str">
            <v>　全　社　当　年　総　合　計　</v>
          </cell>
          <cell r="U475" t="str">
            <v>2003</v>
          </cell>
          <cell r="V475">
            <v>782407861</v>
          </cell>
          <cell r="W475">
            <v>777548283</v>
          </cell>
          <cell r="X475">
            <v>647578425</v>
          </cell>
          <cell r="Y475">
            <v>649174388</v>
          </cell>
          <cell r="Z475">
            <v>752544867</v>
          </cell>
          <cell r="AA475">
            <v>711968836</v>
          </cell>
          <cell r="AB475">
            <v>4321222660</v>
          </cell>
          <cell r="AC475">
            <v>680413801</v>
          </cell>
          <cell r="AD475">
            <v>772498310</v>
          </cell>
          <cell r="AE475">
            <v>874566231</v>
          </cell>
          <cell r="AF475">
            <v>851077482</v>
          </cell>
          <cell r="AG475">
            <v>558237682</v>
          </cell>
          <cell r="AH475">
            <v>625978811</v>
          </cell>
          <cell r="AI475">
            <v>4362772317</v>
          </cell>
          <cell r="AJ475">
            <v>8683994977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C549-FA99-4372-BCB9-61F79C57EAEC}">
  <sheetPr>
    <pageSetUpPr fitToPage="1"/>
  </sheetPr>
  <dimension ref="A1:W16384"/>
  <sheetViews>
    <sheetView showZeros="0" zoomScale="85" zoomScaleNormal="85" workbookViewId="0">
      <pane xSplit="7" ySplit="2" topLeftCell="H3" activePane="bottomRight" state="frozen"/>
      <selection pane="topRight" activeCell="B1" sqref="B1"/>
      <selection pane="bottomLeft" activeCell="A6" sqref="A6"/>
      <selection pane="bottomRight" activeCell="E9" sqref="E9:E10"/>
    </sheetView>
  </sheetViews>
  <sheetFormatPr defaultRowHeight="16.5"/>
  <cols>
    <col min="1" max="1" width="9.90625" style="1" bestFit="1" customWidth="1"/>
    <col min="2" max="3" width="8.90625" style="1" hidden="1" customWidth="1"/>
    <col min="4" max="4" width="8.90625" style="1"/>
    <col min="5" max="5" width="8.6328125" style="2" bestFit="1" customWidth="1"/>
    <col min="6" max="6" width="8.6328125" style="2" customWidth="1"/>
    <col min="7" max="7" width="13.54296875" style="2" bestFit="1" customWidth="1"/>
    <col min="8" max="8" width="12.453125" style="2" bestFit="1" customWidth="1"/>
    <col min="9" max="9" width="13.90625" style="2" bestFit="1" customWidth="1"/>
    <col min="10" max="11" width="8.90625" style="16" hidden="1" customWidth="1"/>
    <col min="12" max="12" width="16.453125" style="17" bestFit="1" customWidth="1"/>
    <col min="13" max="13" width="11.6328125" style="17" hidden="1" customWidth="1"/>
    <col min="14" max="14" width="9.54296875" style="17" hidden="1" customWidth="1"/>
    <col min="15" max="15" width="13.81640625" style="3" bestFit="1" customWidth="1"/>
    <col min="16" max="16" width="9" style="3" customWidth="1"/>
    <col min="17" max="17" width="12.81640625" style="4" customWidth="1"/>
    <col min="19" max="19" width="11" bestFit="1" customWidth="1"/>
    <col min="20" max="20" width="12.6328125" customWidth="1"/>
    <col min="21" max="21" width="14.453125" customWidth="1"/>
    <col min="22" max="22" width="15.54296875" bestFit="1" customWidth="1"/>
    <col min="23" max="23" width="13.90625" bestFit="1" customWidth="1"/>
  </cols>
  <sheetData>
    <row r="1" spans="1:23" ht="26" customHeight="1" thickBot="1">
      <c r="E1" s="5"/>
      <c r="F1" s="5"/>
      <c r="G1" s="5"/>
      <c r="H1" s="160" t="s">
        <v>0</v>
      </c>
      <c r="I1" s="161"/>
      <c r="J1" s="161"/>
      <c r="K1" s="161"/>
      <c r="L1" s="161"/>
      <c r="M1" s="161"/>
      <c r="N1" s="161"/>
      <c r="O1" s="161"/>
      <c r="P1" s="161"/>
      <c r="Q1" s="162"/>
    </row>
    <row r="2" spans="1:23" ht="26" customHeight="1">
      <c r="A2" s="6" t="s">
        <v>13</v>
      </c>
      <c r="B2" s="6" t="s">
        <v>1</v>
      </c>
      <c r="C2" s="131" t="s">
        <v>51</v>
      </c>
      <c r="D2" s="6" t="s">
        <v>38</v>
      </c>
      <c r="E2" s="18" t="s">
        <v>12</v>
      </c>
      <c r="F2" s="131" t="s">
        <v>50</v>
      </c>
      <c r="G2" s="6" t="s">
        <v>2</v>
      </c>
      <c r="H2" s="7" t="s">
        <v>3</v>
      </c>
      <c r="I2" s="7" t="s">
        <v>4</v>
      </c>
      <c r="J2" s="8" t="s">
        <v>5</v>
      </c>
      <c r="K2" s="8" t="s">
        <v>6</v>
      </c>
      <c r="L2" s="9" t="s">
        <v>7</v>
      </c>
      <c r="M2" s="9" t="s">
        <v>8</v>
      </c>
      <c r="N2" s="9" t="s">
        <v>9</v>
      </c>
      <c r="O2" s="10" t="s">
        <v>10</v>
      </c>
      <c r="P2" s="10" t="s">
        <v>11</v>
      </c>
      <c r="Q2" s="10" t="s">
        <v>10</v>
      </c>
      <c r="S2" s="133" t="s">
        <v>65</v>
      </c>
      <c r="T2" s="134" t="s">
        <v>17</v>
      </c>
      <c r="U2" s="135" t="s">
        <v>18</v>
      </c>
      <c r="V2" s="136" t="s">
        <v>23</v>
      </c>
      <c r="W2" s="137" t="s">
        <v>24</v>
      </c>
    </row>
    <row r="3" spans="1:23" ht="26" customHeight="1">
      <c r="A3" s="19">
        <v>45721</v>
      </c>
      <c r="B3" s="138" t="s">
        <v>64</v>
      </c>
      <c r="C3" s="11"/>
      <c r="D3" s="11" t="s">
        <v>55</v>
      </c>
      <c r="E3" s="12">
        <v>4</v>
      </c>
      <c r="F3" s="132"/>
      <c r="G3" s="12">
        <v>240</v>
      </c>
      <c r="H3" s="12">
        <v>955</v>
      </c>
      <c r="I3" s="12">
        <v>1127</v>
      </c>
      <c r="J3" s="13">
        <f t="shared" ref="J3:K5" si="0">IF(ISERROR(VALUE(IF(LEN(H3)=3,(LEFT(H3,1)&amp;":"&amp;RIGHT(H3,2)),(LEFT(H3,2)&amp;":"&amp;RIGHT(H3,2))))),"",VALUE(IF(LEN(H3)=3,(LEFT(H3,1)&amp;":"&amp;RIGHT(H3,2)),(LEFT(H3,2)&amp;":"&amp;RIGHT(H3,2)))))</f>
        <v>0.41319444444444442</v>
      </c>
      <c r="K3" s="13">
        <f t="shared" si="0"/>
        <v>0.47708333333333336</v>
      </c>
      <c r="L3" s="14">
        <f>K3-J3</f>
        <v>6.3888888888888939E-2</v>
      </c>
      <c r="M3" s="14">
        <f>HOUR(L3)</f>
        <v>1</v>
      </c>
      <c r="N3" s="14">
        <f>MINUTE(L3)</f>
        <v>32</v>
      </c>
      <c r="O3" s="15">
        <f>IF(AND(ISNUMBER(H3),ISNUMBER(I3)),IF(M3*60+N3,M3*60+N3,"　"),0)</f>
        <v>92</v>
      </c>
      <c r="P3" s="12"/>
      <c r="Q3" s="15">
        <f>(O3*E3)-P3</f>
        <v>368</v>
      </c>
      <c r="S3" s="139">
        <v>45717</v>
      </c>
      <c r="T3" s="140">
        <f>SUMIFS(ネコポス!$G:$G,ネコポス!$A:$A,ネコポス!S3,ネコポス!$B:$B,"ネコポス",ネコポス!$D:$D,"日勤")</f>
        <v>0</v>
      </c>
      <c r="U3" s="141">
        <f>SUMIFS(ネコポス!$Q:$Q,ネコポス!$A:$A,ネコポス!S3,ネコポス!$B:$B,"ネコポス",ネコポス!$D:$D,"日勤")</f>
        <v>0</v>
      </c>
      <c r="V3" s="142">
        <f t="shared" ref="V3:V7" si="1">IFERROR(U3/T3,0)</f>
        <v>0</v>
      </c>
      <c r="W3" s="143">
        <f t="shared" ref="W3:W7" si="2">IFERROR(435/V3,0)</f>
        <v>0</v>
      </c>
    </row>
    <row r="4" spans="1:23" ht="26" customHeight="1">
      <c r="A4" s="19">
        <v>45721</v>
      </c>
      <c r="B4" s="138" t="s">
        <v>64</v>
      </c>
      <c r="C4" s="11"/>
      <c r="D4" s="11" t="s">
        <v>55</v>
      </c>
      <c r="E4" s="12">
        <v>4</v>
      </c>
      <c r="F4" s="132"/>
      <c r="G4" s="12">
        <v>560</v>
      </c>
      <c r="H4" s="12">
        <v>1230</v>
      </c>
      <c r="I4" s="12">
        <v>1459</v>
      </c>
      <c r="J4" s="13">
        <f t="shared" si="0"/>
        <v>0.52083333333333337</v>
      </c>
      <c r="K4" s="13">
        <f t="shared" si="0"/>
        <v>0.62430555555555556</v>
      </c>
      <c r="L4" s="14">
        <f>K4-J4</f>
        <v>0.10347222222222219</v>
      </c>
      <c r="M4" s="14">
        <f>HOUR(L4)</f>
        <v>2</v>
      </c>
      <c r="N4" s="14">
        <f>MINUTE(L4)</f>
        <v>29</v>
      </c>
      <c r="O4" s="15">
        <f>IF(AND(ISNUMBER(H4),ISNUMBER(I4)),IF(M4*60+N4,M4*60+N4,"　"),0)</f>
        <v>149</v>
      </c>
      <c r="P4" s="12"/>
      <c r="Q4" s="15">
        <f>(O4*E4)-P4</f>
        <v>596</v>
      </c>
      <c r="S4" s="144">
        <f t="shared" ref="S4:S33" si="3">S3+1</f>
        <v>45718</v>
      </c>
      <c r="T4" s="145">
        <f>SUMIFS(ネコポス!$G:$G,ネコポス!$A:$A,ネコポス!S4,ネコポス!$B:$B,"ネコポス",ネコポス!$D:$D,"日勤")</f>
        <v>0</v>
      </c>
      <c r="U4" s="146">
        <f>SUMIFS(ネコポス!$Q:$Q,ネコポス!$A:$A,ネコポス!S4,ネコポス!$B:$B,"ネコポス",ネコポス!$D:$D,"日勤")</f>
        <v>0</v>
      </c>
      <c r="V4" s="147">
        <f t="shared" si="1"/>
        <v>0</v>
      </c>
      <c r="W4" s="148">
        <f t="shared" si="2"/>
        <v>0</v>
      </c>
    </row>
    <row r="5" spans="1:23" ht="26" customHeight="1">
      <c r="A5" s="19">
        <v>45721</v>
      </c>
      <c r="B5" s="138" t="s">
        <v>64</v>
      </c>
      <c r="C5" s="11"/>
      <c r="D5" s="11" t="s">
        <v>55</v>
      </c>
      <c r="E5" s="12">
        <v>4</v>
      </c>
      <c r="F5" s="132"/>
      <c r="G5" s="12">
        <v>600</v>
      </c>
      <c r="H5" s="12">
        <v>1520</v>
      </c>
      <c r="I5" s="12">
        <v>1748</v>
      </c>
      <c r="J5" s="13">
        <f t="shared" si="0"/>
        <v>0.63888888888888884</v>
      </c>
      <c r="K5" s="13">
        <f t="shared" si="0"/>
        <v>0.7416666666666667</v>
      </c>
      <c r="L5" s="14">
        <f>K5-J5</f>
        <v>0.10277777777777786</v>
      </c>
      <c r="M5" s="14">
        <f>HOUR(L5)</f>
        <v>2</v>
      </c>
      <c r="N5" s="14">
        <f>MINUTE(L5)</f>
        <v>28</v>
      </c>
      <c r="O5" s="15">
        <f>IF(AND(ISNUMBER(H5),ISNUMBER(I5)),IF(M5*60+N5,M5*60+N5,"　"),0)</f>
        <v>148</v>
      </c>
      <c r="P5" s="12"/>
      <c r="Q5" s="15">
        <f>(O5*E5)-P5</f>
        <v>592</v>
      </c>
      <c r="S5" s="144">
        <f t="shared" si="3"/>
        <v>45719</v>
      </c>
      <c r="T5" s="145">
        <f>SUMIFS(ネコポス!$G:$G,ネコポス!$A:$A,ネコポス!S5,ネコポス!$B:$B,"ネコポス",ネコポス!$D:$D,"日勤")</f>
        <v>0</v>
      </c>
      <c r="U5" s="146">
        <f>SUMIFS(ネコポス!$Q:$Q,ネコポス!$A:$A,ネコポス!S5,ネコポス!$B:$B,"ネコポス",ネコポス!$D:$D,"日勤")</f>
        <v>0</v>
      </c>
      <c r="V5" s="147">
        <f t="shared" si="1"/>
        <v>0</v>
      </c>
      <c r="W5" s="148">
        <f t="shared" si="2"/>
        <v>0</v>
      </c>
    </row>
    <row r="6" spans="1:23" ht="26" customHeight="1">
      <c r="A6" s="19">
        <v>45722</v>
      </c>
      <c r="B6" s="138" t="s">
        <v>64</v>
      </c>
      <c r="C6" s="11"/>
      <c r="D6" s="11" t="s">
        <v>55</v>
      </c>
      <c r="E6" s="12">
        <v>8</v>
      </c>
      <c r="F6" s="132"/>
      <c r="G6" s="12">
        <v>599</v>
      </c>
      <c r="H6" s="12">
        <v>945</v>
      </c>
      <c r="I6" s="12">
        <v>1125</v>
      </c>
      <c r="J6" s="13">
        <f t="shared" ref="J6:K18" si="4">IF(ISERROR(VALUE(IF(LEN(H6)=3,(LEFT(H6,1)&amp;":"&amp;RIGHT(H6,2)),(LEFT(H6,2)&amp;":"&amp;RIGHT(H6,2))))),"",VALUE(IF(LEN(H6)=3,(LEFT(H6,1)&amp;":"&amp;RIGHT(H6,2)),(LEFT(H6,2)&amp;":"&amp;RIGHT(H6,2)))))</f>
        <v>0.40625</v>
      </c>
      <c r="K6" s="13">
        <f t="shared" si="4"/>
        <v>0.47569444444444442</v>
      </c>
      <c r="L6" s="14">
        <f t="shared" ref="L6:L66" si="5">K6-J6</f>
        <v>6.944444444444442E-2</v>
      </c>
      <c r="M6" s="14">
        <f t="shared" ref="M6:M66" si="6">HOUR(L6)</f>
        <v>1</v>
      </c>
      <c r="N6" s="14">
        <f t="shared" ref="N6:N66" si="7">MINUTE(L6)</f>
        <v>40</v>
      </c>
      <c r="O6" s="15">
        <f t="shared" ref="O6:O66" si="8">IF(AND(ISNUMBER(H6),ISNUMBER(I6)),IF(M6*60+N6,M6*60+N6,"　"),0)</f>
        <v>100</v>
      </c>
      <c r="P6" s="12"/>
      <c r="Q6" s="15">
        <f t="shared" ref="Q6:Q66" si="9">(O6*E6)-P6</f>
        <v>800</v>
      </c>
      <c r="S6" s="144">
        <f t="shared" si="3"/>
        <v>45720</v>
      </c>
      <c r="T6" s="145">
        <f>SUMIFS(ネコポス!$G:$G,ネコポス!$A:$A,ネコポス!S6,ネコポス!$B:$B,"ネコポス",ネコポス!$D:$D,"日勤")</f>
        <v>0</v>
      </c>
      <c r="U6" s="146">
        <f>SUMIFS(ネコポス!$Q:$Q,ネコポス!$A:$A,ネコポス!S6,ネコポス!$B:$B,"ネコポス",ネコポス!$D:$D,"日勤")</f>
        <v>0</v>
      </c>
      <c r="V6" s="147">
        <f t="shared" si="1"/>
        <v>0</v>
      </c>
      <c r="W6" s="148">
        <f t="shared" si="2"/>
        <v>0</v>
      </c>
    </row>
    <row r="7" spans="1:23" ht="26" customHeight="1">
      <c r="A7" s="19">
        <v>45722</v>
      </c>
      <c r="B7" s="138" t="s">
        <v>64</v>
      </c>
      <c r="C7" s="11"/>
      <c r="D7" s="11" t="s">
        <v>55</v>
      </c>
      <c r="E7" s="12">
        <v>8</v>
      </c>
      <c r="F7" s="132"/>
      <c r="G7" s="12">
        <v>1152</v>
      </c>
      <c r="H7" s="12">
        <v>1233</v>
      </c>
      <c r="I7" s="12">
        <v>1455</v>
      </c>
      <c r="J7" s="13">
        <f t="shared" si="4"/>
        <v>0.5229166666666667</v>
      </c>
      <c r="K7" s="13">
        <f t="shared" si="4"/>
        <v>0.62152777777777779</v>
      </c>
      <c r="L7" s="14">
        <f t="shared" si="5"/>
        <v>9.8611111111111094E-2</v>
      </c>
      <c r="M7" s="14">
        <f t="shared" si="6"/>
        <v>2</v>
      </c>
      <c r="N7" s="14">
        <f t="shared" si="7"/>
        <v>22</v>
      </c>
      <c r="O7" s="15">
        <f t="shared" si="8"/>
        <v>142</v>
      </c>
      <c r="P7" s="12"/>
      <c r="Q7" s="15">
        <f t="shared" si="9"/>
        <v>1136</v>
      </c>
      <c r="S7" s="144">
        <f t="shared" si="3"/>
        <v>45721</v>
      </c>
      <c r="T7" s="145">
        <f>SUMIFS(ネコポス!$G:$G,ネコポス!$A:$A,ネコポス!S7,ネコポス!$B:$B,"ネコポス",ネコポス!$D:$D,"日勤")</f>
        <v>1400</v>
      </c>
      <c r="U7" s="146">
        <f>SUMIFS(ネコポス!$Q:$Q,ネコポス!$A:$A,ネコポス!S7,ネコポス!$B:$B,"ネコポス",ネコポス!$D:$D,"日勤")</f>
        <v>1556</v>
      </c>
      <c r="V7" s="147">
        <f t="shared" si="1"/>
        <v>1.1114285714285714</v>
      </c>
      <c r="W7" s="148">
        <f t="shared" si="2"/>
        <v>391.38817480719797</v>
      </c>
    </row>
    <row r="8" spans="1:23" ht="26" customHeight="1">
      <c r="A8" s="19">
        <v>45737</v>
      </c>
      <c r="B8" s="138" t="s">
        <v>64</v>
      </c>
      <c r="C8" s="11"/>
      <c r="D8" s="11" t="s">
        <v>55</v>
      </c>
      <c r="E8" s="12">
        <v>4</v>
      </c>
      <c r="F8" s="132"/>
      <c r="G8" s="12">
        <v>200</v>
      </c>
      <c r="H8" s="12">
        <v>950</v>
      </c>
      <c r="I8" s="12">
        <v>1130</v>
      </c>
      <c r="J8" s="13">
        <f t="shared" si="4"/>
        <v>0.40972222222222221</v>
      </c>
      <c r="K8" s="13">
        <f t="shared" si="4"/>
        <v>0.47916666666666669</v>
      </c>
      <c r="L8" s="14">
        <f t="shared" si="5"/>
        <v>6.9444444444444475E-2</v>
      </c>
      <c r="M8" s="14">
        <f t="shared" si="6"/>
        <v>1</v>
      </c>
      <c r="N8" s="14">
        <f t="shared" si="7"/>
        <v>40</v>
      </c>
      <c r="O8" s="15">
        <f t="shared" si="8"/>
        <v>100</v>
      </c>
      <c r="P8" s="12"/>
      <c r="Q8" s="15">
        <f t="shared" si="9"/>
        <v>400</v>
      </c>
      <c r="S8" s="144">
        <f t="shared" si="3"/>
        <v>45722</v>
      </c>
      <c r="T8" s="145">
        <f>SUMIFS(ネコポス!$G:$G,ネコポス!$A:$A,ネコポス!S8,ネコポス!$B:$B,"ネコポス",ネコポス!$D:$D,"日勤")</f>
        <v>1751</v>
      </c>
      <c r="U8" s="146">
        <f>SUMIFS(ネコポス!$Q:$Q,ネコポス!$A:$A,ネコポス!S8,ネコポス!$B:$B,"ネコポス",ネコポス!$D:$D,"日勤")</f>
        <v>1936</v>
      </c>
      <c r="V8" s="147">
        <f>IFERROR(U8/T8,0)</f>
        <v>1.1056539120502571</v>
      </c>
      <c r="W8" s="148">
        <f>IFERROR(435/V8,0)</f>
        <v>393.43233471074376</v>
      </c>
    </row>
    <row r="9" spans="1:23" ht="26" customHeight="1">
      <c r="A9" s="19">
        <v>45737</v>
      </c>
      <c r="B9" s="138" t="s">
        <v>64</v>
      </c>
      <c r="C9" s="11"/>
      <c r="D9" s="11" t="s">
        <v>55</v>
      </c>
      <c r="E9" s="12">
        <v>4</v>
      </c>
      <c r="F9" s="132"/>
      <c r="G9" s="12">
        <v>400</v>
      </c>
      <c r="H9" s="12">
        <v>1230</v>
      </c>
      <c r="I9" s="12">
        <v>1500</v>
      </c>
      <c r="J9" s="13">
        <f t="shared" si="4"/>
        <v>0.52083333333333337</v>
      </c>
      <c r="K9" s="13">
        <f t="shared" si="4"/>
        <v>0.625</v>
      </c>
      <c r="L9" s="14">
        <f t="shared" si="5"/>
        <v>0.10416666666666663</v>
      </c>
      <c r="M9" s="14">
        <f t="shared" si="6"/>
        <v>2</v>
      </c>
      <c r="N9" s="14">
        <f t="shared" si="7"/>
        <v>30</v>
      </c>
      <c r="O9" s="15">
        <f t="shared" si="8"/>
        <v>150</v>
      </c>
      <c r="P9" s="12"/>
      <c r="Q9" s="15">
        <f t="shared" si="9"/>
        <v>600</v>
      </c>
      <c r="S9" s="144">
        <f t="shared" si="3"/>
        <v>45723</v>
      </c>
      <c r="T9" s="145">
        <f>SUMIFS(ネコポス!$G:$G,ネコポス!$A:$A,ネコポス!S9,ネコポス!$B:$B,"ネコポス",ネコポス!$D:$D,"日勤")</f>
        <v>0</v>
      </c>
      <c r="U9" s="146">
        <f>SUMIFS(ネコポス!$Q:$Q,ネコポス!$A:$A,ネコポス!S9,ネコポス!$B:$B,"ネコポス",ネコポス!$D:$D,"日勤")</f>
        <v>0</v>
      </c>
      <c r="V9" s="147">
        <f t="shared" ref="V9:V34" si="10">IFERROR(U9/T9,0)</f>
        <v>0</v>
      </c>
      <c r="W9" s="148">
        <f t="shared" ref="W9:W34" si="11">IFERROR(435/V9,0)</f>
        <v>0</v>
      </c>
    </row>
    <row r="10" spans="1:23" ht="26" customHeight="1">
      <c r="A10" s="19">
        <v>45737</v>
      </c>
      <c r="B10" s="138" t="s">
        <v>64</v>
      </c>
      <c r="C10" s="11"/>
      <c r="D10" s="11" t="s">
        <v>55</v>
      </c>
      <c r="E10" s="12">
        <v>4</v>
      </c>
      <c r="F10" s="132"/>
      <c r="G10" s="12">
        <v>86</v>
      </c>
      <c r="H10" s="12">
        <v>1520</v>
      </c>
      <c r="I10" s="12">
        <v>1600</v>
      </c>
      <c r="J10" s="13">
        <f t="shared" si="4"/>
        <v>0.63888888888888884</v>
      </c>
      <c r="K10" s="13">
        <f t="shared" si="4"/>
        <v>0.66666666666666663</v>
      </c>
      <c r="L10" s="14">
        <f t="shared" si="5"/>
        <v>2.777777777777779E-2</v>
      </c>
      <c r="M10" s="14">
        <f t="shared" si="6"/>
        <v>0</v>
      </c>
      <c r="N10" s="14">
        <f t="shared" si="7"/>
        <v>40</v>
      </c>
      <c r="O10" s="15">
        <f t="shared" si="8"/>
        <v>40</v>
      </c>
      <c r="P10" s="12"/>
      <c r="Q10" s="15">
        <f t="shared" si="9"/>
        <v>160</v>
      </c>
      <c r="S10" s="144">
        <f t="shared" si="3"/>
        <v>45724</v>
      </c>
      <c r="T10" s="145">
        <f>SUMIFS(ネコポス!$G:$G,ネコポス!$A:$A,ネコポス!S10,ネコポス!$B:$B,"ネコポス",ネコポス!$D:$D,"日勤")</f>
        <v>0</v>
      </c>
      <c r="U10" s="146">
        <f>SUMIFS(ネコポス!$Q:$Q,ネコポス!$A:$A,ネコポス!S10,ネコポス!$B:$B,"ネコポス",ネコポス!$D:$D,"日勤")</f>
        <v>0</v>
      </c>
      <c r="V10" s="147">
        <f t="shared" si="10"/>
        <v>0</v>
      </c>
      <c r="W10" s="148">
        <f t="shared" si="11"/>
        <v>0</v>
      </c>
    </row>
    <row r="11" spans="1:23" ht="26" customHeight="1">
      <c r="A11" s="19"/>
      <c r="B11" s="138" t="s">
        <v>64</v>
      </c>
      <c r="C11" s="11"/>
      <c r="D11" s="11" t="s">
        <v>55</v>
      </c>
      <c r="E11" s="12"/>
      <c r="F11" s="132"/>
      <c r="G11" s="12"/>
      <c r="H11" s="12"/>
      <c r="I11" s="12"/>
      <c r="J11" s="13" t="str">
        <f t="shared" si="4"/>
        <v/>
      </c>
      <c r="K11" s="13" t="str">
        <f t="shared" si="4"/>
        <v/>
      </c>
      <c r="L11" s="14" t="e">
        <f t="shared" si="5"/>
        <v>#VALUE!</v>
      </c>
      <c r="M11" s="14" t="e">
        <f t="shared" si="6"/>
        <v>#VALUE!</v>
      </c>
      <c r="N11" s="14" t="e">
        <f t="shared" si="7"/>
        <v>#VALUE!</v>
      </c>
      <c r="O11" s="15">
        <f t="shared" si="8"/>
        <v>0</v>
      </c>
      <c r="P11" s="12"/>
      <c r="Q11" s="15">
        <f t="shared" si="9"/>
        <v>0</v>
      </c>
      <c r="S11" s="144">
        <f t="shared" si="3"/>
        <v>45725</v>
      </c>
      <c r="T11" s="145">
        <f>SUMIFS(ネコポス!$G:$G,ネコポス!$A:$A,ネコポス!S11,ネコポス!$B:$B,"ネコポス",ネコポス!$D:$D,"日勤")</f>
        <v>0</v>
      </c>
      <c r="U11" s="146">
        <f>SUMIFS(ネコポス!$Q:$Q,ネコポス!$A:$A,ネコポス!S11,ネコポス!$B:$B,"ネコポス",ネコポス!$D:$D,"日勤")</f>
        <v>0</v>
      </c>
      <c r="V11" s="147">
        <f t="shared" si="10"/>
        <v>0</v>
      </c>
      <c r="W11" s="148">
        <f t="shared" si="11"/>
        <v>0</v>
      </c>
    </row>
    <row r="12" spans="1:23" ht="26" customHeight="1">
      <c r="A12" s="19"/>
      <c r="B12" s="138" t="s">
        <v>64</v>
      </c>
      <c r="C12" s="11"/>
      <c r="D12" s="11" t="s">
        <v>55</v>
      </c>
      <c r="E12" s="12"/>
      <c r="F12" s="132"/>
      <c r="G12" s="12"/>
      <c r="H12" s="12"/>
      <c r="I12" s="12"/>
      <c r="J12" s="13" t="str">
        <f t="shared" si="4"/>
        <v/>
      </c>
      <c r="K12" s="13" t="str">
        <f t="shared" si="4"/>
        <v/>
      </c>
      <c r="L12" s="14" t="e">
        <f t="shared" si="5"/>
        <v>#VALUE!</v>
      </c>
      <c r="M12" s="14" t="e">
        <f t="shared" si="6"/>
        <v>#VALUE!</v>
      </c>
      <c r="N12" s="14" t="e">
        <f t="shared" si="7"/>
        <v>#VALUE!</v>
      </c>
      <c r="O12" s="15">
        <f t="shared" si="8"/>
        <v>0</v>
      </c>
      <c r="P12" s="12"/>
      <c r="Q12" s="15">
        <f t="shared" si="9"/>
        <v>0</v>
      </c>
      <c r="S12" s="144">
        <f t="shared" si="3"/>
        <v>45726</v>
      </c>
      <c r="T12" s="145">
        <f>SUMIFS(ネコポス!$G:$G,ネコポス!$A:$A,ネコポス!S12,ネコポス!$B:$B,"ネコポス",ネコポス!$D:$D,"日勤")</f>
        <v>0</v>
      </c>
      <c r="U12" s="146">
        <f>SUMIFS(ネコポス!$Q:$Q,ネコポス!$A:$A,ネコポス!S12,ネコポス!$B:$B,"ネコポス",ネコポス!$D:$D,"日勤")</f>
        <v>0</v>
      </c>
      <c r="V12" s="147">
        <f t="shared" si="10"/>
        <v>0</v>
      </c>
      <c r="W12" s="148">
        <f t="shared" si="11"/>
        <v>0</v>
      </c>
    </row>
    <row r="13" spans="1:23" ht="26" customHeight="1">
      <c r="A13" s="19"/>
      <c r="B13" s="138" t="s">
        <v>64</v>
      </c>
      <c r="C13" s="11"/>
      <c r="D13" s="11" t="s">
        <v>55</v>
      </c>
      <c r="E13" s="12"/>
      <c r="F13" s="132"/>
      <c r="G13" s="12"/>
      <c r="H13" s="12"/>
      <c r="I13" s="12"/>
      <c r="J13" s="13" t="str">
        <f t="shared" si="4"/>
        <v/>
      </c>
      <c r="K13" s="13" t="str">
        <f t="shared" si="4"/>
        <v/>
      </c>
      <c r="L13" s="14" t="e">
        <f t="shared" si="5"/>
        <v>#VALUE!</v>
      </c>
      <c r="M13" s="14" t="e">
        <f t="shared" si="6"/>
        <v>#VALUE!</v>
      </c>
      <c r="N13" s="14" t="e">
        <f t="shared" si="7"/>
        <v>#VALUE!</v>
      </c>
      <c r="O13" s="15">
        <f t="shared" si="8"/>
        <v>0</v>
      </c>
      <c r="P13" s="12"/>
      <c r="Q13" s="15">
        <f t="shared" si="9"/>
        <v>0</v>
      </c>
      <c r="S13" s="144">
        <f t="shared" si="3"/>
        <v>45727</v>
      </c>
      <c r="T13" s="145">
        <f>SUMIFS(ネコポス!$G:$G,ネコポス!$A:$A,ネコポス!S13,ネコポス!$B:$B,"ネコポス",ネコポス!$D:$D,"日勤")</f>
        <v>0</v>
      </c>
      <c r="U13" s="146">
        <f>SUMIFS(ネコポス!$Q:$Q,ネコポス!$A:$A,ネコポス!S13,ネコポス!$B:$B,"ネコポス",ネコポス!$D:$D,"日勤")</f>
        <v>0</v>
      </c>
      <c r="V13" s="147">
        <f t="shared" si="10"/>
        <v>0</v>
      </c>
      <c r="W13" s="148">
        <f t="shared" si="11"/>
        <v>0</v>
      </c>
    </row>
    <row r="14" spans="1:23" ht="26" customHeight="1">
      <c r="A14" s="19"/>
      <c r="B14" s="138" t="s">
        <v>64</v>
      </c>
      <c r="C14" s="11"/>
      <c r="D14" s="11" t="s">
        <v>55</v>
      </c>
      <c r="E14" s="12"/>
      <c r="F14" s="132"/>
      <c r="G14" s="12"/>
      <c r="H14" s="12"/>
      <c r="I14" s="12"/>
      <c r="J14" s="13" t="str">
        <f t="shared" si="4"/>
        <v/>
      </c>
      <c r="K14" s="13" t="str">
        <f t="shared" si="4"/>
        <v/>
      </c>
      <c r="L14" s="14" t="e">
        <f t="shared" si="5"/>
        <v>#VALUE!</v>
      </c>
      <c r="M14" s="14" t="e">
        <f t="shared" si="6"/>
        <v>#VALUE!</v>
      </c>
      <c r="N14" s="14" t="e">
        <f t="shared" si="7"/>
        <v>#VALUE!</v>
      </c>
      <c r="O14" s="15">
        <f t="shared" si="8"/>
        <v>0</v>
      </c>
      <c r="P14" s="12"/>
      <c r="Q14" s="15">
        <f t="shared" si="9"/>
        <v>0</v>
      </c>
      <c r="S14" s="144">
        <f t="shared" si="3"/>
        <v>45728</v>
      </c>
      <c r="T14" s="145">
        <f>SUMIFS(ネコポス!$G:$G,ネコポス!$A:$A,ネコポス!S14,ネコポス!$B:$B,"ネコポス",ネコポス!$D:$D,"日勤")</f>
        <v>0</v>
      </c>
      <c r="U14" s="146">
        <f>SUMIFS(ネコポス!$Q:$Q,ネコポス!$A:$A,ネコポス!S14,ネコポス!$B:$B,"ネコポス",ネコポス!$D:$D,"日勤")</f>
        <v>0</v>
      </c>
      <c r="V14" s="147">
        <f t="shared" si="10"/>
        <v>0</v>
      </c>
      <c r="W14" s="148">
        <f t="shared" si="11"/>
        <v>0</v>
      </c>
    </row>
    <row r="15" spans="1:23" ht="26" customHeight="1">
      <c r="A15" s="19"/>
      <c r="B15" s="138" t="s">
        <v>64</v>
      </c>
      <c r="C15" s="11"/>
      <c r="D15" s="11" t="s">
        <v>55</v>
      </c>
      <c r="E15" s="12"/>
      <c r="F15" s="132"/>
      <c r="G15" s="12"/>
      <c r="H15" s="12"/>
      <c r="I15" s="12"/>
      <c r="J15" s="13" t="str">
        <f t="shared" si="4"/>
        <v/>
      </c>
      <c r="K15" s="13" t="str">
        <f t="shared" si="4"/>
        <v/>
      </c>
      <c r="L15" s="14" t="e">
        <f t="shared" si="5"/>
        <v>#VALUE!</v>
      </c>
      <c r="M15" s="14" t="e">
        <f t="shared" si="6"/>
        <v>#VALUE!</v>
      </c>
      <c r="N15" s="14" t="e">
        <f t="shared" si="7"/>
        <v>#VALUE!</v>
      </c>
      <c r="O15" s="15">
        <f t="shared" si="8"/>
        <v>0</v>
      </c>
      <c r="P15" s="12"/>
      <c r="Q15" s="15">
        <f t="shared" si="9"/>
        <v>0</v>
      </c>
      <c r="S15" s="144">
        <f t="shared" si="3"/>
        <v>45729</v>
      </c>
      <c r="T15" s="145">
        <f>SUMIFS(ネコポス!$G:$G,ネコポス!$A:$A,ネコポス!S15,ネコポス!$B:$B,"ネコポス",ネコポス!$D:$D,"日勤")</f>
        <v>0</v>
      </c>
      <c r="U15" s="146">
        <f>SUMIFS(ネコポス!$Q:$Q,ネコポス!$A:$A,ネコポス!S15,ネコポス!$B:$B,"ネコポス",ネコポス!$D:$D,"日勤")</f>
        <v>0</v>
      </c>
      <c r="V15" s="147">
        <f t="shared" si="10"/>
        <v>0</v>
      </c>
      <c r="W15" s="148">
        <f t="shared" si="11"/>
        <v>0</v>
      </c>
    </row>
    <row r="16" spans="1:23" ht="26" customHeight="1">
      <c r="A16" s="19"/>
      <c r="B16" s="138" t="s">
        <v>64</v>
      </c>
      <c r="C16" s="11"/>
      <c r="D16" s="11" t="s">
        <v>55</v>
      </c>
      <c r="E16" s="12"/>
      <c r="F16" s="132"/>
      <c r="G16" s="12"/>
      <c r="H16" s="12"/>
      <c r="I16" s="12"/>
      <c r="J16" s="13" t="str">
        <f t="shared" si="4"/>
        <v/>
      </c>
      <c r="K16" s="13" t="str">
        <f t="shared" si="4"/>
        <v/>
      </c>
      <c r="L16" s="14" t="e">
        <f t="shared" si="5"/>
        <v>#VALUE!</v>
      </c>
      <c r="M16" s="14" t="e">
        <f t="shared" si="6"/>
        <v>#VALUE!</v>
      </c>
      <c r="N16" s="14" t="e">
        <f t="shared" si="7"/>
        <v>#VALUE!</v>
      </c>
      <c r="O16" s="15">
        <f t="shared" si="8"/>
        <v>0</v>
      </c>
      <c r="P16" s="12"/>
      <c r="Q16" s="15">
        <f t="shared" si="9"/>
        <v>0</v>
      </c>
      <c r="S16" s="144">
        <f t="shared" si="3"/>
        <v>45730</v>
      </c>
      <c r="T16" s="145">
        <f>SUMIFS(ネコポス!$G:$G,ネコポス!$A:$A,ネコポス!S16,ネコポス!$B:$B,"ネコポス",ネコポス!$D:$D,"日勤")</f>
        <v>0</v>
      </c>
      <c r="U16" s="146">
        <f>SUMIFS(ネコポス!$Q:$Q,ネコポス!$A:$A,ネコポス!S16,ネコポス!$B:$B,"ネコポス",ネコポス!$D:$D,"日勤")</f>
        <v>0</v>
      </c>
      <c r="V16" s="147">
        <f t="shared" si="10"/>
        <v>0</v>
      </c>
      <c r="W16" s="148">
        <f t="shared" si="11"/>
        <v>0</v>
      </c>
    </row>
    <row r="17" spans="1:23" ht="26" customHeight="1">
      <c r="A17" s="19"/>
      <c r="B17" s="138" t="s">
        <v>64</v>
      </c>
      <c r="C17" s="11"/>
      <c r="D17" s="11" t="s">
        <v>55</v>
      </c>
      <c r="E17" s="12"/>
      <c r="F17" s="132"/>
      <c r="G17" s="12"/>
      <c r="H17" s="12"/>
      <c r="I17" s="12"/>
      <c r="J17" s="13" t="str">
        <f t="shared" si="4"/>
        <v/>
      </c>
      <c r="K17" s="13" t="str">
        <f t="shared" si="4"/>
        <v/>
      </c>
      <c r="L17" s="14" t="e">
        <f t="shared" si="5"/>
        <v>#VALUE!</v>
      </c>
      <c r="M17" s="14" t="e">
        <f t="shared" si="6"/>
        <v>#VALUE!</v>
      </c>
      <c r="N17" s="14" t="e">
        <f t="shared" si="7"/>
        <v>#VALUE!</v>
      </c>
      <c r="O17" s="15">
        <f t="shared" si="8"/>
        <v>0</v>
      </c>
      <c r="P17" s="12"/>
      <c r="Q17" s="15">
        <f t="shared" si="9"/>
        <v>0</v>
      </c>
      <c r="S17" s="144">
        <f t="shared" si="3"/>
        <v>45731</v>
      </c>
      <c r="T17" s="145">
        <f>SUMIFS(ネコポス!$G:$G,ネコポス!$A:$A,ネコポス!S17,ネコポス!$B:$B,"ネコポス",ネコポス!$D:$D,"日勤")</f>
        <v>0</v>
      </c>
      <c r="U17" s="146">
        <f>SUMIFS(ネコポス!$Q:$Q,ネコポス!$A:$A,ネコポス!S17,ネコポス!$B:$B,"ネコポス",ネコポス!$D:$D,"日勤")</f>
        <v>0</v>
      </c>
      <c r="V17" s="147">
        <f t="shared" si="10"/>
        <v>0</v>
      </c>
      <c r="W17" s="148">
        <f t="shared" si="11"/>
        <v>0</v>
      </c>
    </row>
    <row r="18" spans="1:23" ht="26" customHeight="1">
      <c r="A18" s="19"/>
      <c r="B18" s="138" t="s">
        <v>64</v>
      </c>
      <c r="C18" s="11"/>
      <c r="D18" s="11" t="s">
        <v>55</v>
      </c>
      <c r="E18" s="12"/>
      <c r="F18" s="132"/>
      <c r="G18" s="12"/>
      <c r="H18" s="12"/>
      <c r="I18" s="12"/>
      <c r="J18" s="13" t="str">
        <f t="shared" si="4"/>
        <v/>
      </c>
      <c r="K18" s="13" t="str">
        <f t="shared" si="4"/>
        <v/>
      </c>
      <c r="L18" s="14" t="e">
        <f t="shared" si="5"/>
        <v>#VALUE!</v>
      </c>
      <c r="M18" s="14" t="e">
        <f t="shared" si="6"/>
        <v>#VALUE!</v>
      </c>
      <c r="N18" s="14" t="e">
        <f t="shared" si="7"/>
        <v>#VALUE!</v>
      </c>
      <c r="O18" s="15">
        <f t="shared" si="8"/>
        <v>0</v>
      </c>
      <c r="P18" s="12"/>
      <c r="Q18" s="15">
        <f t="shared" si="9"/>
        <v>0</v>
      </c>
      <c r="S18" s="144">
        <f t="shared" si="3"/>
        <v>45732</v>
      </c>
      <c r="T18" s="145">
        <f>SUMIFS(ネコポス!$G:$G,ネコポス!$A:$A,ネコポス!S18,ネコポス!$B:$B,"ネコポス",ネコポス!$D:$D,"日勤")</f>
        <v>0</v>
      </c>
      <c r="U18" s="146">
        <f>SUMIFS(ネコポス!$Q:$Q,ネコポス!$A:$A,ネコポス!S18,ネコポス!$B:$B,"ネコポス",ネコポス!$D:$D,"日勤")</f>
        <v>0</v>
      </c>
      <c r="V18" s="147">
        <f t="shared" si="10"/>
        <v>0</v>
      </c>
      <c r="W18" s="148">
        <f t="shared" si="11"/>
        <v>0</v>
      </c>
    </row>
    <row r="19" spans="1:23" ht="26" customHeight="1">
      <c r="A19" s="19"/>
      <c r="B19" s="138" t="s">
        <v>64</v>
      </c>
      <c r="C19" s="11"/>
      <c r="D19" s="11" t="s">
        <v>55</v>
      </c>
      <c r="E19" s="12"/>
      <c r="F19" s="132"/>
      <c r="G19" s="12"/>
      <c r="H19" s="12"/>
      <c r="I19" s="12"/>
      <c r="J19" s="13" t="str">
        <f t="shared" ref="J19:K82" si="12">IF(ISERROR(VALUE(IF(LEN(H19)=3,(LEFT(H19,1)&amp;":"&amp;RIGHT(H19,2)),(LEFT(H19,2)&amp;":"&amp;RIGHT(H19,2))))),"",VALUE(IF(LEN(H19)=3,(LEFT(H19,1)&amp;":"&amp;RIGHT(H19,2)),(LEFT(H19,2)&amp;":"&amp;RIGHT(H19,2)))))</f>
        <v/>
      </c>
      <c r="K19" s="13" t="str">
        <f t="shared" si="12"/>
        <v/>
      </c>
      <c r="L19" s="14" t="e">
        <f t="shared" si="5"/>
        <v>#VALUE!</v>
      </c>
      <c r="M19" s="14" t="e">
        <f t="shared" si="6"/>
        <v>#VALUE!</v>
      </c>
      <c r="N19" s="14" t="e">
        <f t="shared" si="7"/>
        <v>#VALUE!</v>
      </c>
      <c r="O19" s="15">
        <f t="shared" si="8"/>
        <v>0</v>
      </c>
      <c r="P19" s="12"/>
      <c r="Q19" s="15">
        <f t="shared" si="9"/>
        <v>0</v>
      </c>
      <c r="S19" s="144">
        <f t="shared" si="3"/>
        <v>45733</v>
      </c>
      <c r="T19" s="145">
        <f>SUMIFS(ネコポス!$G:$G,ネコポス!$A:$A,ネコポス!S19,ネコポス!$B:$B,"ネコポス",ネコポス!$D:$D,"日勤")</f>
        <v>0</v>
      </c>
      <c r="U19" s="146">
        <f>SUMIFS(ネコポス!$Q:$Q,ネコポス!$A:$A,ネコポス!S19,ネコポス!$B:$B,"ネコポス",ネコポス!$D:$D,"日勤")</f>
        <v>0</v>
      </c>
      <c r="V19" s="147">
        <f t="shared" si="10"/>
        <v>0</v>
      </c>
      <c r="W19" s="148">
        <f t="shared" si="11"/>
        <v>0</v>
      </c>
    </row>
    <row r="20" spans="1:23" ht="26" customHeight="1">
      <c r="A20" s="19"/>
      <c r="B20" s="138" t="s">
        <v>64</v>
      </c>
      <c r="C20" s="11"/>
      <c r="D20" s="11" t="s">
        <v>55</v>
      </c>
      <c r="E20" s="12"/>
      <c r="F20" s="132"/>
      <c r="G20" s="12"/>
      <c r="H20" s="12"/>
      <c r="I20" s="12"/>
      <c r="J20" s="13" t="str">
        <f t="shared" si="12"/>
        <v/>
      </c>
      <c r="K20" s="13" t="str">
        <f t="shared" si="12"/>
        <v/>
      </c>
      <c r="L20" s="14" t="e">
        <f t="shared" si="5"/>
        <v>#VALUE!</v>
      </c>
      <c r="M20" s="14" t="e">
        <f t="shared" si="6"/>
        <v>#VALUE!</v>
      </c>
      <c r="N20" s="14" t="e">
        <f t="shared" si="7"/>
        <v>#VALUE!</v>
      </c>
      <c r="O20" s="15">
        <f t="shared" si="8"/>
        <v>0</v>
      </c>
      <c r="P20" s="12"/>
      <c r="Q20" s="15">
        <f t="shared" si="9"/>
        <v>0</v>
      </c>
      <c r="S20" s="144">
        <f t="shared" si="3"/>
        <v>45734</v>
      </c>
      <c r="T20" s="145">
        <f>SUMIFS(ネコポス!$G:$G,ネコポス!$A:$A,ネコポス!S20,ネコポス!$B:$B,"ネコポス",ネコポス!$D:$D,"日勤")</f>
        <v>0</v>
      </c>
      <c r="U20" s="146">
        <f>SUMIFS(ネコポス!$Q:$Q,ネコポス!$A:$A,ネコポス!S20,ネコポス!$B:$B,"ネコポス",ネコポス!$D:$D,"日勤")</f>
        <v>0</v>
      </c>
      <c r="V20" s="147">
        <f t="shared" si="10"/>
        <v>0</v>
      </c>
      <c r="W20" s="148">
        <f t="shared" si="11"/>
        <v>0</v>
      </c>
    </row>
    <row r="21" spans="1:23" ht="26" customHeight="1">
      <c r="A21" s="19"/>
      <c r="B21" s="138" t="s">
        <v>64</v>
      </c>
      <c r="C21" s="11"/>
      <c r="D21" s="11" t="s">
        <v>55</v>
      </c>
      <c r="E21" s="12"/>
      <c r="F21" s="132"/>
      <c r="G21" s="12"/>
      <c r="H21" s="12"/>
      <c r="I21" s="12"/>
      <c r="J21" s="13" t="str">
        <f t="shared" si="12"/>
        <v/>
      </c>
      <c r="K21" s="13" t="str">
        <f t="shared" si="12"/>
        <v/>
      </c>
      <c r="L21" s="14" t="e">
        <f t="shared" si="5"/>
        <v>#VALUE!</v>
      </c>
      <c r="M21" s="14" t="e">
        <f t="shared" si="6"/>
        <v>#VALUE!</v>
      </c>
      <c r="N21" s="14" t="e">
        <f t="shared" si="7"/>
        <v>#VALUE!</v>
      </c>
      <c r="O21" s="15">
        <f t="shared" si="8"/>
        <v>0</v>
      </c>
      <c r="P21" s="12"/>
      <c r="Q21" s="15">
        <f t="shared" si="9"/>
        <v>0</v>
      </c>
      <c r="S21" s="144">
        <f t="shared" si="3"/>
        <v>45735</v>
      </c>
      <c r="T21" s="145">
        <f>SUMIFS(ネコポス!$G:$G,ネコポス!$A:$A,ネコポス!S21,ネコポス!$B:$B,"ネコポス",ネコポス!$D:$D,"日勤")</f>
        <v>0</v>
      </c>
      <c r="U21" s="146">
        <f>SUMIFS(ネコポス!$Q:$Q,ネコポス!$A:$A,ネコポス!S21,ネコポス!$B:$B,"ネコポス",ネコポス!$D:$D,"日勤")</f>
        <v>0</v>
      </c>
      <c r="V21" s="147">
        <f t="shared" si="10"/>
        <v>0</v>
      </c>
      <c r="W21" s="148">
        <f t="shared" si="11"/>
        <v>0</v>
      </c>
    </row>
    <row r="22" spans="1:23" ht="26" customHeight="1">
      <c r="A22" s="19"/>
      <c r="B22" s="138" t="s">
        <v>64</v>
      </c>
      <c r="C22" s="11"/>
      <c r="D22" s="11" t="s">
        <v>55</v>
      </c>
      <c r="E22" s="12"/>
      <c r="F22" s="132"/>
      <c r="G22" s="12"/>
      <c r="H22" s="12"/>
      <c r="I22" s="12"/>
      <c r="J22" s="13" t="str">
        <f t="shared" si="12"/>
        <v/>
      </c>
      <c r="K22" s="13" t="str">
        <f t="shared" si="12"/>
        <v/>
      </c>
      <c r="L22" s="14" t="e">
        <f t="shared" si="5"/>
        <v>#VALUE!</v>
      </c>
      <c r="M22" s="14" t="e">
        <f t="shared" si="6"/>
        <v>#VALUE!</v>
      </c>
      <c r="N22" s="14" t="e">
        <f t="shared" si="7"/>
        <v>#VALUE!</v>
      </c>
      <c r="O22" s="15">
        <f t="shared" si="8"/>
        <v>0</v>
      </c>
      <c r="P22" s="12"/>
      <c r="Q22" s="15">
        <f t="shared" si="9"/>
        <v>0</v>
      </c>
      <c r="S22" s="144">
        <f t="shared" si="3"/>
        <v>45736</v>
      </c>
      <c r="T22" s="145">
        <f>SUMIFS(ネコポス!$G:$G,ネコポス!$A:$A,ネコポス!S22,ネコポス!$B:$B,"ネコポス",ネコポス!$D:$D,"日勤")</f>
        <v>0</v>
      </c>
      <c r="U22" s="146">
        <f>SUMIFS(ネコポス!$Q:$Q,ネコポス!$A:$A,ネコポス!S22,ネコポス!$B:$B,"ネコポス",ネコポス!$D:$D,"日勤")</f>
        <v>0</v>
      </c>
      <c r="V22" s="147">
        <f t="shared" si="10"/>
        <v>0</v>
      </c>
      <c r="W22" s="148">
        <f t="shared" si="11"/>
        <v>0</v>
      </c>
    </row>
    <row r="23" spans="1:23" ht="26" customHeight="1">
      <c r="A23" s="19"/>
      <c r="B23" s="138" t="s">
        <v>64</v>
      </c>
      <c r="C23" s="11"/>
      <c r="D23" s="11" t="s">
        <v>55</v>
      </c>
      <c r="E23" s="12"/>
      <c r="F23" s="132"/>
      <c r="G23" s="12"/>
      <c r="H23" s="12"/>
      <c r="I23" s="12"/>
      <c r="J23" s="13" t="str">
        <f t="shared" si="12"/>
        <v/>
      </c>
      <c r="K23" s="13" t="str">
        <f t="shared" si="12"/>
        <v/>
      </c>
      <c r="L23" s="14" t="e">
        <f t="shared" si="5"/>
        <v>#VALUE!</v>
      </c>
      <c r="M23" s="14" t="e">
        <f t="shared" si="6"/>
        <v>#VALUE!</v>
      </c>
      <c r="N23" s="14" t="e">
        <f t="shared" si="7"/>
        <v>#VALUE!</v>
      </c>
      <c r="O23" s="15">
        <f t="shared" si="8"/>
        <v>0</v>
      </c>
      <c r="P23" s="12"/>
      <c r="Q23" s="15">
        <f t="shared" si="9"/>
        <v>0</v>
      </c>
      <c r="S23" s="144">
        <f t="shared" si="3"/>
        <v>45737</v>
      </c>
      <c r="T23" s="145">
        <f>SUMIFS(ネコポス!$G:$G,ネコポス!$A:$A,ネコポス!S23,ネコポス!$B:$B,"ネコポス",ネコポス!$D:$D,"日勤")</f>
        <v>686</v>
      </c>
      <c r="U23" s="146">
        <f>SUMIFS(ネコポス!$Q:$Q,ネコポス!$A:$A,ネコポス!S23,ネコポス!$B:$B,"ネコポス",ネコポス!$D:$D,"日勤")</f>
        <v>1160</v>
      </c>
      <c r="V23" s="147">
        <f t="shared" si="10"/>
        <v>1.6909620991253644</v>
      </c>
      <c r="W23" s="148">
        <f t="shared" si="11"/>
        <v>257.25</v>
      </c>
    </row>
    <row r="24" spans="1:23" ht="26" customHeight="1">
      <c r="A24" s="19"/>
      <c r="B24" s="138" t="s">
        <v>64</v>
      </c>
      <c r="C24" s="11"/>
      <c r="D24" s="11" t="s">
        <v>55</v>
      </c>
      <c r="E24" s="12"/>
      <c r="F24" s="132"/>
      <c r="G24" s="12"/>
      <c r="H24" s="12"/>
      <c r="I24" s="12"/>
      <c r="J24" s="13" t="str">
        <f t="shared" si="12"/>
        <v/>
      </c>
      <c r="K24" s="13" t="str">
        <f t="shared" si="12"/>
        <v/>
      </c>
      <c r="L24" s="14" t="e">
        <f t="shared" si="5"/>
        <v>#VALUE!</v>
      </c>
      <c r="M24" s="14" t="e">
        <f t="shared" si="6"/>
        <v>#VALUE!</v>
      </c>
      <c r="N24" s="14" t="e">
        <f t="shared" si="7"/>
        <v>#VALUE!</v>
      </c>
      <c r="O24" s="15">
        <f t="shared" si="8"/>
        <v>0</v>
      </c>
      <c r="P24" s="12"/>
      <c r="Q24" s="15">
        <f t="shared" si="9"/>
        <v>0</v>
      </c>
      <c r="S24" s="144">
        <f t="shared" si="3"/>
        <v>45738</v>
      </c>
      <c r="T24" s="145">
        <f>SUMIFS(ネコポス!$G:$G,ネコポス!$A:$A,ネコポス!S24,ネコポス!$B:$B,"ネコポス",ネコポス!$D:$D,"日勤")</f>
        <v>0</v>
      </c>
      <c r="U24" s="146">
        <f>SUMIFS(ネコポス!$Q:$Q,ネコポス!$A:$A,ネコポス!S24,ネコポス!$B:$B,"ネコポス",ネコポス!$D:$D,"日勤")</f>
        <v>0</v>
      </c>
      <c r="V24" s="147">
        <f t="shared" si="10"/>
        <v>0</v>
      </c>
      <c r="W24" s="148">
        <f t="shared" si="11"/>
        <v>0</v>
      </c>
    </row>
    <row r="25" spans="1:23" ht="26" customHeight="1">
      <c r="A25" s="19"/>
      <c r="B25" s="138" t="s">
        <v>64</v>
      </c>
      <c r="C25" s="11"/>
      <c r="D25" s="11" t="s">
        <v>55</v>
      </c>
      <c r="E25" s="12"/>
      <c r="F25" s="132"/>
      <c r="G25" s="12"/>
      <c r="H25" s="12"/>
      <c r="I25" s="12"/>
      <c r="J25" s="13" t="str">
        <f t="shared" si="12"/>
        <v/>
      </c>
      <c r="K25" s="13" t="str">
        <f t="shared" si="12"/>
        <v/>
      </c>
      <c r="L25" s="14" t="e">
        <f t="shared" si="5"/>
        <v>#VALUE!</v>
      </c>
      <c r="M25" s="14" t="e">
        <f t="shared" si="6"/>
        <v>#VALUE!</v>
      </c>
      <c r="N25" s="14" t="e">
        <f t="shared" si="7"/>
        <v>#VALUE!</v>
      </c>
      <c r="O25" s="15">
        <f t="shared" si="8"/>
        <v>0</v>
      </c>
      <c r="P25" s="12"/>
      <c r="Q25" s="15">
        <f t="shared" si="9"/>
        <v>0</v>
      </c>
      <c r="S25" s="144">
        <f t="shared" si="3"/>
        <v>45739</v>
      </c>
      <c r="T25" s="145">
        <f>SUMIFS(ネコポス!$G:$G,ネコポス!$A:$A,ネコポス!S25,ネコポス!$B:$B,"ネコポス",ネコポス!$D:$D,"日勤")</f>
        <v>0</v>
      </c>
      <c r="U25" s="146">
        <f>SUMIFS(ネコポス!$Q:$Q,ネコポス!$A:$A,ネコポス!S25,ネコポス!$B:$B,"ネコポス",ネコポス!$D:$D,"日勤")</f>
        <v>0</v>
      </c>
      <c r="V25" s="147">
        <f t="shared" si="10"/>
        <v>0</v>
      </c>
      <c r="W25" s="148">
        <f t="shared" si="11"/>
        <v>0</v>
      </c>
    </row>
    <row r="26" spans="1:23" ht="26" customHeight="1">
      <c r="A26" s="19"/>
      <c r="B26" s="138" t="s">
        <v>64</v>
      </c>
      <c r="C26" s="11"/>
      <c r="D26" s="11" t="s">
        <v>55</v>
      </c>
      <c r="E26" s="12"/>
      <c r="F26" s="132"/>
      <c r="G26" s="12"/>
      <c r="H26" s="12"/>
      <c r="I26" s="12"/>
      <c r="J26" s="13" t="str">
        <f t="shared" si="12"/>
        <v/>
      </c>
      <c r="K26" s="13" t="str">
        <f t="shared" si="12"/>
        <v/>
      </c>
      <c r="L26" s="14" t="e">
        <f t="shared" si="5"/>
        <v>#VALUE!</v>
      </c>
      <c r="M26" s="14" t="e">
        <f t="shared" si="6"/>
        <v>#VALUE!</v>
      </c>
      <c r="N26" s="14" t="e">
        <f t="shared" si="7"/>
        <v>#VALUE!</v>
      </c>
      <c r="O26" s="15">
        <f t="shared" si="8"/>
        <v>0</v>
      </c>
      <c r="P26" s="12"/>
      <c r="Q26" s="15">
        <f t="shared" si="9"/>
        <v>0</v>
      </c>
      <c r="S26" s="144">
        <f t="shared" si="3"/>
        <v>45740</v>
      </c>
      <c r="T26" s="145">
        <f>SUMIFS(ネコポス!$G:$G,ネコポス!$A:$A,ネコポス!S26,ネコポス!$B:$B,"ネコポス",ネコポス!$D:$D,"日勤")</f>
        <v>0</v>
      </c>
      <c r="U26" s="146">
        <f>SUMIFS(ネコポス!$Q:$Q,ネコポス!$A:$A,ネコポス!S26,ネコポス!$B:$B,"ネコポス",ネコポス!$D:$D,"日勤")</f>
        <v>0</v>
      </c>
      <c r="V26" s="147">
        <f t="shared" si="10"/>
        <v>0</v>
      </c>
      <c r="W26" s="148">
        <f t="shared" si="11"/>
        <v>0</v>
      </c>
    </row>
    <row r="27" spans="1:23" ht="26" customHeight="1">
      <c r="A27" s="19"/>
      <c r="B27" s="138" t="s">
        <v>64</v>
      </c>
      <c r="C27" s="11"/>
      <c r="D27" s="11" t="s">
        <v>55</v>
      </c>
      <c r="E27" s="12"/>
      <c r="F27" s="132"/>
      <c r="G27" s="12"/>
      <c r="H27" s="12"/>
      <c r="I27" s="12"/>
      <c r="J27" s="13" t="str">
        <f t="shared" si="12"/>
        <v/>
      </c>
      <c r="K27" s="13" t="str">
        <f t="shared" si="12"/>
        <v/>
      </c>
      <c r="L27" s="14" t="e">
        <f t="shared" si="5"/>
        <v>#VALUE!</v>
      </c>
      <c r="M27" s="14" t="e">
        <f t="shared" si="6"/>
        <v>#VALUE!</v>
      </c>
      <c r="N27" s="14" t="e">
        <f t="shared" si="7"/>
        <v>#VALUE!</v>
      </c>
      <c r="O27" s="15">
        <f t="shared" si="8"/>
        <v>0</v>
      </c>
      <c r="P27" s="12"/>
      <c r="Q27" s="15">
        <f t="shared" si="9"/>
        <v>0</v>
      </c>
      <c r="S27" s="144">
        <f t="shared" si="3"/>
        <v>45741</v>
      </c>
      <c r="T27" s="145">
        <f>SUMIFS(ネコポス!$G:$G,ネコポス!$A:$A,ネコポス!S27,ネコポス!$B:$B,"ネコポス",ネコポス!$D:$D,"日勤")</f>
        <v>0</v>
      </c>
      <c r="U27" s="146">
        <f>SUMIFS(ネコポス!$Q:$Q,ネコポス!$A:$A,ネコポス!S27,ネコポス!$B:$B,"ネコポス",ネコポス!$D:$D,"日勤")</f>
        <v>0</v>
      </c>
      <c r="V27" s="147">
        <f t="shared" si="10"/>
        <v>0</v>
      </c>
      <c r="W27" s="148">
        <f t="shared" si="11"/>
        <v>0</v>
      </c>
    </row>
    <row r="28" spans="1:23" ht="26" customHeight="1">
      <c r="A28" s="19"/>
      <c r="B28" s="138" t="s">
        <v>64</v>
      </c>
      <c r="C28" s="11"/>
      <c r="D28" s="11" t="s">
        <v>55</v>
      </c>
      <c r="E28" s="12"/>
      <c r="F28" s="132"/>
      <c r="G28" s="12"/>
      <c r="H28" s="12"/>
      <c r="I28" s="12"/>
      <c r="J28" s="13" t="str">
        <f t="shared" si="12"/>
        <v/>
      </c>
      <c r="K28" s="13" t="str">
        <f t="shared" si="12"/>
        <v/>
      </c>
      <c r="L28" s="14" t="e">
        <f t="shared" si="5"/>
        <v>#VALUE!</v>
      </c>
      <c r="M28" s="14" t="e">
        <f t="shared" si="6"/>
        <v>#VALUE!</v>
      </c>
      <c r="N28" s="14" t="e">
        <f t="shared" si="7"/>
        <v>#VALUE!</v>
      </c>
      <c r="O28" s="15">
        <f t="shared" si="8"/>
        <v>0</v>
      </c>
      <c r="P28" s="12"/>
      <c r="Q28" s="15">
        <f t="shared" si="9"/>
        <v>0</v>
      </c>
      <c r="S28" s="144">
        <f t="shared" si="3"/>
        <v>45742</v>
      </c>
      <c r="T28" s="145">
        <f>SUMIFS(ネコポス!$G:$G,ネコポス!$A:$A,ネコポス!S28,ネコポス!$B:$B,"ネコポス",ネコポス!$D:$D,"日勤")</f>
        <v>0</v>
      </c>
      <c r="U28" s="146">
        <f>SUMIFS(ネコポス!$Q:$Q,ネコポス!$A:$A,ネコポス!S28,ネコポス!$B:$B,"ネコポス",ネコポス!$D:$D,"日勤")</f>
        <v>0</v>
      </c>
      <c r="V28" s="147">
        <f t="shared" si="10"/>
        <v>0</v>
      </c>
      <c r="W28" s="148">
        <f t="shared" si="11"/>
        <v>0</v>
      </c>
    </row>
    <row r="29" spans="1:23" ht="26" customHeight="1">
      <c r="A29" s="19"/>
      <c r="B29" s="138" t="s">
        <v>64</v>
      </c>
      <c r="C29" s="11"/>
      <c r="D29" s="11" t="s">
        <v>55</v>
      </c>
      <c r="E29" s="12"/>
      <c r="F29" s="132"/>
      <c r="G29" s="12"/>
      <c r="H29" s="12"/>
      <c r="I29" s="12"/>
      <c r="J29" s="13" t="str">
        <f t="shared" si="12"/>
        <v/>
      </c>
      <c r="K29" s="13" t="str">
        <f t="shared" si="12"/>
        <v/>
      </c>
      <c r="L29" s="14" t="e">
        <f t="shared" si="5"/>
        <v>#VALUE!</v>
      </c>
      <c r="M29" s="14" t="e">
        <f t="shared" si="6"/>
        <v>#VALUE!</v>
      </c>
      <c r="N29" s="14" t="e">
        <f t="shared" si="7"/>
        <v>#VALUE!</v>
      </c>
      <c r="O29" s="15">
        <f t="shared" si="8"/>
        <v>0</v>
      </c>
      <c r="P29" s="12"/>
      <c r="Q29" s="15">
        <f t="shared" si="9"/>
        <v>0</v>
      </c>
      <c r="S29" s="144">
        <f t="shared" si="3"/>
        <v>45743</v>
      </c>
      <c r="T29" s="145">
        <f>SUMIFS(ネコポス!$G:$G,ネコポス!$A:$A,ネコポス!S29,ネコポス!$B:$B,"ネコポス",ネコポス!$D:$D,"日勤")</f>
        <v>0</v>
      </c>
      <c r="U29" s="146">
        <f>SUMIFS(ネコポス!$Q:$Q,ネコポス!$A:$A,ネコポス!S29,ネコポス!$B:$B,"ネコポス",ネコポス!$D:$D,"日勤")</f>
        <v>0</v>
      </c>
      <c r="V29" s="147">
        <f t="shared" si="10"/>
        <v>0</v>
      </c>
      <c r="W29" s="148">
        <f t="shared" si="11"/>
        <v>0</v>
      </c>
    </row>
    <row r="30" spans="1:23" ht="26" customHeight="1">
      <c r="A30" s="19"/>
      <c r="B30" s="138" t="s">
        <v>64</v>
      </c>
      <c r="C30" s="11"/>
      <c r="D30" s="11" t="s">
        <v>55</v>
      </c>
      <c r="E30" s="12"/>
      <c r="F30" s="132"/>
      <c r="G30" s="12"/>
      <c r="H30" s="12"/>
      <c r="I30" s="12"/>
      <c r="J30" s="13" t="str">
        <f t="shared" si="12"/>
        <v/>
      </c>
      <c r="K30" s="13" t="str">
        <f t="shared" si="12"/>
        <v/>
      </c>
      <c r="L30" s="14" t="e">
        <f t="shared" si="5"/>
        <v>#VALUE!</v>
      </c>
      <c r="M30" s="14" t="e">
        <f t="shared" si="6"/>
        <v>#VALUE!</v>
      </c>
      <c r="N30" s="14" t="e">
        <f t="shared" si="7"/>
        <v>#VALUE!</v>
      </c>
      <c r="O30" s="15">
        <f t="shared" si="8"/>
        <v>0</v>
      </c>
      <c r="P30" s="12"/>
      <c r="Q30" s="15">
        <f t="shared" si="9"/>
        <v>0</v>
      </c>
      <c r="S30" s="144">
        <f t="shared" si="3"/>
        <v>45744</v>
      </c>
      <c r="T30" s="145">
        <f>SUMIFS(ネコポス!$G:$G,ネコポス!$A:$A,ネコポス!S30,ネコポス!$B:$B,"ネコポス",ネコポス!$D:$D,"日勤")</f>
        <v>0</v>
      </c>
      <c r="U30" s="146">
        <f>SUMIFS(ネコポス!$Q:$Q,ネコポス!$A:$A,ネコポス!S30,ネコポス!$B:$B,"ネコポス",ネコポス!$D:$D,"日勤")</f>
        <v>0</v>
      </c>
      <c r="V30" s="147">
        <f t="shared" si="10"/>
        <v>0</v>
      </c>
      <c r="W30" s="148">
        <f t="shared" si="11"/>
        <v>0</v>
      </c>
    </row>
    <row r="31" spans="1:23" ht="26" customHeight="1">
      <c r="A31" s="19"/>
      <c r="B31" s="138" t="s">
        <v>64</v>
      </c>
      <c r="C31" s="11"/>
      <c r="D31" s="11" t="s">
        <v>55</v>
      </c>
      <c r="E31" s="12"/>
      <c r="F31" s="132"/>
      <c r="G31" s="12"/>
      <c r="H31" s="12"/>
      <c r="I31" s="12"/>
      <c r="J31" s="13" t="str">
        <f t="shared" si="12"/>
        <v/>
      </c>
      <c r="K31" s="13" t="str">
        <f t="shared" si="12"/>
        <v/>
      </c>
      <c r="L31" s="14" t="e">
        <f t="shared" si="5"/>
        <v>#VALUE!</v>
      </c>
      <c r="M31" s="14" t="e">
        <f t="shared" si="6"/>
        <v>#VALUE!</v>
      </c>
      <c r="N31" s="14" t="e">
        <f t="shared" si="7"/>
        <v>#VALUE!</v>
      </c>
      <c r="O31" s="15">
        <f t="shared" si="8"/>
        <v>0</v>
      </c>
      <c r="P31" s="12"/>
      <c r="Q31" s="15">
        <f t="shared" si="9"/>
        <v>0</v>
      </c>
      <c r="S31" s="144">
        <f t="shared" si="3"/>
        <v>45745</v>
      </c>
      <c r="T31" s="145">
        <f>SUMIFS(ネコポス!$G:$G,ネコポス!$A:$A,ネコポス!S31,ネコポス!$B:$B,"ネコポス",ネコポス!$D:$D,"日勤")</f>
        <v>0</v>
      </c>
      <c r="U31" s="146">
        <f>SUMIFS(ネコポス!$Q:$Q,ネコポス!$A:$A,ネコポス!S31,ネコポス!$B:$B,"ネコポス",ネコポス!$D:$D,"日勤")</f>
        <v>0</v>
      </c>
      <c r="V31" s="147">
        <f t="shared" si="10"/>
        <v>0</v>
      </c>
      <c r="W31" s="148">
        <f t="shared" si="11"/>
        <v>0</v>
      </c>
    </row>
    <row r="32" spans="1:23" ht="26" customHeight="1">
      <c r="A32" s="19"/>
      <c r="B32" s="138" t="s">
        <v>64</v>
      </c>
      <c r="C32" s="11"/>
      <c r="D32" s="11" t="s">
        <v>55</v>
      </c>
      <c r="E32" s="12"/>
      <c r="F32" s="132"/>
      <c r="G32" s="12"/>
      <c r="H32" s="12"/>
      <c r="I32" s="12"/>
      <c r="J32" s="13" t="str">
        <f t="shared" si="12"/>
        <v/>
      </c>
      <c r="K32" s="13" t="str">
        <f t="shared" si="12"/>
        <v/>
      </c>
      <c r="L32" s="14" t="e">
        <f t="shared" si="5"/>
        <v>#VALUE!</v>
      </c>
      <c r="M32" s="14" t="e">
        <f t="shared" si="6"/>
        <v>#VALUE!</v>
      </c>
      <c r="N32" s="14" t="e">
        <f t="shared" si="7"/>
        <v>#VALUE!</v>
      </c>
      <c r="O32" s="15">
        <f t="shared" si="8"/>
        <v>0</v>
      </c>
      <c r="P32" s="12"/>
      <c r="Q32" s="15">
        <f t="shared" si="9"/>
        <v>0</v>
      </c>
      <c r="S32" s="144">
        <f t="shared" si="3"/>
        <v>45746</v>
      </c>
      <c r="T32" s="145">
        <f>SUMIFS(ネコポス!$G:$G,ネコポス!$A:$A,ネコポス!S32,ネコポス!$B:$B,"ネコポス",ネコポス!$D:$D,"日勤")</f>
        <v>0</v>
      </c>
      <c r="U32" s="146">
        <f>SUMIFS(ネコポス!$Q:$Q,ネコポス!$A:$A,ネコポス!S32,ネコポス!$B:$B,"ネコポス",ネコポス!$D:$D,"日勤")</f>
        <v>0</v>
      </c>
      <c r="V32" s="147">
        <f t="shared" si="10"/>
        <v>0</v>
      </c>
      <c r="W32" s="148">
        <f t="shared" si="11"/>
        <v>0</v>
      </c>
    </row>
    <row r="33" spans="1:23" ht="26" customHeight="1" thickBot="1">
      <c r="A33" s="19"/>
      <c r="B33" s="138" t="s">
        <v>64</v>
      </c>
      <c r="C33" s="11"/>
      <c r="D33" s="11" t="s">
        <v>55</v>
      </c>
      <c r="E33" s="12"/>
      <c r="F33" s="132"/>
      <c r="G33" s="12"/>
      <c r="H33" s="12"/>
      <c r="I33" s="12"/>
      <c r="J33" s="13" t="str">
        <f t="shared" si="12"/>
        <v/>
      </c>
      <c r="K33" s="13" t="str">
        <f t="shared" si="12"/>
        <v/>
      </c>
      <c r="L33" s="14" t="e">
        <f t="shared" si="5"/>
        <v>#VALUE!</v>
      </c>
      <c r="M33" s="14" t="e">
        <f t="shared" si="6"/>
        <v>#VALUE!</v>
      </c>
      <c r="N33" s="14" t="e">
        <f t="shared" si="7"/>
        <v>#VALUE!</v>
      </c>
      <c r="O33" s="15">
        <f t="shared" si="8"/>
        <v>0</v>
      </c>
      <c r="P33" s="12"/>
      <c r="Q33" s="15">
        <f t="shared" si="9"/>
        <v>0</v>
      </c>
      <c r="S33" s="149">
        <f t="shared" si="3"/>
        <v>45747</v>
      </c>
      <c r="T33" s="150">
        <f>SUMIFS(ネコポス!$G:$G,ネコポス!$A:$A,ネコポス!S33,ネコポス!$B:$B,"ネコポス",ネコポス!$D:$D,"日勤")</f>
        <v>0</v>
      </c>
      <c r="U33" s="151">
        <f>SUMIFS(ネコポス!$Q:$Q,ネコポス!$A:$A,ネコポス!S33,ネコポス!$B:$B,"ネコポス",ネコポス!$D:$D,"日勤")</f>
        <v>0</v>
      </c>
      <c r="V33" s="152">
        <f t="shared" si="10"/>
        <v>0</v>
      </c>
      <c r="W33" s="153">
        <f t="shared" si="11"/>
        <v>0</v>
      </c>
    </row>
    <row r="34" spans="1:23" ht="26" customHeight="1" thickTop="1" thickBot="1">
      <c r="A34" s="19"/>
      <c r="B34" s="138" t="s">
        <v>64</v>
      </c>
      <c r="C34" s="11"/>
      <c r="D34" s="11" t="s">
        <v>55</v>
      </c>
      <c r="E34" s="12"/>
      <c r="F34" s="132"/>
      <c r="G34" s="12"/>
      <c r="H34" s="12"/>
      <c r="I34" s="12"/>
      <c r="J34" s="13" t="str">
        <f t="shared" si="12"/>
        <v/>
      </c>
      <c r="K34" s="13" t="str">
        <f t="shared" si="12"/>
        <v/>
      </c>
      <c r="L34" s="14" t="e">
        <f t="shared" si="5"/>
        <v>#VALUE!</v>
      </c>
      <c r="M34" s="14" t="e">
        <f t="shared" si="6"/>
        <v>#VALUE!</v>
      </c>
      <c r="N34" s="14" t="e">
        <f t="shared" si="7"/>
        <v>#VALUE!</v>
      </c>
      <c r="O34" s="15">
        <f t="shared" si="8"/>
        <v>0</v>
      </c>
      <c r="P34" s="12"/>
      <c r="Q34" s="15">
        <f t="shared" si="9"/>
        <v>0</v>
      </c>
      <c r="S34" s="154" t="s">
        <v>16</v>
      </c>
      <c r="T34" s="155">
        <f>SUM(T3:T33)</f>
        <v>3837</v>
      </c>
      <c r="U34" s="156">
        <f>SUM(U3:U33)</f>
        <v>4652</v>
      </c>
      <c r="V34" s="157">
        <f t="shared" si="10"/>
        <v>1.2124055251498567</v>
      </c>
      <c r="W34" s="158">
        <f t="shared" si="11"/>
        <v>358.79084264832329</v>
      </c>
    </row>
    <row r="35" spans="1:23" ht="26" customHeight="1">
      <c r="A35" s="19"/>
      <c r="B35" s="138" t="s">
        <v>64</v>
      </c>
      <c r="C35" s="11"/>
      <c r="D35" s="11" t="s">
        <v>55</v>
      </c>
      <c r="E35" s="12"/>
      <c r="F35" s="132"/>
      <c r="G35" s="12"/>
      <c r="H35" s="12"/>
      <c r="I35" s="12"/>
      <c r="J35" s="13" t="str">
        <f t="shared" si="12"/>
        <v/>
      </c>
      <c r="K35" s="13" t="str">
        <f t="shared" si="12"/>
        <v/>
      </c>
      <c r="L35" s="14" t="e">
        <f t="shared" si="5"/>
        <v>#VALUE!</v>
      </c>
      <c r="M35" s="14" t="e">
        <f t="shared" si="6"/>
        <v>#VALUE!</v>
      </c>
      <c r="N35" s="14" t="e">
        <f t="shared" si="7"/>
        <v>#VALUE!</v>
      </c>
      <c r="O35" s="15">
        <f t="shared" si="8"/>
        <v>0</v>
      </c>
      <c r="P35" s="12"/>
      <c r="Q35" s="15">
        <f t="shared" si="9"/>
        <v>0</v>
      </c>
      <c r="T35" s="159"/>
      <c r="U35" s="159"/>
    </row>
    <row r="36" spans="1:23" ht="26" customHeight="1">
      <c r="A36" s="19"/>
      <c r="B36" s="138" t="s">
        <v>64</v>
      </c>
      <c r="C36" s="11"/>
      <c r="D36" s="11" t="s">
        <v>55</v>
      </c>
      <c r="E36" s="12"/>
      <c r="F36" s="132"/>
      <c r="G36" s="12"/>
      <c r="H36" s="12"/>
      <c r="I36" s="12"/>
      <c r="J36" s="13" t="str">
        <f t="shared" si="12"/>
        <v/>
      </c>
      <c r="K36" s="13" t="str">
        <f t="shared" si="12"/>
        <v/>
      </c>
      <c r="L36" s="14" t="e">
        <f t="shared" si="5"/>
        <v>#VALUE!</v>
      </c>
      <c r="M36" s="14" t="e">
        <f t="shared" si="6"/>
        <v>#VALUE!</v>
      </c>
      <c r="N36" s="14" t="e">
        <f t="shared" si="7"/>
        <v>#VALUE!</v>
      </c>
      <c r="O36" s="15">
        <f t="shared" si="8"/>
        <v>0</v>
      </c>
      <c r="P36" s="12"/>
      <c r="Q36" s="15">
        <f t="shared" si="9"/>
        <v>0</v>
      </c>
      <c r="T36" s="159"/>
      <c r="U36" s="159"/>
    </row>
    <row r="37" spans="1:23" ht="26" customHeight="1">
      <c r="A37" s="19"/>
      <c r="B37" s="138" t="s">
        <v>64</v>
      </c>
      <c r="C37" s="11"/>
      <c r="D37" s="11" t="s">
        <v>55</v>
      </c>
      <c r="E37" s="12"/>
      <c r="F37" s="132"/>
      <c r="G37" s="12"/>
      <c r="H37" s="12"/>
      <c r="I37" s="12"/>
      <c r="J37" s="13" t="str">
        <f t="shared" si="12"/>
        <v/>
      </c>
      <c r="K37" s="13" t="str">
        <f t="shared" si="12"/>
        <v/>
      </c>
      <c r="L37" s="14" t="e">
        <f t="shared" si="5"/>
        <v>#VALUE!</v>
      </c>
      <c r="M37" s="14" t="e">
        <f t="shared" si="6"/>
        <v>#VALUE!</v>
      </c>
      <c r="N37" s="14" t="e">
        <f t="shared" si="7"/>
        <v>#VALUE!</v>
      </c>
      <c r="O37" s="15">
        <f t="shared" si="8"/>
        <v>0</v>
      </c>
      <c r="P37" s="12"/>
      <c r="Q37" s="15">
        <f t="shared" si="9"/>
        <v>0</v>
      </c>
      <c r="T37" s="159"/>
      <c r="U37" s="159"/>
    </row>
    <row r="38" spans="1:23" ht="26" customHeight="1">
      <c r="A38" s="19"/>
      <c r="B38" s="138" t="s">
        <v>64</v>
      </c>
      <c r="C38" s="11"/>
      <c r="D38" s="11" t="s">
        <v>55</v>
      </c>
      <c r="E38" s="12"/>
      <c r="F38" s="132"/>
      <c r="G38" s="12"/>
      <c r="H38" s="12"/>
      <c r="I38" s="12"/>
      <c r="J38" s="13" t="str">
        <f t="shared" si="12"/>
        <v/>
      </c>
      <c r="K38" s="13" t="str">
        <f t="shared" si="12"/>
        <v/>
      </c>
      <c r="L38" s="14" t="e">
        <f t="shared" si="5"/>
        <v>#VALUE!</v>
      </c>
      <c r="M38" s="14" t="e">
        <f t="shared" si="6"/>
        <v>#VALUE!</v>
      </c>
      <c r="N38" s="14" t="e">
        <f t="shared" si="7"/>
        <v>#VALUE!</v>
      </c>
      <c r="O38" s="15">
        <f t="shared" si="8"/>
        <v>0</v>
      </c>
      <c r="P38" s="12"/>
      <c r="Q38" s="15">
        <f t="shared" si="9"/>
        <v>0</v>
      </c>
      <c r="T38" s="159"/>
      <c r="U38" s="159"/>
    </row>
    <row r="39" spans="1:23" ht="26" customHeight="1">
      <c r="A39" s="19"/>
      <c r="B39" s="138" t="s">
        <v>64</v>
      </c>
      <c r="C39" s="11"/>
      <c r="D39" s="11" t="s">
        <v>55</v>
      </c>
      <c r="E39" s="12"/>
      <c r="F39" s="132"/>
      <c r="G39" s="12"/>
      <c r="H39" s="12"/>
      <c r="I39" s="12"/>
      <c r="J39" s="13" t="str">
        <f t="shared" si="12"/>
        <v/>
      </c>
      <c r="K39" s="13" t="str">
        <f t="shared" si="12"/>
        <v/>
      </c>
      <c r="L39" s="14" t="e">
        <f t="shared" si="5"/>
        <v>#VALUE!</v>
      </c>
      <c r="M39" s="14" t="e">
        <f t="shared" si="6"/>
        <v>#VALUE!</v>
      </c>
      <c r="N39" s="14" t="e">
        <f t="shared" si="7"/>
        <v>#VALUE!</v>
      </c>
      <c r="O39" s="15">
        <f t="shared" si="8"/>
        <v>0</v>
      </c>
      <c r="P39" s="12"/>
      <c r="Q39" s="15">
        <f t="shared" si="9"/>
        <v>0</v>
      </c>
      <c r="T39" s="159"/>
      <c r="U39" s="159"/>
    </row>
    <row r="40" spans="1:23" ht="26" customHeight="1">
      <c r="A40" s="19"/>
      <c r="B40" s="138" t="s">
        <v>64</v>
      </c>
      <c r="C40" s="11"/>
      <c r="D40" s="11" t="s">
        <v>55</v>
      </c>
      <c r="E40" s="12"/>
      <c r="F40" s="132"/>
      <c r="G40" s="12"/>
      <c r="H40" s="12"/>
      <c r="I40" s="12"/>
      <c r="J40" s="13" t="str">
        <f t="shared" si="12"/>
        <v/>
      </c>
      <c r="K40" s="13" t="str">
        <f t="shared" si="12"/>
        <v/>
      </c>
      <c r="L40" s="14" t="e">
        <f t="shared" si="5"/>
        <v>#VALUE!</v>
      </c>
      <c r="M40" s="14" t="e">
        <f t="shared" si="6"/>
        <v>#VALUE!</v>
      </c>
      <c r="N40" s="14" t="e">
        <f t="shared" si="7"/>
        <v>#VALUE!</v>
      </c>
      <c r="O40" s="15">
        <f t="shared" si="8"/>
        <v>0</v>
      </c>
      <c r="P40" s="12"/>
      <c r="Q40" s="15">
        <f t="shared" si="9"/>
        <v>0</v>
      </c>
      <c r="T40" s="159"/>
      <c r="U40" s="159"/>
    </row>
    <row r="41" spans="1:23" ht="26" customHeight="1">
      <c r="A41" s="19"/>
      <c r="B41" s="138" t="s">
        <v>64</v>
      </c>
      <c r="C41" s="11"/>
      <c r="D41" s="11" t="s">
        <v>55</v>
      </c>
      <c r="E41" s="12"/>
      <c r="F41" s="132"/>
      <c r="G41" s="12"/>
      <c r="H41" s="12"/>
      <c r="I41" s="12"/>
      <c r="J41" s="13" t="str">
        <f t="shared" si="12"/>
        <v/>
      </c>
      <c r="K41" s="13" t="str">
        <f t="shared" si="12"/>
        <v/>
      </c>
      <c r="L41" s="14" t="e">
        <f t="shared" si="5"/>
        <v>#VALUE!</v>
      </c>
      <c r="M41" s="14" t="e">
        <f t="shared" si="6"/>
        <v>#VALUE!</v>
      </c>
      <c r="N41" s="14" t="e">
        <f t="shared" si="7"/>
        <v>#VALUE!</v>
      </c>
      <c r="O41" s="15">
        <f t="shared" si="8"/>
        <v>0</v>
      </c>
      <c r="P41" s="12"/>
      <c r="Q41" s="15">
        <f t="shared" si="9"/>
        <v>0</v>
      </c>
      <c r="T41" s="159"/>
      <c r="U41" s="159"/>
    </row>
    <row r="42" spans="1:23" ht="26" customHeight="1">
      <c r="A42" s="19"/>
      <c r="B42" s="138" t="s">
        <v>64</v>
      </c>
      <c r="C42" s="11"/>
      <c r="D42" s="11" t="s">
        <v>55</v>
      </c>
      <c r="E42" s="12"/>
      <c r="F42" s="132"/>
      <c r="G42" s="12"/>
      <c r="H42" s="12"/>
      <c r="I42" s="12"/>
      <c r="J42" s="13" t="str">
        <f t="shared" si="12"/>
        <v/>
      </c>
      <c r="K42" s="13" t="str">
        <f t="shared" si="12"/>
        <v/>
      </c>
      <c r="L42" s="14" t="e">
        <f t="shared" si="5"/>
        <v>#VALUE!</v>
      </c>
      <c r="M42" s="14" t="e">
        <f t="shared" si="6"/>
        <v>#VALUE!</v>
      </c>
      <c r="N42" s="14" t="e">
        <f t="shared" si="7"/>
        <v>#VALUE!</v>
      </c>
      <c r="O42" s="15">
        <f t="shared" si="8"/>
        <v>0</v>
      </c>
      <c r="P42" s="12"/>
      <c r="Q42" s="15">
        <f t="shared" si="9"/>
        <v>0</v>
      </c>
      <c r="T42" s="159"/>
      <c r="U42" s="159"/>
    </row>
    <row r="43" spans="1:23" ht="26" customHeight="1">
      <c r="A43" s="19"/>
      <c r="B43" s="138" t="s">
        <v>64</v>
      </c>
      <c r="C43" s="11"/>
      <c r="D43" s="11" t="s">
        <v>55</v>
      </c>
      <c r="E43" s="12"/>
      <c r="F43" s="132"/>
      <c r="G43" s="12"/>
      <c r="H43" s="12"/>
      <c r="I43" s="12"/>
      <c r="J43" s="13" t="str">
        <f t="shared" si="12"/>
        <v/>
      </c>
      <c r="K43" s="13" t="str">
        <f t="shared" si="12"/>
        <v/>
      </c>
      <c r="L43" s="14" t="e">
        <f t="shared" si="5"/>
        <v>#VALUE!</v>
      </c>
      <c r="M43" s="14" t="e">
        <f t="shared" si="6"/>
        <v>#VALUE!</v>
      </c>
      <c r="N43" s="14" t="e">
        <f t="shared" si="7"/>
        <v>#VALUE!</v>
      </c>
      <c r="O43" s="15">
        <f t="shared" si="8"/>
        <v>0</v>
      </c>
      <c r="P43" s="12"/>
      <c r="Q43" s="15">
        <f t="shared" si="9"/>
        <v>0</v>
      </c>
      <c r="T43" s="159"/>
      <c r="U43" s="159"/>
    </row>
    <row r="44" spans="1:23" ht="26" customHeight="1">
      <c r="A44" s="19"/>
      <c r="B44" s="138" t="s">
        <v>64</v>
      </c>
      <c r="C44" s="11"/>
      <c r="D44" s="11" t="s">
        <v>55</v>
      </c>
      <c r="E44" s="12"/>
      <c r="F44" s="132"/>
      <c r="G44" s="12"/>
      <c r="H44" s="12"/>
      <c r="I44" s="12"/>
      <c r="J44" s="13" t="str">
        <f t="shared" si="12"/>
        <v/>
      </c>
      <c r="K44" s="13" t="str">
        <f t="shared" si="12"/>
        <v/>
      </c>
      <c r="L44" s="14" t="e">
        <f t="shared" si="5"/>
        <v>#VALUE!</v>
      </c>
      <c r="M44" s="14" t="e">
        <f t="shared" si="6"/>
        <v>#VALUE!</v>
      </c>
      <c r="N44" s="14" t="e">
        <f t="shared" si="7"/>
        <v>#VALUE!</v>
      </c>
      <c r="O44" s="15">
        <f t="shared" si="8"/>
        <v>0</v>
      </c>
      <c r="P44" s="12"/>
      <c r="Q44" s="15">
        <f t="shared" si="9"/>
        <v>0</v>
      </c>
      <c r="T44" s="159"/>
      <c r="U44" s="159"/>
    </row>
    <row r="45" spans="1:23" ht="26" customHeight="1">
      <c r="A45" s="19"/>
      <c r="B45" s="138" t="s">
        <v>64</v>
      </c>
      <c r="C45" s="11"/>
      <c r="D45" s="11" t="s">
        <v>55</v>
      </c>
      <c r="E45" s="12"/>
      <c r="F45" s="132"/>
      <c r="G45" s="12"/>
      <c r="H45" s="12"/>
      <c r="I45" s="12"/>
      <c r="J45" s="13" t="str">
        <f t="shared" si="12"/>
        <v/>
      </c>
      <c r="K45" s="13" t="str">
        <f t="shared" si="12"/>
        <v/>
      </c>
      <c r="L45" s="14" t="e">
        <f t="shared" si="5"/>
        <v>#VALUE!</v>
      </c>
      <c r="M45" s="14" t="e">
        <f t="shared" si="6"/>
        <v>#VALUE!</v>
      </c>
      <c r="N45" s="14" t="e">
        <f t="shared" si="7"/>
        <v>#VALUE!</v>
      </c>
      <c r="O45" s="15">
        <f t="shared" si="8"/>
        <v>0</v>
      </c>
      <c r="P45" s="12"/>
      <c r="Q45" s="15">
        <f t="shared" si="9"/>
        <v>0</v>
      </c>
      <c r="T45" s="159"/>
      <c r="U45" s="159"/>
    </row>
    <row r="46" spans="1:23" ht="26" customHeight="1">
      <c r="A46" s="19"/>
      <c r="B46" s="138" t="s">
        <v>64</v>
      </c>
      <c r="C46" s="11"/>
      <c r="D46" s="11" t="s">
        <v>55</v>
      </c>
      <c r="E46" s="12"/>
      <c r="F46" s="132"/>
      <c r="G46" s="12"/>
      <c r="H46" s="12"/>
      <c r="I46" s="12"/>
      <c r="J46" s="13" t="str">
        <f t="shared" si="12"/>
        <v/>
      </c>
      <c r="K46" s="13" t="str">
        <f t="shared" si="12"/>
        <v/>
      </c>
      <c r="L46" s="14" t="e">
        <f t="shared" si="5"/>
        <v>#VALUE!</v>
      </c>
      <c r="M46" s="14" t="e">
        <f t="shared" si="6"/>
        <v>#VALUE!</v>
      </c>
      <c r="N46" s="14" t="e">
        <f t="shared" si="7"/>
        <v>#VALUE!</v>
      </c>
      <c r="O46" s="15">
        <f t="shared" si="8"/>
        <v>0</v>
      </c>
      <c r="P46" s="12"/>
      <c r="Q46" s="15">
        <f t="shared" si="9"/>
        <v>0</v>
      </c>
      <c r="T46" s="159"/>
      <c r="U46" s="159"/>
    </row>
    <row r="47" spans="1:23" ht="26" customHeight="1">
      <c r="A47" s="19"/>
      <c r="B47" s="138" t="s">
        <v>64</v>
      </c>
      <c r="C47" s="11"/>
      <c r="D47" s="11" t="s">
        <v>55</v>
      </c>
      <c r="E47" s="12"/>
      <c r="F47" s="132"/>
      <c r="G47" s="12"/>
      <c r="H47" s="12"/>
      <c r="I47" s="12"/>
      <c r="J47" s="13" t="str">
        <f t="shared" si="12"/>
        <v/>
      </c>
      <c r="K47" s="13" t="str">
        <f t="shared" si="12"/>
        <v/>
      </c>
      <c r="L47" s="14" t="e">
        <f t="shared" si="5"/>
        <v>#VALUE!</v>
      </c>
      <c r="M47" s="14" t="e">
        <f t="shared" si="6"/>
        <v>#VALUE!</v>
      </c>
      <c r="N47" s="14" t="e">
        <f t="shared" si="7"/>
        <v>#VALUE!</v>
      </c>
      <c r="O47" s="15">
        <f t="shared" si="8"/>
        <v>0</v>
      </c>
      <c r="P47" s="12"/>
      <c r="Q47" s="15">
        <f t="shared" si="9"/>
        <v>0</v>
      </c>
      <c r="T47" s="159"/>
      <c r="U47" s="159"/>
    </row>
    <row r="48" spans="1:23" ht="26" customHeight="1">
      <c r="A48" s="19"/>
      <c r="B48" s="138" t="s">
        <v>64</v>
      </c>
      <c r="C48" s="11"/>
      <c r="D48" s="11" t="s">
        <v>55</v>
      </c>
      <c r="E48" s="12"/>
      <c r="F48" s="132"/>
      <c r="G48" s="12"/>
      <c r="H48" s="12"/>
      <c r="I48" s="12"/>
      <c r="J48" s="13" t="str">
        <f t="shared" si="12"/>
        <v/>
      </c>
      <c r="K48" s="13" t="str">
        <f t="shared" si="12"/>
        <v/>
      </c>
      <c r="L48" s="14" t="e">
        <f t="shared" si="5"/>
        <v>#VALUE!</v>
      </c>
      <c r="M48" s="14" t="e">
        <f t="shared" si="6"/>
        <v>#VALUE!</v>
      </c>
      <c r="N48" s="14" t="e">
        <f t="shared" si="7"/>
        <v>#VALUE!</v>
      </c>
      <c r="O48" s="15">
        <f t="shared" si="8"/>
        <v>0</v>
      </c>
      <c r="P48" s="12"/>
      <c r="Q48" s="15">
        <f t="shared" si="9"/>
        <v>0</v>
      </c>
      <c r="T48" s="159"/>
      <c r="U48" s="159"/>
    </row>
    <row r="49" spans="1:21" ht="26" customHeight="1">
      <c r="A49" s="19"/>
      <c r="B49" s="138" t="s">
        <v>64</v>
      </c>
      <c r="C49" s="11"/>
      <c r="D49" s="11" t="s">
        <v>55</v>
      </c>
      <c r="E49" s="12"/>
      <c r="F49" s="132"/>
      <c r="G49" s="12"/>
      <c r="H49" s="12"/>
      <c r="I49" s="12"/>
      <c r="J49" s="13" t="str">
        <f t="shared" si="12"/>
        <v/>
      </c>
      <c r="K49" s="13" t="str">
        <f t="shared" si="12"/>
        <v/>
      </c>
      <c r="L49" s="14" t="e">
        <f t="shared" si="5"/>
        <v>#VALUE!</v>
      </c>
      <c r="M49" s="14" t="e">
        <f t="shared" si="6"/>
        <v>#VALUE!</v>
      </c>
      <c r="N49" s="14" t="e">
        <f t="shared" si="7"/>
        <v>#VALUE!</v>
      </c>
      <c r="O49" s="15">
        <f t="shared" si="8"/>
        <v>0</v>
      </c>
      <c r="P49" s="12"/>
      <c r="Q49" s="15">
        <f t="shared" si="9"/>
        <v>0</v>
      </c>
      <c r="T49" s="159"/>
      <c r="U49" s="159"/>
    </row>
    <row r="50" spans="1:21" ht="26" customHeight="1">
      <c r="A50" s="19"/>
      <c r="B50" s="138" t="s">
        <v>64</v>
      </c>
      <c r="C50" s="11"/>
      <c r="D50" s="11" t="s">
        <v>55</v>
      </c>
      <c r="E50" s="12"/>
      <c r="F50" s="132"/>
      <c r="G50" s="12"/>
      <c r="H50" s="12"/>
      <c r="I50" s="12"/>
      <c r="J50" s="13" t="str">
        <f t="shared" si="12"/>
        <v/>
      </c>
      <c r="K50" s="13" t="str">
        <f t="shared" si="12"/>
        <v/>
      </c>
      <c r="L50" s="14" t="e">
        <f t="shared" si="5"/>
        <v>#VALUE!</v>
      </c>
      <c r="M50" s="14" t="e">
        <f t="shared" si="6"/>
        <v>#VALUE!</v>
      </c>
      <c r="N50" s="14" t="e">
        <f t="shared" si="7"/>
        <v>#VALUE!</v>
      </c>
      <c r="O50" s="15">
        <f t="shared" si="8"/>
        <v>0</v>
      </c>
      <c r="P50" s="12"/>
      <c r="Q50" s="15">
        <f t="shared" si="9"/>
        <v>0</v>
      </c>
      <c r="T50" s="159"/>
      <c r="U50" s="159"/>
    </row>
    <row r="51" spans="1:21" ht="26" customHeight="1">
      <c r="A51" s="19"/>
      <c r="B51" s="138" t="s">
        <v>64</v>
      </c>
      <c r="C51" s="11"/>
      <c r="D51" s="11" t="s">
        <v>55</v>
      </c>
      <c r="E51" s="12"/>
      <c r="F51" s="132"/>
      <c r="G51" s="12"/>
      <c r="H51" s="12"/>
      <c r="I51" s="12"/>
      <c r="J51" s="13" t="str">
        <f t="shared" si="12"/>
        <v/>
      </c>
      <c r="K51" s="13" t="str">
        <f t="shared" si="12"/>
        <v/>
      </c>
      <c r="L51" s="14" t="e">
        <f t="shared" si="5"/>
        <v>#VALUE!</v>
      </c>
      <c r="M51" s="14" t="e">
        <f t="shared" si="6"/>
        <v>#VALUE!</v>
      </c>
      <c r="N51" s="14" t="e">
        <f t="shared" si="7"/>
        <v>#VALUE!</v>
      </c>
      <c r="O51" s="15">
        <f t="shared" si="8"/>
        <v>0</v>
      </c>
      <c r="P51" s="12"/>
      <c r="Q51" s="15">
        <f t="shared" si="9"/>
        <v>0</v>
      </c>
      <c r="T51" s="159"/>
      <c r="U51" s="159"/>
    </row>
    <row r="52" spans="1:21" ht="26" customHeight="1">
      <c r="A52" s="19"/>
      <c r="B52" s="138" t="s">
        <v>64</v>
      </c>
      <c r="C52" s="11"/>
      <c r="D52" s="11" t="s">
        <v>55</v>
      </c>
      <c r="E52" s="12"/>
      <c r="F52" s="132"/>
      <c r="G52" s="12"/>
      <c r="H52" s="12"/>
      <c r="I52" s="12"/>
      <c r="J52" s="13" t="str">
        <f t="shared" si="12"/>
        <v/>
      </c>
      <c r="K52" s="13" t="str">
        <f t="shared" si="12"/>
        <v/>
      </c>
      <c r="L52" s="14" t="e">
        <f t="shared" si="5"/>
        <v>#VALUE!</v>
      </c>
      <c r="M52" s="14" t="e">
        <f t="shared" si="6"/>
        <v>#VALUE!</v>
      </c>
      <c r="N52" s="14" t="e">
        <f t="shared" si="7"/>
        <v>#VALUE!</v>
      </c>
      <c r="O52" s="15">
        <f t="shared" si="8"/>
        <v>0</v>
      </c>
      <c r="P52" s="12"/>
      <c r="Q52" s="15">
        <f t="shared" si="9"/>
        <v>0</v>
      </c>
      <c r="T52" s="159"/>
      <c r="U52" s="159"/>
    </row>
    <row r="53" spans="1:21" ht="26" customHeight="1">
      <c r="A53" s="19"/>
      <c r="B53" s="138" t="s">
        <v>64</v>
      </c>
      <c r="C53" s="11"/>
      <c r="D53" s="11" t="s">
        <v>55</v>
      </c>
      <c r="E53" s="12"/>
      <c r="F53" s="132"/>
      <c r="G53" s="12"/>
      <c r="H53" s="12"/>
      <c r="I53" s="12"/>
      <c r="J53" s="13" t="str">
        <f t="shared" si="12"/>
        <v/>
      </c>
      <c r="K53" s="13" t="str">
        <f t="shared" si="12"/>
        <v/>
      </c>
      <c r="L53" s="14" t="e">
        <f t="shared" si="5"/>
        <v>#VALUE!</v>
      </c>
      <c r="M53" s="14" t="e">
        <f t="shared" si="6"/>
        <v>#VALUE!</v>
      </c>
      <c r="N53" s="14" t="e">
        <f t="shared" si="7"/>
        <v>#VALUE!</v>
      </c>
      <c r="O53" s="15">
        <f t="shared" si="8"/>
        <v>0</v>
      </c>
      <c r="P53" s="12"/>
      <c r="Q53" s="15">
        <f t="shared" si="9"/>
        <v>0</v>
      </c>
      <c r="T53" s="159"/>
      <c r="U53" s="159"/>
    </row>
    <row r="54" spans="1:21" ht="26" customHeight="1">
      <c r="A54" s="19"/>
      <c r="B54" s="138" t="s">
        <v>64</v>
      </c>
      <c r="C54" s="11"/>
      <c r="D54" s="11" t="s">
        <v>55</v>
      </c>
      <c r="E54" s="12"/>
      <c r="F54" s="132"/>
      <c r="G54" s="12"/>
      <c r="H54" s="12"/>
      <c r="I54" s="12"/>
      <c r="J54" s="13" t="str">
        <f t="shared" si="12"/>
        <v/>
      </c>
      <c r="K54" s="13" t="str">
        <f t="shared" si="12"/>
        <v/>
      </c>
      <c r="L54" s="14" t="e">
        <f t="shared" si="5"/>
        <v>#VALUE!</v>
      </c>
      <c r="M54" s="14" t="e">
        <f t="shared" si="6"/>
        <v>#VALUE!</v>
      </c>
      <c r="N54" s="14" t="e">
        <f t="shared" si="7"/>
        <v>#VALUE!</v>
      </c>
      <c r="O54" s="15">
        <f t="shared" si="8"/>
        <v>0</v>
      </c>
      <c r="P54" s="12"/>
      <c r="Q54" s="15">
        <f t="shared" si="9"/>
        <v>0</v>
      </c>
      <c r="T54" s="159"/>
      <c r="U54" s="159"/>
    </row>
    <row r="55" spans="1:21" ht="26" customHeight="1">
      <c r="A55" s="19"/>
      <c r="B55" s="138" t="s">
        <v>64</v>
      </c>
      <c r="C55" s="11"/>
      <c r="D55" s="11" t="s">
        <v>55</v>
      </c>
      <c r="E55" s="12"/>
      <c r="F55" s="132"/>
      <c r="G55" s="12"/>
      <c r="H55" s="12"/>
      <c r="I55" s="12"/>
      <c r="J55" s="13" t="str">
        <f t="shared" si="12"/>
        <v/>
      </c>
      <c r="K55" s="13" t="str">
        <f t="shared" si="12"/>
        <v/>
      </c>
      <c r="L55" s="14" t="e">
        <f t="shared" si="5"/>
        <v>#VALUE!</v>
      </c>
      <c r="M55" s="14" t="e">
        <f t="shared" si="6"/>
        <v>#VALUE!</v>
      </c>
      <c r="N55" s="14" t="e">
        <f t="shared" si="7"/>
        <v>#VALUE!</v>
      </c>
      <c r="O55" s="15">
        <f t="shared" si="8"/>
        <v>0</v>
      </c>
      <c r="P55" s="12"/>
      <c r="Q55" s="15">
        <f t="shared" si="9"/>
        <v>0</v>
      </c>
      <c r="T55" s="159"/>
      <c r="U55" s="159"/>
    </row>
    <row r="56" spans="1:21" ht="26" customHeight="1">
      <c r="A56" s="19"/>
      <c r="B56" s="138" t="s">
        <v>64</v>
      </c>
      <c r="C56" s="11"/>
      <c r="D56" s="11" t="s">
        <v>55</v>
      </c>
      <c r="E56" s="12"/>
      <c r="F56" s="132"/>
      <c r="G56" s="12"/>
      <c r="H56" s="12"/>
      <c r="I56" s="12"/>
      <c r="J56" s="13" t="str">
        <f t="shared" si="12"/>
        <v/>
      </c>
      <c r="K56" s="13" t="str">
        <f t="shared" si="12"/>
        <v/>
      </c>
      <c r="L56" s="14" t="e">
        <f t="shared" si="5"/>
        <v>#VALUE!</v>
      </c>
      <c r="M56" s="14" t="e">
        <f t="shared" si="6"/>
        <v>#VALUE!</v>
      </c>
      <c r="N56" s="14" t="e">
        <f t="shared" si="7"/>
        <v>#VALUE!</v>
      </c>
      <c r="O56" s="15">
        <f t="shared" si="8"/>
        <v>0</v>
      </c>
      <c r="P56" s="12"/>
      <c r="Q56" s="15">
        <f t="shared" si="9"/>
        <v>0</v>
      </c>
      <c r="T56" s="159"/>
      <c r="U56" s="159"/>
    </row>
    <row r="57" spans="1:21" ht="26" customHeight="1">
      <c r="A57" s="19"/>
      <c r="B57" s="138" t="s">
        <v>64</v>
      </c>
      <c r="C57" s="11"/>
      <c r="D57" s="11" t="s">
        <v>55</v>
      </c>
      <c r="E57" s="12"/>
      <c r="F57" s="132"/>
      <c r="G57" s="12"/>
      <c r="H57" s="12"/>
      <c r="I57" s="12"/>
      <c r="J57" s="13" t="str">
        <f t="shared" si="12"/>
        <v/>
      </c>
      <c r="K57" s="13" t="str">
        <f t="shared" si="12"/>
        <v/>
      </c>
      <c r="L57" s="14" t="e">
        <f t="shared" si="5"/>
        <v>#VALUE!</v>
      </c>
      <c r="M57" s="14" t="e">
        <f t="shared" si="6"/>
        <v>#VALUE!</v>
      </c>
      <c r="N57" s="14" t="e">
        <f t="shared" si="7"/>
        <v>#VALUE!</v>
      </c>
      <c r="O57" s="15">
        <f t="shared" si="8"/>
        <v>0</v>
      </c>
      <c r="P57" s="12"/>
      <c r="Q57" s="15">
        <f t="shared" si="9"/>
        <v>0</v>
      </c>
      <c r="T57" s="159"/>
      <c r="U57" s="159"/>
    </row>
    <row r="58" spans="1:21" ht="26" customHeight="1">
      <c r="A58" s="19"/>
      <c r="B58" s="138" t="s">
        <v>64</v>
      </c>
      <c r="C58" s="11"/>
      <c r="D58" s="11" t="s">
        <v>55</v>
      </c>
      <c r="E58" s="12"/>
      <c r="F58" s="132"/>
      <c r="G58" s="12"/>
      <c r="H58" s="12"/>
      <c r="I58" s="12"/>
      <c r="J58" s="13" t="str">
        <f t="shared" si="12"/>
        <v/>
      </c>
      <c r="K58" s="13" t="str">
        <f t="shared" si="12"/>
        <v/>
      </c>
      <c r="L58" s="14" t="e">
        <f t="shared" si="5"/>
        <v>#VALUE!</v>
      </c>
      <c r="M58" s="14" t="e">
        <f t="shared" si="6"/>
        <v>#VALUE!</v>
      </c>
      <c r="N58" s="14" t="e">
        <f t="shared" si="7"/>
        <v>#VALUE!</v>
      </c>
      <c r="O58" s="15">
        <f t="shared" si="8"/>
        <v>0</v>
      </c>
      <c r="P58" s="12"/>
      <c r="Q58" s="15">
        <f t="shared" si="9"/>
        <v>0</v>
      </c>
      <c r="T58" s="159"/>
      <c r="U58" s="159"/>
    </row>
    <row r="59" spans="1:21" ht="26" customHeight="1">
      <c r="A59" s="19"/>
      <c r="B59" s="138" t="s">
        <v>64</v>
      </c>
      <c r="C59" s="11"/>
      <c r="D59" s="11" t="s">
        <v>55</v>
      </c>
      <c r="E59" s="12"/>
      <c r="F59" s="132"/>
      <c r="G59" s="12"/>
      <c r="H59" s="12"/>
      <c r="I59" s="12"/>
      <c r="J59" s="13" t="str">
        <f t="shared" si="12"/>
        <v/>
      </c>
      <c r="K59" s="13" t="str">
        <f t="shared" si="12"/>
        <v/>
      </c>
      <c r="L59" s="14" t="e">
        <f t="shared" si="5"/>
        <v>#VALUE!</v>
      </c>
      <c r="M59" s="14" t="e">
        <f t="shared" si="6"/>
        <v>#VALUE!</v>
      </c>
      <c r="N59" s="14" t="e">
        <f t="shared" si="7"/>
        <v>#VALUE!</v>
      </c>
      <c r="O59" s="15">
        <f t="shared" si="8"/>
        <v>0</v>
      </c>
      <c r="P59" s="12"/>
      <c r="Q59" s="15">
        <f t="shared" si="9"/>
        <v>0</v>
      </c>
      <c r="T59" s="159"/>
      <c r="U59" s="159"/>
    </row>
    <row r="60" spans="1:21" ht="26" customHeight="1">
      <c r="A60" s="19"/>
      <c r="B60" s="138" t="s">
        <v>64</v>
      </c>
      <c r="C60" s="11"/>
      <c r="D60" s="11" t="s">
        <v>55</v>
      </c>
      <c r="E60" s="12"/>
      <c r="F60" s="132"/>
      <c r="G60" s="12"/>
      <c r="H60" s="12"/>
      <c r="I60" s="12"/>
      <c r="J60" s="13" t="str">
        <f t="shared" si="12"/>
        <v/>
      </c>
      <c r="K60" s="13" t="str">
        <f t="shared" si="12"/>
        <v/>
      </c>
      <c r="L60" s="14" t="e">
        <f t="shared" si="5"/>
        <v>#VALUE!</v>
      </c>
      <c r="M60" s="14" t="e">
        <f t="shared" si="6"/>
        <v>#VALUE!</v>
      </c>
      <c r="N60" s="14" t="e">
        <f t="shared" si="7"/>
        <v>#VALUE!</v>
      </c>
      <c r="O60" s="15">
        <f t="shared" si="8"/>
        <v>0</v>
      </c>
      <c r="P60" s="12"/>
      <c r="Q60" s="15">
        <f t="shared" si="9"/>
        <v>0</v>
      </c>
      <c r="T60" s="159"/>
      <c r="U60" s="159"/>
    </row>
    <row r="61" spans="1:21" ht="26" customHeight="1">
      <c r="A61" s="19"/>
      <c r="B61" s="138" t="s">
        <v>64</v>
      </c>
      <c r="C61" s="11"/>
      <c r="D61" s="11" t="s">
        <v>55</v>
      </c>
      <c r="E61" s="12"/>
      <c r="F61" s="132"/>
      <c r="G61" s="12"/>
      <c r="H61" s="12"/>
      <c r="I61" s="12"/>
      <c r="J61" s="13" t="str">
        <f t="shared" si="12"/>
        <v/>
      </c>
      <c r="K61" s="13" t="str">
        <f t="shared" si="12"/>
        <v/>
      </c>
      <c r="L61" s="14" t="e">
        <f t="shared" si="5"/>
        <v>#VALUE!</v>
      </c>
      <c r="M61" s="14" t="e">
        <f t="shared" si="6"/>
        <v>#VALUE!</v>
      </c>
      <c r="N61" s="14" t="e">
        <f t="shared" si="7"/>
        <v>#VALUE!</v>
      </c>
      <c r="O61" s="15">
        <f t="shared" si="8"/>
        <v>0</v>
      </c>
      <c r="P61" s="12"/>
      <c r="Q61" s="15">
        <f t="shared" si="9"/>
        <v>0</v>
      </c>
      <c r="T61" s="159"/>
      <c r="U61" s="159"/>
    </row>
    <row r="62" spans="1:21" ht="26" customHeight="1">
      <c r="A62" s="19"/>
      <c r="B62" s="138" t="s">
        <v>64</v>
      </c>
      <c r="C62" s="11"/>
      <c r="D62" s="11" t="s">
        <v>55</v>
      </c>
      <c r="E62" s="12"/>
      <c r="F62" s="132"/>
      <c r="G62" s="12"/>
      <c r="H62" s="12"/>
      <c r="I62" s="12"/>
      <c r="J62" s="13" t="str">
        <f t="shared" si="12"/>
        <v/>
      </c>
      <c r="K62" s="13" t="str">
        <f t="shared" si="12"/>
        <v/>
      </c>
      <c r="L62" s="14" t="e">
        <f t="shared" si="5"/>
        <v>#VALUE!</v>
      </c>
      <c r="M62" s="14" t="e">
        <f t="shared" si="6"/>
        <v>#VALUE!</v>
      </c>
      <c r="N62" s="14" t="e">
        <f t="shared" si="7"/>
        <v>#VALUE!</v>
      </c>
      <c r="O62" s="15">
        <f t="shared" si="8"/>
        <v>0</v>
      </c>
      <c r="P62" s="12"/>
      <c r="Q62" s="15">
        <f t="shared" si="9"/>
        <v>0</v>
      </c>
      <c r="T62" s="159"/>
      <c r="U62" s="159"/>
    </row>
    <row r="63" spans="1:21" ht="26" customHeight="1">
      <c r="A63" s="19"/>
      <c r="B63" s="138" t="s">
        <v>64</v>
      </c>
      <c r="C63" s="11"/>
      <c r="D63" s="11" t="s">
        <v>55</v>
      </c>
      <c r="E63" s="12"/>
      <c r="F63" s="132"/>
      <c r="G63" s="12"/>
      <c r="H63" s="12"/>
      <c r="I63" s="12"/>
      <c r="J63" s="13" t="str">
        <f t="shared" si="12"/>
        <v/>
      </c>
      <c r="K63" s="13" t="str">
        <f t="shared" si="12"/>
        <v/>
      </c>
      <c r="L63" s="14" t="e">
        <f t="shared" si="5"/>
        <v>#VALUE!</v>
      </c>
      <c r="M63" s="14" t="e">
        <f t="shared" si="6"/>
        <v>#VALUE!</v>
      </c>
      <c r="N63" s="14" t="e">
        <f t="shared" si="7"/>
        <v>#VALUE!</v>
      </c>
      <c r="O63" s="15">
        <f t="shared" si="8"/>
        <v>0</v>
      </c>
      <c r="P63" s="12"/>
      <c r="Q63" s="15">
        <f t="shared" si="9"/>
        <v>0</v>
      </c>
      <c r="T63" s="159"/>
      <c r="U63" s="159"/>
    </row>
    <row r="64" spans="1:21" ht="26" customHeight="1">
      <c r="A64" s="19"/>
      <c r="B64" s="138" t="s">
        <v>64</v>
      </c>
      <c r="C64" s="11"/>
      <c r="D64" s="11" t="s">
        <v>55</v>
      </c>
      <c r="E64" s="12"/>
      <c r="F64" s="132"/>
      <c r="G64" s="12"/>
      <c r="H64" s="12"/>
      <c r="I64" s="12"/>
      <c r="J64" s="13" t="str">
        <f t="shared" si="12"/>
        <v/>
      </c>
      <c r="K64" s="13" t="str">
        <f t="shared" si="12"/>
        <v/>
      </c>
      <c r="L64" s="14" t="e">
        <f t="shared" si="5"/>
        <v>#VALUE!</v>
      </c>
      <c r="M64" s="14" t="e">
        <f t="shared" si="6"/>
        <v>#VALUE!</v>
      </c>
      <c r="N64" s="14" t="e">
        <f t="shared" si="7"/>
        <v>#VALUE!</v>
      </c>
      <c r="O64" s="15">
        <f t="shared" si="8"/>
        <v>0</v>
      </c>
      <c r="P64" s="12"/>
      <c r="Q64" s="15">
        <f t="shared" si="9"/>
        <v>0</v>
      </c>
      <c r="T64" s="159"/>
      <c r="U64" s="159"/>
    </row>
    <row r="65" spans="1:21" ht="26" customHeight="1">
      <c r="A65" s="19"/>
      <c r="B65" s="138" t="s">
        <v>64</v>
      </c>
      <c r="C65" s="11"/>
      <c r="D65" s="11" t="s">
        <v>55</v>
      </c>
      <c r="E65" s="12"/>
      <c r="F65" s="132"/>
      <c r="G65" s="12"/>
      <c r="H65" s="12"/>
      <c r="I65" s="12"/>
      <c r="J65" s="13" t="str">
        <f t="shared" si="12"/>
        <v/>
      </c>
      <c r="K65" s="13" t="str">
        <f t="shared" si="12"/>
        <v/>
      </c>
      <c r="L65" s="14" t="e">
        <f t="shared" si="5"/>
        <v>#VALUE!</v>
      </c>
      <c r="M65" s="14" t="e">
        <f t="shared" si="6"/>
        <v>#VALUE!</v>
      </c>
      <c r="N65" s="14" t="e">
        <f t="shared" si="7"/>
        <v>#VALUE!</v>
      </c>
      <c r="O65" s="15">
        <f t="shared" si="8"/>
        <v>0</v>
      </c>
      <c r="P65" s="12"/>
      <c r="Q65" s="15">
        <f t="shared" si="9"/>
        <v>0</v>
      </c>
      <c r="T65" s="159"/>
      <c r="U65" s="159"/>
    </row>
    <row r="66" spans="1:21" ht="26" customHeight="1">
      <c r="A66" s="19"/>
      <c r="B66" s="138" t="s">
        <v>64</v>
      </c>
      <c r="C66" s="11"/>
      <c r="D66" s="11" t="s">
        <v>55</v>
      </c>
      <c r="E66" s="12"/>
      <c r="F66" s="132"/>
      <c r="G66" s="12"/>
      <c r="H66" s="12"/>
      <c r="I66" s="12"/>
      <c r="J66" s="13" t="str">
        <f t="shared" si="12"/>
        <v/>
      </c>
      <c r="K66" s="13" t="str">
        <f t="shared" si="12"/>
        <v/>
      </c>
      <c r="L66" s="14" t="e">
        <f t="shared" si="5"/>
        <v>#VALUE!</v>
      </c>
      <c r="M66" s="14" t="e">
        <f t="shared" si="6"/>
        <v>#VALUE!</v>
      </c>
      <c r="N66" s="14" t="e">
        <f t="shared" si="7"/>
        <v>#VALUE!</v>
      </c>
      <c r="O66" s="15">
        <f t="shared" si="8"/>
        <v>0</v>
      </c>
      <c r="P66" s="12"/>
      <c r="Q66" s="15">
        <f t="shared" si="9"/>
        <v>0</v>
      </c>
      <c r="T66" s="159"/>
      <c r="U66" s="159"/>
    </row>
    <row r="67" spans="1:21" ht="26" customHeight="1">
      <c r="A67" s="19"/>
      <c r="B67" s="138" t="s">
        <v>64</v>
      </c>
      <c r="C67" s="11"/>
      <c r="D67" s="11" t="s">
        <v>55</v>
      </c>
      <c r="E67" s="12"/>
      <c r="F67" s="132"/>
      <c r="G67" s="12"/>
      <c r="H67" s="12"/>
      <c r="I67" s="12"/>
      <c r="J67" s="13" t="str">
        <f t="shared" si="12"/>
        <v/>
      </c>
      <c r="K67" s="13" t="str">
        <f t="shared" si="12"/>
        <v/>
      </c>
      <c r="L67" s="14" t="e">
        <f t="shared" ref="L67:L97" si="13">K67-J67</f>
        <v>#VALUE!</v>
      </c>
      <c r="M67" s="14" t="e">
        <f t="shared" ref="M67:M97" si="14">HOUR(L67)</f>
        <v>#VALUE!</v>
      </c>
      <c r="N67" s="14" t="e">
        <f t="shared" ref="N67:N97" si="15">MINUTE(L67)</f>
        <v>#VALUE!</v>
      </c>
      <c r="O67" s="15">
        <f t="shared" ref="O67:O97" si="16">IF(AND(ISNUMBER(H67),ISNUMBER(I67)),IF(M67*60+N67,M67*60+N67,"　"),0)</f>
        <v>0</v>
      </c>
      <c r="P67" s="12"/>
      <c r="Q67" s="15">
        <f t="shared" ref="Q67:Q97" si="17">(O67*E67)-P67</f>
        <v>0</v>
      </c>
      <c r="T67" s="159"/>
      <c r="U67" s="159"/>
    </row>
    <row r="68" spans="1:21" ht="26" customHeight="1">
      <c r="A68" s="19"/>
      <c r="B68" s="138" t="s">
        <v>64</v>
      </c>
      <c r="C68" s="11"/>
      <c r="D68" s="11" t="s">
        <v>55</v>
      </c>
      <c r="E68" s="12"/>
      <c r="F68" s="132"/>
      <c r="G68" s="12"/>
      <c r="H68" s="12"/>
      <c r="I68" s="12"/>
      <c r="J68" s="13" t="str">
        <f t="shared" si="12"/>
        <v/>
      </c>
      <c r="K68" s="13" t="str">
        <f t="shared" si="12"/>
        <v/>
      </c>
      <c r="L68" s="14" t="e">
        <f t="shared" si="13"/>
        <v>#VALUE!</v>
      </c>
      <c r="M68" s="14" t="e">
        <f t="shared" si="14"/>
        <v>#VALUE!</v>
      </c>
      <c r="N68" s="14" t="e">
        <f t="shared" si="15"/>
        <v>#VALUE!</v>
      </c>
      <c r="O68" s="15">
        <f t="shared" si="16"/>
        <v>0</v>
      </c>
      <c r="P68" s="12"/>
      <c r="Q68" s="15">
        <f t="shared" si="17"/>
        <v>0</v>
      </c>
      <c r="T68" s="159"/>
      <c r="U68" s="159"/>
    </row>
    <row r="69" spans="1:21" ht="26" customHeight="1">
      <c r="A69" s="19"/>
      <c r="B69" s="138" t="s">
        <v>64</v>
      </c>
      <c r="C69" s="11"/>
      <c r="D69" s="11" t="s">
        <v>55</v>
      </c>
      <c r="E69" s="12"/>
      <c r="F69" s="132"/>
      <c r="G69" s="12"/>
      <c r="H69" s="12"/>
      <c r="I69" s="12"/>
      <c r="J69" s="13" t="str">
        <f t="shared" si="12"/>
        <v/>
      </c>
      <c r="K69" s="13" t="str">
        <f t="shared" si="12"/>
        <v/>
      </c>
      <c r="L69" s="14" t="e">
        <f t="shared" si="13"/>
        <v>#VALUE!</v>
      </c>
      <c r="M69" s="14" t="e">
        <f t="shared" si="14"/>
        <v>#VALUE!</v>
      </c>
      <c r="N69" s="14" t="e">
        <f t="shared" si="15"/>
        <v>#VALUE!</v>
      </c>
      <c r="O69" s="15">
        <f t="shared" si="16"/>
        <v>0</v>
      </c>
      <c r="P69" s="12"/>
      <c r="Q69" s="15">
        <f t="shared" si="17"/>
        <v>0</v>
      </c>
      <c r="T69" s="159"/>
      <c r="U69" s="159"/>
    </row>
    <row r="70" spans="1:21" ht="26" customHeight="1">
      <c r="A70" s="19"/>
      <c r="B70" s="138" t="s">
        <v>64</v>
      </c>
      <c r="C70" s="11"/>
      <c r="D70" s="11" t="s">
        <v>55</v>
      </c>
      <c r="E70" s="12"/>
      <c r="F70" s="132"/>
      <c r="G70" s="12"/>
      <c r="H70" s="12"/>
      <c r="I70" s="12"/>
      <c r="J70" s="13" t="str">
        <f t="shared" si="12"/>
        <v/>
      </c>
      <c r="K70" s="13" t="str">
        <f t="shared" si="12"/>
        <v/>
      </c>
      <c r="L70" s="14" t="e">
        <f t="shared" si="13"/>
        <v>#VALUE!</v>
      </c>
      <c r="M70" s="14" t="e">
        <f t="shared" si="14"/>
        <v>#VALUE!</v>
      </c>
      <c r="N70" s="14" t="e">
        <f t="shared" si="15"/>
        <v>#VALUE!</v>
      </c>
      <c r="O70" s="15">
        <f t="shared" si="16"/>
        <v>0</v>
      </c>
      <c r="P70" s="12"/>
      <c r="Q70" s="15">
        <f t="shared" si="17"/>
        <v>0</v>
      </c>
      <c r="T70" s="159"/>
      <c r="U70" s="159"/>
    </row>
    <row r="71" spans="1:21" ht="26" customHeight="1">
      <c r="A71" s="19"/>
      <c r="B71" s="138" t="s">
        <v>64</v>
      </c>
      <c r="C71" s="11"/>
      <c r="D71" s="11" t="s">
        <v>55</v>
      </c>
      <c r="E71" s="12"/>
      <c r="F71" s="132"/>
      <c r="G71" s="12"/>
      <c r="H71" s="12"/>
      <c r="I71" s="12"/>
      <c r="J71" s="13" t="str">
        <f t="shared" si="12"/>
        <v/>
      </c>
      <c r="K71" s="13" t="str">
        <f t="shared" si="12"/>
        <v/>
      </c>
      <c r="L71" s="14" t="e">
        <f t="shared" si="13"/>
        <v>#VALUE!</v>
      </c>
      <c r="M71" s="14" t="e">
        <f t="shared" si="14"/>
        <v>#VALUE!</v>
      </c>
      <c r="N71" s="14" t="e">
        <f t="shared" si="15"/>
        <v>#VALUE!</v>
      </c>
      <c r="O71" s="15">
        <f t="shared" si="16"/>
        <v>0</v>
      </c>
      <c r="P71" s="12"/>
      <c r="Q71" s="15">
        <f t="shared" si="17"/>
        <v>0</v>
      </c>
      <c r="T71" s="159"/>
      <c r="U71" s="159"/>
    </row>
    <row r="72" spans="1:21" ht="26" customHeight="1">
      <c r="A72" s="19"/>
      <c r="B72" s="138" t="s">
        <v>64</v>
      </c>
      <c r="C72" s="11"/>
      <c r="D72" s="11" t="s">
        <v>55</v>
      </c>
      <c r="E72" s="12"/>
      <c r="F72" s="132"/>
      <c r="G72" s="12"/>
      <c r="H72" s="12"/>
      <c r="I72" s="12"/>
      <c r="J72" s="13" t="str">
        <f t="shared" si="12"/>
        <v/>
      </c>
      <c r="K72" s="13" t="str">
        <f t="shared" si="12"/>
        <v/>
      </c>
      <c r="L72" s="14" t="e">
        <f t="shared" si="13"/>
        <v>#VALUE!</v>
      </c>
      <c r="M72" s="14" t="e">
        <f t="shared" si="14"/>
        <v>#VALUE!</v>
      </c>
      <c r="N72" s="14" t="e">
        <f t="shared" si="15"/>
        <v>#VALUE!</v>
      </c>
      <c r="O72" s="15">
        <f t="shared" si="16"/>
        <v>0</v>
      </c>
      <c r="P72" s="12"/>
      <c r="Q72" s="15">
        <f t="shared" si="17"/>
        <v>0</v>
      </c>
      <c r="T72" s="159"/>
      <c r="U72" s="159"/>
    </row>
    <row r="73" spans="1:21" ht="26" customHeight="1">
      <c r="A73" s="19"/>
      <c r="B73" s="138" t="s">
        <v>64</v>
      </c>
      <c r="C73" s="11"/>
      <c r="D73" s="11" t="s">
        <v>55</v>
      </c>
      <c r="E73" s="12"/>
      <c r="F73" s="132"/>
      <c r="G73" s="12"/>
      <c r="H73" s="12"/>
      <c r="I73" s="12"/>
      <c r="J73" s="13" t="str">
        <f t="shared" si="12"/>
        <v/>
      </c>
      <c r="K73" s="13" t="str">
        <f t="shared" si="12"/>
        <v/>
      </c>
      <c r="L73" s="14" t="e">
        <f t="shared" si="13"/>
        <v>#VALUE!</v>
      </c>
      <c r="M73" s="14" t="e">
        <f t="shared" si="14"/>
        <v>#VALUE!</v>
      </c>
      <c r="N73" s="14" t="e">
        <f t="shared" si="15"/>
        <v>#VALUE!</v>
      </c>
      <c r="O73" s="15">
        <f t="shared" si="16"/>
        <v>0</v>
      </c>
      <c r="P73" s="12"/>
      <c r="Q73" s="15">
        <f t="shared" si="17"/>
        <v>0</v>
      </c>
      <c r="T73" s="159"/>
      <c r="U73" s="159"/>
    </row>
    <row r="74" spans="1:21" ht="26" customHeight="1">
      <c r="A74" s="19"/>
      <c r="B74" s="138" t="s">
        <v>64</v>
      </c>
      <c r="C74" s="11"/>
      <c r="D74" s="11" t="s">
        <v>55</v>
      </c>
      <c r="E74" s="12"/>
      <c r="F74" s="132"/>
      <c r="G74" s="12"/>
      <c r="H74" s="12"/>
      <c r="I74" s="12"/>
      <c r="J74" s="13" t="str">
        <f t="shared" si="12"/>
        <v/>
      </c>
      <c r="K74" s="13" t="str">
        <f t="shared" si="12"/>
        <v/>
      </c>
      <c r="L74" s="14" t="e">
        <f t="shared" si="13"/>
        <v>#VALUE!</v>
      </c>
      <c r="M74" s="14" t="e">
        <f t="shared" si="14"/>
        <v>#VALUE!</v>
      </c>
      <c r="N74" s="14" t="e">
        <f t="shared" si="15"/>
        <v>#VALUE!</v>
      </c>
      <c r="O74" s="15">
        <f t="shared" si="16"/>
        <v>0</v>
      </c>
      <c r="P74" s="12"/>
      <c r="Q74" s="15">
        <f t="shared" si="17"/>
        <v>0</v>
      </c>
      <c r="T74" s="159"/>
      <c r="U74" s="159"/>
    </row>
    <row r="75" spans="1:21" ht="26" customHeight="1">
      <c r="A75" s="19"/>
      <c r="B75" s="138" t="s">
        <v>64</v>
      </c>
      <c r="C75" s="11"/>
      <c r="D75" s="11" t="s">
        <v>55</v>
      </c>
      <c r="E75" s="12"/>
      <c r="F75" s="132"/>
      <c r="G75" s="12"/>
      <c r="H75" s="12"/>
      <c r="I75" s="12"/>
      <c r="J75" s="13" t="str">
        <f t="shared" si="12"/>
        <v/>
      </c>
      <c r="K75" s="13" t="str">
        <f t="shared" si="12"/>
        <v/>
      </c>
      <c r="L75" s="14" t="e">
        <f t="shared" si="13"/>
        <v>#VALUE!</v>
      </c>
      <c r="M75" s="14" t="e">
        <f t="shared" si="14"/>
        <v>#VALUE!</v>
      </c>
      <c r="N75" s="14" t="e">
        <f t="shared" si="15"/>
        <v>#VALUE!</v>
      </c>
      <c r="O75" s="15">
        <f t="shared" si="16"/>
        <v>0</v>
      </c>
      <c r="P75" s="12"/>
      <c r="Q75" s="15">
        <f t="shared" si="17"/>
        <v>0</v>
      </c>
      <c r="T75" s="159"/>
      <c r="U75" s="159"/>
    </row>
    <row r="76" spans="1:21" ht="26" customHeight="1">
      <c r="A76" s="19"/>
      <c r="B76" s="138" t="s">
        <v>64</v>
      </c>
      <c r="C76" s="11"/>
      <c r="D76" s="11" t="s">
        <v>55</v>
      </c>
      <c r="E76" s="12"/>
      <c r="F76" s="132"/>
      <c r="G76" s="12"/>
      <c r="H76" s="12"/>
      <c r="I76" s="12"/>
      <c r="J76" s="13" t="str">
        <f t="shared" si="12"/>
        <v/>
      </c>
      <c r="K76" s="13" t="str">
        <f t="shared" si="12"/>
        <v/>
      </c>
      <c r="L76" s="14" t="e">
        <f t="shared" si="13"/>
        <v>#VALUE!</v>
      </c>
      <c r="M76" s="14" t="e">
        <f t="shared" si="14"/>
        <v>#VALUE!</v>
      </c>
      <c r="N76" s="14" t="e">
        <f t="shared" si="15"/>
        <v>#VALUE!</v>
      </c>
      <c r="O76" s="15">
        <f t="shared" si="16"/>
        <v>0</v>
      </c>
      <c r="P76" s="12"/>
      <c r="Q76" s="15">
        <f t="shared" si="17"/>
        <v>0</v>
      </c>
      <c r="T76" s="159"/>
      <c r="U76" s="159"/>
    </row>
    <row r="77" spans="1:21" ht="26" customHeight="1">
      <c r="A77" s="19"/>
      <c r="B77" s="138" t="s">
        <v>64</v>
      </c>
      <c r="C77" s="11"/>
      <c r="D77" s="11" t="s">
        <v>55</v>
      </c>
      <c r="E77" s="12"/>
      <c r="F77" s="132"/>
      <c r="G77" s="12"/>
      <c r="H77" s="12"/>
      <c r="I77" s="12"/>
      <c r="J77" s="13" t="str">
        <f t="shared" si="12"/>
        <v/>
      </c>
      <c r="K77" s="13" t="str">
        <f t="shared" si="12"/>
        <v/>
      </c>
      <c r="L77" s="14" t="e">
        <f t="shared" si="13"/>
        <v>#VALUE!</v>
      </c>
      <c r="M77" s="14" t="e">
        <f t="shared" si="14"/>
        <v>#VALUE!</v>
      </c>
      <c r="N77" s="14" t="e">
        <f t="shared" si="15"/>
        <v>#VALUE!</v>
      </c>
      <c r="O77" s="15">
        <f t="shared" si="16"/>
        <v>0</v>
      </c>
      <c r="P77" s="12"/>
      <c r="Q77" s="15">
        <f t="shared" si="17"/>
        <v>0</v>
      </c>
      <c r="T77" s="159"/>
      <c r="U77" s="159"/>
    </row>
    <row r="78" spans="1:21" ht="26" customHeight="1">
      <c r="A78" s="19"/>
      <c r="B78" s="138" t="s">
        <v>64</v>
      </c>
      <c r="C78" s="11"/>
      <c r="D78" s="11" t="s">
        <v>55</v>
      </c>
      <c r="E78" s="12"/>
      <c r="F78" s="132"/>
      <c r="G78" s="12"/>
      <c r="H78" s="12"/>
      <c r="I78" s="12"/>
      <c r="J78" s="13" t="str">
        <f t="shared" si="12"/>
        <v/>
      </c>
      <c r="K78" s="13" t="str">
        <f t="shared" si="12"/>
        <v/>
      </c>
      <c r="L78" s="14" t="e">
        <f t="shared" si="13"/>
        <v>#VALUE!</v>
      </c>
      <c r="M78" s="14" t="e">
        <f t="shared" si="14"/>
        <v>#VALUE!</v>
      </c>
      <c r="N78" s="14" t="e">
        <f t="shared" si="15"/>
        <v>#VALUE!</v>
      </c>
      <c r="O78" s="15">
        <f t="shared" si="16"/>
        <v>0</v>
      </c>
      <c r="P78" s="12"/>
      <c r="Q78" s="15">
        <f t="shared" si="17"/>
        <v>0</v>
      </c>
      <c r="T78" s="159"/>
      <c r="U78" s="159"/>
    </row>
    <row r="79" spans="1:21" ht="26" customHeight="1">
      <c r="A79" s="19"/>
      <c r="B79" s="138" t="s">
        <v>64</v>
      </c>
      <c r="C79" s="11"/>
      <c r="D79" s="11" t="s">
        <v>55</v>
      </c>
      <c r="E79" s="12"/>
      <c r="F79" s="132"/>
      <c r="G79" s="12"/>
      <c r="H79" s="12"/>
      <c r="I79" s="12"/>
      <c r="J79" s="13" t="str">
        <f t="shared" si="12"/>
        <v/>
      </c>
      <c r="K79" s="13" t="str">
        <f t="shared" si="12"/>
        <v/>
      </c>
      <c r="L79" s="14" t="e">
        <f t="shared" si="13"/>
        <v>#VALUE!</v>
      </c>
      <c r="M79" s="14" t="e">
        <f t="shared" si="14"/>
        <v>#VALUE!</v>
      </c>
      <c r="N79" s="14" t="e">
        <f t="shared" si="15"/>
        <v>#VALUE!</v>
      </c>
      <c r="O79" s="15">
        <f t="shared" si="16"/>
        <v>0</v>
      </c>
      <c r="P79" s="12"/>
      <c r="Q79" s="15">
        <f t="shared" si="17"/>
        <v>0</v>
      </c>
      <c r="T79" s="159"/>
      <c r="U79" s="159"/>
    </row>
    <row r="80" spans="1:21" ht="26" customHeight="1">
      <c r="A80" s="19"/>
      <c r="B80" s="138" t="s">
        <v>64</v>
      </c>
      <c r="C80" s="11"/>
      <c r="D80" s="11" t="s">
        <v>55</v>
      </c>
      <c r="E80" s="12"/>
      <c r="F80" s="132"/>
      <c r="G80" s="12"/>
      <c r="H80" s="12"/>
      <c r="I80" s="12"/>
      <c r="J80" s="13" t="str">
        <f t="shared" si="12"/>
        <v/>
      </c>
      <c r="K80" s="13" t="str">
        <f t="shared" si="12"/>
        <v/>
      </c>
      <c r="L80" s="14" t="e">
        <f t="shared" si="13"/>
        <v>#VALUE!</v>
      </c>
      <c r="M80" s="14" t="e">
        <f t="shared" si="14"/>
        <v>#VALUE!</v>
      </c>
      <c r="N80" s="14" t="e">
        <f t="shared" si="15"/>
        <v>#VALUE!</v>
      </c>
      <c r="O80" s="15">
        <f t="shared" si="16"/>
        <v>0</v>
      </c>
      <c r="P80" s="12"/>
      <c r="Q80" s="15">
        <f t="shared" si="17"/>
        <v>0</v>
      </c>
      <c r="T80" s="159"/>
      <c r="U80" s="159"/>
    </row>
    <row r="81" spans="1:21" ht="26" customHeight="1">
      <c r="A81" s="19"/>
      <c r="B81" s="138" t="s">
        <v>64</v>
      </c>
      <c r="C81" s="11"/>
      <c r="D81" s="11" t="s">
        <v>55</v>
      </c>
      <c r="E81" s="12"/>
      <c r="F81" s="132"/>
      <c r="G81" s="12"/>
      <c r="H81" s="12"/>
      <c r="I81" s="12"/>
      <c r="J81" s="13" t="str">
        <f t="shared" si="12"/>
        <v/>
      </c>
      <c r="K81" s="13" t="str">
        <f t="shared" si="12"/>
        <v/>
      </c>
      <c r="L81" s="14" t="e">
        <f t="shared" si="13"/>
        <v>#VALUE!</v>
      </c>
      <c r="M81" s="14" t="e">
        <f t="shared" si="14"/>
        <v>#VALUE!</v>
      </c>
      <c r="N81" s="14" t="e">
        <f t="shared" si="15"/>
        <v>#VALUE!</v>
      </c>
      <c r="O81" s="15">
        <f t="shared" si="16"/>
        <v>0</v>
      </c>
      <c r="P81" s="12"/>
      <c r="Q81" s="15">
        <f t="shared" si="17"/>
        <v>0</v>
      </c>
      <c r="T81" s="159"/>
      <c r="U81" s="159"/>
    </row>
    <row r="82" spans="1:21" ht="26" customHeight="1">
      <c r="A82" s="19"/>
      <c r="B82" s="138" t="s">
        <v>64</v>
      </c>
      <c r="C82" s="11"/>
      <c r="D82" s="11" t="s">
        <v>55</v>
      </c>
      <c r="E82" s="12"/>
      <c r="F82" s="132"/>
      <c r="G82" s="12"/>
      <c r="H82" s="12"/>
      <c r="I82" s="12"/>
      <c r="J82" s="13" t="str">
        <f t="shared" si="12"/>
        <v/>
      </c>
      <c r="K82" s="13" t="str">
        <f t="shared" si="12"/>
        <v/>
      </c>
      <c r="L82" s="14" t="e">
        <f t="shared" si="13"/>
        <v>#VALUE!</v>
      </c>
      <c r="M82" s="14" t="e">
        <f t="shared" si="14"/>
        <v>#VALUE!</v>
      </c>
      <c r="N82" s="14" t="e">
        <f t="shared" si="15"/>
        <v>#VALUE!</v>
      </c>
      <c r="O82" s="15">
        <f t="shared" si="16"/>
        <v>0</v>
      </c>
      <c r="P82" s="12"/>
      <c r="Q82" s="15">
        <f t="shared" si="17"/>
        <v>0</v>
      </c>
      <c r="T82" s="159"/>
      <c r="U82" s="159"/>
    </row>
    <row r="83" spans="1:21" ht="26" customHeight="1">
      <c r="A83" s="19"/>
      <c r="B83" s="138" t="s">
        <v>64</v>
      </c>
      <c r="C83" s="11"/>
      <c r="D83" s="11" t="s">
        <v>55</v>
      </c>
      <c r="E83" s="12"/>
      <c r="F83" s="132"/>
      <c r="G83" s="12"/>
      <c r="H83" s="12"/>
      <c r="I83" s="12"/>
      <c r="J83" s="13" t="str">
        <f t="shared" ref="J83:K97" si="18">IF(ISERROR(VALUE(IF(LEN(H83)=3,(LEFT(H83,1)&amp;":"&amp;RIGHT(H83,2)),(LEFT(H83,2)&amp;":"&amp;RIGHT(H83,2))))),"",VALUE(IF(LEN(H83)=3,(LEFT(H83,1)&amp;":"&amp;RIGHT(H83,2)),(LEFT(H83,2)&amp;":"&amp;RIGHT(H83,2)))))</f>
        <v/>
      </c>
      <c r="K83" s="13" t="str">
        <f t="shared" si="18"/>
        <v/>
      </c>
      <c r="L83" s="14" t="e">
        <f t="shared" si="13"/>
        <v>#VALUE!</v>
      </c>
      <c r="M83" s="14" t="e">
        <f t="shared" si="14"/>
        <v>#VALUE!</v>
      </c>
      <c r="N83" s="14" t="e">
        <f t="shared" si="15"/>
        <v>#VALUE!</v>
      </c>
      <c r="O83" s="15">
        <f t="shared" si="16"/>
        <v>0</v>
      </c>
      <c r="P83" s="12"/>
      <c r="Q83" s="15">
        <f t="shared" si="17"/>
        <v>0</v>
      </c>
      <c r="T83" s="159"/>
      <c r="U83" s="159"/>
    </row>
    <row r="84" spans="1:21" ht="26" customHeight="1">
      <c r="A84" s="19"/>
      <c r="B84" s="138" t="s">
        <v>64</v>
      </c>
      <c r="C84" s="11"/>
      <c r="D84" s="11" t="s">
        <v>55</v>
      </c>
      <c r="E84" s="12"/>
      <c r="F84" s="132"/>
      <c r="G84" s="12"/>
      <c r="H84" s="12"/>
      <c r="I84" s="12"/>
      <c r="J84" s="13" t="str">
        <f t="shared" si="18"/>
        <v/>
      </c>
      <c r="K84" s="13" t="str">
        <f t="shared" si="18"/>
        <v/>
      </c>
      <c r="L84" s="14" t="e">
        <f t="shared" si="13"/>
        <v>#VALUE!</v>
      </c>
      <c r="M84" s="14" t="e">
        <f t="shared" si="14"/>
        <v>#VALUE!</v>
      </c>
      <c r="N84" s="14" t="e">
        <f t="shared" si="15"/>
        <v>#VALUE!</v>
      </c>
      <c r="O84" s="15">
        <f t="shared" si="16"/>
        <v>0</v>
      </c>
      <c r="P84" s="12"/>
      <c r="Q84" s="15">
        <f t="shared" si="17"/>
        <v>0</v>
      </c>
      <c r="T84" s="159"/>
      <c r="U84" s="159"/>
    </row>
    <row r="85" spans="1:21" ht="26" customHeight="1">
      <c r="A85" s="19"/>
      <c r="B85" s="138" t="s">
        <v>64</v>
      </c>
      <c r="C85" s="11"/>
      <c r="D85" s="11" t="s">
        <v>55</v>
      </c>
      <c r="E85" s="12"/>
      <c r="F85" s="132"/>
      <c r="G85" s="12"/>
      <c r="H85" s="12"/>
      <c r="I85" s="12"/>
      <c r="J85" s="13" t="str">
        <f t="shared" si="18"/>
        <v/>
      </c>
      <c r="K85" s="13" t="str">
        <f t="shared" si="18"/>
        <v/>
      </c>
      <c r="L85" s="14" t="e">
        <f t="shared" si="13"/>
        <v>#VALUE!</v>
      </c>
      <c r="M85" s="14" t="e">
        <f t="shared" si="14"/>
        <v>#VALUE!</v>
      </c>
      <c r="N85" s="14" t="e">
        <f t="shared" si="15"/>
        <v>#VALUE!</v>
      </c>
      <c r="O85" s="15">
        <f t="shared" si="16"/>
        <v>0</v>
      </c>
      <c r="P85" s="12"/>
      <c r="Q85" s="15">
        <f t="shared" si="17"/>
        <v>0</v>
      </c>
      <c r="T85" s="159"/>
      <c r="U85" s="159"/>
    </row>
    <row r="86" spans="1:21" ht="26" customHeight="1">
      <c r="A86" s="19"/>
      <c r="B86" s="138" t="s">
        <v>64</v>
      </c>
      <c r="C86" s="11"/>
      <c r="D86" s="11" t="s">
        <v>55</v>
      </c>
      <c r="E86" s="12"/>
      <c r="F86" s="132"/>
      <c r="G86" s="12"/>
      <c r="H86" s="12"/>
      <c r="I86" s="12"/>
      <c r="J86" s="13" t="str">
        <f t="shared" si="18"/>
        <v/>
      </c>
      <c r="K86" s="13" t="str">
        <f t="shared" si="18"/>
        <v/>
      </c>
      <c r="L86" s="14" t="e">
        <f t="shared" si="13"/>
        <v>#VALUE!</v>
      </c>
      <c r="M86" s="14" t="e">
        <f t="shared" si="14"/>
        <v>#VALUE!</v>
      </c>
      <c r="N86" s="14" t="e">
        <f t="shared" si="15"/>
        <v>#VALUE!</v>
      </c>
      <c r="O86" s="15">
        <f t="shared" si="16"/>
        <v>0</v>
      </c>
      <c r="P86" s="12"/>
      <c r="Q86" s="15">
        <f t="shared" si="17"/>
        <v>0</v>
      </c>
      <c r="T86" s="159"/>
      <c r="U86" s="159"/>
    </row>
    <row r="87" spans="1:21" ht="26" customHeight="1">
      <c r="A87" s="19"/>
      <c r="B87" s="138" t="s">
        <v>64</v>
      </c>
      <c r="C87" s="11"/>
      <c r="D87" s="11" t="s">
        <v>55</v>
      </c>
      <c r="E87" s="12"/>
      <c r="F87" s="132"/>
      <c r="G87" s="12"/>
      <c r="H87" s="12"/>
      <c r="I87" s="12"/>
      <c r="J87" s="13" t="str">
        <f t="shared" si="18"/>
        <v/>
      </c>
      <c r="K87" s="13" t="str">
        <f t="shared" si="18"/>
        <v/>
      </c>
      <c r="L87" s="14" t="e">
        <f t="shared" si="13"/>
        <v>#VALUE!</v>
      </c>
      <c r="M87" s="14" t="e">
        <f t="shared" si="14"/>
        <v>#VALUE!</v>
      </c>
      <c r="N87" s="14" t="e">
        <f t="shared" si="15"/>
        <v>#VALUE!</v>
      </c>
      <c r="O87" s="15">
        <f t="shared" si="16"/>
        <v>0</v>
      </c>
      <c r="P87" s="12"/>
      <c r="Q87" s="15">
        <f t="shared" si="17"/>
        <v>0</v>
      </c>
      <c r="T87" s="159"/>
      <c r="U87" s="159"/>
    </row>
    <row r="88" spans="1:21" ht="26" customHeight="1">
      <c r="A88" s="19"/>
      <c r="B88" s="138" t="s">
        <v>64</v>
      </c>
      <c r="C88" s="11"/>
      <c r="D88" s="11" t="s">
        <v>55</v>
      </c>
      <c r="E88" s="12"/>
      <c r="F88" s="132"/>
      <c r="G88" s="12"/>
      <c r="H88" s="12"/>
      <c r="I88" s="12"/>
      <c r="J88" s="13" t="str">
        <f t="shared" si="18"/>
        <v/>
      </c>
      <c r="K88" s="13" t="str">
        <f t="shared" si="18"/>
        <v/>
      </c>
      <c r="L88" s="14" t="e">
        <f t="shared" si="13"/>
        <v>#VALUE!</v>
      </c>
      <c r="M88" s="14" t="e">
        <f t="shared" si="14"/>
        <v>#VALUE!</v>
      </c>
      <c r="N88" s="14" t="e">
        <f t="shared" si="15"/>
        <v>#VALUE!</v>
      </c>
      <c r="O88" s="15">
        <f t="shared" si="16"/>
        <v>0</v>
      </c>
      <c r="P88" s="12"/>
      <c r="Q88" s="15">
        <f t="shared" si="17"/>
        <v>0</v>
      </c>
      <c r="T88" s="159"/>
      <c r="U88" s="159"/>
    </row>
    <row r="89" spans="1:21" ht="26" customHeight="1">
      <c r="A89" s="19"/>
      <c r="B89" s="138" t="s">
        <v>64</v>
      </c>
      <c r="C89" s="11"/>
      <c r="D89" s="11" t="s">
        <v>55</v>
      </c>
      <c r="E89" s="12"/>
      <c r="F89" s="132"/>
      <c r="G89" s="12"/>
      <c r="H89" s="12"/>
      <c r="I89" s="12"/>
      <c r="J89" s="13" t="str">
        <f t="shared" si="18"/>
        <v/>
      </c>
      <c r="K89" s="13" t="str">
        <f t="shared" si="18"/>
        <v/>
      </c>
      <c r="L89" s="14" t="e">
        <f t="shared" si="13"/>
        <v>#VALUE!</v>
      </c>
      <c r="M89" s="14" t="e">
        <f t="shared" si="14"/>
        <v>#VALUE!</v>
      </c>
      <c r="N89" s="14" t="e">
        <f t="shared" si="15"/>
        <v>#VALUE!</v>
      </c>
      <c r="O89" s="15">
        <f t="shared" si="16"/>
        <v>0</v>
      </c>
      <c r="P89" s="12"/>
      <c r="Q89" s="15">
        <f t="shared" si="17"/>
        <v>0</v>
      </c>
      <c r="T89" s="159"/>
      <c r="U89" s="159"/>
    </row>
    <row r="90" spans="1:21" ht="26" customHeight="1">
      <c r="A90" s="19"/>
      <c r="B90" s="138" t="s">
        <v>64</v>
      </c>
      <c r="C90" s="11"/>
      <c r="D90" s="11" t="s">
        <v>55</v>
      </c>
      <c r="E90" s="12"/>
      <c r="F90" s="132"/>
      <c r="G90" s="12"/>
      <c r="H90" s="12"/>
      <c r="I90" s="12"/>
      <c r="J90" s="13" t="str">
        <f t="shared" si="18"/>
        <v/>
      </c>
      <c r="K90" s="13" t="str">
        <f t="shared" si="18"/>
        <v/>
      </c>
      <c r="L90" s="14" t="e">
        <f t="shared" si="13"/>
        <v>#VALUE!</v>
      </c>
      <c r="M90" s="14" t="e">
        <f t="shared" si="14"/>
        <v>#VALUE!</v>
      </c>
      <c r="N90" s="14" t="e">
        <f t="shared" si="15"/>
        <v>#VALUE!</v>
      </c>
      <c r="O90" s="15">
        <f t="shared" si="16"/>
        <v>0</v>
      </c>
      <c r="P90" s="12"/>
      <c r="Q90" s="15">
        <f t="shared" si="17"/>
        <v>0</v>
      </c>
      <c r="T90" s="159"/>
      <c r="U90" s="159"/>
    </row>
    <row r="91" spans="1:21" ht="26" customHeight="1">
      <c r="A91" s="19"/>
      <c r="B91" s="138" t="s">
        <v>64</v>
      </c>
      <c r="C91" s="11"/>
      <c r="D91" s="11" t="s">
        <v>55</v>
      </c>
      <c r="E91" s="12"/>
      <c r="F91" s="132"/>
      <c r="G91" s="12"/>
      <c r="H91" s="12"/>
      <c r="I91" s="12"/>
      <c r="J91" s="13" t="str">
        <f t="shared" si="18"/>
        <v/>
      </c>
      <c r="K91" s="13" t="str">
        <f t="shared" si="18"/>
        <v/>
      </c>
      <c r="L91" s="14" t="e">
        <f t="shared" si="13"/>
        <v>#VALUE!</v>
      </c>
      <c r="M91" s="14" t="e">
        <f t="shared" si="14"/>
        <v>#VALUE!</v>
      </c>
      <c r="N91" s="14" t="e">
        <f t="shared" si="15"/>
        <v>#VALUE!</v>
      </c>
      <c r="O91" s="15">
        <f t="shared" si="16"/>
        <v>0</v>
      </c>
      <c r="P91" s="12"/>
      <c r="Q91" s="15">
        <f t="shared" si="17"/>
        <v>0</v>
      </c>
      <c r="T91" s="159"/>
      <c r="U91" s="159"/>
    </row>
    <row r="92" spans="1:21" ht="26" customHeight="1">
      <c r="A92" s="19"/>
      <c r="B92" s="138" t="s">
        <v>64</v>
      </c>
      <c r="C92" s="11"/>
      <c r="D92" s="11" t="s">
        <v>55</v>
      </c>
      <c r="E92" s="12"/>
      <c r="F92" s="132"/>
      <c r="G92" s="12"/>
      <c r="H92" s="12"/>
      <c r="I92" s="12"/>
      <c r="J92" s="13" t="str">
        <f t="shared" si="18"/>
        <v/>
      </c>
      <c r="K92" s="13" t="str">
        <f t="shared" si="18"/>
        <v/>
      </c>
      <c r="L92" s="14" t="e">
        <f t="shared" si="13"/>
        <v>#VALUE!</v>
      </c>
      <c r="M92" s="14" t="e">
        <f t="shared" si="14"/>
        <v>#VALUE!</v>
      </c>
      <c r="N92" s="14" t="e">
        <f t="shared" si="15"/>
        <v>#VALUE!</v>
      </c>
      <c r="O92" s="15">
        <f t="shared" si="16"/>
        <v>0</v>
      </c>
      <c r="P92" s="12"/>
      <c r="Q92" s="15">
        <f t="shared" si="17"/>
        <v>0</v>
      </c>
      <c r="T92" s="159"/>
      <c r="U92" s="159"/>
    </row>
    <row r="93" spans="1:21" ht="26" customHeight="1">
      <c r="A93" s="19"/>
      <c r="B93" s="138" t="s">
        <v>64</v>
      </c>
      <c r="C93" s="11"/>
      <c r="D93" s="11" t="s">
        <v>55</v>
      </c>
      <c r="E93" s="12"/>
      <c r="F93" s="132"/>
      <c r="G93" s="12"/>
      <c r="H93" s="12"/>
      <c r="I93" s="12"/>
      <c r="J93" s="13" t="str">
        <f t="shared" si="18"/>
        <v/>
      </c>
      <c r="K93" s="13" t="str">
        <f t="shared" si="18"/>
        <v/>
      </c>
      <c r="L93" s="14" t="e">
        <f t="shared" si="13"/>
        <v>#VALUE!</v>
      </c>
      <c r="M93" s="14" t="e">
        <f t="shared" si="14"/>
        <v>#VALUE!</v>
      </c>
      <c r="N93" s="14" t="e">
        <f t="shared" si="15"/>
        <v>#VALUE!</v>
      </c>
      <c r="O93" s="15">
        <f t="shared" si="16"/>
        <v>0</v>
      </c>
      <c r="P93" s="12"/>
      <c r="Q93" s="15">
        <f t="shared" si="17"/>
        <v>0</v>
      </c>
      <c r="T93" s="159"/>
      <c r="U93" s="159"/>
    </row>
    <row r="94" spans="1:21" ht="26" customHeight="1">
      <c r="A94" s="19"/>
      <c r="B94" s="138" t="s">
        <v>64</v>
      </c>
      <c r="C94" s="11"/>
      <c r="D94" s="11" t="s">
        <v>55</v>
      </c>
      <c r="E94" s="12"/>
      <c r="F94" s="132"/>
      <c r="G94" s="12"/>
      <c r="H94" s="12"/>
      <c r="I94" s="12"/>
      <c r="J94" s="13" t="str">
        <f t="shared" si="18"/>
        <v/>
      </c>
      <c r="K94" s="13" t="str">
        <f t="shared" si="18"/>
        <v/>
      </c>
      <c r="L94" s="14" t="e">
        <f t="shared" si="13"/>
        <v>#VALUE!</v>
      </c>
      <c r="M94" s="14" t="e">
        <f t="shared" si="14"/>
        <v>#VALUE!</v>
      </c>
      <c r="N94" s="14" t="e">
        <f t="shared" si="15"/>
        <v>#VALUE!</v>
      </c>
      <c r="O94" s="15">
        <f t="shared" si="16"/>
        <v>0</v>
      </c>
      <c r="P94" s="12"/>
      <c r="Q94" s="15">
        <f t="shared" si="17"/>
        <v>0</v>
      </c>
      <c r="T94" s="159"/>
      <c r="U94" s="159"/>
    </row>
    <row r="95" spans="1:21" ht="26" customHeight="1">
      <c r="A95" s="19"/>
      <c r="B95" s="138" t="s">
        <v>64</v>
      </c>
      <c r="C95" s="11"/>
      <c r="D95" s="11" t="s">
        <v>55</v>
      </c>
      <c r="E95" s="12"/>
      <c r="F95" s="132"/>
      <c r="G95" s="12"/>
      <c r="H95" s="12"/>
      <c r="I95" s="12"/>
      <c r="J95" s="13" t="str">
        <f t="shared" si="18"/>
        <v/>
      </c>
      <c r="K95" s="13" t="str">
        <f t="shared" si="18"/>
        <v/>
      </c>
      <c r="L95" s="14" t="e">
        <f t="shared" si="13"/>
        <v>#VALUE!</v>
      </c>
      <c r="M95" s="14" t="e">
        <f t="shared" si="14"/>
        <v>#VALUE!</v>
      </c>
      <c r="N95" s="14" t="e">
        <f t="shared" si="15"/>
        <v>#VALUE!</v>
      </c>
      <c r="O95" s="15">
        <f t="shared" si="16"/>
        <v>0</v>
      </c>
      <c r="P95" s="12"/>
      <c r="Q95" s="15">
        <f t="shared" si="17"/>
        <v>0</v>
      </c>
      <c r="T95" s="159"/>
      <c r="U95" s="159"/>
    </row>
    <row r="96" spans="1:21" ht="26" customHeight="1">
      <c r="A96" s="19"/>
      <c r="B96" s="138" t="s">
        <v>64</v>
      </c>
      <c r="C96" s="11"/>
      <c r="D96" s="11" t="s">
        <v>55</v>
      </c>
      <c r="E96" s="12"/>
      <c r="F96" s="132"/>
      <c r="G96" s="12"/>
      <c r="H96" s="12"/>
      <c r="I96" s="12"/>
      <c r="J96" s="13" t="str">
        <f t="shared" si="18"/>
        <v/>
      </c>
      <c r="K96" s="13" t="str">
        <f t="shared" si="18"/>
        <v/>
      </c>
      <c r="L96" s="14" t="e">
        <f t="shared" si="13"/>
        <v>#VALUE!</v>
      </c>
      <c r="M96" s="14" t="e">
        <f t="shared" si="14"/>
        <v>#VALUE!</v>
      </c>
      <c r="N96" s="14" t="e">
        <f t="shared" si="15"/>
        <v>#VALUE!</v>
      </c>
      <c r="O96" s="15">
        <f t="shared" si="16"/>
        <v>0</v>
      </c>
      <c r="P96" s="12"/>
      <c r="Q96" s="15">
        <f t="shared" si="17"/>
        <v>0</v>
      </c>
      <c r="T96" s="159"/>
      <c r="U96" s="159"/>
    </row>
    <row r="97" spans="1:21" ht="26" customHeight="1">
      <c r="A97" s="19"/>
      <c r="B97" s="138" t="s">
        <v>64</v>
      </c>
      <c r="C97" s="11"/>
      <c r="D97" s="11" t="s">
        <v>55</v>
      </c>
      <c r="E97" s="12"/>
      <c r="F97" s="132"/>
      <c r="G97" s="12"/>
      <c r="H97" s="12"/>
      <c r="I97" s="12"/>
      <c r="J97" s="13" t="str">
        <f t="shared" si="18"/>
        <v/>
      </c>
      <c r="K97" s="13" t="str">
        <f t="shared" si="18"/>
        <v/>
      </c>
      <c r="L97" s="14" t="e">
        <f t="shared" si="13"/>
        <v>#VALUE!</v>
      </c>
      <c r="M97" s="14" t="e">
        <f t="shared" si="14"/>
        <v>#VALUE!</v>
      </c>
      <c r="N97" s="14" t="e">
        <f t="shared" si="15"/>
        <v>#VALUE!</v>
      </c>
      <c r="O97" s="15">
        <f t="shared" si="16"/>
        <v>0</v>
      </c>
      <c r="P97" s="12"/>
      <c r="Q97" s="15">
        <f t="shared" si="17"/>
        <v>0</v>
      </c>
      <c r="T97" s="159"/>
      <c r="U97" s="159"/>
    </row>
    <row r="98" spans="1:21">
      <c r="T98" s="159"/>
      <c r="U98" s="159"/>
    </row>
    <row r="99" spans="1:21">
      <c r="T99" s="159"/>
      <c r="U99" s="159"/>
    </row>
    <row r="100" spans="1:21">
      <c r="T100" s="159"/>
      <c r="U100" s="159"/>
    </row>
    <row r="101" spans="1:21">
      <c r="T101" s="159"/>
      <c r="U101" s="159"/>
    </row>
    <row r="102" spans="1:21">
      <c r="T102" s="159"/>
      <c r="U102" s="159"/>
    </row>
    <row r="103" spans="1:21">
      <c r="T103" s="159"/>
      <c r="U103" s="159"/>
    </row>
    <row r="104" spans="1:21">
      <c r="T104" s="159"/>
      <c r="U104" s="159"/>
    </row>
    <row r="105" spans="1:21">
      <c r="T105" s="159"/>
      <c r="U105" s="159"/>
    </row>
    <row r="106" spans="1:21">
      <c r="T106" s="159"/>
      <c r="U106" s="159"/>
    </row>
    <row r="107" spans="1:21">
      <c r="T107" s="159"/>
      <c r="U107" s="159"/>
    </row>
    <row r="108" spans="1:21">
      <c r="T108" s="159"/>
      <c r="U108" s="159"/>
    </row>
    <row r="109" spans="1:21">
      <c r="T109" s="159"/>
      <c r="U109" s="159"/>
    </row>
    <row r="110" spans="1:21">
      <c r="T110" s="159"/>
      <c r="U110" s="159"/>
    </row>
    <row r="111" spans="1:21">
      <c r="T111" s="159"/>
      <c r="U111" s="159"/>
    </row>
    <row r="112" spans="1:21">
      <c r="T112" s="159"/>
      <c r="U112" s="159"/>
    </row>
    <row r="113" spans="20:21">
      <c r="T113" s="159"/>
      <c r="U113" s="159"/>
    </row>
    <row r="114" spans="20:21">
      <c r="T114" s="159"/>
      <c r="U114" s="159"/>
    </row>
    <row r="115" spans="20:21">
      <c r="T115" s="159"/>
      <c r="U115" s="159"/>
    </row>
    <row r="116" spans="20:21">
      <c r="T116" s="159"/>
      <c r="U116" s="159"/>
    </row>
    <row r="117" spans="20:21">
      <c r="T117" s="159"/>
      <c r="U117" s="159"/>
    </row>
    <row r="118" spans="20:21">
      <c r="T118" s="159"/>
      <c r="U118" s="159"/>
    </row>
    <row r="119" spans="20:21">
      <c r="T119" s="159"/>
      <c r="U119" s="159"/>
    </row>
    <row r="120" spans="20:21">
      <c r="T120" s="159"/>
      <c r="U120" s="159"/>
    </row>
    <row r="121" spans="20:21">
      <c r="T121" s="159"/>
      <c r="U121" s="159"/>
    </row>
    <row r="122" spans="20:21">
      <c r="T122" s="159"/>
      <c r="U122" s="159"/>
    </row>
    <row r="123" spans="20:21">
      <c r="T123" s="159"/>
      <c r="U123" s="159"/>
    </row>
    <row r="124" spans="20:21">
      <c r="T124" s="159"/>
      <c r="U124" s="159"/>
    </row>
    <row r="125" spans="20:21">
      <c r="T125" s="159"/>
      <c r="U125" s="159"/>
    </row>
    <row r="126" spans="20:21">
      <c r="T126" s="159"/>
      <c r="U126" s="159"/>
    </row>
    <row r="127" spans="20:21">
      <c r="T127" s="159"/>
      <c r="U127" s="159"/>
    </row>
    <row r="128" spans="20:21">
      <c r="T128" s="159"/>
      <c r="U128" s="159"/>
    </row>
    <row r="129" spans="20:21">
      <c r="T129" s="159"/>
      <c r="U129" s="159"/>
    </row>
    <row r="130" spans="20:21">
      <c r="T130" s="159"/>
      <c r="U130" s="159"/>
    </row>
    <row r="131" spans="20:21">
      <c r="T131" s="159"/>
      <c r="U131" s="159"/>
    </row>
    <row r="132" spans="20:21">
      <c r="T132" s="159"/>
      <c r="U132" s="159"/>
    </row>
    <row r="133" spans="20:21">
      <c r="T133" s="159"/>
      <c r="U133" s="159"/>
    </row>
    <row r="134" spans="20:21">
      <c r="T134" s="159"/>
      <c r="U134" s="159"/>
    </row>
    <row r="135" spans="20:21">
      <c r="T135" s="159"/>
      <c r="U135" s="159"/>
    </row>
    <row r="136" spans="20:21">
      <c r="T136" s="159"/>
      <c r="U136" s="159"/>
    </row>
    <row r="137" spans="20:21">
      <c r="T137" s="159"/>
      <c r="U137" s="159"/>
    </row>
    <row r="138" spans="20:21">
      <c r="T138" s="159"/>
      <c r="U138" s="159"/>
    </row>
    <row r="139" spans="20:21">
      <c r="T139" s="159"/>
      <c r="U139" s="159"/>
    </row>
    <row r="140" spans="20:21">
      <c r="T140" s="159"/>
      <c r="U140" s="159"/>
    </row>
    <row r="141" spans="20:21">
      <c r="T141" s="159"/>
      <c r="U141" s="159"/>
    </row>
    <row r="142" spans="20:21">
      <c r="T142" s="159"/>
      <c r="U142" s="159"/>
    </row>
    <row r="143" spans="20:21">
      <c r="T143" s="159"/>
      <c r="U143" s="159"/>
    </row>
    <row r="144" spans="20:21">
      <c r="T144" s="159"/>
      <c r="U144" s="159"/>
    </row>
    <row r="145" spans="20:21">
      <c r="T145" s="159"/>
      <c r="U145" s="159"/>
    </row>
    <row r="146" spans="20:21">
      <c r="T146" s="159"/>
      <c r="U146" s="159"/>
    </row>
    <row r="147" spans="20:21">
      <c r="T147" s="159"/>
      <c r="U147" s="159"/>
    </row>
    <row r="148" spans="20:21">
      <c r="T148" s="159"/>
      <c r="U148" s="159"/>
    </row>
    <row r="149" spans="20:21">
      <c r="T149" s="159"/>
      <c r="U149" s="159"/>
    </row>
    <row r="150" spans="20:21">
      <c r="T150" s="159"/>
      <c r="U150" s="159"/>
    </row>
    <row r="151" spans="20:21">
      <c r="T151" s="159"/>
      <c r="U151" s="159"/>
    </row>
    <row r="152" spans="20:21">
      <c r="T152" s="159"/>
      <c r="U152" s="159"/>
    </row>
    <row r="153" spans="20:21">
      <c r="T153" s="159"/>
      <c r="U153" s="159"/>
    </row>
    <row r="154" spans="20:21">
      <c r="T154" s="159"/>
      <c r="U154" s="159"/>
    </row>
    <row r="155" spans="20:21">
      <c r="T155" s="159"/>
      <c r="U155" s="159"/>
    </row>
    <row r="156" spans="20:21">
      <c r="T156" s="159"/>
      <c r="U156" s="159"/>
    </row>
    <row r="157" spans="20:21">
      <c r="T157" s="159"/>
      <c r="U157" s="159"/>
    </row>
    <row r="158" spans="20:21">
      <c r="T158" s="159"/>
      <c r="U158" s="159"/>
    </row>
    <row r="159" spans="20:21">
      <c r="T159" s="159"/>
      <c r="U159" s="159"/>
    </row>
    <row r="160" spans="20:21">
      <c r="T160" s="159"/>
      <c r="U160" s="159"/>
    </row>
    <row r="161" spans="20:21">
      <c r="T161" s="159"/>
      <c r="U161" s="159"/>
    </row>
    <row r="162" spans="20:21">
      <c r="T162" s="159"/>
      <c r="U162" s="159"/>
    </row>
    <row r="163" spans="20:21">
      <c r="T163" s="159"/>
      <c r="U163" s="159"/>
    </row>
    <row r="164" spans="20:21">
      <c r="T164" s="159"/>
      <c r="U164" s="159"/>
    </row>
    <row r="165" spans="20:21">
      <c r="T165" s="159"/>
      <c r="U165" s="159"/>
    </row>
    <row r="166" spans="20:21">
      <c r="T166" s="159"/>
      <c r="U166" s="159"/>
    </row>
    <row r="167" spans="20:21">
      <c r="T167" s="159"/>
      <c r="U167" s="159"/>
    </row>
    <row r="168" spans="20:21">
      <c r="T168" s="159"/>
      <c r="U168" s="159"/>
    </row>
    <row r="169" spans="20:21">
      <c r="T169" s="159"/>
      <c r="U169" s="159"/>
    </row>
    <row r="170" spans="20:21">
      <c r="T170" s="159"/>
      <c r="U170" s="159"/>
    </row>
    <row r="171" spans="20:21">
      <c r="T171" s="159"/>
      <c r="U171" s="159"/>
    </row>
    <row r="172" spans="20:21">
      <c r="T172" s="159"/>
      <c r="U172" s="159"/>
    </row>
    <row r="173" spans="20:21">
      <c r="T173" s="159"/>
      <c r="U173" s="159"/>
    </row>
    <row r="174" spans="20:21">
      <c r="T174" s="159"/>
      <c r="U174" s="159"/>
    </row>
    <row r="175" spans="20:21">
      <c r="T175" s="159"/>
      <c r="U175" s="159"/>
    </row>
    <row r="176" spans="20:21">
      <c r="T176" s="159"/>
      <c r="U176" s="159"/>
    </row>
    <row r="177" spans="20:21">
      <c r="T177" s="159"/>
      <c r="U177" s="159"/>
    </row>
    <row r="178" spans="20:21">
      <c r="T178" s="159"/>
      <c r="U178" s="159"/>
    </row>
    <row r="179" spans="20:21">
      <c r="T179" s="159"/>
      <c r="U179" s="159"/>
    </row>
    <row r="180" spans="20:21">
      <c r="T180" s="159"/>
      <c r="U180" s="159"/>
    </row>
    <row r="181" spans="20:21">
      <c r="T181" s="159"/>
      <c r="U181" s="159"/>
    </row>
    <row r="182" spans="20:21">
      <c r="T182" s="159"/>
      <c r="U182" s="159"/>
    </row>
    <row r="183" spans="20:21">
      <c r="T183" s="159"/>
      <c r="U183" s="159"/>
    </row>
    <row r="184" spans="20:21">
      <c r="T184" s="159"/>
      <c r="U184" s="159"/>
    </row>
    <row r="185" spans="20:21">
      <c r="T185" s="159"/>
      <c r="U185" s="159"/>
    </row>
    <row r="186" spans="20:21">
      <c r="T186" s="159"/>
      <c r="U186" s="159"/>
    </row>
    <row r="187" spans="20:21">
      <c r="T187" s="159"/>
      <c r="U187" s="159"/>
    </row>
    <row r="188" spans="20:21">
      <c r="T188" s="159"/>
      <c r="U188" s="159"/>
    </row>
    <row r="189" spans="20:21">
      <c r="T189" s="159"/>
      <c r="U189" s="159"/>
    </row>
    <row r="190" spans="20:21">
      <c r="T190" s="159"/>
      <c r="U190" s="159"/>
    </row>
    <row r="191" spans="20:21">
      <c r="T191" s="159"/>
      <c r="U191" s="159"/>
    </row>
    <row r="192" spans="20:21">
      <c r="T192" s="159"/>
      <c r="U192" s="159"/>
    </row>
    <row r="193" spans="20:21">
      <c r="T193" s="159"/>
      <c r="U193" s="159"/>
    </row>
    <row r="194" spans="20:21">
      <c r="T194" s="159"/>
      <c r="U194" s="159"/>
    </row>
    <row r="195" spans="20:21">
      <c r="T195" s="159"/>
      <c r="U195" s="159"/>
    </row>
    <row r="196" spans="20:21">
      <c r="T196" s="159"/>
      <c r="U196" s="159"/>
    </row>
    <row r="197" spans="20:21">
      <c r="T197" s="159"/>
      <c r="U197" s="159"/>
    </row>
    <row r="198" spans="20:21">
      <c r="T198" s="159"/>
      <c r="U198" s="159"/>
    </row>
    <row r="199" spans="20:21">
      <c r="T199" s="159"/>
      <c r="U199" s="159"/>
    </row>
    <row r="200" spans="20:21">
      <c r="T200" s="159"/>
      <c r="U200" s="159"/>
    </row>
    <row r="201" spans="20:21">
      <c r="T201" s="159"/>
      <c r="U201" s="159"/>
    </row>
    <row r="202" spans="20:21">
      <c r="T202" s="159"/>
      <c r="U202" s="159"/>
    </row>
    <row r="203" spans="20:21">
      <c r="T203" s="159"/>
      <c r="U203" s="159"/>
    </row>
    <row r="204" spans="20:21">
      <c r="T204" s="159"/>
      <c r="U204" s="159"/>
    </row>
    <row r="205" spans="20:21">
      <c r="T205" s="159"/>
      <c r="U205" s="159"/>
    </row>
    <row r="206" spans="20:21">
      <c r="T206" s="159"/>
      <c r="U206" s="159"/>
    </row>
    <row r="207" spans="20:21">
      <c r="T207" s="159"/>
      <c r="U207" s="159"/>
    </row>
    <row r="208" spans="20:21">
      <c r="T208" s="159"/>
      <c r="U208" s="159"/>
    </row>
    <row r="209" spans="20:21">
      <c r="T209" s="159"/>
      <c r="U209" s="159"/>
    </row>
    <row r="210" spans="20:21">
      <c r="T210" s="159"/>
      <c r="U210" s="159"/>
    </row>
    <row r="211" spans="20:21">
      <c r="T211" s="159"/>
      <c r="U211" s="159"/>
    </row>
    <row r="212" spans="20:21">
      <c r="T212" s="159"/>
      <c r="U212" s="159"/>
    </row>
    <row r="213" spans="20:21">
      <c r="T213" s="159"/>
      <c r="U213" s="159"/>
    </row>
    <row r="214" spans="20:21">
      <c r="T214" s="159"/>
      <c r="U214" s="159"/>
    </row>
    <row r="215" spans="20:21">
      <c r="T215" s="159"/>
      <c r="U215" s="159"/>
    </row>
    <row r="216" spans="20:21">
      <c r="T216" s="159"/>
      <c r="U216" s="159"/>
    </row>
    <row r="217" spans="20:21">
      <c r="T217" s="159"/>
      <c r="U217" s="159"/>
    </row>
    <row r="218" spans="20:21">
      <c r="T218" s="159"/>
      <c r="U218" s="159"/>
    </row>
    <row r="219" spans="20:21">
      <c r="T219" s="159"/>
      <c r="U219" s="159"/>
    </row>
    <row r="220" spans="20:21">
      <c r="T220" s="159"/>
      <c r="U220" s="159"/>
    </row>
    <row r="221" spans="20:21">
      <c r="T221" s="159"/>
      <c r="U221" s="159"/>
    </row>
    <row r="222" spans="20:21">
      <c r="T222" s="159"/>
      <c r="U222" s="159"/>
    </row>
    <row r="223" spans="20:21">
      <c r="T223" s="159"/>
      <c r="U223" s="159"/>
    </row>
    <row r="224" spans="20:21">
      <c r="T224" s="159"/>
      <c r="U224" s="159"/>
    </row>
    <row r="225" spans="20:21">
      <c r="T225" s="159"/>
      <c r="U225" s="159"/>
    </row>
    <row r="226" spans="20:21">
      <c r="T226" s="159"/>
      <c r="U226" s="159"/>
    </row>
    <row r="227" spans="20:21">
      <c r="T227" s="159"/>
      <c r="U227" s="159"/>
    </row>
    <row r="228" spans="20:21">
      <c r="T228" s="159"/>
      <c r="U228" s="159"/>
    </row>
    <row r="229" spans="20:21">
      <c r="T229" s="159"/>
      <c r="U229" s="159"/>
    </row>
    <row r="230" spans="20:21">
      <c r="T230" s="159"/>
      <c r="U230" s="159"/>
    </row>
    <row r="231" spans="20:21">
      <c r="T231" s="159"/>
      <c r="U231" s="159"/>
    </row>
    <row r="232" spans="20:21">
      <c r="T232" s="159"/>
      <c r="U232" s="159"/>
    </row>
    <row r="233" spans="20:21">
      <c r="T233" s="159"/>
      <c r="U233" s="159"/>
    </row>
    <row r="234" spans="20:21">
      <c r="T234" s="159"/>
      <c r="U234" s="159"/>
    </row>
    <row r="235" spans="20:21">
      <c r="T235" s="159"/>
      <c r="U235" s="159"/>
    </row>
    <row r="236" spans="20:21">
      <c r="T236" s="159"/>
      <c r="U236" s="159"/>
    </row>
    <row r="237" spans="20:21">
      <c r="T237" s="159"/>
      <c r="U237" s="159"/>
    </row>
    <row r="238" spans="20:21">
      <c r="T238" s="159"/>
      <c r="U238" s="159"/>
    </row>
    <row r="239" spans="20:21">
      <c r="T239" s="159"/>
      <c r="U239" s="159"/>
    </row>
    <row r="240" spans="20:21">
      <c r="T240" s="159"/>
      <c r="U240" s="159"/>
    </row>
    <row r="241" spans="20:21">
      <c r="T241" s="159"/>
      <c r="U241" s="159"/>
    </row>
    <row r="242" spans="20:21">
      <c r="T242" s="159"/>
      <c r="U242" s="159"/>
    </row>
    <row r="243" spans="20:21">
      <c r="T243" s="159"/>
      <c r="U243" s="159"/>
    </row>
    <row r="244" spans="20:21">
      <c r="T244" s="159"/>
      <c r="U244" s="159"/>
    </row>
    <row r="245" spans="20:21">
      <c r="T245" s="159"/>
      <c r="U245" s="159"/>
    </row>
    <row r="246" spans="20:21">
      <c r="T246" s="159"/>
      <c r="U246" s="159"/>
    </row>
    <row r="247" spans="20:21">
      <c r="T247" s="159"/>
      <c r="U247" s="159"/>
    </row>
    <row r="248" spans="20:21">
      <c r="T248" s="159"/>
      <c r="U248" s="159"/>
    </row>
    <row r="249" spans="20:21">
      <c r="T249" s="159"/>
      <c r="U249" s="159"/>
    </row>
    <row r="250" spans="20:21">
      <c r="T250" s="159"/>
      <c r="U250" s="159"/>
    </row>
    <row r="251" spans="20:21">
      <c r="T251" s="159"/>
      <c r="U251" s="159"/>
    </row>
    <row r="252" spans="20:21">
      <c r="T252" s="159"/>
      <c r="U252" s="159"/>
    </row>
    <row r="253" spans="20:21">
      <c r="T253" s="159"/>
      <c r="U253" s="159"/>
    </row>
    <row r="254" spans="20:21">
      <c r="T254" s="159"/>
      <c r="U254" s="159"/>
    </row>
    <row r="255" spans="20:21">
      <c r="T255" s="159"/>
      <c r="U255" s="159"/>
    </row>
    <row r="256" spans="20:21">
      <c r="T256" s="159"/>
      <c r="U256" s="159"/>
    </row>
    <row r="257" spans="20:21">
      <c r="T257" s="159"/>
      <c r="U257" s="159"/>
    </row>
    <row r="258" spans="20:21">
      <c r="T258" s="159"/>
      <c r="U258" s="159"/>
    </row>
    <row r="259" spans="20:21">
      <c r="T259" s="159"/>
      <c r="U259" s="159"/>
    </row>
    <row r="260" spans="20:21">
      <c r="T260" s="159"/>
      <c r="U260" s="159"/>
    </row>
    <row r="261" spans="20:21">
      <c r="T261" s="159"/>
      <c r="U261" s="159"/>
    </row>
    <row r="262" spans="20:21">
      <c r="T262" s="159"/>
      <c r="U262" s="159"/>
    </row>
    <row r="263" spans="20:21">
      <c r="T263" s="159"/>
      <c r="U263" s="159"/>
    </row>
    <row r="264" spans="20:21">
      <c r="T264" s="159"/>
      <c r="U264" s="159"/>
    </row>
    <row r="265" spans="20:21">
      <c r="T265" s="159"/>
      <c r="U265" s="159"/>
    </row>
    <row r="266" spans="20:21">
      <c r="T266" s="159"/>
      <c r="U266" s="159"/>
    </row>
    <row r="267" spans="20:21">
      <c r="T267" s="159"/>
      <c r="U267" s="159"/>
    </row>
    <row r="268" spans="20:21">
      <c r="T268" s="159"/>
      <c r="U268" s="159"/>
    </row>
    <row r="269" spans="20:21">
      <c r="T269" s="159"/>
      <c r="U269" s="159"/>
    </row>
    <row r="270" spans="20:21">
      <c r="T270" s="159"/>
      <c r="U270" s="159"/>
    </row>
    <row r="271" spans="20:21">
      <c r="T271" s="159"/>
      <c r="U271" s="159"/>
    </row>
    <row r="272" spans="20:21">
      <c r="T272" s="159"/>
      <c r="U272" s="159"/>
    </row>
    <row r="273" spans="20:21">
      <c r="T273" s="159"/>
      <c r="U273" s="159"/>
    </row>
    <row r="274" spans="20:21">
      <c r="T274" s="159"/>
      <c r="U274" s="159"/>
    </row>
    <row r="275" spans="20:21">
      <c r="T275" s="159"/>
      <c r="U275" s="159"/>
    </row>
    <row r="276" spans="20:21">
      <c r="T276" s="159"/>
      <c r="U276" s="159"/>
    </row>
    <row r="277" spans="20:21">
      <c r="T277" s="159"/>
      <c r="U277" s="159"/>
    </row>
    <row r="278" spans="20:21">
      <c r="T278" s="159"/>
      <c r="U278" s="159"/>
    </row>
    <row r="279" spans="20:21">
      <c r="T279" s="159"/>
      <c r="U279" s="159"/>
    </row>
    <row r="280" spans="20:21">
      <c r="T280" s="159"/>
      <c r="U280" s="159"/>
    </row>
    <row r="281" spans="20:21">
      <c r="T281" s="159"/>
      <c r="U281" s="159"/>
    </row>
    <row r="282" spans="20:21">
      <c r="T282" s="159"/>
      <c r="U282" s="159"/>
    </row>
    <row r="283" spans="20:21">
      <c r="T283" s="159"/>
      <c r="U283" s="159"/>
    </row>
    <row r="284" spans="20:21">
      <c r="T284" s="159"/>
      <c r="U284" s="159"/>
    </row>
    <row r="285" spans="20:21">
      <c r="T285" s="159"/>
      <c r="U285" s="159"/>
    </row>
    <row r="286" spans="20:21">
      <c r="T286" s="159"/>
      <c r="U286" s="159"/>
    </row>
    <row r="287" spans="20:21">
      <c r="T287" s="159"/>
      <c r="U287" s="159"/>
    </row>
    <row r="288" spans="20:21">
      <c r="T288" s="159"/>
      <c r="U288" s="159"/>
    </row>
    <row r="289" spans="20:21">
      <c r="T289" s="159"/>
      <c r="U289" s="159"/>
    </row>
    <row r="290" spans="20:21">
      <c r="T290" s="159"/>
      <c r="U290" s="159"/>
    </row>
    <row r="291" spans="20:21">
      <c r="T291" s="159"/>
      <c r="U291" s="159"/>
    </row>
    <row r="292" spans="20:21">
      <c r="T292" s="159"/>
      <c r="U292" s="159"/>
    </row>
    <row r="293" spans="20:21">
      <c r="T293" s="159"/>
      <c r="U293" s="159"/>
    </row>
    <row r="294" spans="20:21">
      <c r="T294" s="159"/>
      <c r="U294" s="159"/>
    </row>
    <row r="295" spans="20:21">
      <c r="T295" s="159"/>
      <c r="U295" s="159"/>
    </row>
    <row r="296" spans="20:21">
      <c r="T296" s="159"/>
      <c r="U296" s="159"/>
    </row>
    <row r="297" spans="20:21">
      <c r="T297" s="159"/>
      <c r="U297" s="159"/>
    </row>
    <row r="298" spans="20:21">
      <c r="T298" s="159"/>
      <c r="U298" s="159"/>
    </row>
    <row r="299" spans="20:21">
      <c r="T299" s="159"/>
      <c r="U299" s="159"/>
    </row>
    <row r="300" spans="20:21">
      <c r="T300" s="159"/>
      <c r="U300" s="159"/>
    </row>
    <row r="301" spans="20:21">
      <c r="T301" s="159"/>
      <c r="U301" s="159"/>
    </row>
    <row r="302" spans="20:21">
      <c r="T302" s="159"/>
      <c r="U302" s="159"/>
    </row>
    <row r="303" spans="20:21">
      <c r="T303" s="159"/>
      <c r="U303" s="159"/>
    </row>
    <row r="304" spans="20:21">
      <c r="T304" s="159"/>
      <c r="U304" s="159"/>
    </row>
    <row r="305" spans="20:21">
      <c r="T305" s="159"/>
      <c r="U305" s="159"/>
    </row>
    <row r="306" spans="20:21">
      <c r="T306" s="159"/>
      <c r="U306" s="159"/>
    </row>
    <row r="307" spans="20:21">
      <c r="T307" s="159"/>
      <c r="U307" s="159"/>
    </row>
    <row r="308" spans="20:21">
      <c r="T308" s="159"/>
      <c r="U308" s="159"/>
    </row>
    <row r="309" spans="20:21">
      <c r="T309" s="159"/>
      <c r="U309" s="159"/>
    </row>
    <row r="310" spans="20:21">
      <c r="T310" s="159"/>
      <c r="U310" s="159"/>
    </row>
    <row r="311" spans="20:21">
      <c r="T311" s="159"/>
      <c r="U311" s="159"/>
    </row>
    <row r="312" spans="20:21">
      <c r="T312" s="159"/>
      <c r="U312" s="159"/>
    </row>
    <row r="313" spans="20:21">
      <c r="T313" s="159"/>
      <c r="U313" s="159"/>
    </row>
    <row r="314" spans="20:21">
      <c r="T314" s="159"/>
      <c r="U314" s="159"/>
    </row>
    <row r="315" spans="20:21">
      <c r="T315" s="159"/>
      <c r="U315" s="159"/>
    </row>
    <row r="316" spans="20:21">
      <c r="T316" s="159"/>
      <c r="U316" s="159"/>
    </row>
    <row r="317" spans="20:21">
      <c r="T317" s="159"/>
      <c r="U317" s="159"/>
    </row>
    <row r="318" spans="20:21">
      <c r="T318" s="159"/>
      <c r="U318" s="159"/>
    </row>
    <row r="319" spans="20:21">
      <c r="T319" s="159"/>
      <c r="U319" s="159"/>
    </row>
    <row r="320" spans="20:21">
      <c r="T320" s="159"/>
      <c r="U320" s="159"/>
    </row>
    <row r="321" spans="20:21">
      <c r="T321" s="159"/>
      <c r="U321" s="159"/>
    </row>
    <row r="322" spans="20:21">
      <c r="T322" s="159"/>
      <c r="U322" s="159"/>
    </row>
    <row r="323" spans="20:21">
      <c r="T323" s="159"/>
      <c r="U323" s="159"/>
    </row>
    <row r="324" spans="20:21">
      <c r="T324" s="159"/>
      <c r="U324" s="159"/>
    </row>
    <row r="325" spans="20:21">
      <c r="T325" s="159"/>
      <c r="U325" s="159"/>
    </row>
    <row r="326" spans="20:21">
      <c r="T326" s="159"/>
      <c r="U326" s="159"/>
    </row>
    <row r="327" spans="20:21">
      <c r="T327" s="159"/>
      <c r="U327" s="159"/>
    </row>
    <row r="328" spans="20:21">
      <c r="T328" s="159"/>
      <c r="U328" s="159"/>
    </row>
    <row r="329" spans="20:21">
      <c r="T329" s="159"/>
      <c r="U329" s="159"/>
    </row>
    <row r="330" spans="20:21">
      <c r="T330" s="159"/>
      <c r="U330" s="159"/>
    </row>
    <row r="331" spans="20:21">
      <c r="T331" s="159"/>
      <c r="U331" s="159"/>
    </row>
    <row r="332" spans="20:21">
      <c r="T332" s="159"/>
      <c r="U332" s="159"/>
    </row>
    <row r="333" spans="20:21">
      <c r="T333" s="159"/>
      <c r="U333" s="159"/>
    </row>
    <row r="334" spans="20:21">
      <c r="T334" s="159"/>
      <c r="U334" s="159"/>
    </row>
    <row r="335" spans="20:21">
      <c r="T335" s="159"/>
      <c r="U335" s="159"/>
    </row>
    <row r="336" spans="20:21">
      <c r="T336" s="159"/>
      <c r="U336" s="159"/>
    </row>
    <row r="337" spans="20:21">
      <c r="T337" s="159"/>
      <c r="U337" s="159"/>
    </row>
    <row r="338" spans="20:21">
      <c r="T338" s="159"/>
      <c r="U338" s="159"/>
    </row>
    <row r="339" spans="20:21">
      <c r="T339" s="159"/>
      <c r="U339" s="159"/>
    </row>
    <row r="340" spans="20:21">
      <c r="T340" s="159"/>
      <c r="U340" s="159"/>
    </row>
    <row r="341" spans="20:21">
      <c r="T341" s="159"/>
      <c r="U341" s="159"/>
    </row>
    <row r="342" spans="20:21">
      <c r="T342" s="159"/>
      <c r="U342" s="159"/>
    </row>
    <row r="343" spans="20:21">
      <c r="T343" s="159"/>
      <c r="U343" s="159"/>
    </row>
    <row r="344" spans="20:21">
      <c r="T344" s="159"/>
      <c r="U344" s="159"/>
    </row>
    <row r="345" spans="20:21">
      <c r="T345" s="159"/>
      <c r="U345" s="159"/>
    </row>
    <row r="346" spans="20:21">
      <c r="T346" s="159"/>
      <c r="U346" s="159"/>
    </row>
    <row r="347" spans="20:21">
      <c r="T347" s="159"/>
      <c r="U347" s="159"/>
    </row>
    <row r="348" spans="20:21">
      <c r="T348" s="159"/>
      <c r="U348" s="159"/>
    </row>
    <row r="349" spans="20:21">
      <c r="T349" s="159"/>
      <c r="U349" s="159"/>
    </row>
    <row r="350" spans="20:21">
      <c r="T350" s="159"/>
      <c r="U350" s="159"/>
    </row>
    <row r="351" spans="20:21">
      <c r="T351" s="159"/>
      <c r="U351" s="159"/>
    </row>
    <row r="352" spans="20:21">
      <c r="T352" s="159"/>
      <c r="U352" s="159"/>
    </row>
    <row r="353" spans="20:21">
      <c r="T353" s="159"/>
      <c r="U353" s="159"/>
    </row>
    <row r="354" spans="20:21">
      <c r="T354" s="159"/>
      <c r="U354" s="159"/>
    </row>
    <row r="355" spans="20:21">
      <c r="T355" s="159"/>
      <c r="U355" s="159"/>
    </row>
    <row r="356" spans="20:21">
      <c r="T356" s="159"/>
      <c r="U356" s="159"/>
    </row>
    <row r="357" spans="20:21">
      <c r="T357" s="159"/>
      <c r="U357" s="159"/>
    </row>
    <row r="358" spans="20:21">
      <c r="T358" s="159"/>
      <c r="U358" s="159"/>
    </row>
    <row r="359" spans="20:21">
      <c r="T359" s="159"/>
      <c r="U359" s="159"/>
    </row>
    <row r="360" spans="20:21">
      <c r="T360" s="159"/>
      <c r="U360" s="159"/>
    </row>
    <row r="361" spans="20:21">
      <c r="T361" s="159"/>
      <c r="U361" s="159"/>
    </row>
    <row r="362" spans="20:21">
      <c r="T362" s="159"/>
      <c r="U362" s="159"/>
    </row>
    <row r="363" spans="20:21">
      <c r="T363" s="159"/>
      <c r="U363" s="159"/>
    </row>
    <row r="364" spans="20:21">
      <c r="T364" s="159"/>
      <c r="U364" s="159"/>
    </row>
    <row r="365" spans="20:21">
      <c r="T365" s="159"/>
      <c r="U365" s="159"/>
    </row>
    <row r="366" spans="20:21">
      <c r="T366" s="159"/>
      <c r="U366" s="159"/>
    </row>
    <row r="367" spans="20:21">
      <c r="T367" s="159"/>
      <c r="U367" s="159"/>
    </row>
    <row r="368" spans="20:21">
      <c r="T368" s="159"/>
      <c r="U368" s="159"/>
    </row>
    <row r="369" spans="20:21">
      <c r="T369" s="159"/>
      <c r="U369" s="159"/>
    </row>
    <row r="370" spans="20:21">
      <c r="T370" s="159"/>
      <c r="U370" s="159"/>
    </row>
    <row r="371" spans="20:21">
      <c r="T371" s="159"/>
      <c r="U371" s="159"/>
    </row>
    <row r="372" spans="20:21">
      <c r="T372" s="159"/>
      <c r="U372" s="159"/>
    </row>
    <row r="373" spans="20:21">
      <c r="T373" s="159"/>
      <c r="U373" s="159"/>
    </row>
    <row r="374" spans="20:21">
      <c r="T374" s="159"/>
      <c r="U374" s="159"/>
    </row>
    <row r="375" spans="20:21">
      <c r="T375" s="159"/>
      <c r="U375" s="159"/>
    </row>
    <row r="376" spans="20:21">
      <c r="T376" s="159"/>
      <c r="U376" s="159"/>
    </row>
    <row r="377" spans="20:21">
      <c r="T377" s="159"/>
      <c r="U377" s="159"/>
    </row>
    <row r="378" spans="20:21">
      <c r="T378" s="159"/>
      <c r="U378" s="159"/>
    </row>
    <row r="379" spans="20:21">
      <c r="T379" s="159"/>
      <c r="U379" s="159"/>
    </row>
    <row r="380" spans="20:21">
      <c r="T380" s="159"/>
      <c r="U380" s="159"/>
    </row>
    <row r="381" spans="20:21">
      <c r="T381" s="159"/>
      <c r="U381" s="159"/>
    </row>
    <row r="382" spans="20:21">
      <c r="T382" s="159"/>
      <c r="U382" s="159"/>
    </row>
    <row r="383" spans="20:21">
      <c r="T383" s="159"/>
      <c r="U383" s="159"/>
    </row>
    <row r="384" spans="20:21">
      <c r="T384" s="159"/>
      <c r="U384" s="159"/>
    </row>
    <row r="385" spans="20:21">
      <c r="T385" s="159"/>
      <c r="U385" s="159"/>
    </row>
    <row r="386" spans="20:21">
      <c r="T386" s="159"/>
      <c r="U386" s="159"/>
    </row>
    <row r="387" spans="20:21">
      <c r="T387" s="159"/>
      <c r="U387" s="159"/>
    </row>
    <row r="388" spans="20:21">
      <c r="T388" s="159"/>
      <c r="U388" s="159"/>
    </row>
    <row r="389" spans="20:21">
      <c r="T389" s="159"/>
      <c r="U389" s="159"/>
    </row>
    <row r="390" spans="20:21">
      <c r="T390" s="159"/>
      <c r="U390" s="159"/>
    </row>
    <row r="391" spans="20:21">
      <c r="T391" s="159"/>
      <c r="U391" s="159"/>
    </row>
    <row r="392" spans="20:21">
      <c r="T392" s="159"/>
      <c r="U392" s="159"/>
    </row>
    <row r="393" spans="20:21">
      <c r="T393" s="159"/>
      <c r="U393" s="159"/>
    </row>
    <row r="394" spans="20:21">
      <c r="T394" s="159"/>
      <c r="U394" s="159"/>
    </row>
    <row r="395" spans="20:21">
      <c r="T395" s="159"/>
      <c r="U395" s="159"/>
    </row>
    <row r="396" spans="20:21">
      <c r="T396" s="159"/>
      <c r="U396" s="159"/>
    </row>
    <row r="397" spans="20:21">
      <c r="T397" s="159"/>
      <c r="U397" s="159"/>
    </row>
    <row r="398" spans="20:21">
      <c r="T398" s="159"/>
      <c r="U398" s="159"/>
    </row>
    <row r="399" spans="20:21">
      <c r="T399" s="159"/>
      <c r="U399" s="159"/>
    </row>
    <row r="400" spans="20:21">
      <c r="T400" s="159"/>
      <c r="U400" s="159"/>
    </row>
    <row r="401" spans="20:21">
      <c r="T401" s="159"/>
      <c r="U401" s="159"/>
    </row>
    <row r="402" spans="20:21">
      <c r="T402" s="159"/>
      <c r="U402" s="159"/>
    </row>
    <row r="403" spans="20:21">
      <c r="T403" s="159"/>
      <c r="U403" s="159"/>
    </row>
    <row r="404" spans="20:21">
      <c r="T404" s="159"/>
      <c r="U404" s="159"/>
    </row>
    <row r="405" spans="20:21">
      <c r="T405" s="159"/>
      <c r="U405" s="159"/>
    </row>
    <row r="406" spans="20:21">
      <c r="T406" s="159"/>
      <c r="U406" s="159"/>
    </row>
    <row r="407" spans="20:21">
      <c r="T407" s="159"/>
      <c r="U407" s="159"/>
    </row>
    <row r="408" spans="20:21">
      <c r="T408" s="159"/>
      <c r="U408" s="159"/>
    </row>
    <row r="409" spans="20:21">
      <c r="T409" s="159"/>
      <c r="U409" s="159"/>
    </row>
    <row r="410" spans="20:21">
      <c r="T410" s="159"/>
      <c r="U410" s="159"/>
    </row>
    <row r="411" spans="20:21">
      <c r="T411" s="159"/>
      <c r="U411" s="159"/>
    </row>
    <row r="412" spans="20:21">
      <c r="T412" s="159"/>
      <c r="U412" s="159"/>
    </row>
    <row r="413" spans="20:21">
      <c r="T413" s="159"/>
      <c r="U413" s="159"/>
    </row>
    <row r="414" spans="20:21">
      <c r="T414" s="159"/>
      <c r="U414" s="159"/>
    </row>
    <row r="415" spans="20:21">
      <c r="T415" s="159"/>
      <c r="U415" s="159"/>
    </row>
    <row r="416" spans="20:21">
      <c r="T416" s="159"/>
      <c r="U416" s="159"/>
    </row>
    <row r="417" spans="20:21">
      <c r="T417" s="159"/>
      <c r="U417" s="159"/>
    </row>
    <row r="418" spans="20:21">
      <c r="T418" s="159"/>
      <c r="U418" s="159"/>
    </row>
    <row r="419" spans="20:21">
      <c r="T419" s="159"/>
      <c r="U419" s="159"/>
    </row>
    <row r="420" spans="20:21">
      <c r="T420" s="159"/>
      <c r="U420" s="159"/>
    </row>
    <row r="421" spans="20:21">
      <c r="T421" s="159"/>
      <c r="U421" s="159"/>
    </row>
    <row r="422" spans="20:21">
      <c r="T422" s="159"/>
      <c r="U422" s="159"/>
    </row>
    <row r="423" spans="20:21">
      <c r="T423" s="159"/>
      <c r="U423" s="159"/>
    </row>
    <row r="424" spans="20:21">
      <c r="T424" s="159"/>
      <c r="U424" s="159"/>
    </row>
    <row r="425" spans="20:21">
      <c r="T425" s="159"/>
      <c r="U425" s="159"/>
    </row>
    <row r="426" spans="20:21">
      <c r="T426" s="159"/>
      <c r="U426" s="159"/>
    </row>
    <row r="427" spans="20:21">
      <c r="T427" s="159"/>
      <c r="U427" s="159"/>
    </row>
    <row r="428" spans="20:21">
      <c r="T428" s="159"/>
      <c r="U428" s="159"/>
    </row>
    <row r="429" spans="20:21">
      <c r="T429" s="159"/>
      <c r="U429" s="159"/>
    </row>
    <row r="430" spans="20:21">
      <c r="T430" s="159"/>
      <c r="U430" s="159"/>
    </row>
    <row r="431" spans="20:21">
      <c r="T431" s="159"/>
      <c r="U431" s="159"/>
    </row>
    <row r="432" spans="20:21">
      <c r="T432" s="159"/>
      <c r="U432" s="159"/>
    </row>
    <row r="433" spans="20:21">
      <c r="T433" s="159"/>
      <c r="U433" s="159"/>
    </row>
    <row r="434" spans="20:21">
      <c r="T434" s="159"/>
      <c r="U434" s="159"/>
    </row>
    <row r="435" spans="20:21">
      <c r="T435" s="159"/>
      <c r="U435" s="159"/>
    </row>
    <row r="436" spans="20:21">
      <c r="T436" s="159"/>
      <c r="U436" s="159"/>
    </row>
    <row r="437" spans="20:21">
      <c r="T437" s="159"/>
      <c r="U437" s="159"/>
    </row>
    <row r="438" spans="20:21">
      <c r="T438" s="159"/>
      <c r="U438" s="159"/>
    </row>
    <row r="439" spans="20:21">
      <c r="T439" s="159"/>
      <c r="U439" s="159"/>
    </row>
    <row r="440" spans="20:21">
      <c r="T440" s="159"/>
      <c r="U440" s="159"/>
    </row>
    <row r="441" spans="20:21">
      <c r="T441" s="159"/>
      <c r="U441" s="159"/>
    </row>
    <row r="442" spans="20:21">
      <c r="T442" s="159"/>
      <c r="U442" s="159"/>
    </row>
    <row r="443" spans="20:21">
      <c r="T443" s="159"/>
      <c r="U443" s="159"/>
    </row>
    <row r="444" spans="20:21">
      <c r="T444" s="159"/>
      <c r="U444" s="159"/>
    </row>
    <row r="445" spans="20:21">
      <c r="T445" s="159"/>
      <c r="U445" s="159"/>
    </row>
    <row r="446" spans="20:21">
      <c r="T446" s="159"/>
      <c r="U446" s="159"/>
    </row>
    <row r="447" spans="20:21">
      <c r="T447" s="159"/>
      <c r="U447" s="159"/>
    </row>
    <row r="448" spans="20:21">
      <c r="T448" s="159"/>
      <c r="U448" s="159"/>
    </row>
    <row r="449" spans="20:21">
      <c r="T449" s="159"/>
      <c r="U449" s="159"/>
    </row>
    <row r="450" spans="20:21">
      <c r="T450" s="159"/>
      <c r="U450" s="159"/>
    </row>
    <row r="451" spans="20:21">
      <c r="T451" s="159"/>
      <c r="U451" s="159"/>
    </row>
    <row r="452" spans="20:21">
      <c r="T452" s="159"/>
      <c r="U452" s="159"/>
    </row>
    <row r="453" spans="20:21">
      <c r="T453" s="159"/>
      <c r="U453" s="159"/>
    </row>
    <row r="454" spans="20:21">
      <c r="T454" s="159"/>
      <c r="U454" s="159"/>
    </row>
    <row r="455" spans="20:21">
      <c r="T455" s="159"/>
      <c r="U455" s="159"/>
    </row>
    <row r="456" spans="20:21">
      <c r="T456" s="159"/>
      <c r="U456" s="159"/>
    </row>
    <row r="457" spans="20:21">
      <c r="T457" s="159"/>
      <c r="U457" s="159"/>
    </row>
    <row r="458" spans="20:21">
      <c r="T458" s="159"/>
      <c r="U458" s="159"/>
    </row>
    <row r="459" spans="20:21">
      <c r="T459" s="159"/>
      <c r="U459" s="159"/>
    </row>
    <row r="460" spans="20:21">
      <c r="T460" s="159"/>
      <c r="U460" s="159"/>
    </row>
    <row r="461" spans="20:21">
      <c r="T461" s="159"/>
      <c r="U461" s="159"/>
    </row>
    <row r="462" spans="20:21">
      <c r="T462" s="159"/>
      <c r="U462" s="159"/>
    </row>
    <row r="463" spans="20:21">
      <c r="T463" s="159"/>
      <c r="U463" s="159"/>
    </row>
    <row r="464" spans="20:21">
      <c r="T464" s="159"/>
      <c r="U464" s="159"/>
    </row>
    <row r="465" spans="20:21">
      <c r="T465" s="159"/>
      <c r="U465" s="159"/>
    </row>
    <row r="466" spans="20:21">
      <c r="T466" s="159"/>
      <c r="U466" s="159"/>
    </row>
    <row r="467" spans="20:21">
      <c r="T467" s="159"/>
      <c r="U467" s="159"/>
    </row>
    <row r="468" spans="20:21">
      <c r="T468" s="159"/>
      <c r="U468" s="159"/>
    </row>
    <row r="469" spans="20:21">
      <c r="T469" s="159"/>
      <c r="U469" s="159"/>
    </row>
    <row r="470" spans="20:21">
      <c r="T470" s="159"/>
      <c r="U470" s="159"/>
    </row>
    <row r="471" spans="20:21">
      <c r="T471" s="159"/>
      <c r="U471" s="159"/>
    </row>
    <row r="472" spans="20:21">
      <c r="T472" s="159"/>
      <c r="U472" s="159"/>
    </row>
    <row r="473" spans="20:21">
      <c r="T473" s="159"/>
      <c r="U473" s="159"/>
    </row>
    <row r="474" spans="20:21">
      <c r="T474" s="159"/>
      <c r="U474" s="159"/>
    </row>
    <row r="475" spans="20:21">
      <c r="T475" s="159"/>
      <c r="U475" s="159"/>
    </row>
    <row r="476" spans="20:21">
      <c r="T476" s="159"/>
      <c r="U476" s="159"/>
    </row>
    <row r="477" spans="20:21">
      <c r="T477" s="159"/>
      <c r="U477" s="159"/>
    </row>
    <row r="478" spans="20:21">
      <c r="T478" s="159"/>
      <c r="U478" s="159"/>
    </row>
    <row r="479" spans="20:21">
      <c r="T479" s="159"/>
      <c r="U479" s="159"/>
    </row>
    <row r="480" spans="20:21">
      <c r="T480" s="159"/>
      <c r="U480" s="159"/>
    </row>
    <row r="481" spans="20:21">
      <c r="T481" s="159"/>
      <c r="U481" s="159"/>
    </row>
    <row r="482" spans="20:21">
      <c r="T482" s="159"/>
      <c r="U482" s="159"/>
    </row>
    <row r="483" spans="20:21">
      <c r="T483" s="159"/>
      <c r="U483" s="159"/>
    </row>
    <row r="484" spans="20:21">
      <c r="T484" s="159"/>
      <c r="U484" s="159"/>
    </row>
    <row r="485" spans="20:21">
      <c r="T485" s="159"/>
      <c r="U485" s="159"/>
    </row>
    <row r="486" spans="20:21">
      <c r="T486" s="159"/>
      <c r="U486" s="159"/>
    </row>
    <row r="487" spans="20:21">
      <c r="T487" s="159"/>
      <c r="U487" s="159"/>
    </row>
    <row r="488" spans="20:21">
      <c r="T488" s="159"/>
      <c r="U488" s="159"/>
    </row>
    <row r="489" spans="20:21">
      <c r="T489" s="159"/>
      <c r="U489" s="159"/>
    </row>
    <row r="490" spans="20:21">
      <c r="T490" s="159"/>
      <c r="U490" s="159"/>
    </row>
    <row r="491" spans="20:21">
      <c r="T491" s="159"/>
      <c r="U491" s="159"/>
    </row>
    <row r="492" spans="20:21">
      <c r="T492" s="159"/>
      <c r="U492" s="159"/>
    </row>
    <row r="493" spans="20:21">
      <c r="T493" s="159"/>
      <c r="U493" s="159"/>
    </row>
    <row r="494" spans="20:21">
      <c r="T494" s="159"/>
      <c r="U494" s="159"/>
    </row>
    <row r="495" spans="20:21">
      <c r="T495" s="159"/>
      <c r="U495" s="159"/>
    </row>
    <row r="496" spans="20:21">
      <c r="T496" s="159"/>
      <c r="U496" s="159"/>
    </row>
    <row r="497" spans="20:21">
      <c r="T497" s="159"/>
      <c r="U497" s="159"/>
    </row>
    <row r="498" spans="20:21">
      <c r="T498" s="159"/>
      <c r="U498" s="159"/>
    </row>
    <row r="499" spans="20:21">
      <c r="T499" s="159"/>
      <c r="U499" s="159"/>
    </row>
    <row r="500" spans="20:21">
      <c r="T500" s="159"/>
      <c r="U500" s="159"/>
    </row>
    <row r="501" spans="20:21">
      <c r="T501" s="159"/>
      <c r="U501" s="159"/>
    </row>
    <row r="502" spans="20:21">
      <c r="T502" s="159"/>
      <c r="U502" s="159"/>
    </row>
    <row r="503" spans="20:21">
      <c r="T503" s="159"/>
      <c r="U503" s="159"/>
    </row>
    <row r="504" spans="20:21">
      <c r="T504" s="159"/>
      <c r="U504" s="159"/>
    </row>
    <row r="505" spans="20:21">
      <c r="T505" s="159"/>
      <c r="U505" s="159"/>
    </row>
    <row r="506" spans="20:21">
      <c r="T506" s="159"/>
      <c r="U506" s="159"/>
    </row>
    <row r="507" spans="20:21">
      <c r="T507" s="159"/>
      <c r="U507" s="159"/>
    </row>
    <row r="508" spans="20:21">
      <c r="T508" s="159"/>
      <c r="U508" s="159"/>
    </row>
    <row r="509" spans="20:21">
      <c r="T509" s="159"/>
      <c r="U509" s="159"/>
    </row>
    <row r="510" spans="20:21">
      <c r="T510" s="159"/>
      <c r="U510" s="159"/>
    </row>
    <row r="511" spans="20:21">
      <c r="T511" s="159"/>
      <c r="U511" s="159"/>
    </row>
    <row r="512" spans="20:21">
      <c r="T512" s="159"/>
      <c r="U512" s="159"/>
    </row>
    <row r="513" spans="20:21">
      <c r="T513" s="159"/>
      <c r="U513" s="159"/>
    </row>
    <row r="514" spans="20:21">
      <c r="T514" s="159"/>
      <c r="U514" s="159"/>
    </row>
    <row r="515" spans="20:21">
      <c r="T515" s="159"/>
      <c r="U515" s="159"/>
    </row>
    <row r="516" spans="20:21">
      <c r="T516" s="159"/>
      <c r="U516" s="159"/>
    </row>
    <row r="517" spans="20:21">
      <c r="T517" s="159"/>
      <c r="U517" s="159"/>
    </row>
    <row r="518" spans="20:21">
      <c r="T518" s="159"/>
      <c r="U518" s="159"/>
    </row>
    <row r="519" spans="20:21">
      <c r="T519" s="159"/>
      <c r="U519" s="159"/>
    </row>
    <row r="520" spans="20:21">
      <c r="T520" s="159"/>
      <c r="U520" s="159"/>
    </row>
    <row r="521" spans="20:21">
      <c r="T521" s="159"/>
      <c r="U521" s="159"/>
    </row>
    <row r="522" spans="20:21">
      <c r="T522" s="159"/>
      <c r="U522" s="159"/>
    </row>
    <row r="523" spans="20:21">
      <c r="T523" s="159"/>
      <c r="U523" s="159"/>
    </row>
    <row r="524" spans="20:21">
      <c r="T524" s="159"/>
      <c r="U524" s="159"/>
    </row>
    <row r="525" spans="20:21">
      <c r="T525" s="159"/>
      <c r="U525" s="159"/>
    </row>
    <row r="526" spans="20:21">
      <c r="T526" s="159"/>
      <c r="U526" s="159"/>
    </row>
    <row r="527" spans="20:21">
      <c r="T527" s="159"/>
      <c r="U527" s="159"/>
    </row>
    <row r="528" spans="20:21">
      <c r="T528" s="159"/>
      <c r="U528" s="159"/>
    </row>
    <row r="529" spans="20:21">
      <c r="T529" s="159"/>
      <c r="U529" s="159"/>
    </row>
    <row r="530" spans="20:21">
      <c r="T530" s="159"/>
      <c r="U530" s="159"/>
    </row>
    <row r="531" spans="20:21">
      <c r="T531" s="159"/>
      <c r="U531" s="159"/>
    </row>
    <row r="532" spans="20:21">
      <c r="T532" s="159"/>
      <c r="U532" s="159"/>
    </row>
    <row r="533" spans="20:21">
      <c r="T533" s="159"/>
      <c r="U533" s="159"/>
    </row>
    <row r="534" spans="20:21">
      <c r="T534" s="159"/>
      <c r="U534" s="159"/>
    </row>
    <row r="535" spans="20:21">
      <c r="T535" s="159"/>
      <c r="U535" s="159"/>
    </row>
    <row r="536" spans="20:21">
      <c r="T536" s="159"/>
      <c r="U536" s="159"/>
    </row>
    <row r="537" spans="20:21">
      <c r="T537" s="159"/>
      <c r="U537" s="159"/>
    </row>
    <row r="538" spans="20:21">
      <c r="T538" s="159"/>
      <c r="U538" s="159"/>
    </row>
    <row r="539" spans="20:21">
      <c r="T539" s="159"/>
      <c r="U539" s="159"/>
    </row>
    <row r="540" spans="20:21">
      <c r="T540" s="159"/>
      <c r="U540" s="159"/>
    </row>
    <row r="541" spans="20:21">
      <c r="T541" s="159"/>
      <c r="U541" s="159"/>
    </row>
    <row r="542" spans="20:21">
      <c r="T542" s="159"/>
      <c r="U542" s="159"/>
    </row>
    <row r="543" spans="20:21">
      <c r="T543" s="159"/>
      <c r="U543" s="159"/>
    </row>
    <row r="544" spans="20:21">
      <c r="T544" s="159"/>
      <c r="U544" s="159"/>
    </row>
    <row r="545" spans="20:21">
      <c r="T545" s="159"/>
      <c r="U545" s="159"/>
    </row>
    <row r="546" spans="20:21">
      <c r="T546" s="159"/>
      <c r="U546" s="159"/>
    </row>
    <row r="547" spans="20:21">
      <c r="T547" s="159"/>
      <c r="U547" s="159"/>
    </row>
    <row r="548" spans="20:21">
      <c r="T548" s="159"/>
      <c r="U548" s="159"/>
    </row>
    <row r="549" spans="20:21">
      <c r="T549" s="159"/>
      <c r="U549" s="159"/>
    </row>
    <row r="550" spans="20:21">
      <c r="T550" s="159"/>
      <c r="U550" s="159"/>
    </row>
    <row r="551" spans="20:21">
      <c r="T551" s="159"/>
      <c r="U551" s="159"/>
    </row>
    <row r="552" spans="20:21">
      <c r="T552" s="159"/>
      <c r="U552" s="159"/>
    </row>
    <row r="553" spans="20:21">
      <c r="T553" s="159"/>
      <c r="U553" s="159"/>
    </row>
    <row r="554" spans="20:21">
      <c r="T554" s="159"/>
      <c r="U554" s="159"/>
    </row>
    <row r="555" spans="20:21">
      <c r="T555" s="159"/>
      <c r="U555" s="159"/>
    </row>
    <row r="556" spans="20:21">
      <c r="T556" s="159"/>
      <c r="U556" s="159"/>
    </row>
    <row r="557" spans="20:21">
      <c r="T557" s="159"/>
      <c r="U557" s="159"/>
    </row>
    <row r="558" spans="20:21">
      <c r="T558" s="159"/>
      <c r="U558" s="159"/>
    </row>
    <row r="559" spans="20:21">
      <c r="T559" s="159"/>
      <c r="U559" s="159"/>
    </row>
    <row r="560" spans="20:21">
      <c r="T560" s="159"/>
      <c r="U560" s="159"/>
    </row>
    <row r="561" spans="20:21">
      <c r="T561" s="159"/>
      <c r="U561" s="159"/>
    </row>
    <row r="562" spans="20:21">
      <c r="T562" s="159"/>
      <c r="U562" s="159"/>
    </row>
    <row r="563" spans="20:21">
      <c r="T563" s="159"/>
      <c r="U563" s="159"/>
    </row>
    <row r="564" spans="20:21">
      <c r="T564" s="159"/>
      <c r="U564" s="159"/>
    </row>
    <row r="565" spans="20:21">
      <c r="T565" s="159"/>
      <c r="U565" s="159"/>
    </row>
    <row r="566" spans="20:21">
      <c r="T566" s="159"/>
      <c r="U566" s="159"/>
    </row>
    <row r="567" spans="20:21">
      <c r="T567" s="159"/>
      <c r="U567" s="159"/>
    </row>
    <row r="568" spans="20:21">
      <c r="T568" s="159"/>
      <c r="U568" s="159"/>
    </row>
    <row r="569" spans="20:21">
      <c r="T569" s="159"/>
      <c r="U569" s="159"/>
    </row>
    <row r="570" spans="20:21">
      <c r="T570" s="159"/>
      <c r="U570" s="159"/>
    </row>
    <row r="571" spans="20:21">
      <c r="T571" s="159"/>
      <c r="U571" s="159"/>
    </row>
    <row r="572" spans="20:21">
      <c r="T572" s="159"/>
      <c r="U572" s="159"/>
    </row>
    <row r="573" spans="20:21">
      <c r="T573" s="159"/>
      <c r="U573" s="159"/>
    </row>
    <row r="574" spans="20:21">
      <c r="T574" s="159"/>
      <c r="U574" s="159"/>
    </row>
    <row r="575" spans="20:21">
      <c r="T575" s="159"/>
      <c r="U575" s="159"/>
    </row>
    <row r="576" spans="20:21">
      <c r="T576" s="159"/>
      <c r="U576" s="159"/>
    </row>
    <row r="577" spans="20:21">
      <c r="T577" s="159"/>
      <c r="U577" s="159"/>
    </row>
    <row r="578" spans="20:21">
      <c r="T578" s="159"/>
      <c r="U578" s="159"/>
    </row>
    <row r="579" spans="20:21">
      <c r="T579" s="159"/>
      <c r="U579" s="159"/>
    </row>
    <row r="580" spans="20:21">
      <c r="T580" s="159"/>
      <c r="U580" s="159"/>
    </row>
    <row r="581" spans="20:21">
      <c r="T581" s="159"/>
      <c r="U581" s="159"/>
    </row>
    <row r="582" spans="20:21">
      <c r="T582" s="159"/>
      <c r="U582" s="159"/>
    </row>
    <row r="583" spans="20:21">
      <c r="T583" s="159"/>
      <c r="U583" s="159"/>
    </row>
    <row r="584" spans="20:21">
      <c r="T584" s="159"/>
      <c r="U584" s="159"/>
    </row>
    <row r="585" spans="20:21">
      <c r="T585" s="159"/>
      <c r="U585" s="159"/>
    </row>
    <row r="586" spans="20:21">
      <c r="T586" s="159"/>
      <c r="U586" s="159"/>
    </row>
    <row r="587" spans="20:21">
      <c r="T587" s="159"/>
      <c r="U587" s="159"/>
    </row>
    <row r="588" spans="20:21">
      <c r="T588" s="159"/>
      <c r="U588" s="159"/>
    </row>
    <row r="589" spans="20:21">
      <c r="T589" s="159"/>
      <c r="U589" s="159"/>
    </row>
    <row r="590" spans="20:21">
      <c r="T590" s="159"/>
      <c r="U590" s="159"/>
    </row>
    <row r="591" spans="20:21">
      <c r="T591" s="159"/>
      <c r="U591" s="159"/>
    </row>
    <row r="592" spans="20:21">
      <c r="T592" s="159"/>
      <c r="U592" s="159"/>
    </row>
    <row r="593" spans="20:21">
      <c r="T593" s="159"/>
      <c r="U593" s="159"/>
    </row>
    <row r="594" spans="20:21">
      <c r="T594" s="159"/>
      <c r="U594" s="159"/>
    </row>
    <row r="595" spans="20:21">
      <c r="T595" s="159"/>
      <c r="U595" s="159"/>
    </row>
    <row r="596" spans="20:21">
      <c r="T596" s="159"/>
      <c r="U596" s="159"/>
    </row>
    <row r="597" spans="20:21">
      <c r="T597" s="159"/>
      <c r="U597" s="159"/>
    </row>
    <row r="598" spans="20:21">
      <c r="T598" s="159"/>
      <c r="U598" s="159"/>
    </row>
    <row r="599" spans="20:21">
      <c r="T599" s="159"/>
      <c r="U599" s="159"/>
    </row>
    <row r="600" spans="20:21">
      <c r="T600" s="159"/>
      <c r="U600" s="159"/>
    </row>
    <row r="601" spans="20:21">
      <c r="T601" s="159"/>
      <c r="U601" s="159"/>
    </row>
    <row r="602" spans="20:21">
      <c r="T602" s="159"/>
      <c r="U602" s="159"/>
    </row>
    <row r="603" spans="20:21">
      <c r="T603" s="159"/>
      <c r="U603" s="159"/>
    </row>
    <row r="604" spans="20:21">
      <c r="T604" s="159"/>
      <c r="U604" s="159"/>
    </row>
    <row r="605" spans="20:21">
      <c r="T605" s="159"/>
      <c r="U605" s="159"/>
    </row>
    <row r="606" spans="20:21">
      <c r="T606" s="159"/>
      <c r="U606" s="159"/>
    </row>
    <row r="607" spans="20:21">
      <c r="T607" s="159"/>
      <c r="U607" s="159"/>
    </row>
    <row r="608" spans="20:21">
      <c r="T608" s="159"/>
      <c r="U608" s="159"/>
    </row>
    <row r="609" spans="20:21">
      <c r="T609" s="159"/>
      <c r="U609" s="159"/>
    </row>
    <row r="610" spans="20:21">
      <c r="T610" s="159"/>
      <c r="U610" s="159"/>
    </row>
    <row r="611" spans="20:21">
      <c r="T611" s="159"/>
      <c r="U611" s="159"/>
    </row>
    <row r="612" spans="20:21">
      <c r="T612" s="159"/>
      <c r="U612" s="159"/>
    </row>
    <row r="613" spans="20:21">
      <c r="T613" s="159"/>
      <c r="U613" s="159"/>
    </row>
    <row r="614" spans="20:21">
      <c r="T614" s="159"/>
      <c r="U614" s="159"/>
    </row>
    <row r="615" spans="20:21">
      <c r="T615" s="159"/>
      <c r="U615" s="159"/>
    </row>
    <row r="616" spans="20:21">
      <c r="T616" s="159"/>
      <c r="U616" s="159"/>
    </row>
    <row r="617" spans="20:21">
      <c r="T617" s="159"/>
      <c r="U617" s="159"/>
    </row>
    <row r="618" spans="20:21">
      <c r="T618" s="159"/>
      <c r="U618" s="159"/>
    </row>
    <row r="619" spans="20:21">
      <c r="T619" s="159"/>
      <c r="U619" s="159"/>
    </row>
    <row r="620" spans="20:21">
      <c r="T620" s="159"/>
      <c r="U620" s="159"/>
    </row>
    <row r="621" spans="20:21">
      <c r="T621" s="159"/>
      <c r="U621" s="159"/>
    </row>
    <row r="622" spans="20:21">
      <c r="T622" s="159"/>
      <c r="U622" s="159"/>
    </row>
    <row r="623" spans="20:21">
      <c r="T623" s="159"/>
      <c r="U623" s="159"/>
    </row>
    <row r="624" spans="20:21">
      <c r="T624" s="159"/>
      <c r="U624" s="159"/>
    </row>
    <row r="625" spans="20:21">
      <c r="T625" s="159"/>
      <c r="U625" s="159"/>
    </row>
    <row r="626" spans="20:21">
      <c r="T626" s="159"/>
      <c r="U626" s="159"/>
    </row>
    <row r="627" spans="20:21">
      <c r="T627" s="159"/>
      <c r="U627" s="159"/>
    </row>
    <row r="628" spans="20:21">
      <c r="T628" s="159"/>
      <c r="U628" s="159"/>
    </row>
    <row r="629" spans="20:21">
      <c r="T629" s="159"/>
      <c r="U629" s="159"/>
    </row>
    <row r="630" spans="20:21">
      <c r="T630" s="159"/>
      <c r="U630" s="159"/>
    </row>
    <row r="631" spans="20:21">
      <c r="T631" s="159"/>
      <c r="U631" s="159"/>
    </row>
    <row r="632" spans="20:21">
      <c r="T632" s="159"/>
      <c r="U632" s="159"/>
    </row>
    <row r="633" spans="20:21">
      <c r="T633" s="159"/>
      <c r="U633" s="159"/>
    </row>
    <row r="634" spans="20:21">
      <c r="T634" s="159"/>
      <c r="U634" s="159"/>
    </row>
    <row r="635" spans="20:21">
      <c r="T635" s="159"/>
      <c r="U635" s="159"/>
    </row>
    <row r="636" spans="20:21">
      <c r="T636" s="159"/>
      <c r="U636" s="159"/>
    </row>
    <row r="637" spans="20:21">
      <c r="T637" s="159"/>
      <c r="U637" s="159"/>
    </row>
    <row r="638" spans="20:21">
      <c r="T638" s="159"/>
      <c r="U638" s="159"/>
    </row>
    <row r="639" spans="20:21">
      <c r="T639" s="159"/>
      <c r="U639" s="159"/>
    </row>
    <row r="640" spans="20:21">
      <c r="T640" s="159"/>
      <c r="U640" s="159"/>
    </row>
    <row r="641" spans="20:21">
      <c r="T641" s="159"/>
      <c r="U641" s="159"/>
    </row>
    <row r="642" spans="20:21">
      <c r="T642" s="159"/>
      <c r="U642" s="159"/>
    </row>
    <row r="643" spans="20:21">
      <c r="T643" s="159"/>
      <c r="U643" s="159"/>
    </row>
    <row r="644" spans="20:21">
      <c r="T644" s="159"/>
      <c r="U644" s="159"/>
    </row>
    <row r="645" spans="20:21">
      <c r="T645" s="159"/>
      <c r="U645" s="159"/>
    </row>
    <row r="646" spans="20:21">
      <c r="T646" s="159"/>
      <c r="U646" s="159"/>
    </row>
    <row r="647" spans="20:21">
      <c r="T647" s="159"/>
      <c r="U647" s="159"/>
    </row>
    <row r="648" spans="20:21">
      <c r="T648" s="159"/>
      <c r="U648" s="159"/>
    </row>
    <row r="649" spans="20:21">
      <c r="T649" s="159"/>
      <c r="U649" s="159"/>
    </row>
    <row r="650" spans="20:21">
      <c r="T650" s="159"/>
      <c r="U650" s="159"/>
    </row>
    <row r="651" spans="20:21">
      <c r="T651" s="159"/>
      <c r="U651" s="159"/>
    </row>
    <row r="652" spans="20:21">
      <c r="T652" s="159"/>
      <c r="U652" s="159"/>
    </row>
    <row r="653" spans="20:21">
      <c r="T653" s="159"/>
      <c r="U653" s="159"/>
    </row>
    <row r="654" spans="20:21">
      <c r="T654" s="159"/>
      <c r="U654" s="159"/>
    </row>
    <row r="655" spans="20:21">
      <c r="T655" s="159"/>
      <c r="U655" s="159"/>
    </row>
    <row r="656" spans="20:21">
      <c r="T656" s="159"/>
      <c r="U656" s="159"/>
    </row>
    <row r="657" spans="20:21">
      <c r="T657" s="159"/>
      <c r="U657" s="159"/>
    </row>
    <row r="658" spans="20:21">
      <c r="T658" s="159"/>
      <c r="U658" s="159"/>
    </row>
    <row r="659" spans="20:21">
      <c r="T659" s="159"/>
      <c r="U659" s="159"/>
    </row>
    <row r="660" spans="20:21">
      <c r="T660" s="159"/>
      <c r="U660" s="159"/>
    </row>
    <row r="661" spans="20:21">
      <c r="T661" s="159"/>
      <c r="U661" s="159"/>
    </row>
    <row r="662" spans="20:21">
      <c r="T662" s="159"/>
      <c r="U662" s="159"/>
    </row>
    <row r="663" spans="20:21">
      <c r="T663" s="159"/>
      <c r="U663" s="159"/>
    </row>
    <row r="664" spans="20:21">
      <c r="T664" s="159"/>
      <c r="U664" s="159"/>
    </row>
    <row r="665" spans="20:21">
      <c r="T665" s="159"/>
      <c r="U665" s="159"/>
    </row>
    <row r="666" spans="20:21">
      <c r="T666" s="159"/>
      <c r="U666" s="159"/>
    </row>
    <row r="667" spans="20:21">
      <c r="T667" s="159"/>
      <c r="U667" s="159"/>
    </row>
    <row r="668" spans="20:21">
      <c r="T668" s="159"/>
      <c r="U668" s="159"/>
    </row>
    <row r="669" spans="20:21">
      <c r="T669" s="159"/>
      <c r="U669" s="159"/>
    </row>
    <row r="670" spans="20:21">
      <c r="T670" s="159"/>
      <c r="U670" s="159"/>
    </row>
    <row r="671" spans="20:21">
      <c r="T671" s="159"/>
      <c r="U671" s="159"/>
    </row>
    <row r="672" spans="20:21">
      <c r="T672" s="159"/>
      <c r="U672" s="159"/>
    </row>
    <row r="673" spans="20:21">
      <c r="T673" s="159"/>
      <c r="U673" s="159"/>
    </row>
    <row r="674" spans="20:21">
      <c r="T674" s="159"/>
      <c r="U674" s="159"/>
    </row>
    <row r="675" spans="20:21">
      <c r="T675" s="159"/>
      <c r="U675" s="159"/>
    </row>
    <row r="676" spans="20:21">
      <c r="T676" s="159"/>
      <c r="U676" s="159"/>
    </row>
    <row r="677" spans="20:21">
      <c r="T677" s="159"/>
      <c r="U677" s="159"/>
    </row>
    <row r="678" spans="20:21">
      <c r="T678" s="159"/>
      <c r="U678" s="159"/>
    </row>
    <row r="679" spans="20:21">
      <c r="T679" s="159"/>
      <c r="U679" s="159"/>
    </row>
    <row r="680" spans="20:21">
      <c r="T680" s="159"/>
      <c r="U680" s="159"/>
    </row>
    <row r="681" spans="20:21">
      <c r="T681" s="159"/>
      <c r="U681" s="159"/>
    </row>
    <row r="682" spans="20:21">
      <c r="T682" s="159"/>
      <c r="U682" s="159"/>
    </row>
    <row r="683" spans="20:21">
      <c r="T683" s="159"/>
      <c r="U683" s="159"/>
    </row>
    <row r="684" spans="20:21">
      <c r="T684" s="159"/>
      <c r="U684" s="159"/>
    </row>
    <row r="685" spans="20:21">
      <c r="T685" s="159"/>
      <c r="U685" s="159"/>
    </row>
    <row r="686" spans="20:21">
      <c r="T686" s="159"/>
      <c r="U686" s="159"/>
    </row>
    <row r="687" spans="20:21">
      <c r="T687" s="159"/>
      <c r="U687" s="159"/>
    </row>
    <row r="688" spans="20:21">
      <c r="T688" s="159"/>
      <c r="U688" s="159"/>
    </row>
    <row r="689" spans="20:21">
      <c r="T689" s="159"/>
      <c r="U689" s="159"/>
    </row>
    <row r="690" spans="20:21">
      <c r="T690" s="159"/>
      <c r="U690" s="159"/>
    </row>
    <row r="691" spans="20:21">
      <c r="T691" s="159"/>
      <c r="U691" s="159"/>
    </row>
    <row r="692" spans="20:21">
      <c r="T692" s="159"/>
      <c r="U692" s="159"/>
    </row>
    <row r="693" spans="20:21">
      <c r="T693" s="159"/>
      <c r="U693" s="159"/>
    </row>
    <row r="694" spans="20:21">
      <c r="T694" s="159"/>
      <c r="U694" s="159"/>
    </row>
    <row r="695" spans="20:21">
      <c r="T695" s="159"/>
      <c r="U695" s="159"/>
    </row>
    <row r="696" spans="20:21">
      <c r="T696" s="159"/>
      <c r="U696" s="159"/>
    </row>
    <row r="697" spans="20:21">
      <c r="T697" s="159"/>
      <c r="U697" s="159"/>
    </row>
    <row r="698" spans="20:21">
      <c r="T698" s="159"/>
      <c r="U698" s="159"/>
    </row>
    <row r="699" spans="20:21">
      <c r="T699" s="159"/>
      <c r="U699" s="159"/>
    </row>
    <row r="700" spans="20:21">
      <c r="T700" s="159"/>
      <c r="U700" s="159"/>
    </row>
    <row r="701" spans="20:21">
      <c r="T701" s="159"/>
      <c r="U701" s="159"/>
    </row>
    <row r="702" spans="20:21">
      <c r="T702" s="159"/>
      <c r="U702" s="159"/>
    </row>
    <row r="703" spans="20:21">
      <c r="T703" s="159"/>
      <c r="U703" s="159"/>
    </row>
    <row r="704" spans="20:21">
      <c r="T704" s="159"/>
      <c r="U704" s="159"/>
    </row>
    <row r="705" spans="20:21">
      <c r="T705" s="159"/>
      <c r="U705" s="159"/>
    </row>
    <row r="706" spans="20:21">
      <c r="T706" s="159"/>
      <c r="U706" s="159"/>
    </row>
    <row r="707" spans="20:21">
      <c r="T707" s="159"/>
      <c r="U707" s="159"/>
    </row>
    <row r="708" spans="20:21">
      <c r="T708" s="159"/>
      <c r="U708" s="159"/>
    </row>
    <row r="709" spans="20:21">
      <c r="T709" s="159"/>
      <c r="U709" s="159"/>
    </row>
    <row r="710" spans="20:21">
      <c r="T710" s="159"/>
      <c r="U710" s="159"/>
    </row>
    <row r="711" spans="20:21">
      <c r="T711" s="159"/>
      <c r="U711" s="159"/>
    </row>
    <row r="712" spans="20:21">
      <c r="T712" s="159"/>
      <c r="U712" s="159"/>
    </row>
    <row r="713" spans="20:21">
      <c r="T713" s="159"/>
      <c r="U713" s="159"/>
    </row>
    <row r="714" spans="20:21">
      <c r="T714" s="159"/>
      <c r="U714" s="159"/>
    </row>
    <row r="715" spans="20:21">
      <c r="T715" s="159"/>
      <c r="U715" s="159"/>
    </row>
    <row r="716" spans="20:21">
      <c r="T716" s="159"/>
      <c r="U716" s="159"/>
    </row>
    <row r="717" spans="20:21">
      <c r="T717" s="159"/>
      <c r="U717" s="159"/>
    </row>
    <row r="718" spans="20:21">
      <c r="T718" s="159"/>
      <c r="U718" s="159"/>
    </row>
    <row r="719" spans="20:21">
      <c r="T719" s="159"/>
      <c r="U719" s="159"/>
    </row>
    <row r="720" spans="20:21">
      <c r="T720" s="159"/>
      <c r="U720" s="159"/>
    </row>
    <row r="721" spans="20:21">
      <c r="T721" s="159"/>
      <c r="U721" s="159"/>
    </row>
    <row r="722" spans="20:21">
      <c r="T722" s="159"/>
      <c r="U722" s="159"/>
    </row>
    <row r="723" spans="20:21">
      <c r="T723" s="159"/>
      <c r="U723" s="159"/>
    </row>
    <row r="724" spans="20:21">
      <c r="T724" s="159"/>
      <c r="U724" s="159"/>
    </row>
    <row r="725" spans="20:21">
      <c r="T725" s="159"/>
      <c r="U725" s="159"/>
    </row>
    <row r="726" spans="20:21">
      <c r="T726" s="159"/>
      <c r="U726" s="159"/>
    </row>
    <row r="727" spans="20:21">
      <c r="T727" s="159"/>
      <c r="U727" s="159"/>
    </row>
    <row r="728" spans="20:21">
      <c r="T728" s="159"/>
      <c r="U728" s="159"/>
    </row>
    <row r="729" spans="20:21">
      <c r="T729" s="159"/>
      <c r="U729" s="159"/>
    </row>
    <row r="730" spans="20:21">
      <c r="T730" s="159"/>
      <c r="U730" s="159"/>
    </row>
    <row r="731" spans="20:21">
      <c r="T731" s="159"/>
      <c r="U731" s="159"/>
    </row>
    <row r="732" spans="20:21">
      <c r="T732" s="159"/>
      <c r="U732" s="159"/>
    </row>
    <row r="733" spans="20:21">
      <c r="T733" s="159"/>
      <c r="U733" s="159"/>
    </row>
    <row r="734" spans="20:21">
      <c r="T734" s="159"/>
      <c r="U734" s="159"/>
    </row>
    <row r="735" spans="20:21">
      <c r="T735" s="159"/>
      <c r="U735" s="159"/>
    </row>
    <row r="736" spans="20:21">
      <c r="T736" s="159"/>
      <c r="U736" s="159"/>
    </row>
    <row r="737" spans="20:21">
      <c r="T737" s="159"/>
      <c r="U737" s="159"/>
    </row>
    <row r="738" spans="20:21">
      <c r="T738" s="159"/>
      <c r="U738" s="159"/>
    </row>
    <row r="739" spans="20:21">
      <c r="T739" s="159"/>
      <c r="U739" s="159"/>
    </row>
    <row r="740" spans="20:21">
      <c r="T740" s="159"/>
      <c r="U740" s="159"/>
    </row>
    <row r="741" spans="20:21">
      <c r="T741" s="159"/>
      <c r="U741" s="159"/>
    </row>
    <row r="742" spans="20:21">
      <c r="T742" s="159"/>
      <c r="U742" s="159"/>
    </row>
    <row r="743" spans="20:21">
      <c r="T743" s="159"/>
      <c r="U743" s="159"/>
    </row>
    <row r="744" spans="20:21">
      <c r="T744" s="159"/>
      <c r="U744" s="159"/>
    </row>
    <row r="745" spans="20:21">
      <c r="T745" s="159"/>
      <c r="U745" s="159"/>
    </row>
    <row r="746" spans="20:21">
      <c r="T746" s="159"/>
      <c r="U746" s="159"/>
    </row>
    <row r="747" spans="20:21">
      <c r="T747" s="159"/>
      <c r="U747" s="159"/>
    </row>
    <row r="748" spans="20:21">
      <c r="T748" s="159"/>
      <c r="U748" s="159"/>
    </row>
    <row r="749" spans="20:21">
      <c r="T749" s="159"/>
      <c r="U749" s="159"/>
    </row>
    <row r="750" spans="20:21">
      <c r="T750" s="159"/>
      <c r="U750" s="159"/>
    </row>
    <row r="751" spans="20:21">
      <c r="T751" s="159"/>
      <c r="U751" s="159"/>
    </row>
    <row r="752" spans="20:21">
      <c r="T752" s="159"/>
      <c r="U752" s="159"/>
    </row>
    <row r="753" spans="20:21">
      <c r="T753" s="159"/>
      <c r="U753" s="159"/>
    </row>
    <row r="754" spans="20:21">
      <c r="T754" s="159"/>
      <c r="U754" s="159"/>
    </row>
    <row r="755" spans="20:21">
      <c r="T755" s="159"/>
      <c r="U755" s="159"/>
    </row>
    <row r="756" spans="20:21">
      <c r="T756" s="159"/>
      <c r="U756" s="159"/>
    </row>
    <row r="757" spans="20:21">
      <c r="T757" s="159"/>
      <c r="U757" s="159"/>
    </row>
    <row r="758" spans="20:21">
      <c r="T758" s="159"/>
      <c r="U758" s="159"/>
    </row>
    <row r="759" spans="20:21">
      <c r="T759" s="159"/>
      <c r="U759" s="159"/>
    </row>
    <row r="760" spans="20:21">
      <c r="T760" s="159"/>
      <c r="U760" s="159"/>
    </row>
    <row r="761" spans="20:21">
      <c r="T761" s="159"/>
      <c r="U761" s="159"/>
    </row>
    <row r="762" spans="20:21">
      <c r="T762" s="159"/>
      <c r="U762" s="159"/>
    </row>
    <row r="763" spans="20:21">
      <c r="T763" s="159"/>
      <c r="U763" s="159"/>
    </row>
    <row r="764" spans="20:21">
      <c r="T764" s="159"/>
      <c r="U764" s="159"/>
    </row>
    <row r="765" spans="20:21">
      <c r="T765" s="159"/>
      <c r="U765" s="159"/>
    </row>
    <row r="766" spans="20:21">
      <c r="T766" s="159"/>
      <c r="U766" s="159"/>
    </row>
    <row r="767" spans="20:21">
      <c r="T767" s="159"/>
      <c r="U767" s="159"/>
    </row>
    <row r="768" spans="20:21">
      <c r="T768" s="159"/>
      <c r="U768" s="159"/>
    </row>
    <row r="769" spans="20:21">
      <c r="T769" s="159"/>
      <c r="U769" s="159"/>
    </row>
    <row r="770" spans="20:21">
      <c r="T770" s="159"/>
      <c r="U770" s="159"/>
    </row>
    <row r="771" spans="20:21">
      <c r="T771" s="159"/>
      <c r="U771" s="159"/>
    </row>
    <row r="772" spans="20:21">
      <c r="T772" s="159"/>
      <c r="U772" s="159"/>
    </row>
    <row r="773" spans="20:21">
      <c r="T773" s="159"/>
      <c r="U773" s="159"/>
    </row>
    <row r="774" spans="20:21">
      <c r="T774" s="159"/>
      <c r="U774" s="159"/>
    </row>
    <row r="775" spans="20:21">
      <c r="T775" s="159"/>
      <c r="U775" s="159"/>
    </row>
    <row r="776" spans="20:21">
      <c r="T776" s="159"/>
      <c r="U776" s="159"/>
    </row>
    <row r="777" spans="20:21">
      <c r="T777" s="159"/>
      <c r="U777" s="159"/>
    </row>
    <row r="778" spans="20:21">
      <c r="T778" s="159"/>
      <c r="U778" s="159"/>
    </row>
    <row r="779" spans="20:21">
      <c r="T779" s="159"/>
      <c r="U779" s="159"/>
    </row>
    <row r="780" spans="20:21">
      <c r="T780" s="159"/>
      <c r="U780" s="159"/>
    </row>
    <row r="781" spans="20:21">
      <c r="T781" s="159"/>
      <c r="U781" s="159"/>
    </row>
    <row r="782" spans="20:21">
      <c r="T782" s="159"/>
      <c r="U782" s="159"/>
    </row>
    <row r="783" spans="20:21">
      <c r="T783" s="159"/>
      <c r="U783" s="159"/>
    </row>
    <row r="784" spans="20:21">
      <c r="T784" s="159"/>
      <c r="U784" s="159"/>
    </row>
    <row r="785" spans="20:21">
      <c r="T785" s="159"/>
      <c r="U785" s="159"/>
    </row>
    <row r="786" spans="20:21">
      <c r="T786" s="159"/>
      <c r="U786" s="159"/>
    </row>
    <row r="787" spans="20:21">
      <c r="T787" s="159"/>
      <c r="U787" s="159"/>
    </row>
    <row r="788" spans="20:21">
      <c r="T788" s="159"/>
      <c r="U788" s="159"/>
    </row>
    <row r="789" spans="20:21">
      <c r="T789" s="159"/>
      <c r="U789" s="159"/>
    </row>
    <row r="790" spans="20:21">
      <c r="T790" s="159"/>
      <c r="U790" s="159"/>
    </row>
    <row r="791" spans="20:21">
      <c r="T791" s="159"/>
      <c r="U791" s="159"/>
    </row>
    <row r="792" spans="20:21">
      <c r="T792" s="159"/>
      <c r="U792" s="159"/>
    </row>
    <row r="793" spans="20:21">
      <c r="T793" s="159"/>
      <c r="U793" s="159"/>
    </row>
    <row r="794" spans="20:21">
      <c r="T794" s="159"/>
      <c r="U794" s="159"/>
    </row>
    <row r="795" spans="20:21">
      <c r="T795" s="159"/>
      <c r="U795" s="159"/>
    </row>
    <row r="796" spans="20:21">
      <c r="T796" s="159"/>
      <c r="U796" s="159"/>
    </row>
    <row r="797" spans="20:21">
      <c r="T797" s="159"/>
      <c r="U797" s="159"/>
    </row>
    <row r="798" spans="20:21">
      <c r="T798" s="159"/>
      <c r="U798" s="159"/>
    </row>
    <row r="799" spans="20:21">
      <c r="T799" s="159"/>
      <c r="U799" s="159"/>
    </row>
    <row r="800" spans="20:21">
      <c r="T800" s="159"/>
      <c r="U800" s="159"/>
    </row>
    <row r="801" spans="20:21">
      <c r="T801" s="159"/>
      <c r="U801" s="159"/>
    </row>
    <row r="802" spans="20:21">
      <c r="T802" s="159"/>
      <c r="U802" s="159"/>
    </row>
    <row r="803" spans="20:21">
      <c r="T803" s="159"/>
      <c r="U803" s="159"/>
    </row>
    <row r="804" spans="20:21">
      <c r="T804" s="159"/>
      <c r="U804" s="159"/>
    </row>
    <row r="805" spans="20:21">
      <c r="T805" s="159"/>
      <c r="U805" s="159"/>
    </row>
    <row r="806" spans="20:21">
      <c r="T806" s="159"/>
      <c r="U806" s="159"/>
    </row>
    <row r="807" spans="20:21">
      <c r="T807" s="159"/>
      <c r="U807" s="159"/>
    </row>
    <row r="808" spans="20:21">
      <c r="T808" s="159"/>
      <c r="U808" s="159"/>
    </row>
    <row r="809" spans="20:21">
      <c r="T809" s="159"/>
      <c r="U809" s="159"/>
    </row>
    <row r="810" spans="20:21">
      <c r="T810" s="159"/>
      <c r="U810" s="159"/>
    </row>
    <row r="811" spans="20:21">
      <c r="T811" s="159"/>
      <c r="U811" s="159"/>
    </row>
    <row r="812" spans="20:21">
      <c r="T812" s="159"/>
      <c r="U812" s="159"/>
    </row>
    <row r="813" spans="20:21">
      <c r="T813" s="159"/>
      <c r="U813" s="159"/>
    </row>
    <row r="814" spans="20:21">
      <c r="T814" s="159"/>
      <c r="U814" s="159"/>
    </row>
    <row r="815" spans="20:21">
      <c r="T815" s="159"/>
      <c r="U815" s="159"/>
    </row>
    <row r="816" spans="20:21">
      <c r="T816" s="159"/>
      <c r="U816" s="159"/>
    </row>
    <row r="817" spans="20:21">
      <c r="T817" s="159"/>
      <c r="U817" s="159"/>
    </row>
    <row r="818" spans="20:21">
      <c r="T818" s="159"/>
      <c r="U818" s="159"/>
    </row>
    <row r="819" spans="20:21">
      <c r="T819" s="159"/>
      <c r="U819" s="159"/>
    </row>
    <row r="820" spans="20:21">
      <c r="T820" s="159"/>
      <c r="U820" s="159"/>
    </row>
    <row r="821" spans="20:21">
      <c r="T821" s="159"/>
      <c r="U821" s="159"/>
    </row>
    <row r="822" spans="20:21">
      <c r="T822" s="159"/>
      <c r="U822" s="159"/>
    </row>
    <row r="823" spans="20:21">
      <c r="T823" s="159"/>
      <c r="U823" s="159"/>
    </row>
    <row r="824" spans="20:21">
      <c r="T824" s="159"/>
      <c r="U824" s="159"/>
    </row>
    <row r="825" spans="20:21">
      <c r="T825" s="159"/>
      <c r="U825" s="159"/>
    </row>
    <row r="826" spans="20:21">
      <c r="T826" s="159"/>
      <c r="U826" s="159"/>
    </row>
    <row r="827" spans="20:21">
      <c r="T827" s="159"/>
      <c r="U827" s="159"/>
    </row>
    <row r="828" spans="20:21">
      <c r="T828" s="159"/>
      <c r="U828" s="159"/>
    </row>
    <row r="829" spans="20:21">
      <c r="T829" s="159"/>
      <c r="U829" s="159"/>
    </row>
    <row r="830" spans="20:21">
      <c r="T830" s="159"/>
      <c r="U830" s="159"/>
    </row>
    <row r="831" spans="20:21">
      <c r="T831" s="159"/>
      <c r="U831" s="159"/>
    </row>
    <row r="832" spans="20:21">
      <c r="T832" s="159"/>
      <c r="U832" s="159"/>
    </row>
    <row r="833" spans="20:21">
      <c r="T833" s="159"/>
      <c r="U833" s="159"/>
    </row>
    <row r="834" spans="20:21">
      <c r="T834" s="159"/>
      <c r="U834" s="159"/>
    </row>
    <row r="835" spans="20:21">
      <c r="T835" s="159"/>
      <c r="U835" s="159"/>
    </row>
    <row r="836" spans="20:21">
      <c r="T836" s="159"/>
      <c r="U836" s="159"/>
    </row>
    <row r="837" spans="20:21">
      <c r="T837" s="159"/>
      <c r="U837" s="159"/>
    </row>
    <row r="838" spans="20:21">
      <c r="T838" s="159"/>
      <c r="U838" s="159"/>
    </row>
    <row r="839" spans="20:21">
      <c r="T839" s="159"/>
      <c r="U839" s="159"/>
    </row>
    <row r="840" spans="20:21">
      <c r="T840" s="159"/>
      <c r="U840" s="159"/>
    </row>
    <row r="841" spans="20:21">
      <c r="T841" s="159"/>
      <c r="U841" s="159"/>
    </row>
    <row r="842" spans="20:21">
      <c r="T842" s="159"/>
      <c r="U842" s="159"/>
    </row>
    <row r="843" spans="20:21">
      <c r="T843" s="159"/>
      <c r="U843" s="159"/>
    </row>
    <row r="844" spans="20:21">
      <c r="T844" s="159"/>
      <c r="U844" s="159"/>
    </row>
    <row r="845" spans="20:21">
      <c r="T845" s="159"/>
      <c r="U845" s="159"/>
    </row>
    <row r="846" spans="20:21">
      <c r="T846" s="159"/>
      <c r="U846" s="159"/>
    </row>
    <row r="847" spans="20:21">
      <c r="T847" s="159"/>
      <c r="U847" s="159"/>
    </row>
    <row r="848" spans="20:21">
      <c r="T848" s="159"/>
      <c r="U848" s="159"/>
    </row>
    <row r="849" spans="20:21">
      <c r="T849" s="159"/>
      <c r="U849" s="159"/>
    </row>
    <row r="850" spans="20:21">
      <c r="T850" s="159"/>
      <c r="U850" s="159"/>
    </row>
    <row r="851" spans="20:21">
      <c r="T851" s="159"/>
      <c r="U851" s="159"/>
    </row>
    <row r="852" spans="20:21">
      <c r="T852" s="159"/>
      <c r="U852" s="159"/>
    </row>
    <row r="853" spans="20:21">
      <c r="T853" s="159"/>
      <c r="U853" s="159"/>
    </row>
    <row r="854" spans="20:21">
      <c r="T854" s="159"/>
      <c r="U854" s="159"/>
    </row>
    <row r="855" spans="20:21">
      <c r="T855" s="159"/>
      <c r="U855" s="159"/>
    </row>
    <row r="856" spans="20:21">
      <c r="T856" s="159"/>
      <c r="U856" s="159"/>
    </row>
    <row r="857" spans="20:21">
      <c r="T857" s="159"/>
      <c r="U857" s="159"/>
    </row>
    <row r="858" spans="20:21">
      <c r="T858" s="159"/>
      <c r="U858" s="159"/>
    </row>
    <row r="859" spans="20:21">
      <c r="T859" s="159"/>
      <c r="U859" s="159"/>
    </row>
    <row r="860" spans="20:21">
      <c r="T860" s="159"/>
      <c r="U860" s="159"/>
    </row>
    <row r="861" spans="20:21">
      <c r="T861" s="159"/>
      <c r="U861" s="159"/>
    </row>
    <row r="862" spans="20:21">
      <c r="T862" s="159"/>
      <c r="U862" s="159"/>
    </row>
    <row r="863" spans="20:21">
      <c r="T863" s="159"/>
      <c r="U863" s="159"/>
    </row>
    <row r="864" spans="20:21">
      <c r="T864" s="159"/>
      <c r="U864" s="159"/>
    </row>
    <row r="865" spans="20:21">
      <c r="T865" s="159"/>
      <c r="U865" s="159"/>
    </row>
    <row r="866" spans="20:21">
      <c r="T866" s="159"/>
      <c r="U866" s="159"/>
    </row>
    <row r="867" spans="20:21">
      <c r="T867" s="159"/>
      <c r="U867" s="159"/>
    </row>
    <row r="868" spans="20:21">
      <c r="T868" s="159"/>
      <c r="U868" s="159"/>
    </row>
    <row r="869" spans="20:21">
      <c r="T869" s="159"/>
      <c r="U869" s="159"/>
    </row>
    <row r="870" spans="20:21">
      <c r="T870" s="159"/>
      <c r="U870" s="159"/>
    </row>
    <row r="871" spans="20:21">
      <c r="T871" s="159"/>
      <c r="U871" s="159"/>
    </row>
    <row r="872" spans="20:21">
      <c r="T872" s="159"/>
      <c r="U872" s="159"/>
    </row>
    <row r="873" spans="20:21">
      <c r="T873" s="159"/>
      <c r="U873" s="159"/>
    </row>
    <row r="874" spans="20:21">
      <c r="T874" s="159"/>
      <c r="U874" s="159"/>
    </row>
    <row r="875" spans="20:21">
      <c r="T875" s="159"/>
      <c r="U875" s="159"/>
    </row>
    <row r="876" spans="20:21">
      <c r="T876" s="159"/>
      <c r="U876" s="159"/>
    </row>
    <row r="877" spans="20:21">
      <c r="T877" s="159"/>
      <c r="U877" s="159"/>
    </row>
    <row r="878" spans="20:21">
      <c r="T878" s="159"/>
      <c r="U878" s="159"/>
    </row>
    <row r="879" spans="20:21">
      <c r="T879" s="159"/>
      <c r="U879" s="159"/>
    </row>
    <row r="880" spans="20:21">
      <c r="T880" s="159"/>
      <c r="U880" s="159"/>
    </row>
    <row r="881" spans="20:21">
      <c r="T881" s="159"/>
      <c r="U881" s="159"/>
    </row>
    <row r="882" spans="20:21">
      <c r="T882" s="159"/>
      <c r="U882" s="159"/>
    </row>
    <row r="883" spans="20:21">
      <c r="T883" s="159"/>
      <c r="U883" s="159"/>
    </row>
    <row r="884" spans="20:21">
      <c r="T884" s="159"/>
      <c r="U884" s="159"/>
    </row>
    <row r="885" spans="20:21">
      <c r="T885" s="159"/>
      <c r="U885" s="159"/>
    </row>
    <row r="886" spans="20:21">
      <c r="T886" s="159"/>
      <c r="U886" s="159"/>
    </row>
    <row r="887" spans="20:21">
      <c r="T887" s="159"/>
      <c r="U887" s="159"/>
    </row>
    <row r="888" spans="20:21">
      <c r="T888" s="159"/>
      <c r="U888" s="159"/>
    </row>
    <row r="889" spans="20:21">
      <c r="T889" s="159"/>
      <c r="U889" s="159"/>
    </row>
    <row r="890" spans="20:21">
      <c r="T890" s="159"/>
      <c r="U890" s="159"/>
    </row>
    <row r="891" spans="20:21">
      <c r="T891" s="159"/>
      <c r="U891" s="159"/>
    </row>
    <row r="892" spans="20:21">
      <c r="T892" s="159"/>
      <c r="U892" s="159"/>
    </row>
    <row r="893" spans="20:21">
      <c r="T893" s="159"/>
      <c r="U893" s="159"/>
    </row>
    <row r="894" spans="20:21">
      <c r="T894" s="159"/>
      <c r="U894" s="159"/>
    </row>
    <row r="895" spans="20:21">
      <c r="T895" s="159"/>
      <c r="U895" s="159"/>
    </row>
    <row r="896" spans="20:21">
      <c r="T896" s="159"/>
      <c r="U896" s="159"/>
    </row>
    <row r="897" spans="20:21">
      <c r="T897" s="159"/>
      <c r="U897" s="159"/>
    </row>
    <row r="898" spans="20:21">
      <c r="T898" s="159"/>
      <c r="U898" s="159"/>
    </row>
    <row r="899" spans="20:21">
      <c r="T899" s="159"/>
      <c r="U899" s="159"/>
    </row>
    <row r="900" spans="20:21">
      <c r="T900" s="159"/>
      <c r="U900" s="159"/>
    </row>
    <row r="901" spans="20:21">
      <c r="T901" s="159"/>
      <c r="U901" s="159"/>
    </row>
    <row r="902" spans="20:21">
      <c r="T902" s="159"/>
      <c r="U902" s="159"/>
    </row>
    <row r="903" spans="20:21">
      <c r="T903" s="159"/>
      <c r="U903" s="159"/>
    </row>
    <row r="904" spans="20:21">
      <c r="T904" s="159"/>
      <c r="U904" s="159"/>
    </row>
    <row r="905" spans="20:21">
      <c r="T905" s="159"/>
      <c r="U905" s="159"/>
    </row>
    <row r="906" spans="20:21">
      <c r="T906" s="159"/>
      <c r="U906" s="159"/>
    </row>
    <row r="907" spans="20:21">
      <c r="T907" s="159"/>
      <c r="U907" s="159"/>
    </row>
    <row r="908" spans="20:21">
      <c r="T908" s="159"/>
      <c r="U908" s="159"/>
    </row>
    <row r="909" spans="20:21">
      <c r="T909" s="159"/>
      <c r="U909" s="159"/>
    </row>
    <row r="910" spans="20:21">
      <c r="T910" s="159"/>
      <c r="U910" s="159"/>
    </row>
    <row r="911" spans="20:21">
      <c r="T911" s="159"/>
      <c r="U911" s="159"/>
    </row>
    <row r="912" spans="20:21">
      <c r="T912" s="159"/>
      <c r="U912" s="159"/>
    </row>
    <row r="913" spans="20:21">
      <c r="T913" s="159"/>
      <c r="U913" s="159"/>
    </row>
    <row r="914" spans="20:21">
      <c r="T914" s="159"/>
      <c r="U914" s="159"/>
    </row>
    <row r="915" spans="20:21">
      <c r="T915" s="159"/>
      <c r="U915" s="159"/>
    </row>
    <row r="916" spans="20:21">
      <c r="T916" s="159"/>
      <c r="U916" s="159"/>
    </row>
    <row r="917" spans="20:21">
      <c r="T917" s="159"/>
      <c r="U917" s="159"/>
    </row>
    <row r="918" spans="20:21">
      <c r="T918" s="159"/>
      <c r="U918" s="159"/>
    </row>
    <row r="919" spans="20:21">
      <c r="T919" s="159"/>
      <c r="U919" s="159"/>
    </row>
    <row r="920" spans="20:21">
      <c r="T920" s="159"/>
      <c r="U920" s="159"/>
    </row>
    <row r="921" spans="20:21">
      <c r="T921" s="159"/>
      <c r="U921" s="159"/>
    </row>
    <row r="922" spans="20:21">
      <c r="T922" s="159"/>
      <c r="U922" s="159"/>
    </row>
    <row r="923" spans="20:21">
      <c r="T923" s="159"/>
      <c r="U923" s="159"/>
    </row>
    <row r="924" spans="20:21">
      <c r="T924" s="159"/>
      <c r="U924" s="159"/>
    </row>
    <row r="925" spans="20:21">
      <c r="T925" s="159"/>
      <c r="U925" s="159"/>
    </row>
    <row r="926" spans="20:21">
      <c r="T926" s="159"/>
      <c r="U926" s="159"/>
    </row>
    <row r="927" spans="20:21">
      <c r="T927" s="159"/>
      <c r="U927" s="159"/>
    </row>
    <row r="928" spans="20:21">
      <c r="T928" s="159"/>
      <c r="U928" s="159"/>
    </row>
    <row r="929" spans="20:21">
      <c r="T929" s="159"/>
      <c r="U929" s="159"/>
    </row>
    <row r="930" spans="20:21">
      <c r="T930" s="159"/>
      <c r="U930" s="159"/>
    </row>
    <row r="931" spans="20:21">
      <c r="T931" s="159"/>
      <c r="U931" s="159"/>
    </row>
    <row r="932" spans="20:21">
      <c r="T932" s="159"/>
      <c r="U932" s="159"/>
    </row>
    <row r="933" spans="20:21">
      <c r="T933" s="159"/>
      <c r="U933" s="159"/>
    </row>
    <row r="934" spans="20:21">
      <c r="T934" s="159"/>
      <c r="U934" s="159"/>
    </row>
    <row r="935" spans="20:21">
      <c r="T935" s="159"/>
      <c r="U935" s="159"/>
    </row>
    <row r="936" spans="20:21">
      <c r="T936" s="159"/>
      <c r="U936" s="159"/>
    </row>
    <row r="937" spans="20:21">
      <c r="T937" s="159"/>
      <c r="U937" s="159"/>
    </row>
    <row r="938" spans="20:21">
      <c r="T938" s="159"/>
      <c r="U938" s="159"/>
    </row>
    <row r="939" spans="20:21">
      <c r="T939" s="159"/>
      <c r="U939" s="159"/>
    </row>
    <row r="940" spans="20:21">
      <c r="T940" s="159"/>
      <c r="U940" s="159"/>
    </row>
    <row r="941" spans="20:21">
      <c r="T941" s="159"/>
      <c r="U941" s="159"/>
    </row>
    <row r="942" spans="20:21">
      <c r="T942" s="159"/>
      <c r="U942" s="159"/>
    </row>
    <row r="943" spans="20:21">
      <c r="T943" s="159"/>
      <c r="U943" s="159"/>
    </row>
    <row r="944" spans="20:21">
      <c r="T944" s="159"/>
      <c r="U944" s="159"/>
    </row>
    <row r="945" spans="20:21">
      <c r="T945" s="159"/>
      <c r="U945" s="159"/>
    </row>
    <row r="946" spans="20:21">
      <c r="T946" s="159"/>
      <c r="U946" s="159"/>
    </row>
    <row r="947" spans="20:21">
      <c r="T947" s="159"/>
      <c r="U947" s="159"/>
    </row>
    <row r="948" spans="20:21">
      <c r="T948" s="159"/>
      <c r="U948" s="159"/>
    </row>
    <row r="949" spans="20:21">
      <c r="T949" s="159"/>
      <c r="U949" s="159"/>
    </row>
    <row r="950" spans="20:21">
      <c r="T950" s="159"/>
      <c r="U950" s="159"/>
    </row>
    <row r="951" spans="20:21">
      <c r="T951" s="159"/>
      <c r="U951" s="159"/>
    </row>
    <row r="952" spans="20:21">
      <c r="T952" s="159"/>
      <c r="U952" s="159"/>
    </row>
    <row r="953" spans="20:21">
      <c r="T953" s="159"/>
      <c r="U953" s="159"/>
    </row>
    <row r="954" spans="20:21">
      <c r="T954" s="159"/>
      <c r="U954" s="159"/>
    </row>
    <row r="955" spans="20:21">
      <c r="T955" s="159"/>
      <c r="U955" s="159"/>
    </row>
    <row r="956" spans="20:21">
      <c r="T956" s="159"/>
      <c r="U956" s="159"/>
    </row>
    <row r="957" spans="20:21">
      <c r="T957" s="159"/>
      <c r="U957" s="159"/>
    </row>
    <row r="958" spans="20:21">
      <c r="T958" s="159"/>
      <c r="U958" s="159"/>
    </row>
    <row r="959" spans="20:21">
      <c r="T959" s="159"/>
      <c r="U959" s="159"/>
    </row>
    <row r="960" spans="20:21">
      <c r="T960" s="159"/>
      <c r="U960" s="159"/>
    </row>
    <row r="961" spans="20:21">
      <c r="T961" s="159"/>
      <c r="U961" s="159"/>
    </row>
    <row r="962" spans="20:21">
      <c r="T962" s="159"/>
      <c r="U962" s="159"/>
    </row>
    <row r="963" spans="20:21">
      <c r="T963" s="159"/>
      <c r="U963" s="159"/>
    </row>
    <row r="964" spans="20:21">
      <c r="T964" s="159"/>
      <c r="U964" s="159"/>
    </row>
    <row r="965" spans="20:21">
      <c r="T965" s="159"/>
      <c r="U965" s="159"/>
    </row>
    <row r="966" spans="20:21">
      <c r="T966" s="159"/>
      <c r="U966" s="159"/>
    </row>
    <row r="967" spans="20:21">
      <c r="T967" s="159"/>
      <c r="U967" s="159"/>
    </row>
    <row r="968" spans="20:21">
      <c r="T968" s="159"/>
      <c r="U968" s="159"/>
    </row>
    <row r="969" spans="20:21">
      <c r="T969" s="159"/>
      <c r="U969" s="159"/>
    </row>
    <row r="970" spans="20:21">
      <c r="T970" s="159"/>
      <c r="U970" s="159"/>
    </row>
    <row r="971" spans="20:21">
      <c r="T971" s="159"/>
      <c r="U971" s="159"/>
    </row>
    <row r="972" spans="20:21">
      <c r="T972" s="159"/>
      <c r="U972" s="159"/>
    </row>
    <row r="973" spans="20:21">
      <c r="T973" s="159"/>
      <c r="U973" s="159"/>
    </row>
    <row r="974" spans="20:21">
      <c r="T974" s="159"/>
      <c r="U974" s="159"/>
    </row>
    <row r="975" spans="20:21">
      <c r="T975" s="159"/>
      <c r="U975" s="159"/>
    </row>
    <row r="976" spans="20:21">
      <c r="T976" s="159"/>
      <c r="U976" s="159"/>
    </row>
    <row r="977" spans="20:21">
      <c r="T977" s="159"/>
      <c r="U977" s="159"/>
    </row>
    <row r="978" spans="20:21">
      <c r="T978" s="159"/>
      <c r="U978" s="159"/>
    </row>
    <row r="979" spans="20:21">
      <c r="T979" s="159"/>
      <c r="U979" s="159"/>
    </row>
    <row r="980" spans="20:21">
      <c r="T980" s="159"/>
      <c r="U980" s="159"/>
    </row>
    <row r="981" spans="20:21">
      <c r="T981" s="159"/>
      <c r="U981" s="159"/>
    </row>
    <row r="982" spans="20:21">
      <c r="T982" s="159"/>
      <c r="U982" s="159"/>
    </row>
    <row r="983" spans="20:21">
      <c r="T983" s="159"/>
      <c r="U983" s="159"/>
    </row>
    <row r="984" spans="20:21">
      <c r="T984" s="159"/>
      <c r="U984" s="159"/>
    </row>
    <row r="985" spans="20:21">
      <c r="T985" s="159"/>
      <c r="U985" s="159"/>
    </row>
    <row r="986" spans="20:21">
      <c r="T986" s="159"/>
      <c r="U986" s="159"/>
    </row>
    <row r="987" spans="20:21">
      <c r="T987" s="159"/>
      <c r="U987" s="159"/>
    </row>
    <row r="988" spans="20:21">
      <c r="T988" s="159"/>
      <c r="U988" s="159"/>
    </row>
    <row r="989" spans="20:21">
      <c r="T989" s="159"/>
      <c r="U989" s="159"/>
    </row>
    <row r="990" spans="20:21">
      <c r="T990" s="159"/>
      <c r="U990" s="159"/>
    </row>
    <row r="991" spans="20:21">
      <c r="T991" s="159"/>
      <c r="U991" s="159"/>
    </row>
    <row r="992" spans="20:21">
      <c r="T992" s="159"/>
      <c r="U992" s="159"/>
    </row>
    <row r="993" spans="20:21">
      <c r="T993" s="159"/>
      <c r="U993" s="159"/>
    </row>
    <row r="994" spans="20:21">
      <c r="T994" s="159"/>
      <c r="U994" s="159"/>
    </row>
    <row r="995" spans="20:21">
      <c r="T995" s="159"/>
      <c r="U995" s="159"/>
    </row>
    <row r="996" spans="20:21">
      <c r="T996" s="159"/>
      <c r="U996" s="159"/>
    </row>
    <row r="997" spans="20:21">
      <c r="T997" s="159"/>
      <c r="U997" s="159"/>
    </row>
    <row r="998" spans="20:21">
      <c r="T998" s="159"/>
      <c r="U998" s="159"/>
    </row>
    <row r="999" spans="20:21">
      <c r="T999" s="159"/>
      <c r="U999" s="159"/>
    </row>
    <row r="1000" spans="20:21">
      <c r="T1000" s="159"/>
      <c r="U1000" s="159"/>
    </row>
    <row r="1001" spans="20:21">
      <c r="T1001" s="159"/>
      <c r="U1001" s="159"/>
    </row>
    <row r="1002" spans="20:21">
      <c r="T1002" s="159"/>
      <c r="U1002" s="159"/>
    </row>
    <row r="1003" spans="20:21">
      <c r="T1003" s="159"/>
      <c r="U1003" s="159"/>
    </row>
    <row r="1004" spans="20:21">
      <c r="T1004" s="159"/>
      <c r="U1004" s="159"/>
    </row>
    <row r="1005" spans="20:21">
      <c r="T1005" s="159"/>
      <c r="U1005" s="159"/>
    </row>
    <row r="1006" spans="20:21">
      <c r="T1006" s="159"/>
      <c r="U1006" s="159"/>
    </row>
    <row r="1007" spans="20:21">
      <c r="T1007" s="159"/>
      <c r="U1007" s="159"/>
    </row>
    <row r="1008" spans="20:21">
      <c r="T1008" s="159"/>
      <c r="U1008" s="159"/>
    </row>
    <row r="1009" spans="20:21">
      <c r="T1009" s="159"/>
      <c r="U1009" s="159"/>
    </row>
    <row r="1010" spans="20:21">
      <c r="T1010" s="159"/>
      <c r="U1010" s="159"/>
    </row>
    <row r="1011" spans="20:21">
      <c r="T1011" s="159"/>
      <c r="U1011" s="159"/>
    </row>
    <row r="1012" spans="20:21">
      <c r="T1012" s="159"/>
      <c r="U1012" s="159"/>
    </row>
    <row r="1013" spans="20:21">
      <c r="T1013" s="159"/>
      <c r="U1013" s="159"/>
    </row>
    <row r="1014" spans="20:21">
      <c r="T1014" s="159"/>
      <c r="U1014" s="159"/>
    </row>
    <row r="1015" spans="20:21">
      <c r="T1015" s="159"/>
      <c r="U1015" s="159"/>
    </row>
    <row r="1016" spans="20:21">
      <c r="T1016" s="159"/>
      <c r="U1016" s="159"/>
    </row>
    <row r="1017" spans="20:21">
      <c r="T1017" s="159"/>
      <c r="U1017" s="159"/>
    </row>
    <row r="1018" spans="20:21">
      <c r="T1018" s="159"/>
      <c r="U1018" s="159"/>
    </row>
    <row r="1019" spans="20:21">
      <c r="T1019" s="159"/>
      <c r="U1019" s="159"/>
    </row>
    <row r="1020" spans="20:21">
      <c r="T1020" s="159"/>
      <c r="U1020" s="159"/>
    </row>
    <row r="1021" spans="20:21">
      <c r="T1021" s="159"/>
      <c r="U1021" s="159"/>
    </row>
    <row r="1022" spans="20:21">
      <c r="T1022" s="159"/>
      <c r="U1022" s="159"/>
    </row>
    <row r="1023" spans="20:21">
      <c r="T1023" s="159"/>
      <c r="U1023" s="159"/>
    </row>
    <row r="1024" spans="20:21">
      <c r="T1024" s="159"/>
      <c r="U1024" s="159"/>
    </row>
    <row r="1025" spans="20:21">
      <c r="T1025" s="159"/>
      <c r="U1025" s="159"/>
    </row>
    <row r="1026" spans="20:21">
      <c r="T1026" s="159"/>
      <c r="U1026" s="159"/>
    </row>
    <row r="1027" spans="20:21">
      <c r="T1027" s="159"/>
      <c r="U1027" s="159"/>
    </row>
    <row r="1028" spans="20:21">
      <c r="T1028" s="159"/>
      <c r="U1028" s="159"/>
    </row>
    <row r="1029" spans="20:21">
      <c r="T1029" s="159"/>
      <c r="U1029" s="159"/>
    </row>
    <row r="1030" spans="20:21">
      <c r="T1030" s="159"/>
      <c r="U1030" s="159"/>
    </row>
    <row r="1031" spans="20:21">
      <c r="T1031" s="159"/>
      <c r="U1031" s="159"/>
    </row>
    <row r="1032" spans="20:21">
      <c r="T1032" s="159"/>
      <c r="U1032" s="159"/>
    </row>
    <row r="1033" spans="20:21">
      <c r="T1033" s="159"/>
      <c r="U1033" s="159"/>
    </row>
    <row r="1034" spans="20:21">
      <c r="T1034" s="159"/>
      <c r="U1034" s="159"/>
    </row>
    <row r="1035" spans="20:21">
      <c r="T1035" s="159"/>
      <c r="U1035" s="159"/>
    </row>
    <row r="1036" spans="20:21">
      <c r="T1036" s="159"/>
      <c r="U1036" s="159"/>
    </row>
    <row r="1037" spans="20:21">
      <c r="T1037" s="159"/>
      <c r="U1037" s="159"/>
    </row>
    <row r="1038" spans="20:21">
      <c r="T1038" s="159"/>
      <c r="U1038" s="159"/>
    </row>
    <row r="1039" spans="20:21">
      <c r="T1039" s="159"/>
      <c r="U1039" s="159"/>
    </row>
    <row r="1040" spans="20:21">
      <c r="T1040" s="159"/>
      <c r="U1040" s="159"/>
    </row>
    <row r="1041" spans="20:21">
      <c r="T1041" s="159"/>
      <c r="U1041" s="159"/>
    </row>
    <row r="1042" spans="20:21">
      <c r="T1042" s="159"/>
      <c r="U1042" s="159"/>
    </row>
    <row r="1043" spans="20:21">
      <c r="T1043" s="159"/>
      <c r="U1043" s="159"/>
    </row>
    <row r="1044" spans="20:21">
      <c r="T1044" s="159"/>
      <c r="U1044" s="159"/>
    </row>
    <row r="1045" spans="20:21">
      <c r="T1045" s="159"/>
      <c r="U1045" s="159"/>
    </row>
    <row r="1046" spans="20:21">
      <c r="T1046" s="159"/>
      <c r="U1046" s="159"/>
    </row>
    <row r="1047" spans="20:21">
      <c r="T1047" s="159"/>
      <c r="U1047" s="159"/>
    </row>
    <row r="1048" spans="20:21">
      <c r="T1048" s="159"/>
      <c r="U1048" s="159"/>
    </row>
    <row r="1049" spans="20:21">
      <c r="T1049" s="159"/>
      <c r="U1049" s="159"/>
    </row>
    <row r="1050" spans="20:21">
      <c r="T1050" s="159"/>
      <c r="U1050" s="159"/>
    </row>
    <row r="1051" spans="20:21">
      <c r="T1051" s="159"/>
      <c r="U1051" s="159"/>
    </row>
    <row r="1052" spans="20:21">
      <c r="T1052" s="159"/>
      <c r="U1052" s="159"/>
    </row>
    <row r="1053" spans="20:21">
      <c r="T1053" s="159"/>
      <c r="U1053" s="159"/>
    </row>
    <row r="1054" spans="20:21">
      <c r="T1054" s="159"/>
      <c r="U1054" s="159"/>
    </row>
    <row r="1055" spans="20:21">
      <c r="T1055" s="159"/>
      <c r="U1055" s="159"/>
    </row>
    <row r="1056" spans="20:21">
      <c r="T1056" s="159"/>
      <c r="U1056" s="159"/>
    </row>
    <row r="1057" spans="20:21">
      <c r="T1057" s="159"/>
      <c r="U1057" s="159"/>
    </row>
    <row r="1058" spans="20:21">
      <c r="T1058" s="159"/>
      <c r="U1058" s="159"/>
    </row>
    <row r="1059" spans="20:21">
      <c r="T1059" s="159"/>
      <c r="U1059" s="159"/>
    </row>
    <row r="1060" spans="20:21">
      <c r="T1060" s="159"/>
      <c r="U1060" s="159"/>
    </row>
    <row r="1061" spans="20:21">
      <c r="T1061" s="159"/>
      <c r="U1061" s="159"/>
    </row>
    <row r="1062" spans="20:21">
      <c r="T1062" s="159"/>
      <c r="U1062" s="159"/>
    </row>
    <row r="1063" spans="20:21">
      <c r="T1063" s="159"/>
      <c r="U1063" s="159"/>
    </row>
    <row r="1064" spans="20:21">
      <c r="T1064" s="159"/>
      <c r="U1064" s="159"/>
    </row>
    <row r="1065" spans="20:21">
      <c r="T1065" s="159"/>
      <c r="U1065" s="159"/>
    </row>
    <row r="1066" spans="20:21">
      <c r="T1066" s="159"/>
      <c r="U1066" s="159"/>
    </row>
    <row r="1067" spans="20:21">
      <c r="T1067" s="159"/>
      <c r="U1067" s="159"/>
    </row>
    <row r="1068" spans="20:21">
      <c r="T1068" s="159"/>
      <c r="U1068" s="159"/>
    </row>
    <row r="1069" spans="20:21">
      <c r="T1069" s="159"/>
      <c r="U1069" s="159"/>
    </row>
    <row r="1070" spans="20:21">
      <c r="T1070" s="159"/>
      <c r="U1070" s="159"/>
    </row>
    <row r="1071" spans="20:21">
      <c r="T1071" s="159"/>
      <c r="U1071" s="159"/>
    </row>
    <row r="1072" spans="20:21">
      <c r="T1072" s="159"/>
      <c r="U1072" s="159"/>
    </row>
    <row r="1073" spans="20:21">
      <c r="T1073" s="159"/>
      <c r="U1073" s="159"/>
    </row>
    <row r="1074" spans="20:21">
      <c r="T1074" s="159"/>
      <c r="U1074" s="159"/>
    </row>
    <row r="1075" spans="20:21">
      <c r="T1075" s="159"/>
      <c r="U1075" s="159"/>
    </row>
    <row r="1076" spans="20:21">
      <c r="T1076" s="159"/>
      <c r="U1076" s="159"/>
    </row>
    <row r="1077" spans="20:21">
      <c r="T1077" s="159"/>
      <c r="U1077" s="159"/>
    </row>
    <row r="1078" spans="20:21">
      <c r="T1078" s="159"/>
      <c r="U1078" s="159"/>
    </row>
    <row r="1079" spans="20:21">
      <c r="T1079" s="159"/>
      <c r="U1079" s="159"/>
    </row>
    <row r="1080" spans="20:21">
      <c r="T1080" s="159"/>
      <c r="U1080" s="159"/>
    </row>
    <row r="1081" spans="20:21">
      <c r="T1081" s="159"/>
      <c r="U1081" s="159"/>
    </row>
    <row r="1082" spans="20:21">
      <c r="T1082" s="159"/>
      <c r="U1082" s="159"/>
    </row>
    <row r="1083" spans="20:21">
      <c r="T1083" s="159"/>
      <c r="U1083" s="159"/>
    </row>
    <row r="1084" spans="20:21">
      <c r="T1084" s="159"/>
      <c r="U1084" s="159"/>
    </row>
    <row r="1085" spans="20:21">
      <c r="T1085" s="159"/>
      <c r="U1085" s="159"/>
    </row>
    <row r="1086" spans="20:21">
      <c r="T1086" s="159"/>
      <c r="U1086" s="159"/>
    </row>
    <row r="1087" spans="20:21">
      <c r="T1087" s="159"/>
      <c r="U1087" s="159"/>
    </row>
    <row r="1088" spans="20:21">
      <c r="T1088" s="159"/>
      <c r="U1088" s="159"/>
    </row>
    <row r="1089" spans="20:21">
      <c r="T1089" s="159"/>
      <c r="U1089" s="159"/>
    </row>
    <row r="1090" spans="20:21">
      <c r="T1090" s="159"/>
      <c r="U1090" s="159"/>
    </row>
    <row r="1091" spans="20:21">
      <c r="T1091" s="159"/>
      <c r="U1091" s="159"/>
    </row>
    <row r="1092" spans="20:21">
      <c r="T1092" s="159"/>
      <c r="U1092" s="159"/>
    </row>
    <row r="1093" spans="20:21">
      <c r="T1093" s="159"/>
      <c r="U1093" s="159"/>
    </row>
    <row r="1094" spans="20:21">
      <c r="T1094" s="159"/>
      <c r="U1094" s="159"/>
    </row>
    <row r="1095" spans="20:21">
      <c r="T1095" s="159"/>
      <c r="U1095" s="159"/>
    </row>
    <row r="1096" spans="20:21">
      <c r="T1096" s="159"/>
      <c r="U1096" s="159"/>
    </row>
    <row r="1097" spans="20:21">
      <c r="T1097" s="159"/>
      <c r="U1097" s="159"/>
    </row>
    <row r="1098" spans="20:21">
      <c r="T1098" s="159"/>
      <c r="U1098" s="159"/>
    </row>
    <row r="1099" spans="20:21">
      <c r="T1099" s="159"/>
      <c r="U1099" s="159"/>
    </row>
    <row r="1100" spans="20:21">
      <c r="T1100" s="159"/>
      <c r="U1100" s="159"/>
    </row>
    <row r="1101" spans="20:21">
      <c r="T1101" s="159"/>
      <c r="U1101" s="159"/>
    </row>
    <row r="1102" spans="20:21">
      <c r="T1102" s="159"/>
      <c r="U1102" s="159"/>
    </row>
    <row r="1103" spans="20:21">
      <c r="T1103" s="159"/>
      <c r="U1103" s="159"/>
    </row>
    <row r="1104" spans="20:21">
      <c r="T1104" s="159"/>
      <c r="U1104" s="159"/>
    </row>
    <row r="1105" spans="20:21">
      <c r="T1105" s="159"/>
      <c r="U1105" s="159"/>
    </row>
    <row r="1106" spans="20:21">
      <c r="T1106" s="159"/>
      <c r="U1106" s="159"/>
    </row>
    <row r="1107" spans="20:21">
      <c r="T1107" s="159"/>
      <c r="U1107" s="159"/>
    </row>
    <row r="1108" spans="20:21">
      <c r="T1108" s="159"/>
      <c r="U1108" s="159"/>
    </row>
    <row r="1109" spans="20:21">
      <c r="T1109" s="159"/>
      <c r="U1109" s="159"/>
    </row>
    <row r="1110" spans="20:21">
      <c r="T1110" s="159"/>
      <c r="U1110" s="159"/>
    </row>
    <row r="1111" spans="20:21">
      <c r="T1111" s="159"/>
      <c r="U1111" s="159"/>
    </row>
    <row r="1112" spans="20:21">
      <c r="T1112" s="159"/>
      <c r="U1112" s="159"/>
    </row>
    <row r="1113" spans="20:21">
      <c r="T1113" s="159"/>
      <c r="U1113" s="159"/>
    </row>
    <row r="1114" spans="20:21">
      <c r="T1114" s="159"/>
      <c r="U1114" s="159"/>
    </row>
    <row r="1115" spans="20:21">
      <c r="T1115" s="159"/>
      <c r="U1115" s="159"/>
    </row>
    <row r="1116" spans="20:21">
      <c r="T1116" s="159"/>
      <c r="U1116" s="159"/>
    </row>
    <row r="1117" spans="20:21">
      <c r="T1117" s="159"/>
      <c r="U1117" s="159"/>
    </row>
    <row r="1118" spans="20:21">
      <c r="T1118" s="159"/>
      <c r="U1118" s="159"/>
    </row>
    <row r="1119" spans="20:21">
      <c r="T1119" s="159"/>
      <c r="U1119" s="159"/>
    </row>
    <row r="1120" spans="20:21">
      <c r="T1120" s="159"/>
      <c r="U1120" s="159"/>
    </row>
    <row r="1121" spans="20:21">
      <c r="T1121" s="159"/>
      <c r="U1121" s="159"/>
    </row>
    <row r="1122" spans="20:21">
      <c r="T1122" s="159"/>
      <c r="U1122" s="159"/>
    </row>
    <row r="1123" spans="20:21">
      <c r="T1123" s="159"/>
      <c r="U1123" s="159"/>
    </row>
    <row r="1124" spans="20:21">
      <c r="T1124" s="159"/>
      <c r="U1124" s="159"/>
    </row>
    <row r="1125" spans="20:21">
      <c r="T1125" s="159"/>
      <c r="U1125" s="159"/>
    </row>
    <row r="1126" spans="20:21">
      <c r="T1126" s="159"/>
      <c r="U1126" s="159"/>
    </row>
    <row r="1127" spans="20:21">
      <c r="T1127" s="159"/>
      <c r="U1127" s="159"/>
    </row>
    <row r="1128" spans="20:21">
      <c r="T1128" s="159"/>
      <c r="U1128" s="159"/>
    </row>
    <row r="1129" spans="20:21">
      <c r="T1129" s="159"/>
      <c r="U1129" s="159"/>
    </row>
    <row r="1130" spans="20:21">
      <c r="T1130" s="159"/>
      <c r="U1130" s="159"/>
    </row>
    <row r="1131" spans="20:21">
      <c r="T1131" s="159"/>
      <c r="U1131" s="159"/>
    </row>
    <row r="1132" spans="20:21">
      <c r="T1132" s="159"/>
      <c r="U1132" s="159"/>
    </row>
    <row r="1133" spans="20:21">
      <c r="T1133" s="159"/>
      <c r="U1133" s="159"/>
    </row>
    <row r="1134" spans="20:21">
      <c r="T1134" s="159"/>
      <c r="U1134" s="159"/>
    </row>
    <row r="1135" spans="20:21">
      <c r="T1135" s="159"/>
      <c r="U1135" s="159"/>
    </row>
    <row r="1136" spans="20:21">
      <c r="T1136" s="159"/>
      <c r="U1136" s="159"/>
    </row>
    <row r="1137" spans="20:21">
      <c r="T1137" s="159"/>
      <c r="U1137" s="159"/>
    </row>
    <row r="1138" spans="20:21">
      <c r="T1138" s="159"/>
      <c r="U1138" s="159"/>
    </row>
    <row r="1139" spans="20:21">
      <c r="T1139" s="159"/>
      <c r="U1139" s="159"/>
    </row>
    <row r="1140" spans="20:21">
      <c r="T1140" s="159"/>
      <c r="U1140" s="159"/>
    </row>
    <row r="1141" spans="20:21">
      <c r="T1141" s="159"/>
      <c r="U1141" s="159"/>
    </row>
    <row r="1142" spans="20:21">
      <c r="T1142" s="159"/>
      <c r="U1142" s="159"/>
    </row>
    <row r="1143" spans="20:21">
      <c r="T1143" s="159"/>
      <c r="U1143" s="159"/>
    </row>
    <row r="1144" spans="20:21">
      <c r="T1144" s="159"/>
      <c r="U1144" s="159"/>
    </row>
    <row r="1145" spans="20:21">
      <c r="T1145" s="159"/>
      <c r="U1145" s="159"/>
    </row>
    <row r="1146" spans="20:21">
      <c r="T1146" s="159"/>
      <c r="U1146" s="159"/>
    </row>
    <row r="1147" spans="20:21">
      <c r="T1147" s="159"/>
      <c r="U1147" s="159"/>
    </row>
    <row r="1148" spans="20:21">
      <c r="T1148" s="159"/>
      <c r="U1148" s="159"/>
    </row>
    <row r="1149" spans="20:21">
      <c r="T1149" s="159"/>
      <c r="U1149" s="159"/>
    </row>
    <row r="1150" spans="20:21">
      <c r="T1150" s="159"/>
      <c r="U1150" s="159"/>
    </row>
    <row r="1151" spans="20:21">
      <c r="T1151" s="159"/>
      <c r="U1151" s="159"/>
    </row>
    <row r="1152" spans="20:21">
      <c r="T1152" s="159"/>
      <c r="U1152" s="159"/>
    </row>
    <row r="1153" spans="20:21">
      <c r="T1153" s="159"/>
      <c r="U1153" s="159"/>
    </row>
    <row r="1154" spans="20:21">
      <c r="T1154" s="159"/>
      <c r="U1154" s="159"/>
    </row>
    <row r="1155" spans="20:21">
      <c r="T1155" s="159"/>
      <c r="U1155" s="159"/>
    </row>
    <row r="1156" spans="20:21">
      <c r="T1156" s="159"/>
      <c r="U1156" s="159"/>
    </row>
    <row r="1157" spans="20:21">
      <c r="T1157" s="159"/>
      <c r="U1157" s="159"/>
    </row>
    <row r="1158" spans="20:21">
      <c r="T1158" s="159"/>
      <c r="U1158" s="159"/>
    </row>
    <row r="1159" spans="20:21">
      <c r="T1159" s="159"/>
      <c r="U1159" s="159"/>
    </row>
    <row r="1160" spans="20:21">
      <c r="T1160" s="159"/>
      <c r="U1160" s="159"/>
    </row>
    <row r="1161" spans="20:21">
      <c r="T1161" s="159"/>
      <c r="U1161" s="159"/>
    </row>
    <row r="1162" spans="20:21">
      <c r="T1162" s="159"/>
      <c r="U1162" s="159"/>
    </row>
    <row r="1163" spans="20:21">
      <c r="T1163" s="159"/>
      <c r="U1163" s="159"/>
    </row>
    <row r="1164" spans="20:21">
      <c r="T1164" s="159"/>
      <c r="U1164" s="159"/>
    </row>
    <row r="1165" spans="20:21">
      <c r="T1165" s="159"/>
      <c r="U1165" s="159"/>
    </row>
    <row r="1166" spans="20:21">
      <c r="T1166" s="159"/>
      <c r="U1166" s="159"/>
    </row>
    <row r="1167" spans="20:21">
      <c r="T1167" s="159"/>
      <c r="U1167" s="159"/>
    </row>
    <row r="1168" spans="20:21">
      <c r="T1168" s="159"/>
      <c r="U1168" s="159"/>
    </row>
    <row r="1169" spans="20:21">
      <c r="T1169" s="159"/>
      <c r="U1169" s="159"/>
    </row>
    <row r="1170" spans="20:21">
      <c r="T1170" s="159"/>
      <c r="U1170" s="159"/>
    </row>
    <row r="1171" spans="20:21">
      <c r="T1171" s="159"/>
      <c r="U1171" s="159"/>
    </row>
    <row r="1172" spans="20:21">
      <c r="T1172" s="159"/>
      <c r="U1172" s="159"/>
    </row>
    <row r="1173" spans="20:21">
      <c r="T1173" s="159"/>
      <c r="U1173" s="159"/>
    </row>
    <row r="1174" spans="20:21">
      <c r="T1174" s="159"/>
      <c r="U1174" s="159"/>
    </row>
    <row r="1175" spans="20:21">
      <c r="T1175" s="159"/>
      <c r="U1175" s="159"/>
    </row>
    <row r="1176" spans="20:21">
      <c r="T1176" s="159"/>
      <c r="U1176" s="159"/>
    </row>
    <row r="1177" spans="20:21">
      <c r="T1177" s="159"/>
      <c r="U1177" s="159"/>
    </row>
    <row r="1178" spans="20:21">
      <c r="T1178" s="159"/>
      <c r="U1178" s="159"/>
    </row>
    <row r="1179" spans="20:21">
      <c r="T1179" s="159"/>
      <c r="U1179" s="159"/>
    </row>
    <row r="1180" spans="20:21">
      <c r="T1180" s="159"/>
      <c r="U1180" s="159"/>
    </row>
    <row r="1181" spans="20:21">
      <c r="T1181" s="159"/>
      <c r="U1181" s="159"/>
    </row>
    <row r="1182" spans="20:21">
      <c r="T1182" s="159"/>
      <c r="U1182" s="159"/>
    </row>
    <row r="1183" spans="20:21">
      <c r="T1183" s="159"/>
      <c r="U1183" s="159"/>
    </row>
    <row r="1184" spans="20:21">
      <c r="T1184" s="159"/>
      <c r="U1184" s="159"/>
    </row>
    <row r="1185" spans="20:21">
      <c r="T1185" s="159"/>
      <c r="U1185" s="159"/>
    </row>
    <row r="1186" spans="20:21">
      <c r="T1186" s="159"/>
      <c r="U1186" s="159"/>
    </row>
    <row r="1187" spans="20:21">
      <c r="T1187" s="159"/>
      <c r="U1187" s="159"/>
    </row>
    <row r="1188" spans="20:21">
      <c r="T1188" s="159"/>
      <c r="U1188" s="159"/>
    </row>
    <row r="1189" spans="20:21">
      <c r="T1189" s="159"/>
      <c r="U1189" s="159"/>
    </row>
    <row r="1190" spans="20:21">
      <c r="T1190" s="159"/>
      <c r="U1190" s="159"/>
    </row>
    <row r="1191" spans="20:21">
      <c r="T1191" s="159"/>
      <c r="U1191" s="159"/>
    </row>
    <row r="1192" spans="20:21">
      <c r="T1192" s="159"/>
      <c r="U1192" s="159"/>
    </row>
    <row r="1193" spans="20:21">
      <c r="T1193" s="159"/>
      <c r="U1193" s="159"/>
    </row>
    <row r="1194" spans="20:21">
      <c r="T1194" s="159"/>
      <c r="U1194" s="159"/>
    </row>
    <row r="1195" spans="20:21">
      <c r="T1195" s="159"/>
      <c r="U1195" s="159"/>
    </row>
    <row r="1196" spans="20:21">
      <c r="T1196" s="159"/>
      <c r="U1196" s="159"/>
    </row>
    <row r="1197" spans="20:21">
      <c r="T1197" s="159"/>
      <c r="U1197" s="159"/>
    </row>
    <row r="1198" spans="20:21">
      <c r="T1198" s="159"/>
      <c r="U1198" s="159"/>
    </row>
    <row r="1199" spans="20:21">
      <c r="T1199" s="159"/>
      <c r="U1199" s="159"/>
    </row>
    <row r="1200" spans="20:21">
      <c r="T1200" s="159"/>
      <c r="U1200" s="159"/>
    </row>
    <row r="1201" spans="20:21">
      <c r="T1201" s="159"/>
      <c r="U1201" s="159"/>
    </row>
    <row r="1202" spans="20:21">
      <c r="T1202" s="159"/>
      <c r="U1202" s="159"/>
    </row>
    <row r="1203" spans="20:21">
      <c r="T1203" s="159"/>
      <c r="U1203" s="159"/>
    </row>
    <row r="1204" spans="20:21">
      <c r="T1204" s="159"/>
      <c r="U1204" s="159"/>
    </row>
    <row r="1205" spans="20:21">
      <c r="T1205" s="159"/>
      <c r="U1205" s="159"/>
    </row>
    <row r="1206" spans="20:21">
      <c r="T1206" s="159"/>
      <c r="U1206" s="159"/>
    </row>
    <row r="1207" spans="20:21">
      <c r="T1207" s="159"/>
      <c r="U1207" s="159"/>
    </row>
    <row r="1208" spans="20:21">
      <c r="T1208" s="159"/>
      <c r="U1208" s="159"/>
    </row>
    <row r="1209" spans="20:21">
      <c r="T1209" s="159"/>
      <c r="U1209" s="159"/>
    </row>
    <row r="1210" spans="20:21">
      <c r="T1210" s="159"/>
      <c r="U1210" s="159"/>
    </row>
    <row r="1211" spans="20:21">
      <c r="T1211" s="159"/>
      <c r="U1211" s="159"/>
    </row>
    <row r="1212" spans="20:21">
      <c r="T1212" s="159"/>
      <c r="U1212" s="159"/>
    </row>
    <row r="1213" spans="20:21">
      <c r="T1213" s="159"/>
      <c r="U1213" s="159"/>
    </row>
    <row r="1214" spans="20:21">
      <c r="T1214" s="159"/>
      <c r="U1214" s="159"/>
    </row>
    <row r="1215" spans="20:21">
      <c r="T1215" s="159"/>
      <c r="U1215" s="159"/>
    </row>
    <row r="1216" spans="20:21">
      <c r="T1216" s="159"/>
      <c r="U1216" s="159"/>
    </row>
    <row r="1217" spans="20:21">
      <c r="T1217" s="159"/>
      <c r="U1217" s="159"/>
    </row>
    <row r="1218" spans="20:21">
      <c r="T1218" s="159"/>
      <c r="U1218" s="159"/>
    </row>
    <row r="1219" spans="20:21">
      <c r="T1219" s="159"/>
      <c r="U1219" s="159"/>
    </row>
    <row r="1220" spans="20:21">
      <c r="T1220" s="159"/>
      <c r="U1220" s="159"/>
    </row>
    <row r="1221" spans="20:21">
      <c r="T1221" s="159"/>
      <c r="U1221" s="159"/>
    </row>
    <row r="1222" spans="20:21">
      <c r="T1222" s="159"/>
      <c r="U1222" s="159"/>
    </row>
    <row r="1223" spans="20:21">
      <c r="T1223" s="159"/>
      <c r="U1223" s="159"/>
    </row>
    <row r="1224" spans="20:21">
      <c r="T1224" s="159"/>
      <c r="U1224" s="159"/>
    </row>
    <row r="1225" spans="20:21">
      <c r="T1225" s="159"/>
      <c r="U1225" s="159"/>
    </row>
    <row r="1226" spans="20:21">
      <c r="T1226" s="159"/>
      <c r="U1226" s="159"/>
    </row>
    <row r="1227" spans="20:21">
      <c r="T1227" s="159"/>
      <c r="U1227" s="159"/>
    </row>
    <row r="1228" spans="20:21">
      <c r="T1228" s="159"/>
      <c r="U1228" s="159"/>
    </row>
    <row r="1229" spans="20:21">
      <c r="T1229" s="159"/>
      <c r="U1229" s="159"/>
    </row>
    <row r="1230" spans="20:21">
      <c r="T1230" s="159"/>
      <c r="U1230" s="159"/>
    </row>
    <row r="1231" spans="20:21">
      <c r="T1231" s="159"/>
      <c r="U1231" s="159"/>
    </row>
    <row r="1232" spans="20:21">
      <c r="T1232" s="159"/>
      <c r="U1232" s="159"/>
    </row>
    <row r="1233" spans="20:21">
      <c r="T1233" s="159"/>
      <c r="U1233" s="159"/>
    </row>
    <row r="1234" spans="20:21">
      <c r="T1234" s="159"/>
      <c r="U1234" s="159"/>
    </row>
    <row r="1235" spans="20:21">
      <c r="T1235" s="159"/>
      <c r="U1235" s="159"/>
    </row>
    <row r="1236" spans="20:21">
      <c r="T1236" s="159"/>
      <c r="U1236" s="159"/>
    </row>
    <row r="1237" spans="20:21">
      <c r="T1237" s="159"/>
      <c r="U1237" s="159"/>
    </row>
    <row r="1238" spans="20:21">
      <c r="T1238" s="159"/>
      <c r="U1238" s="159"/>
    </row>
    <row r="1239" spans="20:21">
      <c r="T1239" s="159"/>
      <c r="U1239" s="159"/>
    </row>
    <row r="1240" spans="20:21">
      <c r="T1240" s="159"/>
      <c r="U1240" s="159"/>
    </row>
    <row r="1241" spans="20:21">
      <c r="T1241" s="159"/>
      <c r="U1241" s="159"/>
    </row>
    <row r="1242" spans="20:21">
      <c r="T1242" s="159"/>
      <c r="U1242" s="159"/>
    </row>
    <row r="1243" spans="20:21">
      <c r="T1243" s="159"/>
      <c r="U1243" s="159"/>
    </row>
    <row r="1244" spans="20:21">
      <c r="T1244" s="159"/>
      <c r="U1244" s="159"/>
    </row>
    <row r="1245" spans="20:21">
      <c r="T1245" s="159"/>
      <c r="U1245" s="159"/>
    </row>
    <row r="1246" spans="20:21">
      <c r="T1246" s="159"/>
      <c r="U1246" s="159"/>
    </row>
    <row r="1247" spans="20:21">
      <c r="T1247" s="159"/>
      <c r="U1247" s="159"/>
    </row>
    <row r="1248" spans="20:21">
      <c r="T1248" s="159"/>
      <c r="U1248" s="159"/>
    </row>
    <row r="1249" spans="20:21">
      <c r="T1249" s="159"/>
      <c r="U1249" s="159"/>
    </row>
    <row r="1250" spans="20:21">
      <c r="T1250" s="159"/>
      <c r="U1250" s="159"/>
    </row>
    <row r="1251" spans="20:21">
      <c r="T1251" s="159"/>
      <c r="U1251" s="159"/>
    </row>
    <row r="1252" spans="20:21">
      <c r="T1252" s="159"/>
      <c r="U1252" s="159"/>
    </row>
    <row r="1253" spans="20:21">
      <c r="T1253" s="159"/>
      <c r="U1253" s="159"/>
    </row>
    <row r="1254" spans="20:21">
      <c r="T1254" s="159"/>
      <c r="U1254" s="159"/>
    </row>
    <row r="1255" spans="20:21">
      <c r="T1255" s="159"/>
      <c r="U1255" s="159"/>
    </row>
    <row r="1256" spans="20:21">
      <c r="T1256" s="159"/>
      <c r="U1256" s="159"/>
    </row>
    <row r="1257" spans="20:21">
      <c r="T1257" s="159"/>
      <c r="U1257" s="159"/>
    </row>
    <row r="1258" spans="20:21">
      <c r="T1258" s="159"/>
      <c r="U1258" s="159"/>
    </row>
    <row r="1259" spans="20:21">
      <c r="T1259" s="159"/>
      <c r="U1259" s="159"/>
    </row>
    <row r="1260" spans="20:21">
      <c r="T1260" s="159"/>
      <c r="U1260" s="159"/>
    </row>
    <row r="1261" spans="20:21">
      <c r="T1261" s="159"/>
      <c r="U1261" s="159"/>
    </row>
    <row r="1262" spans="20:21">
      <c r="T1262" s="159"/>
      <c r="U1262" s="159"/>
    </row>
    <row r="1263" spans="20:21">
      <c r="T1263" s="159"/>
      <c r="U1263" s="159"/>
    </row>
    <row r="1264" spans="20:21">
      <c r="T1264" s="159"/>
      <c r="U1264" s="159"/>
    </row>
    <row r="1265" spans="20:21">
      <c r="T1265" s="159"/>
      <c r="U1265" s="159"/>
    </row>
    <row r="1266" spans="20:21">
      <c r="T1266" s="159"/>
      <c r="U1266" s="159"/>
    </row>
    <row r="1267" spans="20:21">
      <c r="T1267" s="159"/>
      <c r="U1267" s="159"/>
    </row>
    <row r="1268" spans="20:21">
      <c r="T1268" s="159"/>
      <c r="U1268" s="159"/>
    </row>
    <row r="1269" spans="20:21">
      <c r="T1269" s="159"/>
      <c r="U1269" s="159"/>
    </row>
    <row r="1270" spans="20:21">
      <c r="T1270" s="159"/>
      <c r="U1270" s="159"/>
    </row>
    <row r="1271" spans="20:21">
      <c r="T1271" s="159"/>
      <c r="U1271" s="159"/>
    </row>
    <row r="1272" spans="20:21">
      <c r="T1272" s="159"/>
      <c r="U1272" s="159"/>
    </row>
    <row r="1273" spans="20:21">
      <c r="T1273" s="159"/>
      <c r="U1273" s="159"/>
    </row>
    <row r="1274" spans="20:21">
      <c r="T1274" s="159"/>
      <c r="U1274" s="159"/>
    </row>
    <row r="1275" spans="20:21">
      <c r="T1275" s="159"/>
      <c r="U1275" s="159"/>
    </row>
    <row r="1276" spans="20:21">
      <c r="T1276" s="159"/>
      <c r="U1276" s="159"/>
    </row>
    <row r="1277" spans="20:21">
      <c r="T1277" s="159"/>
      <c r="U1277" s="159"/>
    </row>
    <row r="1278" spans="20:21">
      <c r="T1278" s="159"/>
      <c r="U1278" s="159"/>
    </row>
    <row r="1279" spans="20:21">
      <c r="T1279" s="159"/>
      <c r="U1279" s="159"/>
    </row>
    <row r="1280" spans="20:21">
      <c r="T1280" s="159"/>
      <c r="U1280" s="159"/>
    </row>
    <row r="1281" spans="20:21">
      <c r="T1281" s="159"/>
      <c r="U1281" s="159"/>
    </row>
    <row r="1282" spans="20:21">
      <c r="T1282" s="159"/>
      <c r="U1282" s="159"/>
    </row>
    <row r="1283" spans="20:21">
      <c r="T1283" s="159"/>
      <c r="U1283" s="159"/>
    </row>
    <row r="1284" spans="20:21">
      <c r="T1284" s="159"/>
      <c r="U1284" s="159"/>
    </row>
    <row r="1285" spans="20:21">
      <c r="T1285" s="159"/>
      <c r="U1285" s="159"/>
    </row>
    <row r="1286" spans="20:21">
      <c r="T1286" s="159"/>
      <c r="U1286" s="159"/>
    </row>
    <row r="1287" spans="20:21">
      <c r="T1287" s="159"/>
      <c r="U1287" s="159"/>
    </row>
    <row r="1288" spans="20:21">
      <c r="T1288" s="159"/>
      <c r="U1288" s="159"/>
    </row>
    <row r="1289" spans="20:21">
      <c r="T1289" s="159"/>
      <c r="U1289" s="159"/>
    </row>
    <row r="1290" spans="20:21">
      <c r="T1290" s="159"/>
      <c r="U1290" s="159"/>
    </row>
    <row r="1291" spans="20:21">
      <c r="T1291" s="159"/>
      <c r="U1291" s="159"/>
    </row>
    <row r="1292" spans="20:21">
      <c r="T1292" s="159"/>
      <c r="U1292" s="159"/>
    </row>
    <row r="1293" spans="20:21">
      <c r="T1293" s="159"/>
      <c r="U1293" s="159"/>
    </row>
    <row r="1294" spans="20:21">
      <c r="T1294" s="159"/>
      <c r="U1294" s="159"/>
    </row>
    <row r="1295" spans="20:21">
      <c r="T1295" s="159"/>
      <c r="U1295" s="159"/>
    </row>
    <row r="1296" spans="20:21">
      <c r="T1296" s="159"/>
      <c r="U1296" s="159"/>
    </row>
    <row r="1297" spans="20:21">
      <c r="T1297" s="159"/>
      <c r="U1297" s="159"/>
    </row>
    <row r="1298" spans="20:21">
      <c r="T1298" s="159"/>
      <c r="U1298" s="159"/>
    </row>
    <row r="1299" spans="20:21">
      <c r="T1299" s="159"/>
      <c r="U1299" s="159"/>
    </row>
    <row r="1300" spans="20:21">
      <c r="T1300" s="159"/>
      <c r="U1300" s="159"/>
    </row>
    <row r="1301" spans="20:21">
      <c r="T1301" s="159"/>
      <c r="U1301" s="159"/>
    </row>
    <row r="1302" spans="20:21">
      <c r="T1302" s="159"/>
      <c r="U1302" s="159"/>
    </row>
    <row r="1303" spans="20:21">
      <c r="T1303" s="159"/>
      <c r="U1303" s="159"/>
    </row>
    <row r="1304" spans="20:21">
      <c r="T1304" s="159"/>
      <c r="U1304" s="159"/>
    </row>
    <row r="1305" spans="20:21">
      <c r="T1305" s="159"/>
      <c r="U1305" s="159"/>
    </row>
    <row r="1306" spans="20:21">
      <c r="T1306" s="159"/>
      <c r="U1306" s="159"/>
    </row>
    <row r="1307" spans="20:21">
      <c r="T1307" s="159"/>
      <c r="U1307" s="159"/>
    </row>
    <row r="1308" spans="20:21">
      <c r="T1308" s="159"/>
      <c r="U1308" s="159"/>
    </row>
    <row r="1309" spans="20:21">
      <c r="T1309" s="159"/>
      <c r="U1309" s="159"/>
    </row>
    <row r="1310" spans="20:21">
      <c r="T1310" s="159"/>
      <c r="U1310" s="159"/>
    </row>
    <row r="1311" spans="20:21">
      <c r="T1311" s="159"/>
      <c r="U1311" s="159"/>
    </row>
    <row r="1312" spans="20:21">
      <c r="T1312" s="159"/>
      <c r="U1312" s="159"/>
    </row>
    <row r="1313" spans="20:21">
      <c r="T1313" s="159"/>
      <c r="U1313" s="159"/>
    </row>
    <row r="1314" spans="20:21">
      <c r="T1314" s="159"/>
      <c r="U1314" s="159"/>
    </row>
    <row r="1315" spans="20:21">
      <c r="T1315" s="159"/>
      <c r="U1315" s="159"/>
    </row>
    <row r="1316" spans="20:21">
      <c r="T1316" s="159"/>
      <c r="U1316" s="159"/>
    </row>
    <row r="1317" spans="20:21">
      <c r="T1317" s="159"/>
      <c r="U1317" s="159"/>
    </row>
    <row r="1318" spans="20:21">
      <c r="T1318" s="159"/>
      <c r="U1318" s="159"/>
    </row>
    <row r="1319" spans="20:21">
      <c r="T1319" s="159"/>
      <c r="U1319" s="159"/>
    </row>
    <row r="1320" spans="20:21">
      <c r="T1320" s="159"/>
      <c r="U1320" s="159"/>
    </row>
    <row r="1321" spans="20:21">
      <c r="T1321" s="159"/>
      <c r="U1321" s="159"/>
    </row>
    <row r="1322" spans="20:21">
      <c r="T1322" s="159"/>
      <c r="U1322" s="159"/>
    </row>
    <row r="1323" spans="20:21">
      <c r="T1323" s="159"/>
      <c r="U1323" s="159"/>
    </row>
    <row r="1324" spans="20:21">
      <c r="T1324" s="159"/>
      <c r="U1324" s="159"/>
    </row>
    <row r="1325" spans="20:21">
      <c r="T1325" s="159"/>
      <c r="U1325" s="159"/>
    </row>
    <row r="1326" spans="20:21">
      <c r="T1326" s="159"/>
      <c r="U1326" s="159"/>
    </row>
    <row r="1327" spans="20:21">
      <c r="T1327" s="159"/>
      <c r="U1327" s="159"/>
    </row>
    <row r="1328" spans="20:21">
      <c r="T1328" s="159"/>
      <c r="U1328" s="159"/>
    </row>
    <row r="1329" spans="20:21">
      <c r="T1329" s="159"/>
      <c r="U1329" s="159"/>
    </row>
    <row r="1330" spans="20:21">
      <c r="T1330" s="159"/>
      <c r="U1330" s="159"/>
    </row>
    <row r="1331" spans="20:21">
      <c r="T1331" s="159"/>
      <c r="U1331" s="159"/>
    </row>
    <row r="1332" spans="20:21">
      <c r="T1332" s="159"/>
      <c r="U1332" s="159"/>
    </row>
    <row r="1333" spans="20:21">
      <c r="T1333" s="159"/>
      <c r="U1333" s="159"/>
    </row>
    <row r="1334" spans="20:21">
      <c r="T1334" s="159"/>
      <c r="U1334" s="159"/>
    </row>
    <row r="1335" spans="20:21">
      <c r="T1335" s="159"/>
      <c r="U1335" s="159"/>
    </row>
    <row r="1336" spans="20:21">
      <c r="T1336" s="159"/>
      <c r="U1336" s="159"/>
    </row>
    <row r="1337" spans="20:21">
      <c r="T1337" s="159"/>
      <c r="U1337" s="159"/>
    </row>
    <row r="1338" spans="20:21">
      <c r="T1338" s="159"/>
      <c r="U1338" s="159"/>
    </row>
    <row r="1339" spans="20:21">
      <c r="T1339" s="159"/>
      <c r="U1339" s="159"/>
    </row>
    <row r="1340" spans="20:21">
      <c r="T1340" s="159"/>
      <c r="U1340" s="159"/>
    </row>
    <row r="1341" spans="20:21">
      <c r="T1341" s="159"/>
      <c r="U1341" s="159"/>
    </row>
    <row r="1342" spans="20:21">
      <c r="T1342" s="159"/>
      <c r="U1342" s="159"/>
    </row>
    <row r="1343" spans="20:21">
      <c r="T1343" s="159"/>
      <c r="U1343" s="159"/>
    </row>
    <row r="1344" spans="20:21">
      <c r="T1344" s="159"/>
      <c r="U1344" s="159"/>
    </row>
    <row r="1345" spans="20:21">
      <c r="T1345" s="159"/>
      <c r="U1345" s="159"/>
    </row>
    <row r="1346" spans="20:21">
      <c r="T1346" s="159"/>
      <c r="U1346" s="159"/>
    </row>
    <row r="1347" spans="20:21">
      <c r="T1347" s="159"/>
      <c r="U1347" s="159"/>
    </row>
    <row r="1348" spans="20:21">
      <c r="T1348" s="159"/>
      <c r="U1348" s="159"/>
    </row>
    <row r="1349" spans="20:21">
      <c r="T1349" s="159"/>
      <c r="U1349" s="159"/>
    </row>
    <row r="1350" spans="20:21">
      <c r="T1350" s="159"/>
      <c r="U1350" s="159"/>
    </row>
    <row r="1351" spans="20:21">
      <c r="T1351" s="159"/>
      <c r="U1351" s="159"/>
    </row>
    <row r="1352" spans="20:21">
      <c r="T1352" s="159"/>
      <c r="U1352" s="159"/>
    </row>
    <row r="1353" spans="20:21">
      <c r="T1353" s="159"/>
      <c r="U1353" s="159"/>
    </row>
    <row r="1354" spans="20:21">
      <c r="T1354" s="159"/>
      <c r="U1354" s="159"/>
    </row>
    <row r="1355" spans="20:21">
      <c r="T1355" s="159"/>
      <c r="U1355" s="159"/>
    </row>
    <row r="1356" spans="20:21">
      <c r="T1356" s="159"/>
      <c r="U1356" s="159"/>
    </row>
    <row r="1357" spans="20:21">
      <c r="T1357" s="159"/>
      <c r="U1357" s="159"/>
    </row>
    <row r="1358" spans="20:21">
      <c r="T1358" s="159"/>
      <c r="U1358" s="159"/>
    </row>
    <row r="1359" spans="20:21">
      <c r="T1359" s="159"/>
      <c r="U1359" s="159"/>
    </row>
    <row r="1360" spans="20:21">
      <c r="T1360" s="159"/>
      <c r="U1360" s="159"/>
    </row>
    <row r="1361" spans="20:21">
      <c r="T1361" s="159"/>
      <c r="U1361" s="159"/>
    </row>
    <row r="1362" spans="20:21">
      <c r="T1362" s="159"/>
      <c r="U1362" s="159"/>
    </row>
    <row r="1363" spans="20:21">
      <c r="T1363" s="159"/>
      <c r="U1363" s="159"/>
    </row>
    <row r="1364" spans="20:21">
      <c r="T1364" s="159"/>
      <c r="U1364" s="159"/>
    </row>
    <row r="1365" spans="20:21">
      <c r="T1365" s="159"/>
      <c r="U1365" s="159"/>
    </row>
    <row r="1366" spans="20:21">
      <c r="T1366" s="159"/>
      <c r="U1366" s="159"/>
    </row>
    <row r="1367" spans="20:21">
      <c r="T1367" s="159"/>
      <c r="U1367" s="159"/>
    </row>
    <row r="1368" spans="20:21">
      <c r="T1368" s="159"/>
      <c r="U1368" s="159"/>
    </row>
    <row r="1369" spans="20:21">
      <c r="T1369" s="159"/>
      <c r="U1369" s="159"/>
    </row>
    <row r="1370" spans="20:21">
      <c r="T1370" s="159"/>
      <c r="U1370" s="159"/>
    </row>
    <row r="1371" spans="20:21">
      <c r="T1371" s="159"/>
      <c r="U1371" s="159"/>
    </row>
    <row r="1372" spans="20:21">
      <c r="T1372" s="159"/>
      <c r="U1372" s="159"/>
    </row>
    <row r="1373" spans="20:21">
      <c r="T1373" s="159"/>
      <c r="U1373" s="159"/>
    </row>
    <row r="1374" spans="20:21">
      <c r="T1374" s="159"/>
      <c r="U1374" s="159"/>
    </row>
    <row r="1375" spans="20:21">
      <c r="T1375" s="159"/>
      <c r="U1375" s="159"/>
    </row>
    <row r="1376" spans="20:21">
      <c r="T1376" s="159"/>
      <c r="U1376" s="159"/>
    </row>
    <row r="1377" spans="20:21">
      <c r="T1377" s="159"/>
      <c r="U1377" s="159"/>
    </row>
    <row r="1378" spans="20:21">
      <c r="T1378" s="159"/>
      <c r="U1378" s="159"/>
    </row>
    <row r="1379" spans="20:21">
      <c r="T1379" s="159"/>
      <c r="U1379" s="159"/>
    </row>
    <row r="1380" spans="20:21">
      <c r="T1380" s="159"/>
      <c r="U1380" s="159"/>
    </row>
    <row r="1381" spans="20:21">
      <c r="T1381" s="159"/>
      <c r="U1381" s="159"/>
    </row>
    <row r="1382" spans="20:21">
      <c r="T1382" s="159"/>
      <c r="U1382" s="159"/>
    </row>
    <row r="1383" spans="20:21">
      <c r="T1383" s="159"/>
      <c r="U1383" s="159"/>
    </row>
    <row r="1384" spans="20:21">
      <c r="T1384" s="159"/>
      <c r="U1384" s="159"/>
    </row>
    <row r="1385" spans="20:21">
      <c r="T1385" s="159"/>
      <c r="U1385" s="159"/>
    </row>
    <row r="1386" spans="20:21">
      <c r="T1386" s="159"/>
      <c r="U1386" s="159"/>
    </row>
    <row r="1387" spans="20:21">
      <c r="T1387" s="159"/>
      <c r="U1387" s="159"/>
    </row>
    <row r="1388" spans="20:21">
      <c r="T1388" s="159"/>
      <c r="U1388" s="159"/>
    </row>
    <row r="1389" spans="20:21">
      <c r="T1389" s="159"/>
      <c r="U1389" s="159"/>
    </row>
    <row r="1390" spans="20:21">
      <c r="T1390" s="159"/>
      <c r="U1390" s="159"/>
    </row>
    <row r="1391" spans="20:21">
      <c r="T1391" s="159"/>
      <c r="U1391" s="159"/>
    </row>
    <row r="1392" spans="20:21">
      <c r="T1392" s="159"/>
      <c r="U1392" s="159"/>
    </row>
    <row r="1393" spans="20:21">
      <c r="T1393" s="159"/>
      <c r="U1393" s="159"/>
    </row>
    <row r="1394" spans="20:21">
      <c r="T1394" s="159"/>
      <c r="U1394" s="159"/>
    </row>
    <row r="1395" spans="20:21">
      <c r="T1395" s="159"/>
      <c r="U1395" s="159"/>
    </row>
    <row r="1396" spans="20:21">
      <c r="T1396" s="159"/>
      <c r="U1396" s="159"/>
    </row>
    <row r="1397" spans="20:21">
      <c r="T1397" s="159"/>
      <c r="U1397" s="159"/>
    </row>
    <row r="1398" spans="20:21">
      <c r="T1398" s="159"/>
      <c r="U1398" s="159"/>
    </row>
    <row r="1399" spans="20:21">
      <c r="T1399" s="159"/>
      <c r="U1399" s="159"/>
    </row>
    <row r="1400" spans="20:21">
      <c r="T1400" s="159"/>
      <c r="U1400" s="159"/>
    </row>
    <row r="1401" spans="20:21">
      <c r="T1401" s="159"/>
      <c r="U1401" s="159"/>
    </row>
    <row r="1402" spans="20:21">
      <c r="T1402" s="159"/>
      <c r="U1402" s="159"/>
    </row>
    <row r="1403" spans="20:21">
      <c r="T1403" s="159"/>
      <c r="U1403" s="159"/>
    </row>
    <row r="1404" spans="20:21">
      <c r="T1404" s="159"/>
      <c r="U1404" s="159"/>
    </row>
    <row r="1405" spans="20:21">
      <c r="T1405" s="159"/>
      <c r="U1405" s="159"/>
    </row>
    <row r="1406" spans="20:21">
      <c r="T1406" s="159"/>
      <c r="U1406" s="159"/>
    </row>
    <row r="1407" spans="20:21">
      <c r="T1407" s="159"/>
      <c r="U1407" s="159"/>
    </row>
    <row r="1408" spans="20:21">
      <c r="T1408" s="159"/>
      <c r="U1408" s="159"/>
    </row>
    <row r="1409" spans="20:21">
      <c r="T1409" s="159"/>
      <c r="U1409" s="159"/>
    </row>
    <row r="1410" spans="20:21">
      <c r="T1410" s="159"/>
      <c r="U1410" s="159"/>
    </row>
    <row r="1411" spans="20:21">
      <c r="T1411" s="159"/>
      <c r="U1411" s="159"/>
    </row>
    <row r="1412" spans="20:21">
      <c r="T1412" s="159"/>
      <c r="U1412" s="159"/>
    </row>
    <row r="1413" spans="20:21">
      <c r="T1413" s="159"/>
      <c r="U1413" s="159"/>
    </row>
    <row r="1414" spans="20:21">
      <c r="T1414" s="159"/>
      <c r="U1414" s="159"/>
    </row>
    <row r="1415" spans="20:21">
      <c r="T1415" s="159"/>
      <c r="U1415" s="159"/>
    </row>
    <row r="1416" spans="20:21">
      <c r="T1416" s="159"/>
      <c r="U1416" s="159"/>
    </row>
    <row r="1417" spans="20:21">
      <c r="T1417" s="159"/>
      <c r="U1417" s="159"/>
    </row>
    <row r="1418" spans="20:21">
      <c r="T1418" s="159"/>
      <c r="U1418" s="159"/>
    </row>
    <row r="1419" spans="20:21">
      <c r="T1419" s="159"/>
      <c r="U1419" s="159"/>
    </row>
    <row r="1420" spans="20:21">
      <c r="T1420" s="159"/>
      <c r="U1420" s="159"/>
    </row>
    <row r="1421" spans="20:21">
      <c r="T1421" s="159"/>
      <c r="U1421" s="159"/>
    </row>
    <row r="1422" spans="20:21">
      <c r="T1422" s="159"/>
      <c r="U1422" s="159"/>
    </row>
    <row r="1423" spans="20:21">
      <c r="T1423" s="159"/>
      <c r="U1423" s="159"/>
    </row>
    <row r="1424" spans="20:21">
      <c r="T1424" s="159"/>
      <c r="U1424" s="159"/>
    </row>
    <row r="1425" spans="20:21">
      <c r="T1425" s="159"/>
      <c r="U1425" s="159"/>
    </row>
    <row r="1426" spans="20:21">
      <c r="T1426" s="159"/>
      <c r="U1426" s="159"/>
    </row>
    <row r="1427" spans="20:21">
      <c r="T1427" s="159"/>
      <c r="U1427" s="159"/>
    </row>
    <row r="1428" spans="20:21">
      <c r="T1428" s="159"/>
      <c r="U1428" s="159"/>
    </row>
    <row r="1429" spans="20:21">
      <c r="T1429" s="159"/>
      <c r="U1429" s="159"/>
    </row>
    <row r="1430" spans="20:21">
      <c r="T1430" s="159"/>
      <c r="U1430" s="159"/>
    </row>
    <row r="1431" spans="20:21">
      <c r="T1431" s="159"/>
      <c r="U1431" s="159"/>
    </row>
    <row r="1432" spans="20:21">
      <c r="T1432" s="159"/>
      <c r="U1432" s="159"/>
    </row>
    <row r="1433" spans="20:21">
      <c r="T1433" s="159"/>
      <c r="U1433" s="159"/>
    </row>
    <row r="1434" spans="20:21">
      <c r="T1434" s="159"/>
      <c r="U1434" s="159"/>
    </row>
    <row r="1435" spans="20:21">
      <c r="T1435" s="159"/>
      <c r="U1435" s="159"/>
    </row>
    <row r="1436" spans="20:21">
      <c r="T1436" s="159"/>
      <c r="U1436" s="159"/>
    </row>
    <row r="1437" spans="20:21">
      <c r="T1437" s="159"/>
      <c r="U1437" s="159"/>
    </row>
    <row r="1438" spans="20:21">
      <c r="T1438" s="159"/>
      <c r="U1438" s="159"/>
    </row>
    <row r="1439" spans="20:21">
      <c r="T1439" s="159"/>
      <c r="U1439" s="159"/>
    </row>
    <row r="1440" spans="20:21">
      <c r="T1440" s="159"/>
      <c r="U1440" s="159"/>
    </row>
    <row r="1441" spans="20:21">
      <c r="T1441" s="159"/>
      <c r="U1441" s="159"/>
    </row>
    <row r="1442" spans="20:21">
      <c r="T1442" s="159"/>
      <c r="U1442" s="159"/>
    </row>
    <row r="1443" spans="20:21">
      <c r="T1443" s="159"/>
      <c r="U1443" s="159"/>
    </row>
    <row r="1444" spans="20:21">
      <c r="T1444" s="159"/>
      <c r="U1444" s="159"/>
    </row>
    <row r="1445" spans="20:21">
      <c r="T1445" s="159"/>
      <c r="U1445" s="159"/>
    </row>
    <row r="1446" spans="20:21">
      <c r="T1446" s="159"/>
      <c r="U1446" s="159"/>
    </row>
    <row r="1447" spans="20:21">
      <c r="T1447" s="159"/>
      <c r="U1447" s="159"/>
    </row>
    <row r="1448" spans="20:21">
      <c r="T1448" s="159"/>
      <c r="U1448" s="159"/>
    </row>
    <row r="1449" spans="20:21">
      <c r="T1449" s="159"/>
      <c r="U1449" s="159"/>
    </row>
    <row r="1450" spans="20:21">
      <c r="T1450" s="159"/>
      <c r="U1450" s="159"/>
    </row>
    <row r="1451" spans="20:21">
      <c r="T1451" s="159"/>
      <c r="U1451" s="159"/>
    </row>
    <row r="1452" spans="20:21">
      <c r="T1452" s="159"/>
      <c r="U1452" s="159"/>
    </row>
    <row r="1453" spans="20:21">
      <c r="T1453" s="159"/>
      <c r="U1453" s="159"/>
    </row>
    <row r="1454" spans="20:21">
      <c r="T1454" s="159"/>
      <c r="U1454" s="159"/>
    </row>
    <row r="1455" spans="20:21">
      <c r="T1455" s="159"/>
      <c r="U1455" s="159"/>
    </row>
    <row r="1456" spans="20:21">
      <c r="T1456" s="159"/>
      <c r="U1456" s="159"/>
    </row>
    <row r="1457" spans="20:21">
      <c r="T1457" s="159"/>
      <c r="U1457" s="159"/>
    </row>
    <row r="1458" spans="20:21">
      <c r="T1458" s="159"/>
      <c r="U1458" s="159"/>
    </row>
    <row r="1459" spans="20:21">
      <c r="T1459" s="159"/>
      <c r="U1459" s="159"/>
    </row>
    <row r="1460" spans="20:21">
      <c r="T1460" s="159"/>
      <c r="U1460" s="159"/>
    </row>
    <row r="1461" spans="20:21">
      <c r="T1461" s="159"/>
      <c r="U1461" s="159"/>
    </row>
    <row r="1462" spans="20:21">
      <c r="T1462" s="159"/>
      <c r="U1462" s="159"/>
    </row>
    <row r="1463" spans="20:21">
      <c r="T1463" s="159"/>
      <c r="U1463" s="159"/>
    </row>
    <row r="1464" spans="20:21">
      <c r="T1464" s="159"/>
      <c r="U1464" s="159"/>
    </row>
    <row r="1465" spans="20:21">
      <c r="T1465" s="159"/>
      <c r="U1465" s="159"/>
    </row>
    <row r="1466" spans="20:21">
      <c r="T1466" s="159"/>
      <c r="U1466" s="159"/>
    </row>
    <row r="1467" spans="20:21">
      <c r="T1467" s="159"/>
      <c r="U1467" s="159"/>
    </row>
    <row r="1468" spans="20:21">
      <c r="T1468" s="159"/>
      <c r="U1468" s="159"/>
    </row>
    <row r="1469" spans="20:21">
      <c r="T1469" s="159"/>
      <c r="U1469" s="159"/>
    </row>
    <row r="1470" spans="20:21">
      <c r="T1470" s="159"/>
      <c r="U1470" s="159"/>
    </row>
    <row r="1471" spans="20:21">
      <c r="T1471" s="159"/>
      <c r="U1471" s="159"/>
    </row>
    <row r="1472" spans="20:21">
      <c r="T1472" s="159"/>
      <c r="U1472" s="159"/>
    </row>
    <row r="1473" spans="20:21">
      <c r="T1473" s="159"/>
      <c r="U1473" s="159"/>
    </row>
    <row r="1474" spans="20:21">
      <c r="T1474" s="159"/>
      <c r="U1474" s="159"/>
    </row>
    <row r="1475" spans="20:21">
      <c r="T1475" s="159"/>
      <c r="U1475" s="159"/>
    </row>
    <row r="1476" spans="20:21">
      <c r="T1476" s="159"/>
      <c r="U1476" s="159"/>
    </row>
    <row r="1477" spans="20:21">
      <c r="T1477" s="159"/>
      <c r="U1477" s="159"/>
    </row>
    <row r="1478" spans="20:21">
      <c r="T1478" s="159"/>
      <c r="U1478" s="159"/>
    </row>
    <row r="1479" spans="20:21">
      <c r="T1479" s="159"/>
      <c r="U1479" s="159"/>
    </row>
    <row r="1480" spans="20:21">
      <c r="T1480" s="159"/>
      <c r="U1480" s="159"/>
    </row>
    <row r="1481" spans="20:21">
      <c r="T1481" s="159"/>
      <c r="U1481" s="159"/>
    </row>
    <row r="1482" spans="20:21">
      <c r="T1482" s="159"/>
      <c r="U1482" s="159"/>
    </row>
    <row r="1483" spans="20:21">
      <c r="T1483" s="159"/>
      <c r="U1483" s="159"/>
    </row>
    <row r="1484" spans="20:21">
      <c r="T1484" s="159"/>
      <c r="U1484" s="159"/>
    </row>
    <row r="1485" spans="20:21">
      <c r="T1485" s="159"/>
      <c r="U1485" s="159"/>
    </row>
    <row r="1486" spans="20:21">
      <c r="T1486" s="159"/>
      <c r="U1486" s="159"/>
    </row>
    <row r="1487" spans="20:21">
      <c r="T1487" s="159"/>
      <c r="U1487" s="159"/>
    </row>
    <row r="1488" spans="20:21">
      <c r="T1488" s="159"/>
      <c r="U1488" s="159"/>
    </row>
    <row r="1489" spans="20:21">
      <c r="T1489" s="159"/>
      <c r="U1489" s="159"/>
    </row>
    <row r="1490" spans="20:21">
      <c r="T1490" s="159"/>
      <c r="U1490" s="159"/>
    </row>
    <row r="1491" spans="20:21">
      <c r="T1491" s="159"/>
      <c r="U1491" s="159"/>
    </row>
    <row r="1492" spans="20:21">
      <c r="T1492" s="159"/>
      <c r="U1492" s="159"/>
    </row>
    <row r="1493" spans="20:21">
      <c r="T1493" s="159"/>
      <c r="U1493" s="159"/>
    </row>
    <row r="1494" spans="20:21">
      <c r="T1494" s="159"/>
      <c r="U1494" s="159"/>
    </row>
    <row r="1495" spans="20:21">
      <c r="T1495" s="159"/>
      <c r="U1495" s="159"/>
    </row>
    <row r="1496" spans="20:21">
      <c r="T1496" s="159"/>
      <c r="U1496" s="159"/>
    </row>
    <row r="1497" spans="20:21">
      <c r="T1497" s="159"/>
      <c r="U1497" s="159"/>
    </row>
    <row r="1498" spans="20:21">
      <c r="T1498" s="159"/>
      <c r="U1498" s="159"/>
    </row>
    <row r="1499" spans="20:21">
      <c r="T1499" s="159"/>
      <c r="U1499" s="159"/>
    </row>
    <row r="1500" spans="20:21">
      <c r="T1500" s="159"/>
      <c r="U1500" s="159"/>
    </row>
    <row r="1501" spans="20:21">
      <c r="T1501" s="159"/>
      <c r="U1501" s="159"/>
    </row>
    <row r="1502" spans="20:21">
      <c r="T1502" s="159"/>
      <c r="U1502" s="159"/>
    </row>
    <row r="1503" spans="20:21">
      <c r="T1503" s="159"/>
      <c r="U1503" s="159"/>
    </row>
    <row r="1504" spans="20:21">
      <c r="T1504" s="159"/>
      <c r="U1504" s="159"/>
    </row>
    <row r="1505" spans="20:21">
      <c r="T1505" s="159"/>
      <c r="U1505" s="159"/>
    </row>
    <row r="1506" spans="20:21">
      <c r="T1506" s="159"/>
      <c r="U1506" s="159"/>
    </row>
    <row r="1507" spans="20:21">
      <c r="T1507" s="159"/>
      <c r="U1507" s="159"/>
    </row>
    <row r="1508" spans="20:21">
      <c r="T1508" s="159"/>
      <c r="U1508" s="159"/>
    </row>
    <row r="1509" spans="20:21">
      <c r="T1509" s="159"/>
      <c r="U1509" s="159"/>
    </row>
    <row r="1510" spans="20:21">
      <c r="T1510" s="159"/>
      <c r="U1510" s="159"/>
    </row>
    <row r="1511" spans="20:21">
      <c r="T1511" s="159"/>
      <c r="U1511" s="159"/>
    </row>
    <row r="1512" spans="20:21">
      <c r="T1512" s="159"/>
      <c r="U1512" s="159"/>
    </row>
    <row r="1513" spans="20:21">
      <c r="T1513" s="159"/>
      <c r="U1513" s="159"/>
    </row>
    <row r="1514" spans="20:21">
      <c r="T1514" s="159"/>
      <c r="U1514" s="159"/>
    </row>
    <row r="1515" spans="20:21">
      <c r="T1515" s="159"/>
      <c r="U1515" s="159"/>
    </row>
    <row r="1516" spans="20:21">
      <c r="T1516" s="159"/>
      <c r="U1516" s="159"/>
    </row>
    <row r="1517" spans="20:21">
      <c r="T1517" s="159"/>
      <c r="U1517" s="159"/>
    </row>
    <row r="1518" spans="20:21">
      <c r="T1518" s="159"/>
      <c r="U1518" s="159"/>
    </row>
    <row r="1519" spans="20:21">
      <c r="T1519" s="159"/>
      <c r="U1519" s="159"/>
    </row>
    <row r="1520" spans="20:21">
      <c r="T1520" s="159"/>
      <c r="U1520" s="159"/>
    </row>
    <row r="1521" spans="20:21">
      <c r="T1521" s="159"/>
      <c r="U1521" s="159"/>
    </row>
    <row r="1522" spans="20:21">
      <c r="T1522" s="159"/>
      <c r="U1522" s="159"/>
    </row>
    <row r="1523" spans="20:21">
      <c r="T1523" s="159"/>
      <c r="U1523" s="159"/>
    </row>
    <row r="1524" spans="20:21">
      <c r="T1524" s="159"/>
      <c r="U1524" s="159"/>
    </row>
    <row r="1525" spans="20:21">
      <c r="T1525" s="159"/>
      <c r="U1525" s="159"/>
    </row>
    <row r="1526" spans="20:21">
      <c r="T1526" s="159"/>
      <c r="U1526" s="159"/>
    </row>
    <row r="1527" spans="20:21">
      <c r="T1527" s="159"/>
      <c r="U1527" s="159"/>
    </row>
    <row r="1528" spans="20:21">
      <c r="T1528" s="159"/>
      <c r="U1528" s="159"/>
    </row>
    <row r="1529" spans="20:21">
      <c r="T1529" s="159"/>
      <c r="U1529" s="159"/>
    </row>
    <row r="1530" spans="20:21">
      <c r="T1530" s="159"/>
      <c r="U1530" s="159"/>
    </row>
    <row r="1531" spans="20:21">
      <c r="T1531" s="159"/>
      <c r="U1531" s="159"/>
    </row>
    <row r="1532" spans="20:21">
      <c r="T1532" s="159"/>
      <c r="U1532" s="159"/>
    </row>
    <row r="1533" spans="20:21">
      <c r="T1533" s="159"/>
      <c r="U1533" s="159"/>
    </row>
    <row r="1534" spans="20:21">
      <c r="T1534" s="159"/>
      <c r="U1534" s="159"/>
    </row>
    <row r="1535" spans="20:21">
      <c r="T1535" s="159"/>
      <c r="U1535" s="159"/>
    </row>
    <row r="1536" spans="20:21">
      <c r="T1536" s="159"/>
      <c r="U1536" s="159"/>
    </row>
    <row r="1537" spans="20:21">
      <c r="T1537" s="159"/>
      <c r="U1537" s="159"/>
    </row>
    <row r="1538" spans="20:21">
      <c r="T1538" s="159"/>
      <c r="U1538" s="159"/>
    </row>
    <row r="1539" spans="20:21">
      <c r="T1539" s="159"/>
      <c r="U1539" s="159"/>
    </row>
    <row r="1540" spans="20:21">
      <c r="T1540" s="159"/>
      <c r="U1540" s="159"/>
    </row>
    <row r="1541" spans="20:21">
      <c r="T1541" s="159"/>
      <c r="U1541" s="159"/>
    </row>
    <row r="1542" spans="20:21">
      <c r="T1542" s="159"/>
      <c r="U1542" s="159"/>
    </row>
    <row r="1543" spans="20:21">
      <c r="T1543" s="159"/>
      <c r="U1543" s="159"/>
    </row>
    <row r="1544" spans="20:21">
      <c r="T1544" s="159"/>
      <c r="U1544" s="159"/>
    </row>
    <row r="1545" spans="20:21">
      <c r="T1545" s="159"/>
      <c r="U1545" s="159"/>
    </row>
    <row r="1546" spans="20:21">
      <c r="T1546" s="159"/>
      <c r="U1546" s="159"/>
    </row>
    <row r="1547" spans="20:21">
      <c r="T1547" s="159"/>
      <c r="U1547" s="159"/>
    </row>
    <row r="1548" spans="20:21">
      <c r="T1548" s="159"/>
      <c r="U1548" s="159"/>
    </row>
    <row r="1549" spans="20:21">
      <c r="T1549" s="159"/>
      <c r="U1549" s="159"/>
    </row>
    <row r="1550" spans="20:21">
      <c r="T1550" s="159"/>
      <c r="U1550" s="159"/>
    </row>
    <row r="1551" spans="20:21">
      <c r="T1551" s="159"/>
      <c r="U1551" s="159"/>
    </row>
    <row r="1552" spans="20:21">
      <c r="T1552" s="159"/>
      <c r="U1552" s="159"/>
    </row>
    <row r="1553" spans="20:21">
      <c r="T1553" s="159"/>
      <c r="U1553" s="159"/>
    </row>
    <row r="1554" spans="20:21">
      <c r="T1554" s="159"/>
      <c r="U1554" s="159"/>
    </row>
    <row r="1555" spans="20:21">
      <c r="T1555" s="159"/>
      <c r="U1555" s="159"/>
    </row>
    <row r="1556" spans="20:21">
      <c r="T1556" s="159"/>
      <c r="U1556" s="159"/>
    </row>
    <row r="1557" spans="20:21">
      <c r="T1557" s="159"/>
      <c r="U1557" s="159"/>
    </row>
    <row r="1558" spans="20:21">
      <c r="T1558" s="159"/>
      <c r="U1558" s="159"/>
    </row>
    <row r="1559" spans="20:21">
      <c r="T1559" s="159"/>
      <c r="U1559" s="159"/>
    </row>
    <row r="1560" spans="20:21">
      <c r="T1560" s="159"/>
      <c r="U1560" s="159"/>
    </row>
    <row r="1561" spans="20:21">
      <c r="T1561" s="159"/>
      <c r="U1561" s="159"/>
    </row>
    <row r="1562" spans="20:21">
      <c r="T1562" s="159"/>
      <c r="U1562" s="159"/>
    </row>
    <row r="1563" spans="20:21">
      <c r="T1563" s="159"/>
      <c r="U1563" s="159"/>
    </row>
    <row r="1564" spans="20:21">
      <c r="T1564" s="159"/>
      <c r="U1564" s="159"/>
    </row>
    <row r="1565" spans="20:21">
      <c r="T1565" s="159"/>
      <c r="U1565" s="159"/>
    </row>
    <row r="1566" spans="20:21">
      <c r="T1566" s="159"/>
      <c r="U1566" s="159"/>
    </row>
    <row r="1567" spans="20:21">
      <c r="T1567" s="159"/>
      <c r="U1567" s="159"/>
    </row>
    <row r="1568" spans="20:21">
      <c r="T1568" s="159"/>
      <c r="U1568" s="159"/>
    </row>
    <row r="1569" spans="20:21">
      <c r="T1569" s="159"/>
      <c r="U1569" s="159"/>
    </row>
    <row r="1570" spans="20:21">
      <c r="T1570" s="159"/>
      <c r="U1570" s="159"/>
    </row>
    <row r="1571" spans="20:21">
      <c r="T1571" s="159"/>
      <c r="U1571" s="159"/>
    </row>
    <row r="1572" spans="20:21">
      <c r="T1572" s="159"/>
      <c r="U1572" s="159"/>
    </row>
    <row r="1573" spans="20:21">
      <c r="T1573" s="159"/>
      <c r="U1573" s="159"/>
    </row>
    <row r="1574" spans="20:21">
      <c r="T1574" s="159"/>
      <c r="U1574" s="159"/>
    </row>
    <row r="1575" spans="20:21">
      <c r="T1575" s="159"/>
      <c r="U1575" s="159"/>
    </row>
    <row r="1576" spans="20:21">
      <c r="T1576" s="159"/>
      <c r="U1576" s="159"/>
    </row>
    <row r="1577" spans="20:21">
      <c r="T1577" s="159"/>
      <c r="U1577" s="159"/>
    </row>
    <row r="1578" spans="20:21">
      <c r="T1578" s="159"/>
      <c r="U1578" s="159"/>
    </row>
    <row r="1579" spans="20:21">
      <c r="T1579" s="159"/>
      <c r="U1579" s="159"/>
    </row>
    <row r="1580" spans="20:21">
      <c r="T1580" s="159"/>
      <c r="U1580" s="159"/>
    </row>
    <row r="1581" spans="20:21">
      <c r="T1581" s="159"/>
      <c r="U1581" s="159"/>
    </row>
    <row r="1582" spans="20:21">
      <c r="T1582" s="159"/>
      <c r="U1582" s="159"/>
    </row>
    <row r="1583" spans="20:21">
      <c r="T1583" s="159"/>
      <c r="U1583" s="159"/>
    </row>
    <row r="1584" spans="20:21">
      <c r="T1584" s="159"/>
      <c r="U1584" s="159"/>
    </row>
    <row r="1585" spans="20:21">
      <c r="T1585" s="159"/>
      <c r="U1585" s="159"/>
    </row>
    <row r="1586" spans="20:21">
      <c r="T1586" s="159"/>
      <c r="U1586" s="159"/>
    </row>
    <row r="1587" spans="20:21">
      <c r="T1587" s="159"/>
      <c r="U1587" s="159"/>
    </row>
    <row r="1588" spans="20:21">
      <c r="T1588" s="159"/>
      <c r="U1588" s="159"/>
    </row>
    <row r="1589" spans="20:21">
      <c r="T1589" s="159"/>
      <c r="U1589" s="159"/>
    </row>
    <row r="1590" spans="20:21">
      <c r="T1590" s="159"/>
      <c r="U1590" s="159"/>
    </row>
    <row r="1591" spans="20:21">
      <c r="T1591" s="159"/>
      <c r="U1591" s="159"/>
    </row>
    <row r="1592" spans="20:21">
      <c r="T1592" s="159"/>
      <c r="U1592" s="159"/>
    </row>
    <row r="1593" spans="20:21">
      <c r="T1593" s="159"/>
      <c r="U1593" s="159"/>
    </row>
    <row r="1594" spans="20:21">
      <c r="T1594" s="159"/>
      <c r="U1594" s="159"/>
    </row>
    <row r="1595" spans="20:21">
      <c r="T1595" s="159"/>
      <c r="U1595" s="159"/>
    </row>
    <row r="1596" spans="20:21">
      <c r="T1596" s="159"/>
      <c r="U1596" s="159"/>
    </row>
    <row r="1597" spans="20:21">
      <c r="T1597" s="159"/>
      <c r="U1597" s="159"/>
    </row>
    <row r="1598" spans="20:21">
      <c r="T1598" s="159"/>
      <c r="U1598" s="159"/>
    </row>
    <row r="1599" spans="20:21">
      <c r="T1599" s="159"/>
      <c r="U1599" s="159"/>
    </row>
    <row r="1600" spans="20:21">
      <c r="T1600" s="159"/>
      <c r="U1600" s="159"/>
    </row>
    <row r="1601" spans="20:21">
      <c r="T1601" s="159"/>
      <c r="U1601" s="159"/>
    </row>
    <row r="1602" spans="20:21">
      <c r="T1602" s="159"/>
      <c r="U1602" s="159"/>
    </row>
    <row r="1603" spans="20:21">
      <c r="T1603" s="159"/>
      <c r="U1603" s="159"/>
    </row>
    <row r="1604" spans="20:21">
      <c r="T1604" s="159"/>
      <c r="U1604" s="159"/>
    </row>
    <row r="1605" spans="20:21">
      <c r="T1605" s="159"/>
      <c r="U1605" s="159"/>
    </row>
    <row r="1606" spans="20:21">
      <c r="T1606" s="159"/>
      <c r="U1606" s="159"/>
    </row>
    <row r="1607" spans="20:21">
      <c r="T1607" s="159"/>
      <c r="U1607" s="159"/>
    </row>
    <row r="1608" spans="20:21">
      <c r="T1608" s="159"/>
      <c r="U1608" s="159"/>
    </row>
    <row r="1609" spans="20:21">
      <c r="T1609" s="159"/>
      <c r="U1609" s="159"/>
    </row>
    <row r="1610" spans="20:21">
      <c r="T1610" s="159"/>
      <c r="U1610" s="159"/>
    </row>
    <row r="1611" spans="20:21">
      <c r="T1611" s="159"/>
      <c r="U1611" s="159"/>
    </row>
    <row r="1612" spans="20:21">
      <c r="T1612" s="159"/>
      <c r="U1612" s="159"/>
    </row>
    <row r="1613" spans="20:21">
      <c r="T1613" s="159"/>
      <c r="U1613" s="159"/>
    </row>
    <row r="1614" spans="20:21">
      <c r="T1614" s="159"/>
      <c r="U1614" s="159"/>
    </row>
    <row r="1615" spans="20:21">
      <c r="T1615" s="159"/>
      <c r="U1615" s="159"/>
    </row>
    <row r="1616" spans="20:21">
      <c r="T1616" s="159"/>
      <c r="U1616" s="159"/>
    </row>
    <row r="1617" spans="20:21">
      <c r="T1617" s="159"/>
      <c r="U1617" s="159"/>
    </row>
    <row r="1618" spans="20:21">
      <c r="T1618" s="159"/>
      <c r="U1618" s="159"/>
    </row>
    <row r="1619" spans="20:21">
      <c r="T1619" s="159"/>
      <c r="U1619" s="159"/>
    </row>
    <row r="1620" spans="20:21">
      <c r="T1620" s="159"/>
      <c r="U1620" s="159"/>
    </row>
    <row r="1621" spans="20:21">
      <c r="T1621" s="159"/>
      <c r="U1621" s="159"/>
    </row>
    <row r="1622" spans="20:21">
      <c r="T1622" s="159"/>
      <c r="U1622" s="159"/>
    </row>
    <row r="1623" spans="20:21">
      <c r="T1623" s="159"/>
      <c r="U1623" s="159"/>
    </row>
    <row r="1624" spans="20:21">
      <c r="T1624" s="159"/>
      <c r="U1624" s="159"/>
    </row>
    <row r="1625" spans="20:21">
      <c r="T1625" s="159"/>
      <c r="U1625" s="159"/>
    </row>
    <row r="1626" spans="20:21">
      <c r="T1626" s="159"/>
      <c r="U1626" s="159"/>
    </row>
    <row r="1627" spans="20:21">
      <c r="T1627" s="159"/>
      <c r="U1627" s="159"/>
    </row>
    <row r="1628" spans="20:21">
      <c r="T1628" s="159"/>
      <c r="U1628" s="159"/>
    </row>
    <row r="1629" spans="20:21">
      <c r="T1629" s="159"/>
      <c r="U1629" s="159"/>
    </row>
    <row r="1630" spans="20:21">
      <c r="T1630" s="159"/>
      <c r="U1630" s="159"/>
    </row>
    <row r="1631" spans="20:21">
      <c r="T1631" s="159"/>
      <c r="U1631" s="159"/>
    </row>
    <row r="1632" spans="20:21">
      <c r="T1632" s="159"/>
      <c r="U1632" s="159"/>
    </row>
    <row r="1633" spans="20:21">
      <c r="T1633" s="159"/>
      <c r="U1633" s="159"/>
    </row>
    <row r="1634" spans="20:21">
      <c r="T1634" s="159"/>
      <c r="U1634" s="159"/>
    </row>
    <row r="1635" spans="20:21">
      <c r="T1635" s="159"/>
      <c r="U1635" s="159"/>
    </row>
    <row r="1636" spans="20:21">
      <c r="T1636" s="159"/>
      <c r="U1636" s="159"/>
    </row>
    <row r="1637" spans="20:21">
      <c r="T1637" s="159"/>
      <c r="U1637" s="159"/>
    </row>
    <row r="1638" spans="20:21">
      <c r="T1638" s="159"/>
      <c r="U1638" s="159"/>
    </row>
    <row r="1639" spans="20:21">
      <c r="T1639" s="159"/>
      <c r="U1639" s="159"/>
    </row>
    <row r="1640" spans="20:21">
      <c r="T1640" s="159"/>
      <c r="U1640" s="159"/>
    </row>
    <row r="1641" spans="20:21">
      <c r="T1641" s="159"/>
      <c r="U1641" s="159"/>
    </row>
    <row r="1642" spans="20:21">
      <c r="T1642" s="159"/>
      <c r="U1642" s="159"/>
    </row>
    <row r="1643" spans="20:21">
      <c r="T1643" s="159"/>
      <c r="U1643" s="159"/>
    </row>
    <row r="1644" spans="20:21">
      <c r="T1644" s="159"/>
      <c r="U1644" s="159"/>
    </row>
    <row r="1645" spans="20:21">
      <c r="T1645" s="159"/>
      <c r="U1645" s="159"/>
    </row>
    <row r="1646" spans="20:21">
      <c r="T1646" s="159"/>
      <c r="U1646" s="159"/>
    </row>
    <row r="1647" spans="20:21">
      <c r="T1647" s="159"/>
      <c r="U1647" s="159"/>
    </row>
    <row r="1648" spans="20:21">
      <c r="T1648" s="159"/>
      <c r="U1648" s="159"/>
    </row>
    <row r="1649" spans="20:21">
      <c r="T1649" s="159"/>
      <c r="U1649" s="159"/>
    </row>
    <row r="1650" spans="20:21">
      <c r="T1650" s="159"/>
      <c r="U1650" s="159"/>
    </row>
    <row r="1651" spans="20:21">
      <c r="T1651" s="159"/>
      <c r="U1651" s="159"/>
    </row>
    <row r="1652" spans="20:21">
      <c r="T1652" s="159"/>
      <c r="U1652" s="159"/>
    </row>
    <row r="1653" spans="20:21">
      <c r="T1653" s="159"/>
      <c r="U1653" s="159"/>
    </row>
    <row r="1654" spans="20:21">
      <c r="T1654" s="159"/>
      <c r="U1654" s="159"/>
    </row>
    <row r="1655" spans="20:21">
      <c r="T1655" s="159"/>
      <c r="U1655" s="159"/>
    </row>
    <row r="1656" spans="20:21">
      <c r="T1656" s="159"/>
      <c r="U1656" s="159"/>
    </row>
    <row r="1657" spans="20:21">
      <c r="T1657" s="159"/>
      <c r="U1657" s="159"/>
    </row>
    <row r="1658" spans="20:21">
      <c r="T1658" s="159"/>
      <c r="U1658" s="159"/>
    </row>
    <row r="1659" spans="20:21">
      <c r="T1659" s="159"/>
      <c r="U1659" s="159"/>
    </row>
    <row r="1660" spans="20:21">
      <c r="T1660" s="159"/>
      <c r="U1660" s="159"/>
    </row>
    <row r="1661" spans="20:21">
      <c r="T1661" s="159"/>
      <c r="U1661" s="159"/>
    </row>
    <row r="1662" spans="20:21">
      <c r="T1662" s="159"/>
      <c r="U1662" s="159"/>
    </row>
    <row r="1663" spans="20:21">
      <c r="T1663" s="159"/>
      <c r="U1663" s="159"/>
    </row>
    <row r="1664" spans="20:21">
      <c r="T1664" s="159"/>
      <c r="U1664" s="159"/>
    </row>
    <row r="1665" spans="20:21">
      <c r="T1665" s="159"/>
      <c r="U1665" s="159"/>
    </row>
    <row r="1666" spans="20:21">
      <c r="T1666" s="159"/>
      <c r="U1666" s="159"/>
    </row>
    <row r="1667" spans="20:21">
      <c r="T1667" s="159"/>
      <c r="U1667" s="159"/>
    </row>
    <row r="1668" spans="20:21">
      <c r="T1668" s="159"/>
      <c r="U1668" s="159"/>
    </row>
    <row r="1669" spans="20:21">
      <c r="T1669" s="159"/>
      <c r="U1669" s="159"/>
    </row>
    <row r="1670" spans="20:21">
      <c r="T1670" s="159"/>
      <c r="U1670" s="159"/>
    </row>
    <row r="1671" spans="20:21">
      <c r="T1671" s="159"/>
      <c r="U1671" s="159"/>
    </row>
    <row r="1672" spans="20:21">
      <c r="T1672" s="159"/>
      <c r="U1672" s="159"/>
    </row>
    <row r="1673" spans="20:21">
      <c r="T1673" s="159"/>
      <c r="U1673" s="159"/>
    </row>
    <row r="1674" spans="20:21">
      <c r="T1674" s="159"/>
      <c r="U1674" s="159"/>
    </row>
    <row r="1675" spans="20:21">
      <c r="T1675" s="159"/>
      <c r="U1675" s="159"/>
    </row>
    <row r="1676" spans="20:21">
      <c r="T1676" s="159"/>
      <c r="U1676" s="159"/>
    </row>
    <row r="1677" spans="20:21">
      <c r="T1677" s="159"/>
      <c r="U1677" s="159"/>
    </row>
    <row r="1678" spans="20:21">
      <c r="T1678" s="159"/>
      <c r="U1678" s="159"/>
    </row>
    <row r="1679" spans="20:21">
      <c r="T1679" s="159"/>
      <c r="U1679" s="159"/>
    </row>
    <row r="1680" spans="20:21">
      <c r="T1680" s="159"/>
      <c r="U1680" s="159"/>
    </row>
    <row r="1681" spans="20:21">
      <c r="T1681" s="159"/>
      <c r="U1681" s="159"/>
    </row>
    <row r="1682" spans="20:21">
      <c r="T1682" s="159"/>
      <c r="U1682" s="159"/>
    </row>
    <row r="1683" spans="20:21">
      <c r="T1683" s="159"/>
      <c r="U1683" s="159"/>
    </row>
    <row r="1684" spans="20:21">
      <c r="T1684" s="159"/>
      <c r="U1684" s="159"/>
    </row>
    <row r="1685" spans="20:21">
      <c r="T1685" s="159"/>
      <c r="U1685" s="159"/>
    </row>
    <row r="1686" spans="20:21">
      <c r="T1686" s="159"/>
      <c r="U1686" s="159"/>
    </row>
    <row r="1687" spans="20:21">
      <c r="T1687" s="159"/>
      <c r="U1687" s="159"/>
    </row>
    <row r="1688" spans="20:21">
      <c r="T1688" s="159"/>
      <c r="U1688" s="159"/>
    </row>
    <row r="1689" spans="20:21">
      <c r="T1689" s="159"/>
      <c r="U1689" s="159"/>
    </row>
    <row r="1690" spans="20:21">
      <c r="T1690" s="159"/>
      <c r="U1690" s="159"/>
    </row>
    <row r="1691" spans="20:21">
      <c r="T1691" s="159"/>
      <c r="U1691" s="159"/>
    </row>
    <row r="1692" spans="20:21">
      <c r="T1692" s="159"/>
      <c r="U1692" s="159"/>
    </row>
    <row r="1693" spans="20:21">
      <c r="T1693" s="159"/>
      <c r="U1693" s="159"/>
    </row>
    <row r="1694" spans="20:21">
      <c r="T1694" s="159"/>
      <c r="U1694" s="159"/>
    </row>
    <row r="1695" spans="20:21">
      <c r="T1695" s="159"/>
      <c r="U1695" s="159"/>
    </row>
    <row r="1696" spans="20:21">
      <c r="T1696" s="159"/>
      <c r="U1696" s="159"/>
    </row>
    <row r="1697" spans="20:21">
      <c r="T1697" s="159"/>
      <c r="U1697" s="159"/>
    </row>
    <row r="1698" spans="20:21">
      <c r="T1698" s="159"/>
      <c r="U1698" s="159"/>
    </row>
    <row r="1699" spans="20:21">
      <c r="T1699" s="159"/>
      <c r="U1699" s="159"/>
    </row>
    <row r="1700" spans="20:21">
      <c r="T1700" s="159"/>
      <c r="U1700" s="159"/>
    </row>
    <row r="1701" spans="20:21">
      <c r="T1701" s="159"/>
      <c r="U1701" s="159"/>
    </row>
    <row r="1702" spans="20:21">
      <c r="T1702" s="159"/>
      <c r="U1702" s="159"/>
    </row>
    <row r="1703" spans="20:21">
      <c r="T1703" s="159"/>
      <c r="U1703" s="159"/>
    </row>
    <row r="1704" spans="20:21">
      <c r="T1704" s="159"/>
      <c r="U1704" s="159"/>
    </row>
    <row r="1705" spans="20:21">
      <c r="T1705" s="159"/>
      <c r="U1705" s="159"/>
    </row>
    <row r="1706" spans="20:21">
      <c r="T1706" s="159"/>
      <c r="U1706" s="159"/>
    </row>
    <row r="1707" spans="20:21">
      <c r="T1707" s="159"/>
      <c r="U1707" s="159"/>
    </row>
    <row r="1708" spans="20:21">
      <c r="T1708" s="159"/>
      <c r="U1708" s="159"/>
    </row>
    <row r="1709" spans="20:21">
      <c r="T1709" s="159"/>
      <c r="U1709" s="159"/>
    </row>
    <row r="1710" spans="20:21">
      <c r="T1710" s="159"/>
      <c r="U1710" s="159"/>
    </row>
    <row r="1711" spans="20:21">
      <c r="T1711" s="159"/>
      <c r="U1711" s="159"/>
    </row>
    <row r="1712" spans="20:21">
      <c r="T1712" s="159"/>
      <c r="U1712" s="159"/>
    </row>
    <row r="1713" spans="20:21">
      <c r="T1713" s="159"/>
      <c r="U1713" s="159"/>
    </row>
    <row r="1714" spans="20:21">
      <c r="T1714" s="159"/>
      <c r="U1714" s="159"/>
    </row>
    <row r="1715" spans="20:21">
      <c r="T1715" s="159"/>
      <c r="U1715" s="159"/>
    </row>
    <row r="1716" spans="20:21">
      <c r="T1716" s="159"/>
      <c r="U1716" s="159"/>
    </row>
    <row r="1717" spans="20:21">
      <c r="T1717" s="159"/>
      <c r="U1717" s="159"/>
    </row>
    <row r="1718" spans="20:21">
      <c r="T1718" s="159"/>
      <c r="U1718" s="159"/>
    </row>
    <row r="1719" spans="20:21">
      <c r="T1719" s="159"/>
      <c r="U1719" s="159"/>
    </row>
    <row r="1720" spans="20:21">
      <c r="T1720" s="159"/>
      <c r="U1720" s="159"/>
    </row>
    <row r="1721" spans="20:21">
      <c r="T1721" s="159"/>
      <c r="U1721" s="159"/>
    </row>
    <row r="1722" spans="20:21">
      <c r="T1722" s="159"/>
      <c r="U1722" s="159"/>
    </row>
    <row r="1723" spans="20:21">
      <c r="T1723" s="159"/>
      <c r="U1723" s="159"/>
    </row>
    <row r="1724" spans="20:21">
      <c r="T1724" s="159"/>
      <c r="U1724" s="159"/>
    </row>
    <row r="1725" spans="20:21">
      <c r="T1725" s="159"/>
      <c r="U1725" s="159"/>
    </row>
    <row r="1726" spans="20:21">
      <c r="T1726" s="159"/>
      <c r="U1726" s="159"/>
    </row>
    <row r="1727" spans="20:21">
      <c r="T1727" s="159"/>
      <c r="U1727" s="159"/>
    </row>
    <row r="1728" spans="20:21">
      <c r="T1728" s="159"/>
      <c r="U1728" s="159"/>
    </row>
    <row r="1729" spans="20:21">
      <c r="T1729" s="159"/>
      <c r="U1729" s="159"/>
    </row>
    <row r="1730" spans="20:21">
      <c r="T1730" s="159"/>
      <c r="U1730" s="159"/>
    </row>
    <row r="1731" spans="20:21">
      <c r="T1731" s="159"/>
      <c r="U1731" s="159"/>
    </row>
    <row r="1732" spans="20:21">
      <c r="T1732" s="159"/>
      <c r="U1732" s="159"/>
    </row>
    <row r="1733" spans="20:21">
      <c r="T1733" s="159"/>
      <c r="U1733" s="159"/>
    </row>
    <row r="1734" spans="20:21">
      <c r="T1734" s="159"/>
      <c r="U1734" s="159"/>
    </row>
    <row r="1735" spans="20:21">
      <c r="T1735" s="159"/>
      <c r="U1735" s="159"/>
    </row>
    <row r="1736" spans="20:21">
      <c r="T1736" s="159"/>
      <c r="U1736" s="159"/>
    </row>
    <row r="1737" spans="20:21">
      <c r="T1737" s="159"/>
      <c r="U1737" s="159"/>
    </row>
    <row r="1738" spans="20:21">
      <c r="T1738" s="159"/>
      <c r="U1738" s="159"/>
    </row>
    <row r="1739" spans="20:21">
      <c r="T1739" s="159"/>
      <c r="U1739" s="159"/>
    </row>
    <row r="1740" spans="20:21">
      <c r="T1740" s="159"/>
      <c r="U1740" s="159"/>
    </row>
    <row r="1741" spans="20:21">
      <c r="T1741" s="159"/>
      <c r="U1741" s="159"/>
    </row>
    <row r="1742" spans="20:21">
      <c r="T1742" s="159"/>
      <c r="U1742" s="159"/>
    </row>
    <row r="1743" spans="20:21">
      <c r="T1743" s="159"/>
      <c r="U1743" s="159"/>
    </row>
    <row r="1744" spans="20:21">
      <c r="T1744" s="159"/>
      <c r="U1744" s="159"/>
    </row>
    <row r="1745" spans="20:21">
      <c r="T1745" s="159"/>
      <c r="U1745" s="159"/>
    </row>
    <row r="1746" spans="20:21">
      <c r="T1746" s="159"/>
      <c r="U1746" s="159"/>
    </row>
    <row r="1747" spans="20:21">
      <c r="T1747" s="159"/>
      <c r="U1747" s="159"/>
    </row>
    <row r="1748" spans="20:21">
      <c r="T1748" s="159"/>
      <c r="U1748" s="159"/>
    </row>
    <row r="1749" spans="20:21">
      <c r="T1749" s="159"/>
      <c r="U1749" s="159"/>
    </row>
    <row r="1750" spans="20:21">
      <c r="T1750" s="159"/>
      <c r="U1750" s="159"/>
    </row>
    <row r="1751" spans="20:21">
      <c r="T1751" s="159"/>
      <c r="U1751" s="159"/>
    </row>
    <row r="1752" spans="20:21">
      <c r="T1752" s="159"/>
      <c r="U1752" s="159"/>
    </row>
    <row r="1753" spans="20:21">
      <c r="T1753" s="159"/>
      <c r="U1753" s="159"/>
    </row>
    <row r="1754" spans="20:21">
      <c r="T1754" s="159"/>
      <c r="U1754" s="159"/>
    </row>
    <row r="1755" spans="20:21">
      <c r="T1755" s="159"/>
      <c r="U1755" s="159"/>
    </row>
    <row r="1756" spans="20:21">
      <c r="T1756" s="159"/>
      <c r="U1756" s="159"/>
    </row>
    <row r="1757" spans="20:21">
      <c r="T1757" s="159"/>
      <c r="U1757" s="159"/>
    </row>
    <row r="1758" spans="20:21">
      <c r="T1758" s="159"/>
      <c r="U1758" s="159"/>
    </row>
    <row r="1759" spans="20:21">
      <c r="T1759" s="159"/>
      <c r="U1759" s="159"/>
    </row>
    <row r="1760" spans="20:21">
      <c r="T1760" s="159"/>
      <c r="U1760" s="159"/>
    </row>
    <row r="1761" spans="20:21">
      <c r="T1761" s="159"/>
      <c r="U1761" s="159"/>
    </row>
    <row r="1762" spans="20:21">
      <c r="T1762" s="159"/>
      <c r="U1762" s="159"/>
    </row>
    <row r="1763" spans="20:21">
      <c r="T1763" s="159"/>
      <c r="U1763" s="159"/>
    </row>
    <row r="1764" spans="20:21">
      <c r="T1764" s="159"/>
      <c r="U1764" s="159"/>
    </row>
    <row r="1765" spans="20:21">
      <c r="T1765" s="159"/>
      <c r="U1765" s="159"/>
    </row>
    <row r="1766" spans="20:21">
      <c r="T1766" s="159"/>
      <c r="U1766" s="159"/>
    </row>
    <row r="1767" spans="20:21">
      <c r="T1767" s="159"/>
      <c r="U1767" s="159"/>
    </row>
    <row r="1768" spans="20:21">
      <c r="T1768" s="159"/>
      <c r="U1768" s="159"/>
    </row>
    <row r="1769" spans="20:21">
      <c r="T1769" s="159"/>
      <c r="U1769" s="159"/>
    </row>
    <row r="1770" spans="20:21">
      <c r="T1770" s="159"/>
      <c r="U1770" s="159"/>
    </row>
    <row r="1771" spans="20:21">
      <c r="T1771" s="159"/>
      <c r="U1771" s="159"/>
    </row>
    <row r="1772" spans="20:21">
      <c r="T1772" s="159"/>
      <c r="U1772" s="159"/>
    </row>
    <row r="1773" spans="20:21">
      <c r="T1773" s="159"/>
      <c r="U1773" s="159"/>
    </row>
    <row r="1774" spans="20:21">
      <c r="T1774" s="159"/>
      <c r="U1774" s="159"/>
    </row>
    <row r="1775" spans="20:21">
      <c r="T1775" s="159"/>
      <c r="U1775" s="159"/>
    </row>
    <row r="1776" spans="20:21">
      <c r="T1776" s="159"/>
      <c r="U1776" s="159"/>
    </row>
    <row r="1777" spans="20:21">
      <c r="T1777" s="159"/>
      <c r="U1777" s="159"/>
    </row>
    <row r="1778" spans="20:21">
      <c r="T1778" s="159"/>
      <c r="U1778" s="159"/>
    </row>
    <row r="1779" spans="20:21">
      <c r="T1779" s="159"/>
      <c r="U1779" s="159"/>
    </row>
    <row r="1780" spans="20:21">
      <c r="T1780" s="159"/>
      <c r="U1780" s="159"/>
    </row>
    <row r="1781" spans="20:21">
      <c r="T1781" s="159"/>
      <c r="U1781" s="159"/>
    </row>
    <row r="1782" spans="20:21">
      <c r="T1782" s="159"/>
      <c r="U1782" s="159"/>
    </row>
    <row r="1783" spans="20:21">
      <c r="T1783" s="159"/>
      <c r="U1783" s="159"/>
    </row>
    <row r="1784" spans="20:21">
      <c r="T1784" s="159"/>
      <c r="U1784" s="159"/>
    </row>
    <row r="1785" spans="20:21">
      <c r="T1785" s="159"/>
      <c r="U1785" s="159"/>
    </row>
    <row r="1786" spans="20:21">
      <c r="T1786" s="159"/>
      <c r="U1786" s="159"/>
    </row>
    <row r="1787" spans="20:21">
      <c r="T1787" s="159"/>
      <c r="U1787" s="159"/>
    </row>
    <row r="1788" spans="20:21">
      <c r="T1788" s="159"/>
      <c r="U1788" s="159"/>
    </row>
    <row r="1789" spans="20:21">
      <c r="T1789" s="159"/>
      <c r="U1789" s="159"/>
    </row>
    <row r="1790" spans="20:21">
      <c r="T1790" s="159"/>
      <c r="U1790" s="159"/>
    </row>
    <row r="1791" spans="20:21">
      <c r="T1791" s="159"/>
      <c r="U1791" s="159"/>
    </row>
    <row r="1792" spans="20:21">
      <c r="T1792" s="159"/>
      <c r="U1792" s="159"/>
    </row>
    <row r="1793" spans="20:21">
      <c r="T1793" s="159"/>
      <c r="U1793" s="159"/>
    </row>
    <row r="1794" spans="20:21">
      <c r="T1794" s="159"/>
      <c r="U1794" s="159"/>
    </row>
    <row r="1795" spans="20:21">
      <c r="T1795" s="159"/>
      <c r="U1795" s="159"/>
    </row>
    <row r="1796" spans="20:21">
      <c r="T1796" s="159"/>
      <c r="U1796" s="159"/>
    </row>
    <row r="1797" spans="20:21">
      <c r="T1797" s="159"/>
      <c r="U1797" s="159"/>
    </row>
    <row r="1798" spans="20:21">
      <c r="T1798" s="159"/>
      <c r="U1798" s="159"/>
    </row>
    <row r="1799" spans="20:21">
      <c r="T1799" s="159"/>
      <c r="U1799" s="159"/>
    </row>
    <row r="1800" spans="20:21">
      <c r="T1800" s="159"/>
      <c r="U1800" s="159"/>
    </row>
    <row r="1801" spans="20:21">
      <c r="T1801" s="159"/>
      <c r="U1801" s="159"/>
    </row>
    <row r="1802" spans="20:21">
      <c r="T1802" s="159"/>
      <c r="U1802" s="159"/>
    </row>
    <row r="1803" spans="20:21">
      <c r="T1803" s="159"/>
      <c r="U1803" s="159"/>
    </row>
    <row r="1804" spans="20:21">
      <c r="T1804" s="159"/>
      <c r="U1804" s="159"/>
    </row>
    <row r="1805" spans="20:21">
      <c r="T1805" s="159"/>
      <c r="U1805" s="159"/>
    </row>
    <row r="1806" spans="20:21">
      <c r="T1806" s="159"/>
      <c r="U1806" s="159"/>
    </row>
    <row r="1807" spans="20:21">
      <c r="T1807" s="159"/>
      <c r="U1807" s="159"/>
    </row>
    <row r="1808" spans="20:21">
      <c r="T1808" s="159"/>
      <c r="U1808" s="159"/>
    </row>
    <row r="1809" spans="20:21">
      <c r="T1809" s="159"/>
      <c r="U1809" s="159"/>
    </row>
    <row r="1810" spans="20:21">
      <c r="T1810" s="159"/>
      <c r="U1810" s="159"/>
    </row>
    <row r="1811" spans="20:21">
      <c r="T1811" s="159"/>
      <c r="U1811" s="159"/>
    </row>
    <row r="1812" spans="20:21">
      <c r="T1812" s="159"/>
      <c r="U1812" s="159"/>
    </row>
    <row r="1813" spans="20:21">
      <c r="T1813" s="159"/>
      <c r="U1813" s="159"/>
    </row>
    <row r="1814" spans="20:21">
      <c r="T1814" s="159"/>
      <c r="U1814" s="159"/>
    </row>
    <row r="1815" spans="20:21">
      <c r="T1815" s="159"/>
      <c r="U1815" s="159"/>
    </row>
    <row r="1816" spans="20:21">
      <c r="T1816" s="159"/>
      <c r="U1816" s="159"/>
    </row>
    <row r="1817" spans="20:21">
      <c r="T1817" s="159"/>
      <c r="U1817" s="159"/>
    </row>
    <row r="1818" spans="20:21">
      <c r="T1818" s="159"/>
      <c r="U1818" s="159"/>
    </row>
    <row r="1819" spans="20:21">
      <c r="T1819" s="159"/>
      <c r="U1819" s="159"/>
    </row>
    <row r="1820" spans="20:21">
      <c r="T1820" s="159"/>
      <c r="U1820" s="159"/>
    </row>
    <row r="1821" spans="20:21">
      <c r="T1821" s="159"/>
      <c r="U1821" s="159"/>
    </row>
    <row r="1822" spans="20:21">
      <c r="T1822" s="159"/>
      <c r="U1822" s="159"/>
    </row>
    <row r="1823" spans="20:21">
      <c r="T1823" s="159"/>
      <c r="U1823" s="159"/>
    </row>
    <row r="1824" spans="20:21">
      <c r="T1824" s="159"/>
      <c r="U1824" s="159"/>
    </row>
    <row r="1825" spans="20:21">
      <c r="T1825" s="159"/>
      <c r="U1825" s="159"/>
    </row>
    <row r="1826" spans="20:21">
      <c r="T1826" s="159"/>
      <c r="U1826" s="159"/>
    </row>
    <row r="1827" spans="20:21">
      <c r="T1827" s="159"/>
      <c r="U1827" s="159"/>
    </row>
    <row r="1828" spans="20:21">
      <c r="T1828" s="159"/>
      <c r="U1828" s="159"/>
    </row>
    <row r="1829" spans="20:21">
      <c r="T1829" s="159"/>
      <c r="U1829" s="159"/>
    </row>
    <row r="1830" spans="20:21">
      <c r="T1830" s="159"/>
      <c r="U1830" s="159"/>
    </row>
    <row r="1831" spans="20:21">
      <c r="T1831" s="159"/>
      <c r="U1831" s="159"/>
    </row>
    <row r="1832" spans="20:21">
      <c r="T1832" s="159"/>
      <c r="U1832" s="159"/>
    </row>
    <row r="1833" spans="20:21">
      <c r="T1833" s="159"/>
      <c r="U1833" s="159"/>
    </row>
    <row r="1834" spans="20:21">
      <c r="T1834" s="159"/>
      <c r="U1834" s="159"/>
    </row>
    <row r="1835" spans="20:21">
      <c r="T1835" s="159"/>
      <c r="U1835" s="159"/>
    </row>
    <row r="1836" spans="20:21">
      <c r="T1836" s="159"/>
      <c r="U1836" s="159"/>
    </row>
    <row r="1837" spans="20:21">
      <c r="T1837" s="159"/>
      <c r="U1837" s="159"/>
    </row>
    <row r="1838" spans="20:21">
      <c r="T1838" s="159"/>
      <c r="U1838" s="159"/>
    </row>
    <row r="1839" spans="20:21">
      <c r="T1839" s="159"/>
      <c r="U1839" s="159"/>
    </row>
    <row r="1840" spans="20:21">
      <c r="T1840" s="159"/>
      <c r="U1840" s="159"/>
    </row>
    <row r="1841" spans="20:21">
      <c r="T1841" s="159"/>
      <c r="U1841" s="159"/>
    </row>
    <row r="1842" spans="20:21">
      <c r="T1842" s="159"/>
      <c r="U1842" s="159"/>
    </row>
    <row r="1843" spans="20:21">
      <c r="T1843" s="159"/>
      <c r="U1843" s="159"/>
    </row>
    <row r="1844" spans="20:21">
      <c r="T1844" s="159"/>
      <c r="U1844" s="159"/>
    </row>
    <row r="1845" spans="20:21">
      <c r="T1845" s="159"/>
      <c r="U1845" s="159"/>
    </row>
    <row r="1846" spans="20:21">
      <c r="T1846" s="159"/>
      <c r="U1846" s="159"/>
    </row>
    <row r="1847" spans="20:21">
      <c r="T1847" s="159"/>
      <c r="U1847" s="159"/>
    </row>
    <row r="1848" spans="20:21">
      <c r="T1848" s="159"/>
      <c r="U1848" s="159"/>
    </row>
    <row r="1849" spans="20:21">
      <c r="T1849" s="159"/>
      <c r="U1849" s="159"/>
    </row>
    <row r="1850" spans="20:21">
      <c r="T1850" s="159"/>
      <c r="U1850" s="159"/>
    </row>
    <row r="1851" spans="20:21">
      <c r="T1851" s="159"/>
      <c r="U1851" s="159"/>
    </row>
    <row r="1852" spans="20:21">
      <c r="T1852" s="159"/>
      <c r="U1852" s="159"/>
    </row>
    <row r="1853" spans="20:21">
      <c r="T1853" s="159"/>
      <c r="U1853" s="159"/>
    </row>
    <row r="1854" spans="20:21">
      <c r="T1854" s="159"/>
      <c r="U1854" s="159"/>
    </row>
    <row r="1855" spans="20:21">
      <c r="T1855" s="159"/>
      <c r="U1855" s="159"/>
    </row>
    <row r="1856" spans="20:21">
      <c r="T1856" s="159"/>
      <c r="U1856" s="159"/>
    </row>
    <row r="1857" spans="20:21">
      <c r="T1857" s="159"/>
      <c r="U1857" s="159"/>
    </row>
    <row r="1858" spans="20:21">
      <c r="T1858" s="159"/>
      <c r="U1858" s="159"/>
    </row>
    <row r="1859" spans="20:21">
      <c r="T1859" s="159"/>
      <c r="U1859" s="159"/>
    </row>
    <row r="1860" spans="20:21">
      <c r="T1860" s="159"/>
      <c r="U1860" s="159"/>
    </row>
    <row r="1861" spans="20:21">
      <c r="T1861" s="159"/>
      <c r="U1861" s="159"/>
    </row>
    <row r="1862" spans="20:21">
      <c r="T1862" s="159"/>
      <c r="U1862" s="159"/>
    </row>
    <row r="1863" spans="20:21">
      <c r="T1863" s="159"/>
      <c r="U1863" s="159"/>
    </row>
    <row r="1864" spans="20:21">
      <c r="T1864" s="159"/>
      <c r="U1864" s="159"/>
    </row>
    <row r="1865" spans="20:21">
      <c r="T1865" s="159"/>
      <c r="U1865" s="159"/>
    </row>
    <row r="1866" spans="20:21">
      <c r="T1866" s="159"/>
      <c r="U1866" s="159"/>
    </row>
    <row r="1867" spans="20:21">
      <c r="T1867" s="159"/>
      <c r="U1867" s="159"/>
    </row>
    <row r="1868" spans="20:21">
      <c r="T1868" s="159"/>
      <c r="U1868" s="159"/>
    </row>
    <row r="1869" spans="20:21">
      <c r="T1869" s="159"/>
      <c r="U1869" s="159"/>
    </row>
    <row r="1870" spans="20:21">
      <c r="T1870" s="159"/>
      <c r="U1870" s="159"/>
    </row>
    <row r="1871" spans="20:21">
      <c r="T1871" s="159"/>
      <c r="U1871" s="159"/>
    </row>
    <row r="1872" spans="20:21">
      <c r="T1872" s="159"/>
      <c r="U1872" s="159"/>
    </row>
    <row r="1873" spans="20:21">
      <c r="T1873" s="159"/>
      <c r="U1873" s="159"/>
    </row>
    <row r="1874" spans="20:21">
      <c r="T1874" s="159"/>
      <c r="U1874" s="159"/>
    </row>
    <row r="1875" spans="20:21">
      <c r="T1875" s="159"/>
      <c r="U1875" s="159"/>
    </row>
    <row r="1876" spans="20:21">
      <c r="T1876" s="159"/>
      <c r="U1876" s="159"/>
    </row>
    <row r="1877" spans="20:21">
      <c r="T1877" s="159"/>
      <c r="U1877" s="159"/>
    </row>
    <row r="1878" spans="20:21">
      <c r="T1878" s="159"/>
      <c r="U1878" s="159"/>
    </row>
    <row r="1879" spans="20:21">
      <c r="T1879" s="159"/>
      <c r="U1879" s="159"/>
    </row>
    <row r="1880" spans="20:21">
      <c r="T1880" s="159"/>
      <c r="U1880" s="159"/>
    </row>
    <row r="1881" spans="20:21">
      <c r="T1881" s="159"/>
      <c r="U1881" s="159"/>
    </row>
    <row r="1882" spans="20:21">
      <c r="T1882" s="159"/>
      <c r="U1882" s="159"/>
    </row>
    <row r="1883" spans="20:21">
      <c r="T1883" s="159"/>
      <c r="U1883" s="159"/>
    </row>
    <row r="1884" spans="20:21">
      <c r="T1884" s="159"/>
      <c r="U1884" s="159"/>
    </row>
    <row r="1885" spans="20:21">
      <c r="T1885" s="159"/>
      <c r="U1885" s="159"/>
    </row>
    <row r="1886" spans="20:21">
      <c r="T1886" s="159"/>
      <c r="U1886" s="159"/>
    </row>
    <row r="1887" spans="20:21">
      <c r="T1887" s="159"/>
      <c r="U1887" s="159"/>
    </row>
    <row r="1888" spans="20:21">
      <c r="T1888" s="159"/>
      <c r="U1888" s="159"/>
    </row>
    <row r="1889" spans="20:21">
      <c r="T1889" s="159"/>
      <c r="U1889" s="159"/>
    </row>
    <row r="1890" spans="20:21">
      <c r="T1890" s="159"/>
      <c r="U1890" s="159"/>
    </row>
    <row r="1891" spans="20:21">
      <c r="T1891" s="159"/>
      <c r="U1891" s="159"/>
    </row>
    <row r="1892" spans="20:21">
      <c r="T1892" s="159"/>
      <c r="U1892" s="159"/>
    </row>
    <row r="1893" spans="20:21">
      <c r="T1893" s="159"/>
      <c r="U1893" s="159"/>
    </row>
    <row r="1894" spans="20:21">
      <c r="T1894" s="159"/>
      <c r="U1894" s="159"/>
    </row>
    <row r="1895" spans="20:21">
      <c r="T1895" s="159"/>
      <c r="U1895" s="159"/>
    </row>
    <row r="1896" spans="20:21">
      <c r="T1896" s="159"/>
      <c r="U1896" s="159"/>
    </row>
    <row r="1897" spans="20:21">
      <c r="T1897" s="159"/>
      <c r="U1897" s="159"/>
    </row>
    <row r="1898" spans="20:21">
      <c r="T1898" s="159"/>
      <c r="U1898" s="159"/>
    </row>
    <row r="1899" spans="20:21">
      <c r="T1899" s="159"/>
      <c r="U1899" s="159"/>
    </row>
    <row r="1900" spans="20:21">
      <c r="T1900" s="159"/>
      <c r="U1900" s="159"/>
    </row>
    <row r="1901" spans="20:21">
      <c r="T1901" s="159"/>
      <c r="U1901" s="159"/>
    </row>
    <row r="1902" spans="20:21">
      <c r="T1902" s="159"/>
      <c r="U1902" s="159"/>
    </row>
    <row r="1903" spans="20:21">
      <c r="T1903" s="159"/>
      <c r="U1903" s="159"/>
    </row>
    <row r="1904" spans="20:21">
      <c r="T1904" s="159"/>
      <c r="U1904" s="159"/>
    </row>
    <row r="1905" spans="20:21">
      <c r="T1905" s="159"/>
      <c r="U1905" s="159"/>
    </row>
    <row r="1906" spans="20:21">
      <c r="T1906" s="159"/>
      <c r="U1906" s="159"/>
    </row>
    <row r="1907" spans="20:21">
      <c r="T1907" s="159"/>
      <c r="U1907" s="159"/>
    </row>
    <row r="1908" spans="20:21">
      <c r="T1908" s="159"/>
      <c r="U1908" s="159"/>
    </row>
    <row r="1909" spans="20:21">
      <c r="T1909" s="159"/>
      <c r="U1909" s="159"/>
    </row>
    <row r="1910" spans="20:21">
      <c r="T1910" s="159"/>
      <c r="U1910" s="159"/>
    </row>
    <row r="1911" spans="20:21">
      <c r="T1911" s="159"/>
      <c r="U1911" s="159"/>
    </row>
    <row r="1912" spans="20:21">
      <c r="T1912" s="159"/>
      <c r="U1912" s="159"/>
    </row>
    <row r="1913" spans="20:21">
      <c r="T1913" s="159"/>
      <c r="U1913" s="159"/>
    </row>
    <row r="1914" spans="20:21">
      <c r="T1914" s="159"/>
      <c r="U1914" s="159"/>
    </row>
    <row r="1915" spans="20:21">
      <c r="T1915" s="159"/>
      <c r="U1915" s="159"/>
    </row>
    <row r="1916" spans="20:21">
      <c r="T1916" s="159"/>
      <c r="U1916" s="159"/>
    </row>
    <row r="1917" spans="20:21">
      <c r="T1917" s="159"/>
      <c r="U1917" s="159"/>
    </row>
    <row r="1918" spans="20:21">
      <c r="T1918" s="159"/>
      <c r="U1918" s="159"/>
    </row>
    <row r="1919" spans="20:21">
      <c r="T1919" s="159"/>
      <c r="U1919" s="159"/>
    </row>
    <row r="1920" spans="20:21">
      <c r="T1920" s="159"/>
      <c r="U1920" s="159"/>
    </row>
    <row r="1921" spans="20:21">
      <c r="T1921" s="159"/>
      <c r="U1921" s="159"/>
    </row>
    <row r="1922" spans="20:21">
      <c r="T1922" s="159"/>
      <c r="U1922" s="159"/>
    </row>
    <row r="1923" spans="20:21">
      <c r="T1923" s="159"/>
      <c r="U1923" s="159"/>
    </row>
    <row r="1924" spans="20:21">
      <c r="T1924" s="159"/>
      <c r="U1924" s="159"/>
    </row>
    <row r="1925" spans="20:21">
      <c r="T1925" s="159"/>
      <c r="U1925" s="159"/>
    </row>
    <row r="1926" spans="20:21">
      <c r="T1926" s="159"/>
      <c r="U1926" s="159"/>
    </row>
    <row r="1927" spans="20:21">
      <c r="T1927" s="159"/>
      <c r="U1927" s="159"/>
    </row>
    <row r="1928" spans="20:21">
      <c r="T1928" s="159"/>
      <c r="U1928" s="159"/>
    </row>
    <row r="1929" spans="20:21">
      <c r="T1929" s="159"/>
      <c r="U1929" s="159"/>
    </row>
    <row r="1930" spans="20:21">
      <c r="T1930" s="159"/>
      <c r="U1930" s="159"/>
    </row>
    <row r="1931" spans="20:21">
      <c r="T1931" s="159"/>
      <c r="U1931" s="159"/>
    </row>
    <row r="1932" spans="20:21">
      <c r="T1932" s="159"/>
      <c r="U1932" s="159"/>
    </row>
    <row r="1933" spans="20:21">
      <c r="T1933" s="159"/>
      <c r="U1933" s="159"/>
    </row>
    <row r="1934" spans="20:21">
      <c r="T1934" s="159"/>
      <c r="U1934" s="159"/>
    </row>
    <row r="1935" spans="20:21">
      <c r="T1935" s="159"/>
      <c r="U1935" s="159"/>
    </row>
    <row r="1936" spans="20:21">
      <c r="T1936" s="159"/>
      <c r="U1936" s="159"/>
    </row>
    <row r="1937" spans="20:21">
      <c r="T1937" s="159"/>
      <c r="U1937" s="159"/>
    </row>
    <row r="1938" spans="20:21">
      <c r="T1938" s="159"/>
      <c r="U1938" s="159"/>
    </row>
    <row r="1939" spans="20:21">
      <c r="T1939" s="159"/>
      <c r="U1939" s="159"/>
    </row>
    <row r="1940" spans="20:21">
      <c r="T1940" s="159"/>
      <c r="U1940" s="159"/>
    </row>
    <row r="1941" spans="20:21">
      <c r="T1941" s="159"/>
      <c r="U1941" s="159"/>
    </row>
    <row r="1942" spans="20:21">
      <c r="T1942" s="159"/>
      <c r="U1942" s="159"/>
    </row>
    <row r="1943" spans="20:21">
      <c r="T1943" s="159"/>
      <c r="U1943" s="159"/>
    </row>
    <row r="1944" spans="20:21">
      <c r="T1944" s="159"/>
      <c r="U1944" s="159"/>
    </row>
    <row r="1945" spans="20:21">
      <c r="T1945" s="159"/>
      <c r="U1945" s="159"/>
    </row>
    <row r="1946" spans="20:21">
      <c r="T1946" s="159"/>
      <c r="U1946" s="159"/>
    </row>
    <row r="1947" spans="20:21">
      <c r="T1947" s="159"/>
      <c r="U1947" s="159"/>
    </row>
    <row r="1948" spans="20:21">
      <c r="T1948" s="159"/>
      <c r="U1948" s="159"/>
    </row>
    <row r="1949" spans="20:21">
      <c r="T1949" s="159"/>
      <c r="U1949" s="159"/>
    </row>
    <row r="1950" spans="20:21">
      <c r="T1950" s="159"/>
      <c r="U1950" s="159"/>
    </row>
    <row r="1951" spans="20:21">
      <c r="T1951" s="159"/>
      <c r="U1951" s="159"/>
    </row>
    <row r="1952" spans="20:21">
      <c r="T1952" s="159"/>
      <c r="U1952" s="159"/>
    </row>
    <row r="1953" spans="20:21">
      <c r="T1953" s="159"/>
      <c r="U1953" s="159"/>
    </row>
    <row r="1954" spans="20:21">
      <c r="T1954" s="159"/>
      <c r="U1954" s="159"/>
    </row>
    <row r="1955" spans="20:21">
      <c r="T1955" s="159"/>
      <c r="U1955" s="159"/>
    </row>
    <row r="1956" spans="20:21">
      <c r="T1956" s="159"/>
      <c r="U1956" s="159"/>
    </row>
    <row r="1957" spans="20:21">
      <c r="T1957" s="159"/>
      <c r="U1957" s="159"/>
    </row>
    <row r="1958" spans="20:21">
      <c r="T1958" s="159"/>
      <c r="U1958" s="159"/>
    </row>
    <row r="1959" spans="20:21">
      <c r="T1959" s="159"/>
      <c r="U1959" s="159"/>
    </row>
    <row r="1960" spans="20:21">
      <c r="T1960" s="159"/>
      <c r="U1960" s="159"/>
    </row>
    <row r="1961" spans="20:21">
      <c r="T1961" s="159"/>
      <c r="U1961" s="159"/>
    </row>
    <row r="1962" spans="20:21">
      <c r="T1962" s="159"/>
      <c r="U1962" s="159"/>
    </row>
    <row r="1963" spans="20:21">
      <c r="T1963" s="159"/>
      <c r="U1963" s="159"/>
    </row>
    <row r="1964" spans="20:21">
      <c r="T1964" s="159"/>
      <c r="U1964" s="159"/>
    </row>
    <row r="1965" spans="20:21">
      <c r="T1965" s="159"/>
      <c r="U1965" s="159"/>
    </row>
    <row r="1966" spans="20:21">
      <c r="T1966" s="159"/>
      <c r="U1966" s="159"/>
    </row>
    <row r="1967" spans="20:21">
      <c r="T1967" s="159"/>
      <c r="U1967" s="159"/>
    </row>
    <row r="1968" spans="20:21">
      <c r="T1968" s="159"/>
      <c r="U1968" s="159"/>
    </row>
    <row r="1969" spans="20:21">
      <c r="T1969" s="159"/>
      <c r="U1969" s="159"/>
    </row>
    <row r="1970" spans="20:21">
      <c r="T1970" s="159"/>
      <c r="U1970" s="159"/>
    </row>
    <row r="1971" spans="20:21">
      <c r="T1971" s="159"/>
      <c r="U1971" s="159"/>
    </row>
    <row r="1972" spans="20:21">
      <c r="T1972" s="159"/>
      <c r="U1972" s="159"/>
    </row>
    <row r="1973" spans="20:21">
      <c r="T1973" s="159"/>
      <c r="U1973" s="159"/>
    </row>
    <row r="1974" spans="20:21">
      <c r="T1974" s="159"/>
      <c r="U1974" s="159"/>
    </row>
    <row r="1975" spans="20:21">
      <c r="T1975" s="159"/>
      <c r="U1975" s="159"/>
    </row>
    <row r="1976" spans="20:21">
      <c r="T1976" s="159"/>
      <c r="U1976" s="159"/>
    </row>
    <row r="1977" spans="20:21">
      <c r="T1977" s="159"/>
      <c r="U1977" s="159"/>
    </row>
    <row r="1978" spans="20:21">
      <c r="T1978" s="159"/>
      <c r="U1978" s="159"/>
    </row>
    <row r="1979" spans="20:21">
      <c r="T1979" s="159"/>
      <c r="U1979" s="159"/>
    </row>
    <row r="1980" spans="20:21">
      <c r="T1980" s="159"/>
      <c r="U1980" s="159"/>
    </row>
    <row r="1981" spans="20:21">
      <c r="T1981" s="159"/>
      <c r="U1981" s="159"/>
    </row>
    <row r="1982" spans="20:21">
      <c r="T1982" s="159"/>
      <c r="U1982" s="159"/>
    </row>
    <row r="1983" spans="20:21">
      <c r="T1983" s="159"/>
      <c r="U1983" s="159"/>
    </row>
    <row r="1984" spans="20:21">
      <c r="T1984" s="159"/>
      <c r="U1984" s="159"/>
    </row>
    <row r="1985" spans="20:21">
      <c r="T1985" s="159"/>
      <c r="U1985" s="159"/>
    </row>
    <row r="1986" spans="20:21">
      <c r="T1986" s="159"/>
      <c r="U1986" s="159"/>
    </row>
    <row r="1987" spans="20:21">
      <c r="T1987" s="159"/>
      <c r="U1987" s="159"/>
    </row>
    <row r="1988" spans="20:21">
      <c r="T1988" s="159"/>
      <c r="U1988" s="159"/>
    </row>
    <row r="1989" spans="20:21">
      <c r="T1989" s="159"/>
      <c r="U1989" s="159"/>
    </row>
    <row r="1990" spans="20:21">
      <c r="T1990" s="159"/>
      <c r="U1990" s="159"/>
    </row>
    <row r="1991" spans="20:21">
      <c r="T1991" s="159"/>
      <c r="U1991" s="159"/>
    </row>
    <row r="1992" spans="20:21">
      <c r="T1992" s="159"/>
      <c r="U1992" s="159"/>
    </row>
    <row r="1993" spans="20:21">
      <c r="T1993" s="159"/>
      <c r="U1993" s="159"/>
    </row>
    <row r="1994" spans="20:21">
      <c r="T1994" s="159"/>
      <c r="U1994" s="159"/>
    </row>
    <row r="1995" spans="20:21">
      <c r="T1995" s="159"/>
      <c r="U1995" s="159"/>
    </row>
    <row r="1996" spans="20:21">
      <c r="T1996" s="159"/>
      <c r="U1996" s="159"/>
    </row>
    <row r="1997" spans="20:21">
      <c r="T1997" s="159"/>
      <c r="U1997" s="159"/>
    </row>
    <row r="1998" spans="20:21">
      <c r="T1998" s="159"/>
      <c r="U1998" s="159"/>
    </row>
    <row r="1999" spans="20:21">
      <c r="T1999" s="159"/>
      <c r="U1999" s="159"/>
    </row>
    <row r="2000" spans="20:21">
      <c r="T2000" s="159"/>
      <c r="U2000" s="159"/>
    </row>
    <row r="2001" spans="20:21">
      <c r="T2001" s="159"/>
      <c r="U2001" s="159"/>
    </row>
    <row r="2002" spans="20:21">
      <c r="T2002" s="159"/>
      <c r="U2002" s="159"/>
    </row>
    <row r="2003" spans="20:21">
      <c r="T2003" s="159"/>
      <c r="U2003" s="159"/>
    </row>
    <row r="2004" spans="20:21">
      <c r="T2004" s="159"/>
      <c r="U2004" s="159"/>
    </row>
    <row r="2005" spans="20:21">
      <c r="T2005" s="159"/>
      <c r="U2005" s="159"/>
    </row>
    <row r="2006" spans="20:21">
      <c r="T2006" s="159"/>
      <c r="U2006" s="159"/>
    </row>
    <row r="2007" spans="20:21">
      <c r="T2007" s="159"/>
      <c r="U2007" s="159"/>
    </row>
    <row r="2008" spans="20:21">
      <c r="T2008" s="159"/>
      <c r="U2008" s="159"/>
    </row>
    <row r="2009" spans="20:21">
      <c r="T2009" s="159"/>
      <c r="U2009" s="159"/>
    </row>
    <row r="2010" spans="20:21">
      <c r="T2010" s="159"/>
      <c r="U2010" s="159"/>
    </row>
    <row r="2011" spans="20:21">
      <c r="T2011" s="159"/>
      <c r="U2011" s="159"/>
    </row>
    <row r="2012" spans="20:21">
      <c r="T2012" s="159"/>
      <c r="U2012" s="159"/>
    </row>
    <row r="2013" spans="20:21">
      <c r="T2013" s="159"/>
      <c r="U2013" s="159"/>
    </row>
    <row r="2014" spans="20:21">
      <c r="T2014" s="159"/>
      <c r="U2014" s="159"/>
    </row>
    <row r="2015" spans="20:21">
      <c r="T2015" s="159"/>
      <c r="U2015" s="159"/>
    </row>
    <row r="2016" spans="20:21">
      <c r="T2016" s="159"/>
      <c r="U2016" s="159"/>
    </row>
    <row r="2017" spans="20:21">
      <c r="T2017" s="159"/>
      <c r="U2017" s="159"/>
    </row>
    <row r="2018" spans="20:21">
      <c r="T2018" s="159"/>
      <c r="U2018" s="159"/>
    </row>
    <row r="2019" spans="20:21">
      <c r="T2019" s="159"/>
      <c r="U2019" s="159"/>
    </row>
    <row r="2020" spans="20:21">
      <c r="T2020" s="159"/>
      <c r="U2020" s="159"/>
    </row>
    <row r="2021" spans="20:21">
      <c r="T2021" s="159"/>
      <c r="U2021" s="159"/>
    </row>
    <row r="2022" spans="20:21">
      <c r="T2022" s="159"/>
      <c r="U2022" s="159"/>
    </row>
    <row r="2023" spans="20:21">
      <c r="T2023" s="159"/>
      <c r="U2023" s="159"/>
    </row>
    <row r="2024" spans="20:21">
      <c r="T2024" s="159"/>
      <c r="U2024" s="159"/>
    </row>
    <row r="2025" spans="20:21">
      <c r="T2025" s="159"/>
      <c r="U2025" s="159"/>
    </row>
    <row r="2026" spans="20:21">
      <c r="T2026" s="159"/>
      <c r="U2026" s="159"/>
    </row>
    <row r="2027" spans="20:21">
      <c r="T2027" s="159"/>
      <c r="U2027" s="159"/>
    </row>
    <row r="2028" spans="20:21">
      <c r="T2028" s="159"/>
      <c r="U2028" s="159"/>
    </row>
    <row r="2029" spans="20:21">
      <c r="T2029" s="159"/>
      <c r="U2029" s="159"/>
    </row>
    <row r="2030" spans="20:21">
      <c r="T2030" s="159"/>
      <c r="U2030" s="159"/>
    </row>
    <row r="2031" spans="20:21">
      <c r="T2031" s="159"/>
      <c r="U2031" s="159"/>
    </row>
    <row r="2032" spans="20:21">
      <c r="T2032" s="159"/>
      <c r="U2032" s="159"/>
    </row>
    <row r="2033" spans="20:21">
      <c r="T2033" s="159"/>
      <c r="U2033" s="159"/>
    </row>
    <row r="2034" spans="20:21">
      <c r="T2034" s="159"/>
      <c r="U2034" s="159"/>
    </row>
    <row r="2035" spans="20:21">
      <c r="T2035" s="159"/>
      <c r="U2035" s="159"/>
    </row>
    <row r="2036" spans="20:21">
      <c r="T2036" s="159"/>
      <c r="U2036" s="159"/>
    </row>
    <row r="2037" spans="20:21">
      <c r="T2037" s="159"/>
      <c r="U2037" s="159"/>
    </row>
    <row r="2038" spans="20:21">
      <c r="T2038" s="159"/>
      <c r="U2038" s="159"/>
    </row>
    <row r="2039" spans="20:21">
      <c r="T2039" s="159"/>
      <c r="U2039" s="159"/>
    </row>
    <row r="2040" spans="20:21">
      <c r="T2040" s="159"/>
      <c r="U2040" s="159"/>
    </row>
    <row r="2041" spans="20:21">
      <c r="T2041" s="159"/>
      <c r="U2041" s="159"/>
    </row>
    <row r="2042" spans="20:21">
      <c r="T2042" s="159"/>
      <c r="U2042" s="159"/>
    </row>
    <row r="2043" spans="20:21">
      <c r="T2043" s="159"/>
      <c r="U2043" s="159"/>
    </row>
    <row r="2044" spans="20:21">
      <c r="T2044" s="159"/>
      <c r="U2044" s="159"/>
    </row>
    <row r="2045" spans="20:21">
      <c r="T2045" s="159"/>
      <c r="U2045" s="159"/>
    </row>
    <row r="2046" spans="20:21">
      <c r="T2046" s="159"/>
      <c r="U2046" s="159"/>
    </row>
    <row r="2047" spans="20:21">
      <c r="T2047" s="159"/>
      <c r="U2047" s="159"/>
    </row>
    <row r="2048" spans="20:21">
      <c r="T2048" s="159"/>
      <c r="U2048" s="159"/>
    </row>
    <row r="2049" spans="20:21">
      <c r="T2049" s="159"/>
      <c r="U2049" s="159"/>
    </row>
    <row r="2050" spans="20:21">
      <c r="T2050" s="159"/>
      <c r="U2050" s="159"/>
    </row>
    <row r="2051" spans="20:21">
      <c r="T2051" s="159"/>
      <c r="U2051" s="159"/>
    </row>
    <row r="2052" spans="20:21">
      <c r="T2052" s="159"/>
      <c r="U2052" s="159"/>
    </row>
    <row r="2053" spans="20:21">
      <c r="T2053" s="159"/>
      <c r="U2053" s="159"/>
    </row>
    <row r="2054" spans="20:21">
      <c r="T2054" s="159"/>
      <c r="U2054" s="159"/>
    </row>
    <row r="2055" spans="20:21">
      <c r="T2055" s="159"/>
      <c r="U2055" s="159"/>
    </row>
    <row r="2056" spans="20:21">
      <c r="T2056" s="159"/>
      <c r="U2056" s="159"/>
    </row>
    <row r="2057" spans="20:21">
      <c r="T2057" s="159"/>
      <c r="U2057" s="159"/>
    </row>
    <row r="2058" spans="20:21">
      <c r="T2058" s="159"/>
      <c r="U2058" s="159"/>
    </row>
    <row r="2059" spans="20:21">
      <c r="T2059" s="159"/>
      <c r="U2059" s="159"/>
    </row>
    <row r="2060" spans="20:21">
      <c r="T2060" s="159"/>
      <c r="U2060" s="159"/>
    </row>
    <row r="2061" spans="20:21">
      <c r="T2061" s="159"/>
      <c r="U2061" s="159"/>
    </row>
    <row r="2062" spans="20:21">
      <c r="T2062" s="159"/>
      <c r="U2062" s="159"/>
    </row>
    <row r="2063" spans="20:21">
      <c r="T2063" s="159"/>
      <c r="U2063" s="159"/>
    </row>
    <row r="2064" spans="20:21">
      <c r="T2064" s="159"/>
      <c r="U2064" s="159"/>
    </row>
    <row r="2065" spans="20:21">
      <c r="T2065" s="159"/>
      <c r="U2065" s="159"/>
    </row>
    <row r="2066" spans="20:21">
      <c r="T2066" s="159"/>
      <c r="U2066" s="159"/>
    </row>
    <row r="2067" spans="20:21">
      <c r="T2067" s="159"/>
      <c r="U2067" s="159"/>
    </row>
    <row r="2068" spans="20:21">
      <c r="T2068" s="159"/>
      <c r="U2068" s="159"/>
    </row>
    <row r="2069" spans="20:21">
      <c r="T2069" s="159"/>
      <c r="U2069" s="159"/>
    </row>
    <row r="2070" spans="20:21">
      <c r="T2070" s="159"/>
      <c r="U2070" s="159"/>
    </row>
    <row r="2071" spans="20:21">
      <c r="T2071" s="159"/>
      <c r="U2071" s="159"/>
    </row>
    <row r="2072" spans="20:21">
      <c r="T2072" s="159"/>
      <c r="U2072" s="159"/>
    </row>
    <row r="2073" spans="20:21">
      <c r="T2073" s="159"/>
      <c r="U2073" s="159"/>
    </row>
    <row r="2074" spans="20:21">
      <c r="T2074" s="159"/>
      <c r="U2074" s="159"/>
    </row>
    <row r="2075" spans="20:21">
      <c r="T2075" s="159"/>
      <c r="U2075" s="159"/>
    </row>
    <row r="2076" spans="20:21">
      <c r="T2076" s="159"/>
      <c r="U2076" s="159"/>
    </row>
    <row r="2077" spans="20:21">
      <c r="T2077" s="159"/>
      <c r="U2077" s="159"/>
    </row>
    <row r="2078" spans="20:21">
      <c r="T2078" s="159"/>
      <c r="U2078" s="159"/>
    </row>
    <row r="2079" spans="20:21">
      <c r="T2079" s="159"/>
      <c r="U2079" s="159"/>
    </row>
    <row r="2080" spans="20:21">
      <c r="T2080" s="159"/>
      <c r="U2080" s="159"/>
    </row>
    <row r="2081" spans="20:21">
      <c r="T2081" s="159"/>
      <c r="U2081" s="159"/>
    </row>
    <row r="2082" spans="20:21">
      <c r="T2082" s="159"/>
      <c r="U2082" s="159"/>
    </row>
    <row r="2083" spans="20:21">
      <c r="T2083" s="159"/>
      <c r="U2083" s="159"/>
    </row>
    <row r="2084" spans="20:21">
      <c r="T2084" s="159"/>
      <c r="U2084" s="159"/>
    </row>
    <row r="2085" spans="20:21">
      <c r="T2085" s="159"/>
      <c r="U2085" s="159"/>
    </row>
    <row r="2086" spans="20:21">
      <c r="T2086" s="159"/>
      <c r="U2086" s="159"/>
    </row>
    <row r="2087" spans="20:21">
      <c r="T2087" s="159"/>
      <c r="U2087" s="159"/>
    </row>
    <row r="2088" spans="20:21">
      <c r="T2088" s="159"/>
      <c r="U2088" s="159"/>
    </row>
    <row r="2089" spans="20:21">
      <c r="T2089" s="159"/>
      <c r="U2089" s="159"/>
    </row>
    <row r="2090" spans="20:21">
      <c r="T2090" s="159"/>
      <c r="U2090" s="159"/>
    </row>
    <row r="2091" spans="20:21">
      <c r="T2091" s="159"/>
      <c r="U2091" s="159"/>
    </row>
    <row r="2092" spans="20:21">
      <c r="T2092" s="159"/>
      <c r="U2092" s="159"/>
    </row>
    <row r="2093" spans="20:21">
      <c r="T2093" s="159"/>
      <c r="U2093" s="159"/>
    </row>
    <row r="2094" spans="20:21">
      <c r="T2094" s="159"/>
      <c r="U2094" s="159"/>
    </row>
    <row r="2095" spans="20:21">
      <c r="T2095" s="159"/>
      <c r="U2095" s="159"/>
    </row>
    <row r="2096" spans="20:21">
      <c r="T2096" s="159"/>
      <c r="U2096" s="159"/>
    </row>
    <row r="2097" spans="20:21">
      <c r="T2097" s="159"/>
      <c r="U2097" s="159"/>
    </row>
    <row r="2098" spans="20:21">
      <c r="T2098" s="159"/>
      <c r="U2098" s="159"/>
    </row>
    <row r="2099" spans="20:21">
      <c r="T2099" s="159"/>
      <c r="U2099" s="159"/>
    </row>
    <row r="2100" spans="20:21">
      <c r="T2100" s="159"/>
      <c r="U2100" s="159"/>
    </row>
    <row r="2101" spans="20:21">
      <c r="T2101" s="159"/>
      <c r="U2101" s="159"/>
    </row>
    <row r="2102" spans="20:21">
      <c r="T2102" s="159"/>
      <c r="U2102" s="159"/>
    </row>
    <row r="2103" spans="20:21">
      <c r="T2103" s="159"/>
      <c r="U2103" s="159"/>
    </row>
    <row r="2104" spans="20:21">
      <c r="T2104" s="159"/>
      <c r="U2104" s="159"/>
    </row>
    <row r="2105" spans="20:21">
      <c r="T2105" s="159"/>
      <c r="U2105" s="159"/>
    </row>
    <row r="2106" spans="20:21">
      <c r="T2106" s="159"/>
      <c r="U2106" s="159"/>
    </row>
    <row r="2107" spans="20:21">
      <c r="T2107" s="159"/>
      <c r="U2107" s="159"/>
    </row>
    <row r="2108" spans="20:21">
      <c r="T2108" s="159"/>
      <c r="U2108" s="159"/>
    </row>
    <row r="2109" spans="20:21">
      <c r="T2109" s="159"/>
      <c r="U2109" s="159"/>
    </row>
    <row r="2110" spans="20:21">
      <c r="T2110" s="159"/>
      <c r="U2110" s="159"/>
    </row>
    <row r="2111" spans="20:21">
      <c r="T2111" s="159"/>
      <c r="U2111" s="159"/>
    </row>
    <row r="2112" spans="20:21">
      <c r="T2112" s="159"/>
      <c r="U2112" s="159"/>
    </row>
    <row r="2113" spans="20:21">
      <c r="T2113" s="159"/>
      <c r="U2113" s="159"/>
    </row>
    <row r="2114" spans="20:21">
      <c r="T2114" s="159"/>
      <c r="U2114" s="159"/>
    </row>
    <row r="2115" spans="20:21">
      <c r="T2115" s="159"/>
      <c r="U2115" s="159"/>
    </row>
    <row r="2116" spans="20:21">
      <c r="T2116" s="159"/>
      <c r="U2116" s="159"/>
    </row>
    <row r="2117" spans="20:21">
      <c r="T2117" s="159"/>
      <c r="U2117" s="159"/>
    </row>
    <row r="2118" spans="20:21">
      <c r="T2118" s="159"/>
      <c r="U2118" s="159"/>
    </row>
    <row r="2119" spans="20:21">
      <c r="T2119" s="159"/>
      <c r="U2119" s="159"/>
    </row>
    <row r="2120" spans="20:21">
      <c r="T2120" s="159"/>
      <c r="U2120" s="159"/>
    </row>
    <row r="2121" spans="20:21">
      <c r="T2121" s="159"/>
      <c r="U2121" s="159"/>
    </row>
    <row r="2122" spans="20:21">
      <c r="T2122" s="159"/>
      <c r="U2122" s="159"/>
    </row>
    <row r="2123" spans="20:21">
      <c r="T2123" s="159"/>
      <c r="U2123" s="159"/>
    </row>
    <row r="2124" spans="20:21">
      <c r="T2124" s="159"/>
      <c r="U2124" s="159"/>
    </row>
    <row r="2125" spans="20:21">
      <c r="T2125" s="159"/>
      <c r="U2125" s="159"/>
    </row>
    <row r="2126" spans="20:21">
      <c r="T2126" s="159"/>
      <c r="U2126" s="159"/>
    </row>
    <row r="2127" spans="20:21">
      <c r="T2127" s="159"/>
      <c r="U2127" s="159"/>
    </row>
    <row r="2128" spans="20:21">
      <c r="T2128" s="159"/>
      <c r="U2128" s="159"/>
    </row>
    <row r="2129" spans="20:21">
      <c r="T2129" s="159"/>
      <c r="U2129" s="159"/>
    </row>
    <row r="2130" spans="20:21">
      <c r="T2130" s="159"/>
      <c r="U2130" s="159"/>
    </row>
    <row r="2131" spans="20:21">
      <c r="T2131" s="159"/>
      <c r="U2131" s="159"/>
    </row>
    <row r="2132" spans="20:21">
      <c r="T2132" s="159"/>
      <c r="U2132" s="159"/>
    </row>
    <row r="2133" spans="20:21">
      <c r="T2133" s="159"/>
      <c r="U2133" s="159"/>
    </row>
    <row r="2134" spans="20:21">
      <c r="T2134" s="159"/>
      <c r="U2134" s="159"/>
    </row>
    <row r="2135" spans="20:21">
      <c r="T2135" s="159"/>
      <c r="U2135" s="159"/>
    </row>
    <row r="2136" spans="20:21">
      <c r="T2136" s="159"/>
      <c r="U2136" s="159"/>
    </row>
    <row r="2137" spans="20:21">
      <c r="T2137" s="159"/>
      <c r="U2137" s="159"/>
    </row>
    <row r="2138" spans="20:21">
      <c r="T2138" s="159"/>
      <c r="U2138" s="159"/>
    </row>
    <row r="2139" spans="20:21">
      <c r="T2139" s="159"/>
      <c r="U2139" s="159"/>
    </row>
    <row r="2140" spans="20:21">
      <c r="T2140" s="159"/>
      <c r="U2140" s="159"/>
    </row>
    <row r="2141" spans="20:21">
      <c r="T2141" s="159"/>
      <c r="U2141" s="159"/>
    </row>
    <row r="2142" spans="20:21">
      <c r="T2142" s="159"/>
      <c r="U2142" s="159"/>
    </row>
    <row r="2143" spans="20:21">
      <c r="T2143" s="159"/>
      <c r="U2143" s="159"/>
    </row>
    <row r="2144" spans="20:21">
      <c r="T2144" s="159"/>
      <c r="U2144" s="159"/>
    </row>
    <row r="2145" spans="20:21">
      <c r="T2145" s="159"/>
      <c r="U2145" s="159"/>
    </row>
    <row r="2146" spans="20:21">
      <c r="T2146" s="159"/>
      <c r="U2146" s="159"/>
    </row>
    <row r="2147" spans="20:21">
      <c r="T2147" s="159"/>
      <c r="U2147" s="159"/>
    </row>
    <row r="2148" spans="20:21">
      <c r="T2148" s="159"/>
      <c r="U2148" s="159"/>
    </row>
    <row r="2149" spans="20:21">
      <c r="T2149" s="159"/>
      <c r="U2149" s="159"/>
    </row>
    <row r="2150" spans="20:21">
      <c r="T2150" s="159"/>
      <c r="U2150" s="159"/>
    </row>
    <row r="2151" spans="20:21">
      <c r="T2151" s="159"/>
      <c r="U2151" s="159"/>
    </row>
    <row r="2152" spans="20:21">
      <c r="T2152" s="159"/>
      <c r="U2152" s="159"/>
    </row>
    <row r="2153" spans="20:21">
      <c r="T2153" s="159"/>
      <c r="U2153" s="159"/>
    </row>
    <row r="2154" spans="20:21">
      <c r="T2154" s="159"/>
      <c r="U2154" s="159"/>
    </row>
    <row r="2155" spans="20:21">
      <c r="T2155" s="159"/>
      <c r="U2155" s="159"/>
    </row>
    <row r="2156" spans="20:21">
      <c r="T2156" s="159"/>
      <c r="U2156" s="159"/>
    </row>
    <row r="2157" spans="20:21">
      <c r="T2157" s="159"/>
      <c r="U2157" s="159"/>
    </row>
    <row r="2158" spans="20:21">
      <c r="T2158" s="159"/>
      <c r="U2158" s="159"/>
    </row>
    <row r="2159" spans="20:21">
      <c r="T2159" s="159"/>
      <c r="U2159" s="159"/>
    </row>
    <row r="2160" spans="20:21">
      <c r="T2160" s="159"/>
      <c r="U2160" s="159"/>
    </row>
    <row r="2161" spans="20:21">
      <c r="T2161" s="159"/>
      <c r="U2161" s="159"/>
    </row>
    <row r="2162" spans="20:21">
      <c r="T2162" s="159"/>
      <c r="U2162" s="159"/>
    </row>
    <row r="2163" spans="20:21">
      <c r="T2163" s="159"/>
      <c r="U2163" s="159"/>
    </row>
    <row r="2164" spans="20:21">
      <c r="T2164" s="159"/>
      <c r="U2164" s="159"/>
    </row>
    <row r="2165" spans="20:21">
      <c r="T2165" s="159"/>
      <c r="U2165" s="159"/>
    </row>
    <row r="2166" spans="20:21">
      <c r="T2166" s="159"/>
      <c r="U2166" s="159"/>
    </row>
    <row r="2167" spans="20:21">
      <c r="T2167" s="159"/>
      <c r="U2167" s="159"/>
    </row>
    <row r="2168" spans="20:21">
      <c r="T2168" s="159"/>
      <c r="U2168" s="159"/>
    </row>
    <row r="2169" spans="20:21">
      <c r="T2169" s="159"/>
      <c r="U2169" s="159"/>
    </row>
    <row r="2170" spans="20:21">
      <c r="T2170" s="159"/>
      <c r="U2170" s="159"/>
    </row>
    <row r="2171" spans="20:21">
      <c r="T2171" s="159"/>
      <c r="U2171" s="159"/>
    </row>
    <row r="2172" spans="20:21">
      <c r="T2172" s="159"/>
      <c r="U2172" s="159"/>
    </row>
    <row r="2173" spans="20:21">
      <c r="T2173" s="159"/>
      <c r="U2173" s="159"/>
    </row>
    <row r="2174" spans="20:21">
      <c r="T2174" s="159"/>
      <c r="U2174" s="159"/>
    </row>
    <row r="2175" spans="20:21">
      <c r="T2175" s="159"/>
      <c r="U2175" s="159"/>
    </row>
    <row r="2176" spans="20:21">
      <c r="T2176" s="159"/>
      <c r="U2176" s="159"/>
    </row>
    <row r="2177" spans="20:21">
      <c r="T2177" s="159"/>
      <c r="U2177" s="159"/>
    </row>
    <row r="2178" spans="20:21">
      <c r="T2178" s="159"/>
      <c r="U2178" s="159"/>
    </row>
    <row r="2179" spans="20:21">
      <c r="T2179" s="159"/>
      <c r="U2179" s="159"/>
    </row>
    <row r="2180" spans="20:21">
      <c r="T2180" s="159"/>
      <c r="U2180" s="159"/>
    </row>
    <row r="2181" spans="20:21">
      <c r="T2181" s="159"/>
      <c r="U2181" s="159"/>
    </row>
    <row r="2182" spans="20:21">
      <c r="T2182" s="159"/>
      <c r="U2182" s="159"/>
    </row>
    <row r="2183" spans="20:21">
      <c r="T2183" s="159"/>
      <c r="U2183" s="159"/>
    </row>
    <row r="2184" spans="20:21">
      <c r="T2184" s="159"/>
      <c r="U2184" s="159"/>
    </row>
    <row r="2185" spans="20:21">
      <c r="T2185" s="159"/>
      <c r="U2185" s="159"/>
    </row>
    <row r="2186" spans="20:21">
      <c r="T2186" s="159"/>
      <c r="U2186" s="159"/>
    </row>
    <row r="2187" spans="20:21">
      <c r="T2187" s="159"/>
      <c r="U2187" s="159"/>
    </row>
    <row r="2188" spans="20:21">
      <c r="T2188" s="159"/>
      <c r="U2188" s="159"/>
    </row>
    <row r="2189" spans="20:21">
      <c r="T2189" s="159"/>
      <c r="U2189" s="159"/>
    </row>
    <row r="2190" spans="20:21">
      <c r="T2190" s="159"/>
      <c r="U2190" s="159"/>
    </row>
    <row r="2191" spans="20:21">
      <c r="T2191" s="159"/>
      <c r="U2191" s="159"/>
    </row>
    <row r="2192" spans="20:21">
      <c r="T2192" s="159"/>
      <c r="U2192" s="159"/>
    </row>
    <row r="2193" spans="20:21">
      <c r="T2193" s="159"/>
      <c r="U2193" s="159"/>
    </row>
    <row r="2194" spans="20:21">
      <c r="T2194" s="159"/>
      <c r="U2194" s="159"/>
    </row>
    <row r="2195" spans="20:21">
      <c r="T2195" s="159"/>
      <c r="U2195" s="159"/>
    </row>
    <row r="2196" spans="20:21">
      <c r="T2196" s="159"/>
      <c r="U2196" s="159"/>
    </row>
    <row r="2197" spans="20:21">
      <c r="T2197" s="159"/>
      <c r="U2197" s="159"/>
    </row>
    <row r="2198" spans="20:21">
      <c r="T2198" s="159"/>
      <c r="U2198" s="159"/>
    </row>
    <row r="2199" spans="20:21">
      <c r="T2199" s="159"/>
      <c r="U2199" s="159"/>
    </row>
    <row r="2200" spans="20:21">
      <c r="T2200" s="159"/>
      <c r="U2200" s="159"/>
    </row>
    <row r="2201" spans="20:21">
      <c r="T2201" s="159"/>
      <c r="U2201" s="159"/>
    </row>
    <row r="2202" spans="20:21">
      <c r="T2202" s="159"/>
      <c r="U2202" s="159"/>
    </row>
    <row r="2203" spans="20:21">
      <c r="T2203" s="159"/>
      <c r="U2203" s="159"/>
    </row>
    <row r="2204" spans="20:21">
      <c r="T2204" s="159"/>
      <c r="U2204" s="159"/>
    </row>
    <row r="2205" spans="20:21">
      <c r="T2205" s="159"/>
      <c r="U2205" s="159"/>
    </row>
    <row r="2206" spans="20:21">
      <c r="T2206" s="159"/>
      <c r="U2206" s="159"/>
    </row>
    <row r="2207" spans="20:21">
      <c r="T2207" s="159"/>
      <c r="U2207" s="159"/>
    </row>
    <row r="2208" spans="20:21">
      <c r="T2208" s="159"/>
      <c r="U2208" s="159"/>
    </row>
    <row r="2209" spans="20:21">
      <c r="T2209" s="159"/>
      <c r="U2209" s="159"/>
    </row>
    <row r="2210" spans="20:21">
      <c r="T2210" s="159"/>
      <c r="U2210" s="159"/>
    </row>
    <row r="2211" spans="20:21">
      <c r="T2211" s="159"/>
      <c r="U2211" s="159"/>
    </row>
    <row r="2212" spans="20:21">
      <c r="T2212" s="159"/>
      <c r="U2212" s="159"/>
    </row>
    <row r="2213" spans="20:21">
      <c r="T2213" s="159"/>
      <c r="U2213" s="159"/>
    </row>
    <row r="2214" spans="20:21">
      <c r="T2214" s="159"/>
      <c r="U2214" s="159"/>
    </row>
    <row r="2215" spans="20:21">
      <c r="T2215" s="159"/>
      <c r="U2215" s="159"/>
    </row>
    <row r="2216" spans="20:21">
      <c r="T2216" s="159"/>
      <c r="U2216" s="159"/>
    </row>
    <row r="2217" spans="20:21">
      <c r="T2217" s="159"/>
      <c r="U2217" s="159"/>
    </row>
    <row r="2218" spans="20:21">
      <c r="T2218" s="159"/>
      <c r="U2218" s="159"/>
    </row>
    <row r="2219" spans="20:21">
      <c r="T2219" s="159"/>
      <c r="U2219" s="159"/>
    </row>
    <row r="2220" spans="20:21">
      <c r="T2220" s="159"/>
      <c r="U2220" s="159"/>
    </row>
    <row r="2221" spans="20:21">
      <c r="T2221" s="159"/>
      <c r="U2221" s="159"/>
    </row>
    <row r="2222" spans="20:21">
      <c r="T2222" s="159"/>
      <c r="U2222" s="159"/>
    </row>
    <row r="2223" spans="20:21">
      <c r="T2223" s="159"/>
      <c r="U2223" s="159"/>
    </row>
    <row r="2224" spans="20:21">
      <c r="T2224" s="159"/>
      <c r="U2224" s="159"/>
    </row>
    <row r="2225" spans="20:21">
      <c r="T2225" s="159"/>
      <c r="U2225" s="159"/>
    </row>
    <row r="2226" spans="20:21">
      <c r="T2226" s="159"/>
      <c r="U2226" s="159"/>
    </row>
    <row r="2227" spans="20:21">
      <c r="T2227" s="159"/>
      <c r="U2227" s="159"/>
    </row>
    <row r="2228" spans="20:21">
      <c r="T2228" s="159"/>
      <c r="U2228" s="159"/>
    </row>
    <row r="2229" spans="20:21">
      <c r="T2229" s="159"/>
      <c r="U2229" s="159"/>
    </row>
    <row r="2230" spans="20:21">
      <c r="T2230" s="159"/>
      <c r="U2230" s="159"/>
    </row>
    <row r="2231" spans="20:21">
      <c r="T2231" s="159"/>
      <c r="U2231" s="159"/>
    </row>
    <row r="2232" spans="20:21">
      <c r="T2232" s="159"/>
      <c r="U2232" s="159"/>
    </row>
    <row r="2233" spans="20:21">
      <c r="T2233" s="159"/>
      <c r="U2233" s="159"/>
    </row>
    <row r="2234" spans="20:21">
      <c r="T2234" s="159"/>
      <c r="U2234" s="159"/>
    </row>
    <row r="2235" spans="20:21">
      <c r="T2235" s="159"/>
      <c r="U2235" s="159"/>
    </row>
    <row r="2236" spans="20:21">
      <c r="T2236" s="159"/>
      <c r="U2236" s="159"/>
    </row>
    <row r="2237" spans="20:21">
      <c r="T2237" s="159"/>
      <c r="U2237" s="159"/>
    </row>
    <row r="2238" spans="20:21">
      <c r="T2238" s="159"/>
      <c r="U2238" s="159"/>
    </row>
    <row r="2239" spans="20:21">
      <c r="T2239" s="159"/>
      <c r="U2239" s="159"/>
    </row>
    <row r="2240" spans="20:21">
      <c r="T2240" s="159"/>
      <c r="U2240" s="159"/>
    </row>
    <row r="2241" spans="20:21">
      <c r="T2241" s="159"/>
      <c r="U2241" s="159"/>
    </row>
    <row r="2242" spans="20:21">
      <c r="T2242" s="159"/>
      <c r="U2242" s="159"/>
    </row>
    <row r="2243" spans="20:21">
      <c r="T2243" s="159"/>
      <c r="U2243" s="159"/>
    </row>
    <row r="2244" spans="20:21">
      <c r="T2244" s="159"/>
      <c r="U2244" s="159"/>
    </row>
    <row r="2245" spans="20:21">
      <c r="T2245" s="159"/>
      <c r="U2245" s="159"/>
    </row>
    <row r="2246" spans="20:21">
      <c r="T2246" s="159"/>
      <c r="U2246" s="159"/>
    </row>
    <row r="2247" spans="20:21">
      <c r="T2247" s="159"/>
      <c r="U2247" s="159"/>
    </row>
    <row r="2248" spans="20:21">
      <c r="T2248" s="159"/>
      <c r="U2248" s="159"/>
    </row>
    <row r="2249" spans="20:21">
      <c r="T2249" s="159"/>
      <c r="U2249" s="159"/>
    </row>
    <row r="2250" spans="20:21">
      <c r="T2250" s="159"/>
      <c r="U2250" s="159"/>
    </row>
    <row r="2251" spans="20:21">
      <c r="T2251" s="159"/>
      <c r="U2251" s="159"/>
    </row>
    <row r="2252" spans="20:21">
      <c r="T2252" s="159"/>
      <c r="U2252" s="159"/>
    </row>
    <row r="2253" spans="20:21">
      <c r="T2253" s="159"/>
      <c r="U2253" s="159"/>
    </row>
    <row r="2254" spans="20:21">
      <c r="T2254" s="159"/>
      <c r="U2254" s="159"/>
    </row>
    <row r="2255" spans="20:21">
      <c r="T2255" s="159"/>
      <c r="U2255" s="159"/>
    </row>
    <row r="2256" spans="20:21">
      <c r="T2256" s="159"/>
      <c r="U2256" s="159"/>
    </row>
    <row r="2257" spans="20:21">
      <c r="T2257" s="159"/>
      <c r="U2257" s="159"/>
    </row>
    <row r="2258" spans="20:21">
      <c r="T2258" s="159"/>
      <c r="U2258" s="159"/>
    </row>
    <row r="2259" spans="20:21">
      <c r="T2259" s="159"/>
      <c r="U2259" s="159"/>
    </row>
    <row r="2260" spans="20:21">
      <c r="T2260" s="159"/>
      <c r="U2260" s="159"/>
    </row>
    <row r="2261" spans="20:21">
      <c r="T2261" s="159"/>
      <c r="U2261" s="159"/>
    </row>
    <row r="2262" spans="20:21">
      <c r="T2262" s="159"/>
      <c r="U2262" s="159"/>
    </row>
    <row r="2263" spans="20:21">
      <c r="T2263" s="159"/>
      <c r="U2263" s="159"/>
    </row>
    <row r="2264" spans="20:21">
      <c r="T2264" s="159"/>
      <c r="U2264" s="159"/>
    </row>
    <row r="2265" spans="20:21">
      <c r="T2265" s="159"/>
      <c r="U2265" s="159"/>
    </row>
    <row r="2266" spans="20:21">
      <c r="T2266" s="159"/>
      <c r="U2266" s="159"/>
    </row>
    <row r="2267" spans="20:21">
      <c r="T2267" s="159"/>
      <c r="U2267" s="159"/>
    </row>
    <row r="2268" spans="20:21">
      <c r="T2268" s="159"/>
      <c r="U2268" s="159"/>
    </row>
    <row r="2269" spans="20:21">
      <c r="T2269" s="159"/>
      <c r="U2269" s="159"/>
    </row>
    <row r="2270" spans="20:21">
      <c r="T2270" s="159"/>
      <c r="U2270" s="159"/>
    </row>
    <row r="2271" spans="20:21">
      <c r="T2271" s="159"/>
      <c r="U2271" s="159"/>
    </row>
    <row r="2272" spans="20:21">
      <c r="T2272" s="159"/>
      <c r="U2272" s="159"/>
    </row>
    <row r="2273" spans="20:21">
      <c r="T2273" s="159"/>
      <c r="U2273" s="159"/>
    </row>
    <row r="2274" spans="20:21">
      <c r="T2274" s="159"/>
      <c r="U2274" s="159"/>
    </row>
    <row r="2275" spans="20:21">
      <c r="T2275" s="159"/>
      <c r="U2275" s="159"/>
    </row>
    <row r="2276" spans="20:21">
      <c r="T2276" s="159"/>
      <c r="U2276" s="159"/>
    </row>
    <row r="2277" spans="20:21">
      <c r="T2277" s="159"/>
      <c r="U2277" s="159"/>
    </row>
    <row r="2278" spans="20:21">
      <c r="T2278" s="159"/>
      <c r="U2278" s="159"/>
    </row>
    <row r="2279" spans="20:21">
      <c r="T2279" s="159"/>
      <c r="U2279" s="159"/>
    </row>
    <row r="2280" spans="20:21">
      <c r="T2280" s="159"/>
      <c r="U2280" s="159"/>
    </row>
    <row r="2281" spans="20:21">
      <c r="T2281" s="159"/>
      <c r="U2281" s="159"/>
    </row>
    <row r="2282" spans="20:21">
      <c r="T2282" s="159"/>
      <c r="U2282" s="159"/>
    </row>
    <row r="2283" spans="20:21">
      <c r="T2283" s="159"/>
      <c r="U2283" s="159"/>
    </row>
    <row r="2284" spans="20:21">
      <c r="T2284" s="159"/>
      <c r="U2284" s="159"/>
    </row>
    <row r="2285" spans="20:21">
      <c r="T2285" s="159"/>
      <c r="U2285" s="159"/>
    </row>
    <row r="2286" spans="20:21">
      <c r="T2286" s="159"/>
      <c r="U2286" s="159"/>
    </row>
    <row r="2287" spans="20:21">
      <c r="T2287" s="159"/>
      <c r="U2287" s="159"/>
    </row>
    <row r="2288" spans="20:21">
      <c r="T2288" s="159"/>
      <c r="U2288" s="159"/>
    </row>
    <row r="2289" spans="20:21">
      <c r="T2289" s="159"/>
      <c r="U2289" s="159"/>
    </row>
    <row r="2290" spans="20:21">
      <c r="T2290" s="159"/>
      <c r="U2290" s="159"/>
    </row>
    <row r="2291" spans="20:21">
      <c r="T2291" s="159"/>
      <c r="U2291" s="159"/>
    </row>
    <row r="2292" spans="20:21">
      <c r="T2292" s="159"/>
      <c r="U2292" s="159"/>
    </row>
    <row r="2293" spans="20:21">
      <c r="T2293" s="159"/>
      <c r="U2293" s="159"/>
    </row>
    <row r="2294" spans="20:21">
      <c r="T2294" s="159"/>
      <c r="U2294" s="159"/>
    </row>
    <row r="2295" spans="20:21">
      <c r="T2295" s="159"/>
      <c r="U2295" s="159"/>
    </row>
    <row r="2296" spans="20:21">
      <c r="T2296" s="159"/>
      <c r="U2296" s="159"/>
    </row>
    <row r="2297" spans="20:21">
      <c r="T2297" s="159"/>
      <c r="U2297" s="159"/>
    </row>
    <row r="2298" spans="20:21">
      <c r="T2298" s="159"/>
      <c r="U2298" s="159"/>
    </row>
    <row r="2299" spans="20:21">
      <c r="T2299" s="159"/>
      <c r="U2299" s="159"/>
    </row>
    <row r="2300" spans="20:21">
      <c r="T2300" s="159"/>
      <c r="U2300" s="159"/>
    </row>
    <row r="2301" spans="20:21">
      <c r="T2301" s="159"/>
      <c r="U2301" s="159"/>
    </row>
    <row r="2302" spans="20:21">
      <c r="T2302" s="159"/>
      <c r="U2302" s="159"/>
    </row>
    <row r="2303" spans="20:21">
      <c r="T2303" s="159"/>
      <c r="U2303" s="159"/>
    </row>
    <row r="2304" spans="20:21">
      <c r="T2304" s="159"/>
      <c r="U2304" s="159"/>
    </row>
    <row r="2305" spans="20:21">
      <c r="T2305" s="159"/>
      <c r="U2305" s="159"/>
    </row>
    <row r="2306" spans="20:21">
      <c r="T2306" s="159"/>
      <c r="U2306" s="159"/>
    </row>
    <row r="2307" spans="20:21">
      <c r="T2307" s="159"/>
      <c r="U2307" s="159"/>
    </row>
    <row r="2308" spans="20:21">
      <c r="T2308" s="159"/>
      <c r="U2308" s="159"/>
    </row>
    <row r="2309" spans="20:21">
      <c r="T2309" s="159"/>
      <c r="U2309" s="159"/>
    </row>
    <row r="2310" spans="20:21">
      <c r="T2310" s="159"/>
      <c r="U2310" s="159"/>
    </row>
    <row r="2311" spans="20:21">
      <c r="T2311" s="159"/>
      <c r="U2311" s="159"/>
    </row>
    <row r="2312" spans="20:21">
      <c r="T2312" s="159"/>
      <c r="U2312" s="159"/>
    </row>
    <row r="2313" spans="20:21">
      <c r="T2313" s="159"/>
      <c r="U2313" s="159"/>
    </row>
    <row r="2314" spans="20:21">
      <c r="T2314" s="159"/>
      <c r="U2314" s="159"/>
    </row>
    <row r="2315" spans="20:21">
      <c r="T2315" s="159"/>
      <c r="U2315" s="159"/>
    </row>
    <row r="2316" spans="20:21">
      <c r="T2316" s="159"/>
      <c r="U2316" s="159"/>
    </row>
    <row r="2317" spans="20:21">
      <c r="T2317" s="159"/>
      <c r="U2317" s="159"/>
    </row>
    <row r="2318" spans="20:21">
      <c r="T2318" s="159"/>
      <c r="U2318" s="159"/>
    </row>
    <row r="2319" spans="20:21">
      <c r="T2319" s="159"/>
      <c r="U2319" s="159"/>
    </row>
    <row r="2320" spans="20:21">
      <c r="T2320" s="159"/>
      <c r="U2320" s="159"/>
    </row>
    <row r="2321" spans="20:21">
      <c r="T2321" s="159"/>
      <c r="U2321" s="159"/>
    </row>
    <row r="2322" spans="20:21">
      <c r="T2322" s="159"/>
      <c r="U2322" s="159"/>
    </row>
    <row r="2323" spans="20:21">
      <c r="T2323" s="159"/>
      <c r="U2323" s="159"/>
    </row>
    <row r="2324" spans="20:21">
      <c r="T2324" s="159"/>
      <c r="U2324" s="159"/>
    </row>
    <row r="2325" spans="20:21">
      <c r="T2325" s="159"/>
      <c r="U2325" s="159"/>
    </row>
    <row r="2326" spans="20:21">
      <c r="T2326" s="159"/>
      <c r="U2326" s="159"/>
    </row>
    <row r="2327" spans="20:21">
      <c r="T2327" s="159"/>
      <c r="U2327" s="159"/>
    </row>
    <row r="2328" spans="20:21">
      <c r="T2328" s="159"/>
      <c r="U2328" s="159"/>
    </row>
    <row r="2329" spans="20:21">
      <c r="T2329" s="159"/>
      <c r="U2329" s="159"/>
    </row>
    <row r="2330" spans="20:21">
      <c r="T2330" s="159"/>
      <c r="U2330" s="159"/>
    </row>
    <row r="2331" spans="20:21">
      <c r="T2331" s="159"/>
      <c r="U2331" s="159"/>
    </row>
    <row r="2332" spans="20:21">
      <c r="T2332" s="159"/>
      <c r="U2332" s="159"/>
    </row>
    <row r="2333" spans="20:21">
      <c r="T2333" s="159"/>
      <c r="U2333" s="159"/>
    </row>
    <row r="2334" spans="20:21">
      <c r="T2334" s="159"/>
      <c r="U2334" s="159"/>
    </row>
    <row r="2335" spans="20:21">
      <c r="T2335" s="159"/>
      <c r="U2335" s="159"/>
    </row>
    <row r="2336" spans="20:21">
      <c r="T2336" s="159"/>
      <c r="U2336" s="159"/>
    </row>
    <row r="2337" spans="20:21">
      <c r="T2337" s="159"/>
      <c r="U2337" s="159"/>
    </row>
    <row r="2338" spans="20:21">
      <c r="T2338" s="159"/>
      <c r="U2338" s="159"/>
    </row>
    <row r="2339" spans="20:21">
      <c r="T2339" s="159"/>
      <c r="U2339" s="159"/>
    </row>
    <row r="2340" spans="20:21">
      <c r="T2340" s="159"/>
      <c r="U2340" s="159"/>
    </row>
    <row r="2341" spans="20:21">
      <c r="T2341" s="159"/>
      <c r="U2341" s="159"/>
    </row>
    <row r="2342" spans="20:21">
      <c r="T2342" s="159"/>
      <c r="U2342" s="159"/>
    </row>
    <row r="2343" spans="20:21">
      <c r="T2343" s="159"/>
      <c r="U2343" s="159"/>
    </row>
    <row r="2344" spans="20:21">
      <c r="T2344" s="159"/>
      <c r="U2344" s="159"/>
    </row>
    <row r="2345" spans="20:21">
      <c r="T2345" s="159"/>
      <c r="U2345" s="159"/>
    </row>
    <row r="2346" spans="20:21">
      <c r="T2346" s="159"/>
      <c r="U2346" s="159"/>
    </row>
    <row r="2347" spans="20:21">
      <c r="T2347" s="159"/>
      <c r="U2347" s="159"/>
    </row>
    <row r="2348" spans="20:21">
      <c r="T2348" s="159"/>
      <c r="U2348" s="159"/>
    </row>
    <row r="2349" spans="20:21">
      <c r="T2349" s="159"/>
      <c r="U2349" s="159"/>
    </row>
    <row r="2350" spans="20:21">
      <c r="T2350" s="159"/>
      <c r="U2350" s="159"/>
    </row>
    <row r="2351" spans="20:21">
      <c r="T2351" s="159"/>
      <c r="U2351" s="159"/>
    </row>
    <row r="2352" spans="20:21">
      <c r="T2352" s="159"/>
      <c r="U2352" s="159"/>
    </row>
    <row r="2353" spans="20:21">
      <c r="T2353" s="159"/>
      <c r="U2353" s="159"/>
    </row>
    <row r="2354" spans="20:21">
      <c r="T2354" s="159"/>
      <c r="U2354" s="159"/>
    </row>
    <row r="2355" spans="20:21">
      <c r="T2355" s="159"/>
      <c r="U2355" s="159"/>
    </row>
    <row r="2356" spans="20:21">
      <c r="T2356" s="159"/>
      <c r="U2356" s="159"/>
    </row>
    <row r="2357" spans="20:21">
      <c r="T2357" s="159"/>
      <c r="U2357" s="159"/>
    </row>
    <row r="2358" spans="20:21">
      <c r="T2358" s="159"/>
      <c r="U2358" s="159"/>
    </row>
    <row r="2359" spans="20:21">
      <c r="T2359" s="159"/>
      <c r="U2359" s="159"/>
    </row>
    <row r="2360" spans="20:21">
      <c r="T2360" s="159"/>
      <c r="U2360" s="159"/>
    </row>
    <row r="2361" spans="20:21">
      <c r="T2361" s="159"/>
      <c r="U2361" s="159"/>
    </row>
    <row r="2362" spans="20:21">
      <c r="T2362" s="159"/>
      <c r="U2362" s="159"/>
    </row>
    <row r="2363" spans="20:21">
      <c r="T2363" s="159"/>
      <c r="U2363" s="159"/>
    </row>
    <row r="2364" spans="20:21">
      <c r="T2364" s="159"/>
      <c r="U2364" s="159"/>
    </row>
    <row r="2365" spans="20:21">
      <c r="T2365" s="159"/>
      <c r="U2365" s="159"/>
    </row>
    <row r="2366" spans="20:21">
      <c r="T2366" s="159"/>
      <c r="U2366" s="159"/>
    </row>
    <row r="2367" spans="20:21">
      <c r="T2367" s="159"/>
      <c r="U2367" s="159"/>
    </row>
    <row r="2368" spans="20:21">
      <c r="T2368" s="159"/>
      <c r="U2368" s="159"/>
    </row>
    <row r="2369" spans="20:21">
      <c r="T2369" s="159"/>
      <c r="U2369" s="159"/>
    </row>
    <row r="2370" spans="20:21">
      <c r="T2370" s="159"/>
      <c r="U2370" s="159"/>
    </row>
    <row r="2371" spans="20:21">
      <c r="T2371" s="159"/>
      <c r="U2371" s="159"/>
    </row>
    <row r="2372" spans="20:21">
      <c r="T2372" s="159"/>
      <c r="U2372" s="159"/>
    </row>
    <row r="2373" spans="20:21">
      <c r="T2373" s="159"/>
      <c r="U2373" s="159"/>
    </row>
    <row r="2374" spans="20:21">
      <c r="T2374" s="159"/>
      <c r="U2374" s="159"/>
    </row>
    <row r="2375" spans="20:21">
      <c r="T2375" s="159"/>
      <c r="U2375" s="159"/>
    </row>
    <row r="2376" spans="20:21">
      <c r="T2376" s="159"/>
      <c r="U2376" s="159"/>
    </row>
    <row r="2377" spans="20:21">
      <c r="T2377" s="159"/>
      <c r="U2377" s="159"/>
    </row>
    <row r="2378" spans="20:21">
      <c r="T2378" s="159"/>
      <c r="U2378" s="159"/>
    </row>
    <row r="2379" spans="20:21">
      <c r="T2379" s="159"/>
      <c r="U2379" s="159"/>
    </row>
    <row r="2380" spans="20:21">
      <c r="T2380" s="159"/>
      <c r="U2380" s="159"/>
    </row>
    <row r="2381" spans="20:21">
      <c r="T2381" s="159"/>
      <c r="U2381" s="159"/>
    </row>
    <row r="2382" spans="20:21">
      <c r="T2382" s="159"/>
      <c r="U2382" s="159"/>
    </row>
    <row r="2383" spans="20:21">
      <c r="T2383" s="159"/>
      <c r="U2383" s="159"/>
    </row>
    <row r="2384" spans="20:21">
      <c r="T2384" s="159"/>
      <c r="U2384" s="159"/>
    </row>
    <row r="2385" spans="20:21">
      <c r="T2385" s="159"/>
      <c r="U2385" s="159"/>
    </row>
    <row r="2386" spans="20:21">
      <c r="T2386" s="159"/>
      <c r="U2386" s="159"/>
    </row>
    <row r="2387" spans="20:21">
      <c r="T2387" s="159"/>
      <c r="U2387" s="159"/>
    </row>
    <row r="2388" spans="20:21">
      <c r="T2388" s="159"/>
      <c r="U2388" s="159"/>
    </row>
    <row r="2389" spans="20:21">
      <c r="T2389" s="159"/>
      <c r="U2389" s="159"/>
    </row>
    <row r="2390" spans="20:21">
      <c r="T2390" s="159"/>
      <c r="U2390" s="159"/>
    </row>
    <row r="2391" spans="20:21">
      <c r="T2391" s="159"/>
      <c r="U2391" s="159"/>
    </row>
    <row r="2392" spans="20:21">
      <c r="T2392" s="159"/>
      <c r="U2392" s="159"/>
    </row>
    <row r="2393" spans="20:21">
      <c r="T2393" s="159"/>
      <c r="U2393" s="159"/>
    </row>
    <row r="2394" spans="20:21">
      <c r="T2394" s="159"/>
      <c r="U2394" s="159"/>
    </row>
    <row r="2395" spans="20:21">
      <c r="T2395" s="159"/>
      <c r="U2395" s="159"/>
    </row>
    <row r="2396" spans="20:21">
      <c r="T2396" s="159"/>
      <c r="U2396" s="159"/>
    </row>
    <row r="2397" spans="20:21">
      <c r="T2397" s="159"/>
      <c r="U2397" s="159"/>
    </row>
    <row r="2398" spans="20:21">
      <c r="T2398" s="159"/>
      <c r="U2398" s="159"/>
    </row>
    <row r="2399" spans="20:21">
      <c r="T2399" s="159"/>
      <c r="U2399" s="159"/>
    </row>
    <row r="2400" spans="20:21">
      <c r="T2400" s="159"/>
      <c r="U2400" s="159"/>
    </row>
    <row r="2401" spans="20:21">
      <c r="T2401" s="159"/>
      <c r="U2401" s="159"/>
    </row>
    <row r="2402" spans="20:21">
      <c r="T2402" s="159"/>
      <c r="U2402" s="159"/>
    </row>
    <row r="2403" spans="20:21">
      <c r="T2403" s="159"/>
      <c r="U2403" s="159"/>
    </row>
    <row r="2404" spans="20:21">
      <c r="T2404" s="159"/>
      <c r="U2404" s="159"/>
    </row>
    <row r="2405" spans="20:21">
      <c r="T2405" s="159"/>
      <c r="U2405" s="159"/>
    </row>
    <row r="2406" spans="20:21">
      <c r="T2406" s="159"/>
      <c r="U2406" s="159"/>
    </row>
    <row r="2407" spans="20:21">
      <c r="T2407" s="159"/>
      <c r="U2407" s="159"/>
    </row>
    <row r="2408" spans="20:21">
      <c r="T2408" s="159"/>
      <c r="U2408" s="159"/>
    </row>
    <row r="2409" spans="20:21">
      <c r="T2409" s="159"/>
      <c r="U2409" s="159"/>
    </row>
    <row r="2410" spans="20:21">
      <c r="T2410" s="159"/>
      <c r="U2410" s="159"/>
    </row>
    <row r="2411" spans="20:21">
      <c r="T2411" s="159"/>
      <c r="U2411" s="159"/>
    </row>
    <row r="2412" spans="20:21">
      <c r="T2412" s="159"/>
      <c r="U2412" s="159"/>
    </row>
    <row r="2413" spans="20:21">
      <c r="T2413" s="159"/>
      <c r="U2413" s="159"/>
    </row>
    <row r="2414" spans="20:21">
      <c r="T2414" s="159"/>
      <c r="U2414" s="159"/>
    </row>
    <row r="2415" spans="20:21">
      <c r="T2415" s="159"/>
      <c r="U2415" s="159"/>
    </row>
    <row r="2416" spans="20:21">
      <c r="T2416" s="159"/>
      <c r="U2416" s="159"/>
    </row>
    <row r="2417" spans="20:21">
      <c r="T2417" s="159"/>
      <c r="U2417" s="159"/>
    </row>
    <row r="2418" spans="20:21">
      <c r="T2418" s="159"/>
      <c r="U2418" s="159"/>
    </row>
    <row r="2419" spans="20:21">
      <c r="T2419" s="159"/>
      <c r="U2419" s="159"/>
    </row>
    <row r="2420" spans="20:21">
      <c r="T2420" s="159"/>
      <c r="U2420" s="159"/>
    </row>
    <row r="2421" spans="20:21">
      <c r="T2421" s="159"/>
      <c r="U2421" s="159"/>
    </row>
    <row r="2422" spans="20:21">
      <c r="T2422" s="159"/>
      <c r="U2422" s="159"/>
    </row>
    <row r="2423" spans="20:21">
      <c r="T2423" s="159"/>
      <c r="U2423" s="159"/>
    </row>
    <row r="2424" spans="20:21">
      <c r="T2424" s="159"/>
      <c r="U2424" s="159"/>
    </row>
    <row r="2425" spans="20:21">
      <c r="T2425" s="159"/>
      <c r="U2425" s="159"/>
    </row>
    <row r="2426" spans="20:21">
      <c r="T2426" s="159"/>
      <c r="U2426" s="159"/>
    </row>
    <row r="2427" spans="20:21">
      <c r="T2427" s="159"/>
      <c r="U2427" s="159"/>
    </row>
    <row r="2428" spans="20:21">
      <c r="T2428" s="159"/>
      <c r="U2428" s="159"/>
    </row>
    <row r="2429" spans="20:21">
      <c r="T2429" s="159"/>
      <c r="U2429" s="159"/>
    </row>
    <row r="2430" spans="20:21">
      <c r="T2430" s="159"/>
      <c r="U2430" s="159"/>
    </row>
    <row r="2431" spans="20:21">
      <c r="T2431" s="159"/>
      <c r="U2431" s="159"/>
    </row>
    <row r="2432" spans="20:21">
      <c r="T2432" s="159"/>
      <c r="U2432" s="159"/>
    </row>
    <row r="2433" spans="20:21">
      <c r="T2433" s="159"/>
      <c r="U2433" s="159"/>
    </row>
    <row r="2434" spans="20:21">
      <c r="T2434" s="159"/>
      <c r="U2434" s="159"/>
    </row>
    <row r="2435" spans="20:21">
      <c r="T2435" s="159"/>
      <c r="U2435" s="159"/>
    </row>
    <row r="2436" spans="20:21">
      <c r="T2436" s="159"/>
      <c r="U2436" s="159"/>
    </row>
    <row r="2437" spans="20:21">
      <c r="T2437" s="159"/>
      <c r="U2437" s="159"/>
    </row>
    <row r="2438" spans="20:21">
      <c r="T2438" s="159"/>
      <c r="U2438" s="159"/>
    </row>
    <row r="2439" spans="20:21">
      <c r="T2439" s="159"/>
      <c r="U2439" s="159"/>
    </row>
    <row r="2440" spans="20:21">
      <c r="T2440" s="159"/>
      <c r="U2440" s="159"/>
    </row>
    <row r="2441" spans="20:21">
      <c r="T2441" s="159"/>
      <c r="U2441" s="159"/>
    </row>
    <row r="2442" spans="20:21">
      <c r="T2442" s="159"/>
      <c r="U2442" s="159"/>
    </row>
    <row r="2443" spans="20:21">
      <c r="T2443" s="159"/>
      <c r="U2443" s="159"/>
    </row>
    <row r="2444" spans="20:21">
      <c r="T2444" s="159"/>
      <c r="U2444" s="159"/>
    </row>
    <row r="2445" spans="20:21">
      <c r="T2445" s="159"/>
      <c r="U2445" s="159"/>
    </row>
    <row r="2446" spans="20:21">
      <c r="T2446" s="159"/>
      <c r="U2446" s="159"/>
    </row>
    <row r="2447" spans="20:21">
      <c r="T2447" s="159"/>
      <c r="U2447" s="159"/>
    </row>
    <row r="2448" spans="20:21">
      <c r="T2448" s="159"/>
      <c r="U2448" s="159"/>
    </row>
    <row r="2449" spans="20:21">
      <c r="T2449" s="159"/>
      <c r="U2449" s="159"/>
    </row>
    <row r="2450" spans="20:21">
      <c r="T2450" s="159"/>
      <c r="U2450" s="159"/>
    </row>
    <row r="2451" spans="20:21">
      <c r="T2451" s="159"/>
      <c r="U2451" s="159"/>
    </row>
    <row r="2452" spans="20:21">
      <c r="T2452" s="159"/>
      <c r="U2452" s="159"/>
    </row>
    <row r="2453" spans="20:21">
      <c r="T2453" s="159"/>
      <c r="U2453" s="159"/>
    </row>
    <row r="2454" spans="20:21">
      <c r="T2454" s="159"/>
      <c r="U2454" s="159"/>
    </row>
    <row r="2455" spans="20:21">
      <c r="T2455" s="159"/>
      <c r="U2455" s="159"/>
    </row>
    <row r="2456" spans="20:21">
      <c r="T2456" s="159"/>
      <c r="U2456" s="159"/>
    </row>
    <row r="2457" spans="20:21">
      <c r="T2457" s="159"/>
      <c r="U2457" s="159"/>
    </row>
    <row r="2458" spans="20:21">
      <c r="T2458" s="159"/>
      <c r="U2458" s="159"/>
    </row>
    <row r="2459" spans="20:21">
      <c r="T2459" s="159"/>
      <c r="U2459" s="159"/>
    </row>
    <row r="2460" spans="20:21">
      <c r="T2460" s="159"/>
      <c r="U2460" s="159"/>
    </row>
    <row r="2461" spans="20:21">
      <c r="T2461" s="159"/>
      <c r="U2461" s="159"/>
    </row>
    <row r="2462" spans="20:21">
      <c r="T2462" s="159"/>
      <c r="U2462" s="159"/>
    </row>
    <row r="2463" spans="20:21">
      <c r="T2463" s="159"/>
      <c r="U2463" s="159"/>
    </row>
    <row r="2464" spans="20:21">
      <c r="T2464" s="159"/>
      <c r="U2464" s="159"/>
    </row>
    <row r="2465" spans="20:21">
      <c r="T2465" s="159"/>
      <c r="U2465" s="159"/>
    </row>
    <row r="2466" spans="20:21">
      <c r="T2466" s="159"/>
      <c r="U2466" s="159"/>
    </row>
    <row r="2467" spans="20:21">
      <c r="T2467" s="159"/>
      <c r="U2467" s="159"/>
    </row>
    <row r="2468" spans="20:21">
      <c r="T2468" s="159"/>
      <c r="U2468" s="159"/>
    </row>
    <row r="2469" spans="20:21">
      <c r="T2469" s="159"/>
      <c r="U2469" s="159"/>
    </row>
    <row r="2470" spans="20:21">
      <c r="T2470" s="159"/>
      <c r="U2470" s="159"/>
    </row>
    <row r="2471" spans="20:21">
      <c r="T2471" s="159"/>
      <c r="U2471" s="159"/>
    </row>
    <row r="2472" spans="20:21">
      <c r="T2472" s="159"/>
      <c r="U2472" s="159"/>
    </row>
    <row r="2473" spans="20:21">
      <c r="T2473" s="159"/>
      <c r="U2473" s="159"/>
    </row>
    <row r="2474" spans="20:21">
      <c r="T2474" s="159"/>
      <c r="U2474" s="159"/>
    </row>
    <row r="2475" spans="20:21">
      <c r="T2475" s="159"/>
      <c r="U2475" s="159"/>
    </row>
    <row r="2476" spans="20:21">
      <c r="T2476" s="159"/>
      <c r="U2476" s="159"/>
    </row>
    <row r="2477" spans="20:21">
      <c r="T2477" s="159"/>
      <c r="U2477" s="159"/>
    </row>
    <row r="2478" spans="20:21">
      <c r="T2478" s="159"/>
      <c r="U2478" s="159"/>
    </row>
    <row r="2479" spans="20:21">
      <c r="T2479" s="159"/>
      <c r="U2479" s="159"/>
    </row>
    <row r="2480" spans="20:21">
      <c r="T2480" s="159"/>
      <c r="U2480" s="159"/>
    </row>
    <row r="2481" spans="20:21">
      <c r="T2481" s="159"/>
      <c r="U2481" s="159"/>
    </row>
    <row r="2482" spans="20:21">
      <c r="T2482" s="159"/>
      <c r="U2482" s="159"/>
    </row>
    <row r="2483" spans="20:21">
      <c r="T2483" s="159"/>
      <c r="U2483" s="159"/>
    </row>
    <row r="2484" spans="20:21">
      <c r="T2484" s="159"/>
      <c r="U2484" s="159"/>
    </row>
    <row r="2485" spans="20:21">
      <c r="T2485" s="159"/>
      <c r="U2485" s="159"/>
    </row>
    <row r="2486" spans="20:21">
      <c r="T2486" s="159"/>
      <c r="U2486" s="159"/>
    </row>
    <row r="2487" spans="20:21">
      <c r="T2487" s="159"/>
      <c r="U2487" s="159"/>
    </row>
    <row r="2488" spans="20:21">
      <c r="T2488" s="159"/>
      <c r="U2488" s="159"/>
    </row>
    <row r="2489" spans="20:21">
      <c r="T2489" s="159"/>
      <c r="U2489" s="159"/>
    </row>
    <row r="2490" spans="20:21">
      <c r="T2490" s="159"/>
      <c r="U2490" s="159"/>
    </row>
    <row r="2491" spans="20:21">
      <c r="T2491" s="159"/>
      <c r="U2491" s="159"/>
    </row>
    <row r="2492" spans="20:21">
      <c r="T2492" s="159"/>
      <c r="U2492" s="159"/>
    </row>
    <row r="2493" spans="20:21">
      <c r="T2493" s="159"/>
      <c r="U2493" s="159"/>
    </row>
    <row r="2494" spans="20:21">
      <c r="T2494" s="159"/>
      <c r="U2494" s="159"/>
    </row>
    <row r="2495" spans="20:21">
      <c r="T2495" s="159"/>
      <c r="U2495" s="159"/>
    </row>
    <row r="2496" spans="20:21">
      <c r="T2496" s="159"/>
      <c r="U2496" s="159"/>
    </row>
    <row r="2497" spans="20:21">
      <c r="T2497" s="159"/>
      <c r="U2497" s="159"/>
    </row>
    <row r="2498" spans="20:21">
      <c r="T2498" s="159"/>
      <c r="U2498" s="159"/>
    </row>
    <row r="2499" spans="20:21">
      <c r="T2499" s="159"/>
      <c r="U2499" s="159"/>
    </row>
    <row r="2500" spans="20:21">
      <c r="T2500" s="159"/>
      <c r="U2500" s="159"/>
    </row>
    <row r="2501" spans="20:21">
      <c r="T2501" s="159"/>
      <c r="U2501" s="159"/>
    </row>
    <row r="2502" spans="20:21">
      <c r="T2502" s="159"/>
      <c r="U2502" s="159"/>
    </row>
    <row r="2503" spans="20:21">
      <c r="T2503" s="159"/>
      <c r="U2503" s="159"/>
    </row>
    <row r="2504" spans="20:21">
      <c r="T2504" s="159"/>
      <c r="U2504" s="159"/>
    </row>
    <row r="2505" spans="20:21">
      <c r="T2505" s="159"/>
      <c r="U2505" s="159"/>
    </row>
    <row r="2506" spans="20:21">
      <c r="T2506" s="159"/>
      <c r="U2506" s="159"/>
    </row>
    <row r="2507" spans="20:21">
      <c r="T2507" s="159"/>
      <c r="U2507" s="159"/>
    </row>
    <row r="2508" spans="20:21">
      <c r="T2508" s="159"/>
      <c r="U2508" s="159"/>
    </row>
    <row r="2509" spans="20:21">
      <c r="T2509" s="159"/>
      <c r="U2509" s="159"/>
    </row>
    <row r="2510" spans="20:21">
      <c r="T2510" s="159"/>
      <c r="U2510" s="159"/>
    </row>
    <row r="2511" spans="20:21">
      <c r="T2511" s="159"/>
      <c r="U2511" s="159"/>
    </row>
    <row r="2512" spans="20:21">
      <c r="T2512" s="159"/>
      <c r="U2512" s="159"/>
    </row>
    <row r="2513" spans="20:21">
      <c r="T2513" s="159"/>
      <c r="U2513" s="159"/>
    </row>
    <row r="2514" spans="20:21">
      <c r="T2514" s="159"/>
      <c r="U2514" s="159"/>
    </row>
    <row r="2515" spans="20:21">
      <c r="T2515" s="159"/>
      <c r="U2515" s="159"/>
    </row>
    <row r="2516" spans="20:21">
      <c r="T2516" s="159"/>
      <c r="U2516" s="159"/>
    </row>
    <row r="2517" spans="20:21">
      <c r="T2517" s="159"/>
      <c r="U2517" s="159"/>
    </row>
    <row r="2518" spans="20:21">
      <c r="T2518" s="159"/>
      <c r="U2518" s="159"/>
    </row>
    <row r="2519" spans="20:21">
      <c r="T2519" s="159"/>
      <c r="U2519" s="159"/>
    </row>
    <row r="2520" spans="20:21">
      <c r="T2520" s="159"/>
      <c r="U2520" s="159"/>
    </row>
    <row r="2521" spans="20:21">
      <c r="T2521" s="159"/>
      <c r="U2521" s="159"/>
    </row>
    <row r="2522" spans="20:21">
      <c r="T2522" s="159"/>
      <c r="U2522" s="159"/>
    </row>
    <row r="2523" spans="20:21">
      <c r="T2523" s="159"/>
      <c r="U2523" s="159"/>
    </row>
    <row r="2524" spans="20:21">
      <c r="T2524" s="159"/>
      <c r="U2524" s="159"/>
    </row>
    <row r="2525" spans="20:21">
      <c r="T2525" s="159"/>
      <c r="U2525" s="159"/>
    </row>
    <row r="2526" spans="20:21">
      <c r="T2526" s="159"/>
      <c r="U2526" s="159"/>
    </row>
    <row r="2527" spans="20:21">
      <c r="T2527" s="159"/>
      <c r="U2527" s="159"/>
    </row>
    <row r="2528" spans="20:21">
      <c r="T2528" s="159"/>
      <c r="U2528" s="159"/>
    </row>
    <row r="2529" spans="20:21">
      <c r="T2529" s="159"/>
      <c r="U2529" s="159"/>
    </row>
    <row r="2530" spans="20:21">
      <c r="T2530" s="159"/>
      <c r="U2530" s="159"/>
    </row>
    <row r="2531" spans="20:21">
      <c r="T2531" s="159"/>
      <c r="U2531" s="159"/>
    </row>
    <row r="2532" spans="20:21">
      <c r="T2532" s="159"/>
      <c r="U2532" s="159"/>
    </row>
    <row r="2533" spans="20:21">
      <c r="T2533" s="159"/>
      <c r="U2533" s="159"/>
    </row>
    <row r="2534" spans="20:21">
      <c r="T2534" s="159"/>
      <c r="U2534" s="159"/>
    </row>
    <row r="2535" spans="20:21">
      <c r="T2535" s="159"/>
      <c r="U2535" s="159"/>
    </row>
    <row r="2536" spans="20:21">
      <c r="T2536" s="159"/>
      <c r="U2536" s="159"/>
    </row>
    <row r="2537" spans="20:21">
      <c r="T2537" s="159"/>
      <c r="U2537" s="159"/>
    </row>
    <row r="2538" spans="20:21">
      <c r="T2538" s="159"/>
      <c r="U2538" s="159"/>
    </row>
    <row r="2539" spans="20:21">
      <c r="T2539" s="159"/>
      <c r="U2539" s="159"/>
    </row>
    <row r="2540" spans="20:21">
      <c r="T2540" s="159"/>
      <c r="U2540" s="159"/>
    </row>
    <row r="2541" spans="20:21">
      <c r="T2541" s="159"/>
      <c r="U2541" s="159"/>
    </row>
    <row r="2542" spans="20:21">
      <c r="T2542" s="159"/>
      <c r="U2542" s="159"/>
    </row>
    <row r="2543" spans="20:21">
      <c r="T2543" s="159"/>
      <c r="U2543" s="159"/>
    </row>
    <row r="2544" spans="20:21">
      <c r="T2544" s="159"/>
      <c r="U2544" s="159"/>
    </row>
    <row r="2545" spans="20:21">
      <c r="T2545" s="159"/>
      <c r="U2545" s="159"/>
    </row>
    <row r="2546" spans="20:21">
      <c r="T2546" s="159"/>
      <c r="U2546" s="159"/>
    </row>
    <row r="2547" spans="20:21">
      <c r="T2547" s="159"/>
      <c r="U2547" s="159"/>
    </row>
    <row r="2548" spans="20:21">
      <c r="T2548" s="159"/>
      <c r="U2548" s="159"/>
    </row>
    <row r="2549" spans="20:21">
      <c r="T2549" s="159"/>
      <c r="U2549" s="159"/>
    </row>
    <row r="2550" spans="20:21">
      <c r="T2550" s="159"/>
      <c r="U2550" s="159"/>
    </row>
    <row r="2551" spans="20:21">
      <c r="T2551" s="159"/>
      <c r="U2551" s="159"/>
    </row>
    <row r="2552" spans="20:21">
      <c r="T2552" s="159"/>
      <c r="U2552" s="159"/>
    </row>
    <row r="2553" spans="20:21">
      <c r="T2553" s="159"/>
      <c r="U2553" s="159"/>
    </row>
    <row r="2554" spans="20:21">
      <c r="T2554" s="159"/>
      <c r="U2554" s="159"/>
    </row>
    <row r="2555" spans="20:21">
      <c r="T2555" s="159"/>
      <c r="U2555" s="159"/>
    </row>
    <row r="2556" spans="20:21">
      <c r="T2556" s="159"/>
      <c r="U2556" s="159"/>
    </row>
    <row r="2557" spans="20:21">
      <c r="T2557" s="159"/>
      <c r="U2557" s="159"/>
    </row>
    <row r="2558" spans="20:21">
      <c r="T2558" s="159"/>
      <c r="U2558" s="159"/>
    </row>
    <row r="2559" spans="20:21">
      <c r="T2559" s="159"/>
      <c r="U2559" s="159"/>
    </row>
    <row r="2560" spans="20:21">
      <c r="T2560" s="159"/>
      <c r="U2560" s="159"/>
    </row>
    <row r="2561" spans="20:21">
      <c r="T2561" s="159"/>
      <c r="U2561" s="159"/>
    </row>
    <row r="2562" spans="20:21">
      <c r="T2562" s="159"/>
      <c r="U2562" s="159"/>
    </row>
    <row r="2563" spans="20:21">
      <c r="T2563" s="159"/>
      <c r="U2563" s="159"/>
    </row>
    <row r="2564" spans="20:21">
      <c r="T2564" s="159"/>
      <c r="U2564" s="159"/>
    </row>
    <row r="2565" spans="20:21">
      <c r="T2565" s="159"/>
      <c r="U2565" s="159"/>
    </row>
    <row r="2566" spans="20:21">
      <c r="T2566" s="159"/>
      <c r="U2566" s="159"/>
    </row>
    <row r="2567" spans="20:21">
      <c r="T2567" s="159"/>
      <c r="U2567" s="159"/>
    </row>
    <row r="2568" spans="20:21">
      <c r="T2568" s="159"/>
      <c r="U2568" s="159"/>
    </row>
    <row r="2569" spans="20:21">
      <c r="T2569" s="159"/>
      <c r="U2569" s="159"/>
    </row>
    <row r="2570" spans="20:21">
      <c r="T2570" s="159"/>
      <c r="U2570" s="159"/>
    </row>
    <row r="2571" spans="20:21">
      <c r="T2571" s="159"/>
      <c r="U2571" s="159"/>
    </row>
    <row r="2572" spans="20:21">
      <c r="T2572" s="159"/>
      <c r="U2572" s="159"/>
    </row>
    <row r="2573" spans="20:21">
      <c r="T2573" s="159"/>
      <c r="U2573" s="159"/>
    </row>
    <row r="2574" spans="20:21">
      <c r="T2574" s="159"/>
      <c r="U2574" s="159"/>
    </row>
    <row r="2575" spans="20:21">
      <c r="T2575" s="159"/>
      <c r="U2575" s="159"/>
    </row>
    <row r="2576" spans="20:21">
      <c r="T2576" s="159"/>
      <c r="U2576" s="159"/>
    </row>
    <row r="2577" spans="20:21">
      <c r="T2577" s="159"/>
      <c r="U2577" s="159"/>
    </row>
    <row r="2578" spans="20:21">
      <c r="T2578" s="159"/>
      <c r="U2578" s="159"/>
    </row>
    <row r="2579" spans="20:21">
      <c r="T2579" s="159"/>
      <c r="U2579" s="159"/>
    </row>
    <row r="2580" spans="20:21">
      <c r="T2580" s="159"/>
      <c r="U2580" s="159"/>
    </row>
    <row r="2581" spans="20:21">
      <c r="T2581" s="159"/>
      <c r="U2581" s="159"/>
    </row>
    <row r="2582" spans="20:21">
      <c r="T2582" s="159"/>
      <c r="U2582" s="159"/>
    </row>
    <row r="2583" spans="20:21">
      <c r="T2583" s="159"/>
      <c r="U2583" s="159"/>
    </row>
    <row r="2584" spans="20:21">
      <c r="T2584" s="159"/>
      <c r="U2584" s="159"/>
    </row>
    <row r="2585" spans="20:21">
      <c r="T2585" s="159"/>
      <c r="U2585" s="159"/>
    </row>
    <row r="2586" spans="20:21">
      <c r="T2586" s="159"/>
      <c r="U2586" s="159"/>
    </row>
    <row r="2587" spans="20:21">
      <c r="T2587" s="159"/>
      <c r="U2587" s="159"/>
    </row>
    <row r="2588" spans="20:21">
      <c r="T2588" s="159"/>
      <c r="U2588" s="159"/>
    </row>
    <row r="2589" spans="20:21">
      <c r="T2589" s="159"/>
      <c r="U2589" s="159"/>
    </row>
    <row r="2590" spans="20:21">
      <c r="T2590" s="159"/>
      <c r="U2590" s="159"/>
    </row>
    <row r="2591" spans="20:21">
      <c r="T2591" s="159"/>
      <c r="U2591" s="159"/>
    </row>
    <row r="2592" spans="20:21">
      <c r="T2592" s="159"/>
      <c r="U2592" s="159"/>
    </row>
    <row r="2593" spans="20:21">
      <c r="T2593" s="159"/>
      <c r="U2593" s="159"/>
    </row>
    <row r="2594" spans="20:21">
      <c r="T2594" s="159"/>
      <c r="U2594" s="159"/>
    </row>
    <row r="2595" spans="20:21">
      <c r="T2595" s="159"/>
      <c r="U2595" s="159"/>
    </row>
    <row r="2596" spans="20:21">
      <c r="T2596" s="159"/>
      <c r="U2596" s="159"/>
    </row>
    <row r="2597" spans="20:21">
      <c r="T2597" s="159"/>
      <c r="U2597" s="159"/>
    </row>
    <row r="2598" spans="20:21">
      <c r="T2598" s="159"/>
      <c r="U2598" s="159"/>
    </row>
    <row r="2599" spans="20:21">
      <c r="T2599" s="159"/>
      <c r="U2599" s="159"/>
    </row>
    <row r="2600" spans="20:21">
      <c r="T2600" s="159"/>
      <c r="U2600" s="159"/>
    </row>
    <row r="2601" spans="20:21">
      <c r="T2601" s="159"/>
      <c r="U2601" s="159"/>
    </row>
    <row r="2602" spans="20:21">
      <c r="T2602" s="159"/>
      <c r="U2602" s="159"/>
    </row>
    <row r="2603" spans="20:21">
      <c r="T2603" s="159"/>
      <c r="U2603" s="159"/>
    </row>
    <row r="2604" spans="20:21">
      <c r="T2604" s="159"/>
      <c r="U2604" s="159"/>
    </row>
    <row r="2605" spans="20:21">
      <c r="T2605" s="159"/>
      <c r="U2605" s="159"/>
    </row>
    <row r="2606" spans="20:21">
      <c r="T2606" s="159"/>
      <c r="U2606" s="159"/>
    </row>
    <row r="2607" spans="20:21">
      <c r="T2607" s="159"/>
      <c r="U2607" s="159"/>
    </row>
    <row r="2608" spans="20:21">
      <c r="T2608" s="159"/>
      <c r="U2608" s="159"/>
    </row>
    <row r="2609" spans="20:21">
      <c r="T2609" s="159"/>
      <c r="U2609" s="159"/>
    </row>
    <row r="2610" spans="20:21">
      <c r="T2610" s="159"/>
      <c r="U2610" s="159"/>
    </row>
    <row r="2611" spans="20:21">
      <c r="T2611" s="159"/>
      <c r="U2611" s="159"/>
    </row>
    <row r="2612" spans="20:21">
      <c r="T2612" s="159"/>
      <c r="U2612" s="159"/>
    </row>
    <row r="2613" spans="20:21">
      <c r="T2613" s="159"/>
      <c r="U2613" s="159"/>
    </row>
    <row r="2614" spans="20:21">
      <c r="T2614" s="159"/>
      <c r="U2614" s="159"/>
    </row>
    <row r="2615" spans="20:21">
      <c r="T2615" s="159"/>
      <c r="U2615" s="159"/>
    </row>
    <row r="2616" spans="20:21">
      <c r="T2616" s="159"/>
      <c r="U2616" s="159"/>
    </row>
    <row r="2617" spans="20:21">
      <c r="T2617" s="159"/>
      <c r="U2617" s="159"/>
    </row>
    <row r="2618" spans="20:21">
      <c r="T2618" s="159"/>
      <c r="U2618" s="159"/>
    </row>
    <row r="2619" spans="20:21">
      <c r="T2619" s="159"/>
      <c r="U2619" s="159"/>
    </row>
    <row r="2620" spans="20:21">
      <c r="T2620" s="159"/>
      <c r="U2620" s="159"/>
    </row>
    <row r="2621" spans="20:21">
      <c r="T2621" s="159"/>
      <c r="U2621" s="159"/>
    </row>
    <row r="2622" spans="20:21">
      <c r="T2622" s="159"/>
      <c r="U2622" s="159"/>
    </row>
    <row r="2623" spans="20:21">
      <c r="T2623" s="159"/>
      <c r="U2623" s="159"/>
    </row>
    <row r="2624" spans="20:21">
      <c r="T2624" s="159"/>
      <c r="U2624" s="159"/>
    </row>
    <row r="2625" spans="20:21">
      <c r="T2625" s="159"/>
      <c r="U2625" s="159"/>
    </row>
    <row r="2626" spans="20:21">
      <c r="T2626" s="159"/>
      <c r="U2626" s="159"/>
    </row>
    <row r="2627" spans="20:21">
      <c r="T2627" s="159"/>
      <c r="U2627" s="159"/>
    </row>
    <row r="2628" spans="20:21">
      <c r="T2628" s="159"/>
      <c r="U2628" s="159"/>
    </row>
    <row r="2629" spans="20:21">
      <c r="T2629" s="159"/>
      <c r="U2629" s="159"/>
    </row>
    <row r="2630" spans="20:21">
      <c r="T2630" s="159"/>
      <c r="U2630" s="159"/>
    </row>
    <row r="2631" spans="20:21">
      <c r="T2631" s="159"/>
      <c r="U2631" s="159"/>
    </row>
    <row r="2632" spans="20:21">
      <c r="T2632" s="159"/>
      <c r="U2632" s="159"/>
    </row>
    <row r="2633" spans="20:21">
      <c r="T2633" s="159"/>
      <c r="U2633" s="159"/>
    </row>
    <row r="2634" spans="20:21">
      <c r="T2634" s="159"/>
      <c r="U2634" s="159"/>
    </row>
    <row r="2635" spans="20:21">
      <c r="T2635" s="159"/>
      <c r="U2635" s="159"/>
    </row>
    <row r="2636" spans="20:21">
      <c r="T2636" s="159"/>
      <c r="U2636" s="159"/>
    </row>
    <row r="2637" spans="20:21">
      <c r="T2637" s="159"/>
      <c r="U2637" s="159"/>
    </row>
    <row r="2638" spans="20:21">
      <c r="T2638" s="159"/>
      <c r="U2638" s="159"/>
    </row>
    <row r="2639" spans="20:21">
      <c r="T2639" s="159"/>
      <c r="U2639" s="159"/>
    </row>
    <row r="2640" spans="20:21">
      <c r="T2640" s="159"/>
      <c r="U2640" s="159"/>
    </row>
    <row r="2641" spans="20:21">
      <c r="T2641" s="159"/>
      <c r="U2641" s="159"/>
    </row>
    <row r="2642" spans="20:21">
      <c r="T2642" s="159"/>
      <c r="U2642" s="159"/>
    </row>
    <row r="2643" spans="20:21">
      <c r="T2643" s="159"/>
      <c r="U2643" s="159"/>
    </row>
    <row r="2644" spans="20:21">
      <c r="T2644" s="159"/>
      <c r="U2644" s="159"/>
    </row>
    <row r="2645" spans="20:21">
      <c r="T2645" s="159"/>
      <c r="U2645" s="159"/>
    </row>
    <row r="2646" spans="20:21">
      <c r="T2646" s="159"/>
      <c r="U2646" s="159"/>
    </row>
    <row r="2647" spans="20:21">
      <c r="T2647" s="159"/>
      <c r="U2647" s="159"/>
    </row>
    <row r="2648" spans="20:21">
      <c r="T2648" s="159"/>
      <c r="U2648" s="159"/>
    </row>
    <row r="2649" spans="20:21">
      <c r="T2649" s="159"/>
      <c r="U2649" s="159"/>
    </row>
    <row r="2650" spans="20:21">
      <c r="T2650" s="159"/>
      <c r="U2650" s="159"/>
    </row>
    <row r="2651" spans="20:21">
      <c r="T2651" s="159"/>
      <c r="U2651" s="159"/>
    </row>
    <row r="2652" spans="20:21">
      <c r="T2652" s="159"/>
      <c r="U2652" s="159"/>
    </row>
    <row r="2653" spans="20:21">
      <c r="T2653" s="159"/>
      <c r="U2653" s="159"/>
    </row>
    <row r="2654" spans="20:21">
      <c r="T2654" s="159"/>
      <c r="U2654" s="159"/>
    </row>
    <row r="2655" spans="20:21">
      <c r="T2655" s="159"/>
      <c r="U2655" s="159"/>
    </row>
    <row r="2656" spans="20:21">
      <c r="T2656" s="159"/>
      <c r="U2656" s="159"/>
    </row>
    <row r="2657" spans="20:21">
      <c r="T2657" s="159"/>
      <c r="U2657" s="159"/>
    </row>
    <row r="2658" spans="20:21">
      <c r="T2658" s="159"/>
      <c r="U2658" s="159"/>
    </row>
    <row r="2659" spans="20:21">
      <c r="T2659" s="159"/>
      <c r="U2659" s="159"/>
    </row>
    <row r="2660" spans="20:21">
      <c r="T2660" s="159"/>
      <c r="U2660" s="159"/>
    </row>
    <row r="2661" spans="20:21">
      <c r="T2661" s="159"/>
      <c r="U2661" s="159"/>
    </row>
    <row r="2662" spans="20:21">
      <c r="T2662" s="159"/>
      <c r="U2662" s="159"/>
    </row>
    <row r="2663" spans="20:21">
      <c r="T2663" s="159"/>
      <c r="U2663" s="159"/>
    </row>
    <row r="2664" spans="20:21">
      <c r="T2664" s="159"/>
      <c r="U2664" s="159"/>
    </row>
    <row r="2665" spans="20:21">
      <c r="T2665" s="159"/>
      <c r="U2665" s="159"/>
    </row>
    <row r="2666" spans="20:21">
      <c r="T2666" s="159"/>
      <c r="U2666" s="159"/>
    </row>
    <row r="2667" spans="20:21">
      <c r="T2667" s="159"/>
      <c r="U2667" s="159"/>
    </row>
    <row r="2668" spans="20:21">
      <c r="T2668" s="159"/>
      <c r="U2668" s="159"/>
    </row>
    <row r="2669" spans="20:21">
      <c r="T2669" s="159"/>
      <c r="U2669" s="159"/>
    </row>
    <row r="2670" spans="20:21">
      <c r="T2670" s="159"/>
      <c r="U2670" s="159"/>
    </row>
    <row r="2671" spans="20:21">
      <c r="T2671" s="159"/>
      <c r="U2671" s="159"/>
    </row>
    <row r="2672" spans="20:21">
      <c r="T2672" s="159"/>
      <c r="U2672" s="159"/>
    </row>
    <row r="2673" spans="20:21">
      <c r="T2673" s="159"/>
      <c r="U2673" s="159"/>
    </row>
    <row r="2674" spans="20:21">
      <c r="T2674" s="159"/>
      <c r="U2674" s="159"/>
    </row>
    <row r="2675" spans="20:21">
      <c r="T2675" s="159"/>
      <c r="U2675" s="159"/>
    </row>
    <row r="2676" spans="20:21">
      <c r="T2676" s="159"/>
      <c r="U2676" s="159"/>
    </row>
    <row r="2677" spans="20:21">
      <c r="T2677" s="159"/>
      <c r="U2677" s="159"/>
    </row>
    <row r="2678" spans="20:21">
      <c r="T2678" s="159"/>
      <c r="U2678" s="159"/>
    </row>
    <row r="2679" spans="20:21">
      <c r="T2679" s="159"/>
      <c r="U2679" s="159"/>
    </row>
    <row r="2680" spans="20:21">
      <c r="T2680" s="159"/>
      <c r="U2680" s="159"/>
    </row>
    <row r="2681" spans="20:21">
      <c r="T2681" s="159"/>
      <c r="U2681" s="159"/>
    </row>
    <row r="2682" spans="20:21">
      <c r="T2682" s="159"/>
      <c r="U2682" s="159"/>
    </row>
    <row r="2683" spans="20:21">
      <c r="T2683" s="159"/>
      <c r="U2683" s="159"/>
    </row>
    <row r="2684" spans="20:21">
      <c r="T2684" s="159"/>
      <c r="U2684" s="159"/>
    </row>
    <row r="2685" spans="20:21">
      <c r="T2685" s="159"/>
      <c r="U2685" s="159"/>
    </row>
    <row r="2686" spans="20:21">
      <c r="T2686" s="159"/>
      <c r="U2686" s="159"/>
    </row>
    <row r="2687" spans="20:21">
      <c r="T2687" s="159"/>
      <c r="U2687" s="159"/>
    </row>
    <row r="2688" spans="20:21">
      <c r="T2688" s="159"/>
      <c r="U2688" s="159"/>
    </row>
    <row r="2689" spans="20:21">
      <c r="T2689" s="159"/>
      <c r="U2689" s="159"/>
    </row>
    <row r="2690" spans="20:21">
      <c r="T2690" s="159"/>
      <c r="U2690" s="159"/>
    </row>
    <row r="2691" spans="20:21">
      <c r="T2691" s="159"/>
      <c r="U2691" s="159"/>
    </row>
    <row r="2692" spans="20:21">
      <c r="T2692" s="159"/>
      <c r="U2692" s="159"/>
    </row>
    <row r="2693" spans="20:21">
      <c r="T2693" s="159"/>
      <c r="U2693" s="159"/>
    </row>
    <row r="2694" spans="20:21">
      <c r="T2694" s="159"/>
      <c r="U2694" s="159"/>
    </row>
    <row r="2695" spans="20:21">
      <c r="T2695" s="159"/>
      <c r="U2695" s="159"/>
    </row>
    <row r="2696" spans="20:21">
      <c r="T2696" s="159"/>
      <c r="U2696" s="159"/>
    </row>
    <row r="2697" spans="20:21">
      <c r="T2697" s="159"/>
      <c r="U2697" s="159"/>
    </row>
    <row r="2698" spans="20:21">
      <c r="T2698" s="159"/>
      <c r="U2698" s="159"/>
    </row>
    <row r="2699" spans="20:21">
      <c r="T2699" s="159"/>
      <c r="U2699" s="159"/>
    </row>
    <row r="2700" spans="20:21">
      <c r="T2700" s="159"/>
      <c r="U2700" s="159"/>
    </row>
    <row r="2701" spans="20:21">
      <c r="T2701" s="159"/>
      <c r="U2701" s="159"/>
    </row>
    <row r="2702" spans="20:21">
      <c r="T2702" s="159"/>
      <c r="U2702" s="159"/>
    </row>
    <row r="2703" spans="20:21">
      <c r="T2703" s="159"/>
      <c r="U2703" s="159"/>
    </row>
    <row r="2704" spans="20:21">
      <c r="T2704" s="159"/>
      <c r="U2704" s="159"/>
    </row>
    <row r="2705" spans="20:21">
      <c r="T2705" s="159"/>
      <c r="U2705" s="159"/>
    </row>
    <row r="2706" spans="20:21">
      <c r="T2706" s="159"/>
      <c r="U2706" s="159"/>
    </row>
    <row r="2707" spans="20:21">
      <c r="T2707" s="159"/>
      <c r="U2707" s="159"/>
    </row>
    <row r="2708" spans="20:21">
      <c r="T2708" s="159"/>
      <c r="U2708" s="159"/>
    </row>
    <row r="2709" spans="20:21">
      <c r="T2709" s="159"/>
      <c r="U2709" s="159"/>
    </row>
    <row r="2710" spans="20:21">
      <c r="T2710" s="159"/>
      <c r="U2710" s="159"/>
    </row>
    <row r="2711" spans="20:21">
      <c r="T2711" s="159"/>
      <c r="U2711" s="159"/>
    </row>
    <row r="2712" spans="20:21">
      <c r="T2712" s="159"/>
      <c r="U2712" s="159"/>
    </row>
    <row r="2713" spans="20:21">
      <c r="T2713" s="159"/>
      <c r="U2713" s="159"/>
    </row>
    <row r="2714" spans="20:21">
      <c r="T2714" s="159"/>
      <c r="U2714" s="159"/>
    </row>
    <row r="2715" spans="20:21">
      <c r="T2715" s="159"/>
      <c r="U2715" s="159"/>
    </row>
    <row r="2716" spans="20:21">
      <c r="T2716" s="159"/>
      <c r="U2716" s="159"/>
    </row>
    <row r="2717" spans="20:21">
      <c r="T2717" s="159"/>
      <c r="U2717" s="159"/>
    </row>
    <row r="2718" spans="20:21">
      <c r="T2718" s="159"/>
      <c r="U2718" s="159"/>
    </row>
    <row r="2719" spans="20:21">
      <c r="T2719" s="159"/>
      <c r="U2719" s="159"/>
    </row>
    <row r="2720" spans="20:21">
      <c r="T2720" s="159"/>
      <c r="U2720" s="159"/>
    </row>
    <row r="2721" spans="20:21">
      <c r="T2721" s="159"/>
      <c r="U2721" s="159"/>
    </row>
    <row r="2722" spans="20:21">
      <c r="T2722" s="159"/>
      <c r="U2722" s="159"/>
    </row>
    <row r="2723" spans="20:21">
      <c r="T2723" s="159"/>
      <c r="U2723" s="159"/>
    </row>
    <row r="2724" spans="20:21">
      <c r="T2724" s="159"/>
      <c r="U2724" s="159"/>
    </row>
    <row r="2725" spans="20:21">
      <c r="T2725" s="159"/>
      <c r="U2725" s="159"/>
    </row>
    <row r="2726" spans="20:21">
      <c r="T2726" s="159"/>
      <c r="U2726" s="159"/>
    </row>
    <row r="2727" spans="20:21">
      <c r="T2727" s="159"/>
      <c r="U2727" s="159"/>
    </row>
    <row r="2728" spans="20:21">
      <c r="T2728" s="159"/>
      <c r="U2728" s="159"/>
    </row>
    <row r="2729" spans="20:21">
      <c r="T2729" s="159"/>
      <c r="U2729" s="159"/>
    </row>
    <row r="2730" spans="20:21">
      <c r="T2730" s="159"/>
      <c r="U2730" s="159"/>
    </row>
    <row r="2731" spans="20:21">
      <c r="T2731" s="159"/>
      <c r="U2731" s="159"/>
    </row>
    <row r="2732" spans="20:21">
      <c r="T2732" s="159"/>
      <c r="U2732" s="159"/>
    </row>
    <row r="2733" spans="20:21">
      <c r="T2733" s="159"/>
      <c r="U2733" s="159"/>
    </row>
    <row r="2734" spans="20:21">
      <c r="T2734" s="159"/>
      <c r="U2734" s="159"/>
    </row>
    <row r="2735" spans="20:21">
      <c r="T2735" s="159"/>
      <c r="U2735" s="159"/>
    </row>
    <row r="2736" spans="20:21">
      <c r="T2736" s="159"/>
      <c r="U2736" s="159"/>
    </row>
    <row r="2737" spans="20:21">
      <c r="T2737" s="159"/>
      <c r="U2737" s="159"/>
    </row>
    <row r="2738" spans="20:21">
      <c r="T2738" s="159"/>
      <c r="U2738" s="159"/>
    </row>
    <row r="2739" spans="20:21">
      <c r="T2739" s="159"/>
      <c r="U2739" s="159"/>
    </row>
    <row r="2740" spans="20:21">
      <c r="T2740" s="159"/>
      <c r="U2740" s="159"/>
    </row>
    <row r="2741" spans="20:21">
      <c r="T2741" s="159"/>
      <c r="U2741" s="159"/>
    </row>
    <row r="2742" spans="20:21">
      <c r="T2742" s="159"/>
      <c r="U2742" s="159"/>
    </row>
    <row r="2743" spans="20:21">
      <c r="T2743" s="159"/>
      <c r="U2743" s="159"/>
    </row>
    <row r="2744" spans="20:21">
      <c r="T2744" s="159"/>
      <c r="U2744" s="159"/>
    </row>
    <row r="2745" spans="20:21">
      <c r="T2745" s="159"/>
      <c r="U2745" s="159"/>
    </row>
    <row r="2746" spans="20:21">
      <c r="T2746" s="159"/>
      <c r="U2746" s="159"/>
    </row>
    <row r="2747" spans="20:21">
      <c r="T2747" s="159"/>
      <c r="U2747" s="159"/>
    </row>
    <row r="2748" spans="20:21">
      <c r="T2748" s="159"/>
      <c r="U2748" s="159"/>
    </row>
    <row r="2749" spans="20:21">
      <c r="T2749" s="159"/>
      <c r="U2749" s="159"/>
    </row>
    <row r="2750" spans="20:21">
      <c r="T2750" s="159"/>
      <c r="U2750" s="159"/>
    </row>
    <row r="2751" spans="20:21">
      <c r="T2751" s="159"/>
      <c r="U2751" s="159"/>
    </row>
    <row r="2752" spans="20:21">
      <c r="T2752" s="159"/>
      <c r="U2752" s="159"/>
    </row>
    <row r="2753" spans="20:21">
      <c r="T2753" s="159"/>
      <c r="U2753" s="159"/>
    </row>
    <row r="2754" spans="20:21">
      <c r="T2754" s="159"/>
      <c r="U2754" s="159"/>
    </row>
    <row r="2755" spans="20:21">
      <c r="T2755" s="159"/>
      <c r="U2755" s="159"/>
    </row>
    <row r="2756" spans="20:21">
      <c r="T2756" s="159"/>
      <c r="U2756" s="159"/>
    </row>
    <row r="2757" spans="20:21">
      <c r="T2757" s="159"/>
      <c r="U2757" s="159"/>
    </row>
    <row r="2758" spans="20:21">
      <c r="T2758" s="159"/>
      <c r="U2758" s="159"/>
    </row>
    <row r="2759" spans="20:21">
      <c r="T2759" s="159"/>
      <c r="U2759" s="159"/>
    </row>
    <row r="2760" spans="20:21">
      <c r="T2760" s="159"/>
      <c r="U2760" s="159"/>
    </row>
    <row r="2761" spans="20:21">
      <c r="T2761" s="159"/>
      <c r="U2761" s="159"/>
    </row>
    <row r="2762" spans="20:21">
      <c r="T2762" s="159"/>
      <c r="U2762" s="159"/>
    </row>
    <row r="2763" spans="20:21">
      <c r="T2763" s="159"/>
      <c r="U2763" s="159"/>
    </row>
    <row r="2764" spans="20:21">
      <c r="T2764" s="159"/>
      <c r="U2764" s="159"/>
    </row>
    <row r="2765" spans="20:21">
      <c r="T2765" s="159"/>
      <c r="U2765" s="159"/>
    </row>
    <row r="2766" spans="20:21">
      <c r="T2766" s="159"/>
      <c r="U2766" s="159"/>
    </row>
    <row r="2767" spans="20:21">
      <c r="T2767" s="159"/>
      <c r="U2767" s="159"/>
    </row>
    <row r="2768" spans="20:21">
      <c r="T2768" s="159"/>
      <c r="U2768" s="159"/>
    </row>
    <row r="2769" spans="20:21">
      <c r="T2769" s="159"/>
      <c r="U2769" s="159"/>
    </row>
    <row r="2770" spans="20:21">
      <c r="T2770" s="159"/>
      <c r="U2770" s="159"/>
    </row>
    <row r="2771" spans="20:21">
      <c r="T2771" s="159"/>
      <c r="U2771" s="159"/>
    </row>
    <row r="2772" spans="20:21">
      <c r="T2772" s="159"/>
      <c r="U2772" s="159"/>
    </row>
    <row r="2773" spans="20:21">
      <c r="T2773" s="159"/>
      <c r="U2773" s="159"/>
    </row>
    <row r="2774" spans="20:21">
      <c r="T2774" s="159"/>
      <c r="U2774" s="159"/>
    </row>
    <row r="2775" spans="20:21">
      <c r="T2775" s="159"/>
      <c r="U2775" s="159"/>
    </row>
    <row r="2776" spans="20:21">
      <c r="T2776" s="159"/>
      <c r="U2776" s="159"/>
    </row>
    <row r="2777" spans="20:21">
      <c r="T2777" s="159"/>
      <c r="U2777" s="159"/>
    </row>
    <row r="2778" spans="20:21">
      <c r="T2778" s="159"/>
      <c r="U2778" s="159"/>
    </row>
    <row r="2779" spans="20:21">
      <c r="T2779" s="159"/>
      <c r="U2779" s="159"/>
    </row>
    <row r="2780" spans="20:21">
      <c r="T2780" s="159"/>
      <c r="U2780" s="159"/>
    </row>
    <row r="2781" spans="20:21">
      <c r="T2781" s="159"/>
      <c r="U2781" s="159"/>
    </row>
    <row r="2782" spans="20:21">
      <c r="T2782" s="159"/>
      <c r="U2782" s="159"/>
    </row>
    <row r="2783" spans="20:21">
      <c r="T2783" s="159"/>
      <c r="U2783" s="159"/>
    </row>
    <row r="2784" spans="20:21">
      <c r="T2784" s="159"/>
      <c r="U2784" s="159"/>
    </row>
    <row r="2785" spans="20:21">
      <c r="T2785" s="159"/>
      <c r="U2785" s="159"/>
    </row>
    <row r="2786" spans="20:21">
      <c r="T2786" s="159"/>
      <c r="U2786" s="159"/>
    </row>
    <row r="2787" spans="20:21">
      <c r="T2787" s="159"/>
      <c r="U2787" s="159"/>
    </row>
    <row r="2788" spans="20:21">
      <c r="T2788" s="159"/>
      <c r="U2788" s="159"/>
    </row>
    <row r="2789" spans="20:21">
      <c r="T2789" s="159"/>
      <c r="U2789" s="159"/>
    </row>
    <row r="2790" spans="20:21">
      <c r="T2790" s="159"/>
      <c r="U2790" s="159"/>
    </row>
    <row r="2791" spans="20:21">
      <c r="T2791" s="159"/>
      <c r="U2791" s="159"/>
    </row>
    <row r="2792" spans="20:21">
      <c r="T2792" s="159"/>
      <c r="U2792" s="159"/>
    </row>
    <row r="2793" spans="20:21">
      <c r="T2793" s="159"/>
      <c r="U2793" s="159"/>
    </row>
    <row r="2794" spans="20:21">
      <c r="T2794" s="159"/>
      <c r="U2794" s="159"/>
    </row>
    <row r="2795" spans="20:21">
      <c r="T2795" s="159"/>
      <c r="U2795" s="159"/>
    </row>
    <row r="2796" spans="20:21">
      <c r="T2796" s="159"/>
      <c r="U2796" s="159"/>
    </row>
    <row r="2797" spans="20:21">
      <c r="T2797" s="159"/>
      <c r="U2797" s="159"/>
    </row>
    <row r="2798" spans="20:21">
      <c r="T2798" s="159"/>
      <c r="U2798" s="159"/>
    </row>
    <row r="2799" spans="20:21">
      <c r="T2799" s="159"/>
      <c r="U2799" s="159"/>
    </row>
    <row r="2800" spans="20:21">
      <c r="T2800" s="159"/>
      <c r="U2800" s="159"/>
    </row>
    <row r="2801" spans="20:21">
      <c r="T2801" s="159"/>
      <c r="U2801" s="159"/>
    </row>
    <row r="2802" spans="20:21">
      <c r="T2802" s="159"/>
      <c r="U2802" s="159"/>
    </row>
    <row r="2803" spans="20:21">
      <c r="T2803" s="159"/>
      <c r="U2803" s="159"/>
    </row>
    <row r="2804" spans="20:21">
      <c r="T2804" s="159"/>
      <c r="U2804" s="159"/>
    </row>
    <row r="2805" spans="20:21">
      <c r="T2805" s="159"/>
      <c r="U2805" s="159"/>
    </row>
    <row r="2806" spans="20:21">
      <c r="T2806" s="159"/>
      <c r="U2806" s="159"/>
    </row>
    <row r="2807" spans="20:21">
      <c r="T2807" s="159"/>
      <c r="U2807" s="159"/>
    </row>
    <row r="2808" spans="20:21">
      <c r="T2808" s="159"/>
      <c r="U2808" s="159"/>
    </row>
    <row r="2809" spans="20:21">
      <c r="T2809" s="159"/>
      <c r="U2809" s="159"/>
    </row>
    <row r="2810" spans="20:21">
      <c r="T2810" s="159"/>
      <c r="U2810" s="159"/>
    </row>
    <row r="2811" spans="20:21">
      <c r="T2811" s="159"/>
      <c r="U2811" s="159"/>
    </row>
    <row r="2812" spans="20:21">
      <c r="T2812" s="159"/>
      <c r="U2812" s="159"/>
    </row>
    <row r="2813" spans="20:21">
      <c r="T2813" s="159"/>
      <c r="U2813" s="159"/>
    </row>
    <row r="2814" spans="20:21">
      <c r="T2814" s="159"/>
      <c r="U2814" s="159"/>
    </row>
    <row r="2815" spans="20:21">
      <c r="T2815" s="159"/>
      <c r="U2815" s="159"/>
    </row>
    <row r="2816" spans="20:21">
      <c r="T2816" s="159"/>
      <c r="U2816" s="159"/>
    </row>
    <row r="2817" spans="20:21">
      <c r="T2817" s="159"/>
      <c r="U2817" s="159"/>
    </row>
    <row r="2818" spans="20:21">
      <c r="T2818" s="159"/>
      <c r="U2818" s="159"/>
    </row>
    <row r="2819" spans="20:21">
      <c r="T2819" s="159"/>
      <c r="U2819" s="159"/>
    </row>
    <row r="2820" spans="20:21">
      <c r="T2820" s="159"/>
      <c r="U2820" s="159"/>
    </row>
    <row r="2821" spans="20:21">
      <c r="T2821" s="159"/>
      <c r="U2821" s="159"/>
    </row>
    <row r="2822" spans="20:21">
      <c r="T2822" s="159"/>
      <c r="U2822" s="159"/>
    </row>
    <row r="2823" spans="20:21">
      <c r="T2823" s="159"/>
      <c r="U2823" s="159"/>
    </row>
    <row r="2824" spans="20:21">
      <c r="T2824" s="159"/>
      <c r="U2824" s="159"/>
    </row>
    <row r="2825" spans="20:21">
      <c r="T2825" s="159"/>
      <c r="U2825" s="159"/>
    </row>
    <row r="2826" spans="20:21">
      <c r="T2826" s="159"/>
      <c r="U2826" s="159"/>
    </row>
    <row r="2827" spans="20:21">
      <c r="T2827" s="159"/>
      <c r="U2827" s="159"/>
    </row>
    <row r="2828" spans="20:21">
      <c r="T2828" s="159"/>
      <c r="U2828" s="159"/>
    </row>
    <row r="2829" spans="20:21">
      <c r="T2829" s="159"/>
      <c r="U2829" s="159"/>
    </row>
    <row r="2830" spans="20:21">
      <c r="T2830" s="159"/>
      <c r="U2830" s="159"/>
    </row>
    <row r="2831" spans="20:21">
      <c r="T2831" s="159"/>
      <c r="U2831" s="159"/>
    </row>
    <row r="2832" spans="20:21">
      <c r="T2832" s="159"/>
      <c r="U2832" s="159"/>
    </row>
    <row r="2833" spans="20:21">
      <c r="T2833" s="159"/>
      <c r="U2833" s="159"/>
    </row>
    <row r="2834" spans="20:21">
      <c r="T2834" s="159"/>
      <c r="U2834" s="159"/>
    </row>
    <row r="2835" spans="20:21">
      <c r="T2835" s="159"/>
      <c r="U2835" s="159"/>
    </row>
    <row r="2836" spans="20:21">
      <c r="T2836" s="159"/>
      <c r="U2836" s="159"/>
    </row>
    <row r="2837" spans="20:21">
      <c r="T2837" s="159"/>
      <c r="U2837" s="159"/>
    </row>
    <row r="2838" spans="20:21">
      <c r="T2838" s="159"/>
      <c r="U2838" s="159"/>
    </row>
    <row r="2839" spans="20:21">
      <c r="T2839" s="159"/>
      <c r="U2839" s="159"/>
    </row>
    <row r="2840" spans="20:21">
      <c r="T2840" s="159"/>
      <c r="U2840" s="159"/>
    </row>
    <row r="2841" spans="20:21">
      <c r="T2841" s="159"/>
      <c r="U2841" s="159"/>
    </row>
    <row r="2842" spans="20:21">
      <c r="T2842" s="159"/>
      <c r="U2842" s="159"/>
    </row>
    <row r="2843" spans="20:21">
      <c r="T2843" s="159"/>
      <c r="U2843" s="159"/>
    </row>
    <row r="2844" spans="20:21">
      <c r="T2844" s="159"/>
      <c r="U2844" s="159"/>
    </row>
    <row r="2845" spans="20:21">
      <c r="T2845" s="159"/>
      <c r="U2845" s="159"/>
    </row>
    <row r="2846" spans="20:21">
      <c r="T2846" s="159"/>
      <c r="U2846" s="159"/>
    </row>
    <row r="2847" spans="20:21">
      <c r="T2847" s="159"/>
      <c r="U2847" s="159"/>
    </row>
    <row r="2848" spans="20:21">
      <c r="T2848" s="159"/>
      <c r="U2848" s="159"/>
    </row>
    <row r="2849" spans="20:21">
      <c r="T2849" s="159"/>
      <c r="U2849" s="159"/>
    </row>
    <row r="2850" spans="20:21">
      <c r="T2850" s="159"/>
      <c r="U2850" s="159"/>
    </row>
    <row r="2851" spans="20:21">
      <c r="T2851" s="159"/>
      <c r="U2851" s="159"/>
    </row>
    <row r="2852" spans="20:21">
      <c r="T2852" s="159"/>
      <c r="U2852" s="159"/>
    </row>
    <row r="2853" spans="20:21">
      <c r="T2853" s="159"/>
      <c r="U2853" s="159"/>
    </row>
    <row r="2854" spans="20:21">
      <c r="T2854" s="159"/>
      <c r="U2854" s="159"/>
    </row>
    <row r="2855" spans="20:21">
      <c r="T2855" s="159"/>
      <c r="U2855" s="159"/>
    </row>
    <row r="2856" spans="20:21">
      <c r="T2856" s="159"/>
      <c r="U2856" s="159"/>
    </row>
    <row r="2857" spans="20:21">
      <c r="T2857" s="159"/>
      <c r="U2857" s="159"/>
    </row>
    <row r="2858" spans="20:21">
      <c r="T2858" s="159"/>
      <c r="U2858" s="159"/>
    </row>
    <row r="2859" spans="20:21">
      <c r="T2859" s="159"/>
      <c r="U2859" s="159"/>
    </row>
    <row r="2860" spans="20:21">
      <c r="T2860" s="159"/>
      <c r="U2860" s="159"/>
    </row>
    <row r="2861" spans="20:21">
      <c r="T2861" s="159"/>
      <c r="U2861" s="159"/>
    </row>
    <row r="2862" spans="20:21">
      <c r="T2862" s="159"/>
      <c r="U2862" s="159"/>
    </row>
    <row r="2863" spans="20:21">
      <c r="T2863" s="159"/>
      <c r="U2863" s="159"/>
    </row>
    <row r="2864" spans="20:21">
      <c r="T2864" s="159"/>
      <c r="U2864" s="159"/>
    </row>
    <row r="2865" spans="20:21">
      <c r="T2865" s="159"/>
      <c r="U2865" s="159"/>
    </row>
    <row r="2866" spans="20:21">
      <c r="T2866" s="159"/>
      <c r="U2866" s="159"/>
    </row>
    <row r="2867" spans="20:21">
      <c r="T2867" s="159"/>
      <c r="U2867" s="159"/>
    </row>
    <row r="2868" spans="20:21">
      <c r="T2868" s="159"/>
      <c r="U2868" s="159"/>
    </row>
    <row r="2869" spans="20:21">
      <c r="T2869" s="159"/>
      <c r="U2869" s="159"/>
    </row>
    <row r="2870" spans="20:21">
      <c r="T2870" s="159"/>
      <c r="U2870" s="159"/>
    </row>
    <row r="2871" spans="20:21">
      <c r="T2871" s="159"/>
      <c r="U2871" s="159"/>
    </row>
    <row r="2872" spans="20:21">
      <c r="T2872" s="159"/>
      <c r="U2872" s="159"/>
    </row>
    <row r="2873" spans="20:21">
      <c r="T2873" s="159"/>
      <c r="U2873" s="159"/>
    </row>
    <row r="2874" spans="20:21">
      <c r="T2874" s="159"/>
      <c r="U2874" s="159"/>
    </row>
    <row r="2875" spans="20:21">
      <c r="T2875" s="159"/>
      <c r="U2875" s="159"/>
    </row>
    <row r="2876" spans="20:21">
      <c r="T2876" s="159"/>
      <c r="U2876" s="159"/>
    </row>
    <row r="2877" spans="20:21">
      <c r="T2877" s="159"/>
      <c r="U2877" s="159"/>
    </row>
    <row r="2878" spans="20:21">
      <c r="T2878" s="159"/>
      <c r="U2878" s="159"/>
    </row>
    <row r="2879" spans="20:21">
      <c r="T2879" s="159"/>
      <c r="U2879" s="159"/>
    </row>
    <row r="2880" spans="20:21">
      <c r="T2880" s="159"/>
      <c r="U2880" s="159"/>
    </row>
    <row r="2881" spans="20:21">
      <c r="T2881" s="159"/>
      <c r="U2881" s="159"/>
    </row>
    <row r="2882" spans="20:21">
      <c r="T2882" s="159"/>
      <c r="U2882" s="159"/>
    </row>
    <row r="2883" spans="20:21">
      <c r="T2883" s="159"/>
      <c r="U2883" s="159"/>
    </row>
    <row r="2884" spans="20:21">
      <c r="T2884" s="159"/>
      <c r="U2884" s="159"/>
    </row>
    <row r="2885" spans="20:21">
      <c r="T2885" s="159"/>
      <c r="U2885" s="159"/>
    </row>
    <row r="2886" spans="20:21">
      <c r="T2886" s="159"/>
      <c r="U2886" s="159"/>
    </row>
    <row r="2887" spans="20:21">
      <c r="T2887" s="159"/>
      <c r="U2887" s="159"/>
    </row>
    <row r="2888" spans="20:21">
      <c r="T2888" s="159"/>
      <c r="U2888" s="159"/>
    </row>
    <row r="2889" spans="20:21">
      <c r="T2889" s="159"/>
      <c r="U2889" s="159"/>
    </row>
    <row r="2890" spans="20:21">
      <c r="T2890" s="159"/>
      <c r="U2890" s="159"/>
    </row>
    <row r="2891" spans="20:21">
      <c r="T2891" s="159"/>
      <c r="U2891" s="159"/>
    </row>
    <row r="2892" spans="20:21">
      <c r="T2892" s="159"/>
      <c r="U2892" s="159"/>
    </row>
    <row r="2893" spans="20:21">
      <c r="T2893" s="159"/>
      <c r="U2893" s="159"/>
    </row>
    <row r="2894" spans="20:21">
      <c r="T2894" s="159"/>
      <c r="U2894" s="159"/>
    </row>
    <row r="2895" spans="20:21">
      <c r="T2895" s="159"/>
      <c r="U2895" s="159"/>
    </row>
    <row r="2896" spans="20:21">
      <c r="T2896" s="159"/>
      <c r="U2896" s="159"/>
    </row>
    <row r="2897" spans="20:21">
      <c r="T2897" s="159"/>
      <c r="U2897" s="159"/>
    </row>
    <row r="2898" spans="20:21">
      <c r="T2898" s="159"/>
      <c r="U2898" s="159"/>
    </row>
    <row r="2899" spans="20:21">
      <c r="T2899" s="159"/>
      <c r="U2899" s="159"/>
    </row>
    <row r="2900" spans="20:21">
      <c r="T2900" s="159"/>
      <c r="U2900" s="159"/>
    </row>
    <row r="2901" spans="20:21">
      <c r="T2901" s="159"/>
      <c r="U2901" s="159"/>
    </row>
    <row r="2902" spans="20:21">
      <c r="T2902" s="159"/>
      <c r="U2902" s="159"/>
    </row>
    <row r="2903" spans="20:21">
      <c r="T2903" s="159"/>
      <c r="U2903" s="159"/>
    </row>
    <row r="2904" spans="20:21">
      <c r="T2904" s="159"/>
      <c r="U2904" s="159"/>
    </row>
    <row r="2905" spans="20:21">
      <c r="T2905" s="159"/>
      <c r="U2905" s="159"/>
    </row>
    <row r="2906" spans="20:21">
      <c r="T2906" s="159"/>
      <c r="U2906" s="159"/>
    </row>
    <row r="2907" spans="20:21">
      <c r="T2907" s="159"/>
      <c r="U2907" s="159"/>
    </row>
    <row r="2908" spans="20:21">
      <c r="T2908" s="159"/>
      <c r="U2908" s="159"/>
    </row>
    <row r="2909" spans="20:21">
      <c r="T2909" s="159"/>
      <c r="U2909" s="159"/>
    </row>
    <row r="2910" spans="20:21">
      <c r="T2910" s="159"/>
      <c r="U2910" s="159"/>
    </row>
    <row r="2911" spans="20:21">
      <c r="T2911" s="159"/>
      <c r="U2911" s="159"/>
    </row>
    <row r="2912" spans="20:21">
      <c r="T2912" s="159"/>
      <c r="U2912" s="159"/>
    </row>
    <row r="2913" spans="20:21">
      <c r="T2913" s="159"/>
      <c r="U2913" s="159"/>
    </row>
    <row r="2914" spans="20:21">
      <c r="T2914" s="159"/>
      <c r="U2914" s="159"/>
    </row>
    <row r="2915" spans="20:21">
      <c r="T2915" s="159"/>
      <c r="U2915" s="159"/>
    </row>
    <row r="2916" spans="20:21">
      <c r="T2916" s="159"/>
      <c r="U2916" s="159"/>
    </row>
    <row r="2917" spans="20:21">
      <c r="T2917" s="159"/>
      <c r="U2917" s="159"/>
    </row>
    <row r="2918" spans="20:21">
      <c r="T2918" s="159"/>
      <c r="U2918" s="159"/>
    </row>
    <row r="2919" spans="20:21">
      <c r="T2919" s="159"/>
      <c r="U2919" s="159"/>
    </row>
    <row r="2920" spans="20:21">
      <c r="T2920" s="159"/>
      <c r="U2920" s="159"/>
    </row>
    <row r="2921" spans="20:21">
      <c r="T2921" s="159"/>
      <c r="U2921" s="159"/>
    </row>
    <row r="2922" spans="20:21">
      <c r="T2922" s="159"/>
      <c r="U2922" s="159"/>
    </row>
    <row r="2923" spans="20:21">
      <c r="T2923" s="159"/>
      <c r="U2923" s="159"/>
    </row>
    <row r="2924" spans="20:21">
      <c r="T2924" s="159"/>
      <c r="U2924" s="159"/>
    </row>
    <row r="2925" spans="20:21">
      <c r="T2925" s="159"/>
      <c r="U2925" s="159"/>
    </row>
    <row r="2926" spans="20:21">
      <c r="T2926" s="159"/>
      <c r="U2926" s="159"/>
    </row>
    <row r="2927" spans="20:21">
      <c r="T2927" s="159"/>
      <c r="U2927" s="159"/>
    </row>
    <row r="2928" spans="20:21">
      <c r="T2928" s="159"/>
      <c r="U2928" s="159"/>
    </row>
    <row r="2929" spans="20:21">
      <c r="T2929" s="159"/>
      <c r="U2929" s="159"/>
    </row>
    <row r="2930" spans="20:21">
      <c r="T2930" s="159"/>
      <c r="U2930" s="159"/>
    </row>
    <row r="2931" spans="20:21">
      <c r="T2931" s="159"/>
      <c r="U2931" s="159"/>
    </row>
    <row r="2932" spans="20:21">
      <c r="T2932" s="159"/>
      <c r="U2932" s="159"/>
    </row>
    <row r="2933" spans="20:21">
      <c r="T2933" s="159"/>
      <c r="U2933" s="159"/>
    </row>
    <row r="2934" spans="20:21">
      <c r="T2934" s="159"/>
      <c r="U2934" s="159"/>
    </row>
    <row r="2935" spans="20:21">
      <c r="T2935" s="159"/>
      <c r="U2935" s="159"/>
    </row>
    <row r="2936" spans="20:21">
      <c r="T2936" s="159"/>
      <c r="U2936" s="159"/>
    </row>
    <row r="2937" spans="20:21">
      <c r="T2937" s="159"/>
      <c r="U2937" s="159"/>
    </row>
    <row r="2938" spans="20:21">
      <c r="T2938" s="159"/>
      <c r="U2938" s="159"/>
    </row>
    <row r="2939" spans="20:21">
      <c r="T2939" s="159"/>
      <c r="U2939" s="159"/>
    </row>
    <row r="2940" spans="20:21">
      <c r="T2940" s="159"/>
      <c r="U2940" s="159"/>
    </row>
    <row r="2941" spans="20:21">
      <c r="T2941" s="159"/>
      <c r="U2941" s="159"/>
    </row>
    <row r="2942" spans="20:21">
      <c r="T2942" s="159"/>
      <c r="U2942" s="159"/>
    </row>
    <row r="2943" spans="20:21">
      <c r="T2943" s="159"/>
      <c r="U2943" s="159"/>
    </row>
    <row r="2944" spans="20:21">
      <c r="T2944" s="159"/>
      <c r="U2944" s="159"/>
    </row>
    <row r="2945" spans="20:21">
      <c r="T2945" s="159"/>
      <c r="U2945" s="159"/>
    </row>
    <row r="2946" spans="20:21">
      <c r="T2946" s="159"/>
      <c r="U2946" s="159"/>
    </row>
    <row r="2947" spans="20:21">
      <c r="T2947" s="159"/>
      <c r="U2947" s="159"/>
    </row>
    <row r="2948" spans="20:21">
      <c r="T2948" s="159"/>
      <c r="U2948" s="159"/>
    </row>
    <row r="2949" spans="20:21">
      <c r="T2949" s="159"/>
      <c r="U2949" s="159"/>
    </row>
    <row r="2950" spans="20:21">
      <c r="T2950" s="159"/>
      <c r="U2950" s="159"/>
    </row>
    <row r="2951" spans="20:21">
      <c r="T2951" s="159"/>
      <c r="U2951" s="159"/>
    </row>
    <row r="2952" spans="20:21">
      <c r="T2952" s="159"/>
      <c r="U2952" s="159"/>
    </row>
    <row r="2953" spans="20:21">
      <c r="T2953" s="159"/>
      <c r="U2953" s="159"/>
    </row>
    <row r="2954" spans="20:21">
      <c r="T2954" s="159"/>
      <c r="U2954" s="159"/>
    </row>
    <row r="2955" spans="20:21">
      <c r="T2955" s="159"/>
      <c r="U2955" s="159"/>
    </row>
    <row r="2956" spans="20:21">
      <c r="T2956" s="159"/>
      <c r="U2956" s="159"/>
    </row>
    <row r="2957" spans="20:21">
      <c r="T2957" s="159"/>
      <c r="U2957" s="159"/>
    </row>
    <row r="2958" spans="20:21">
      <c r="T2958" s="159"/>
      <c r="U2958" s="159"/>
    </row>
    <row r="2959" spans="20:21">
      <c r="T2959" s="159"/>
      <c r="U2959" s="159"/>
    </row>
    <row r="2960" spans="20:21">
      <c r="T2960" s="159"/>
      <c r="U2960" s="159"/>
    </row>
    <row r="2961" spans="20:21">
      <c r="T2961" s="159"/>
      <c r="U2961" s="159"/>
    </row>
    <row r="2962" spans="20:21">
      <c r="T2962" s="159"/>
      <c r="U2962" s="159"/>
    </row>
    <row r="2963" spans="20:21">
      <c r="T2963" s="159"/>
      <c r="U2963" s="159"/>
    </row>
    <row r="2964" spans="20:21">
      <c r="T2964" s="159"/>
      <c r="U2964" s="159"/>
    </row>
    <row r="2965" spans="20:21">
      <c r="T2965" s="159"/>
      <c r="U2965" s="159"/>
    </row>
    <row r="2966" spans="20:21">
      <c r="T2966" s="159"/>
      <c r="U2966" s="159"/>
    </row>
    <row r="2967" spans="20:21">
      <c r="T2967" s="159"/>
      <c r="U2967" s="159"/>
    </row>
    <row r="2968" spans="20:21">
      <c r="T2968" s="159"/>
      <c r="U2968" s="159"/>
    </row>
    <row r="2969" spans="20:21">
      <c r="T2969" s="159"/>
      <c r="U2969" s="159"/>
    </row>
    <row r="2970" spans="20:21">
      <c r="T2970" s="159"/>
      <c r="U2970" s="159"/>
    </row>
    <row r="2971" spans="20:21">
      <c r="T2971" s="159"/>
      <c r="U2971" s="159"/>
    </row>
    <row r="2972" spans="20:21">
      <c r="T2972" s="159"/>
      <c r="U2972" s="159"/>
    </row>
    <row r="2973" spans="20:21">
      <c r="T2973" s="159"/>
      <c r="U2973" s="159"/>
    </row>
    <row r="2974" spans="20:21">
      <c r="T2974" s="159"/>
      <c r="U2974" s="159"/>
    </row>
    <row r="2975" spans="20:21">
      <c r="T2975" s="159"/>
      <c r="U2975" s="159"/>
    </row>
    <row r="2976" spans="20:21">
      <c r="T2976" s="159"/>
      <c r="U2976" s="159"/>
    </row>
    <row r="2977" spans="20:21">
      <c r="T2977" s="159"/>
      <c r="U2977" s="159"/>
    </row>
    <row r="2978" spans="20:21">
      <c r="T2978" s="159"/>
      <c r="U2978" s="159"/>
    </row>
    <row r="2979" spans="20:21">
      <c r="T2979" s="159"/>
      <c r="U2979" s="159"/>
    </row>
    <row r="2980" spans="20:21">
      <c r="T2980" s="159"/>
      <c r="U2980" s="159"/>
    </row>
    <row r="2981" spans="20:21">
      <c r="T2981" s="159"/>
      <c r="U2981" s="159"/>
    </row>
    <row r="2982" spans="20:21">
      <c r="T2982" s="159"/>
      <c r="U2982" s="159"/>
    </row>
    <row r="2983" spans="20:21">
      <c r="T2983" s="159"/>
      <c r="U2983" s="159"/>
    </row>
    <row r="2984" spans="20:21">
      <c r="T2984" s="159"/>
      <c r="U2984" s="159"/>
    </row>
    <row r="2985" spans="20:21">
      <c r="T2985" s="159"/>
      <c r="U2985" s="159"/>
    </row>
    <row r="2986" spans="20:21">
      <c r="T2986" s="159"/>
      <c r="U2986" s="159"/>
    </row>
    <row r="2987" spans="20:21">
      <c r="T2987" s="159"/>
      <c r="U2987" s="159"/>
    </row>
    <row r="2988" spans="20:21">
      <c r="T2988" s="159"/>
      <c r="U2988" s="159"/>
    </row>
    <row r="2989" spans="20:21">
      <c r="T2989" s="159"/>
      <c r="U2989" s="159"/>
    </row>
    <row r="2990" spans="20:21">
      <c r="T2990" s="159"/>
      <c r="U2990" s="159"/>
    </row>
    <row r="2991" spans="20:21">
      <c r="T2991" s="159"/>
      <c r="U2991" s="159"/>
    </row>
    <row r="2992" spans="20:21">
      <c r="T2992" s="159"/>
      <c r="U2992" s="159"/>
    </row>
    <row r="2993" spans="20:21">
      <c r="T2993" s="159"/>
      <c r="U2993" s="159"/>
    </row>
    <row r="2994" spans="20:21">
      <c r="T2994" s="159"/>
      <c r="U2994" s="159"/>
    </row>
    <row r="2995" spans="20:21">
      <c r="T2995" s="159"/>
      <c r="U2995" s="159"/>
    </row>
    <row r="2996" spans="20:21">
      <c r="T2996" s="159"/>
      <c r="U2996" s="159"/>
    </row>
    <row r="2997" spans="20:21">
      <c r="T2997" s="159"/>
      <c r="U2997" s="159"/>
    </row>
    <row r="2998" spans="20:21">
      <c r="T2998" s="159"/>
      <c r="U2998" s="159"/>
    </row>
    <row r="2999" spans="20:21">
      <c r="T2999" s="159"/>
      <c r="U2999" s="159"/>
    </row>
    <row r="3000" spans="20:21">
      <c r="T3000" s="159"/>
      <c r="U3000" s="159"/>
    </row>
    <row r="3001" spans="20:21">
      <c r="T3001" s="159"/>
      <c r="U3001" s="159"/>
    </row>
    <row r="3002" spans="20:21">
      <c r="T3002" s="159"/>
      <c r="U3002" s="159"/>
    </row>
    <row r="3003" spans="20:21">
      <c r="T3003" s="159"/>
      <c r="U3003" s="159"/>
    </row>
    <row r="3004" spans="20:21">
      <c r="T3004" s="159"/>
      <c r="U3004" s="159"/>
    </row>
    <row r="3005" spans="20:21">
      <c r="T3005" s="159"/>
      <c r="U3005" s="159"/>
    </row>
    <row r="3006" spans="20:21">
      <c r="T3006" s="159"/>
      <c r="U3006" s="159"/>
    </row>
    <row r="3007" spans="20:21">
      <c r="T3007" s="159"/>
      <c r="U3007" s="159"/>
    </row>
    <row r="3008" spans="20:21">
      <c r="T3008" s="159"/>
      <c r="U3008" s="159"/>
    </row>
    <row r="3009" spans="20:21">
      <c r="T3009" s="159"/>
      <c r="U3009" s="159"/>
    </row>
    <row r="3010" spans="20:21">
      <c r="T3010" s="159"/>
      <c r="U3010" s="159"/>
    </row>
    <row r="3011" spans="20:21">
      <c r="T3011" s="159"/>
      <c r="U3011" s="159"/>
    </row>
    <row r="3012" spans="20:21">
      <c r="T3012" s="159"/>
      <c r="U3012" s="159"/>
    </row>
    <row r="3013" spans="20:21">
      <c r="T3013" s="159"/>
      <c r="U3013" s="159"/>
    </row>
    <row r="3014" spans="20:21">
      <c r="T3014" s="159"/>
      <c r="U3014" s="159"/>
    </row>
    <row r="3015" spans="20:21">
      <c r="T3015" s="159"/>
      <c r="U3015" s="159"/>
    </row>
    <row r="3016" spans="20:21">
      <c r="T3016" s="159"/>
      <c r="U3016" s="159"/>
    </row>
    <row r="3017" spans="20:21">
      <c r="T3017" s="159"/>
      <c r="U3017" s="159"/>
    </row>
    <row r="3018" spans="20:21">
      <c r="T3018" s="159"/>
      <c r="U3018" s="159"/>
    </row>
    <row r="3019" spans="20:21">
      <c r="T3019" s="159"/>
      <c r="U3019" s="159"/>
    </row>
    <row r="3020" spans="20:21">
      <c r="T3020" s="159"/>
      <c r="U3020" s="159"/>
    </row>
    <row r="3021" spans="20:21">
      <c r="T3021" s="159"/>
      <c r="U3021" s="159"/>
    </row>
    <row r="3022" spans="20:21">
      <c r="T3022" s="159"/>
      <c r="U3022" s="159"/>
    </row>
    <row r="3023" spans="20:21">
      <c r="T3023" s="159"/>
      <c r="U3023" s="159"/>
    </row>
    <row r="3024" spans="20:21">
      <c r="T3024" s="159"/>
      <c r="U3024" s="159"/>
    </row>
    <row r="3025" spans="20:21">
      <c r="T3025" s="159"/>
      <c r="U3025" s="159"/>
    </row>
    <row r="3026" spans="20:21">
      <c r="T3026" s="159"/>
      <c r="U3026" s="159"/>
    </row>
    <row r="3027" spans="20:21">
      <c r="T3027" s="159"/>
      <c r="U3027" s="159"/>
    </row>
    <row r="3028" spans="20:21">
      <c r="T3028" s="159"/>
      <c r="U3028" s="159"/>
    </row>
    <row r="3029" spans="20:21">
      <c r="T3029" s="159"/>
      <c r="U3029" s="159"/>
    </row>
    <row r="3030" spans="20:21">
      <c r="T3030" s="159"/>
      <c r="U3030" s="159"/>
    </row>
    <row r="3031" spans="20:21">
      <c r="T3031" s="159"/>
      <c r="U3031" s="159"/>
    </row>
    <row r="3032" spans="20:21">
      <c r="T3032" s="159"/>
      <c r="U3032" s="159"/>
    </row>
    <row r="3033" spans="20:21">
      <c r="T3033" s="159"/>
      <c r="U3033" s="159"/>
    </row>
    <row r="3034" spans="20:21">
      <c r="T3034" s="159"/>
      <c r="U3034" s="159"/>
    </row>
    <row r="3035" spans="20:21">
      <c r="T3035" s="159"/>
      <c r="U3035" s="159"/>
    </row>
    <row r="3036" spans="20:21">
      <c r="T3036" s="159"/>
      <c r="U3036" s="159"/>
    </row>
    <row r="3037" spans="20:21">
      <c r="T3037" s="159"/>
      <c r="U3037" s="159"/>
    </row>
    <row r="3038" spans="20:21">
      <c r="T3038" s="159"/>
      <c r="U3038" s="159"/>
    </row>
    <row r="3039" spans="20:21">
      <c r="T3039" s="159"/>
      <c r="U3039" s="159"/>
    </row>
    <row r="3040" spans="20:21">
      <c r="T3040" s="159"/>
      <c r="U3040" s="159"/>
    </row>
    <row r="3041" spans="20:21">
      <c r="T3041" s="159"/>
      <c r="U3041" s="159"/>
    </row>
    <row r="3042" spans="20:21">
      <c r="T3042" s="159"/>
      <c r="U3042" s="159"/>
    </row>
    <row r="3043" spans="20:21">
      <c r="T3043" s="159"/>
      <c r="U3043" s="159"/>
    </row>
    <row r="3044" spans="20:21">
      <c r="T3044" s="159"/>
      <c r="U3044" s="159"/>
    </row>
    <row r="3045" spans="20:21">
      <c r="T3045" s="159"/>
      <c r="U3045" s="159"/>
    </row>
    <row r="3046" spans="20:21">
      <c r="T3046" s="159"/>
      <c r="U3046" s="159"/>
    </row>
    <row r="3047" spans="20:21">
      <c r="T3047" s="159"/>
      <c r="U3047" s="159"/>
    </row>
    <row r="3048" spans="20:21">
      <c r="T3048" s="159"/>
      <c r="U3048" s="159"/>
    </row>
    <row r="3049" spans="20:21">
      <c r="T3049" s="159"/>
      <c r="U3049" s="159"/>
    </row>
    <row r="3050" spans="20:21">
      <c r="T3050" s="159"/>
      <c r="U3050" s="159"/>
    </row>
    <row r="3051" spans="20:21">
      <c r="T3051" s="159"/>
      <c r="U3051" s="159"/>
    </row>
    <row r="3052" spans="20:21">
      <c r="T3052" s="159"/>
      <c r="U3052" s="159"/>
    </row>
    <row r="3053" spans="20:21">
      <c r="T3053" s="159"/>
      <c r="U3053" s="159"/>
    </row>
    <row r="3054" spans="20:21">
      <c r="T3054" s="159"/>
      <c r="U3054" s="159"/>
    </row>
    <row r="3055" spans="20:21">
      <c r="T3055" s="159"/>
      <c r="U3055" s="159"/>
    </row>
    <row r="3056" spans="20:21">
      <c r="T3056" s="159"/>
      <c r="U3056" s="159"/>
    </row>
    <row r="3057" spans="20:21">
      <c r="T3057" s="159"/>
      <c r="U3057" s="159"/>
    </row>
    <row r="3058" spans="20:21">
      <c r="T3058" s="159"/>
      <c r="U3058" s="159"/>
    </row>
    <row r="3059" spans="20:21">
      <c r="T3059" s="159"/>
      <c r="U3059" s="159"/>
    </row>
    <row r="3060" spans="20:21">
      <c r="T3060" s="159"/>
      <c r="U3060" s="159"/>
    </row>
    <row r="3061" spans="20:21">
      <c r="T3061" s="159"/>
      <c r="U3061" s="159"/>
    </row>
    <row r="3062" spans="20:21">
      <c r="T3062" s="159"/>
      <c r="U3062" s="159"/>
    </row>
    <row r="3063" spans="20:21">
      <c r="T3063" s="159"/>
      <c r="U3063" s="159"/>
    </row>
    <row r="3064" spans="20:21">
      <c r="T3064" s="159"/>
      <c r="U3064" s="159"/>
    </row>
    <row r="3065" spans="20:21">
      <c r="T3065" s="159"/>
      <c r="U3065" s="159"/>
    </row>
    <row r="3066" spans="20:21">
      <c r="T3066" s="159"/>
      <c r="U3066" s="159"/>
    </row>
    <row r="3067" spans="20:21">
      <c r="T3067" s="159"/>
      <c r="U3067" s="159"/>
    </row>
    <row r="3068" spans="20:21">
      <c r="T3068" s="159"/>
      <c r="U3068" s="159"/>
    </row>
    <row r="3069" spans="20:21">
      <c r="T3069" s="159"/>
      <c r="U3069" s="159"/>
    </row>
    <row r="3070" spans="20:21">
      <c r="T3070" s="159"/>
      <c r="U3070" s="159"/>
    </row>
    <row r="3071" spans="20:21">
      <c r="T3071" s="159"/>
      <c r="U3071" s="159"/>
    </row>
    <row r="3072" spans="20:21">
      <c r="T3072" s="159"/>
      <c r="U3072" s="159"/>
    </row>
    <row r="3073" spans="20:21">
      <c r="T3073" s="159"/>
      <c r="U3073" s="159"/>
    </row>
    <row r="3074" spans="20:21">
      <c r="T3074" s="159"/>
      <c r="U3074" s="159"/>
    </row>
    <row r="3075" spans="20:21">
      <c r="T3075" s="159"/>
      <c r="U3075" s="159"/>
    </row>
    <row r="3076" spans="20:21">
      <c r="T3076" s="159"/>
      <c r="U3076" s="159"/>
    </row>
    <row r="3077" spans="20:21">
      <c r="T3077" s="159"/>
      <c r="U3077" s="159"/>
    </row>
    <row r="3078" spans="20:21">
      <c r="T3078" s="159"/>
      <c r="U3078" s="159"/>
    </row>
    <row r="3079" spans="20:21">
      <c r="T3079" s="159"/>
      <c r="U3079" s="159"/>
    </row>
    <row r="3080" spans="20:21">
      <c r="T3080" s="159"/>
      <c r="U3080" s="159"/>
    </row>
    <row r="3081" spans="20:21">
      <c r="T3081" s="159"/>
      <c r="U3081" s="159"/>
    </row>
    <row r="3082" spans="20:21">
      <c r="T3082" s="159"/>
      <c r="U3082" s="159"/>
    </row>
    <row r="3083" spans="20:21">
      <c r="T3083" s="159"/>
      <c r="U3083" s="159"/>
    </row>
    <row r="3084" spans="20:21">
      <c r="T3084" s="159"/>
      <c r="U3084" s="159"/>
    </row>
    <row r="3085" spans="20:21">
      <c r="T3085" s="159"/>
      <c r="U3085" s="159"/>
    </row>
    <row r="3086" spans="20:21">
      <c r="T3086" s="159"/>
      <c r="U3086" s="159"/>
    </row>
    <row r="3087" spans="20:21">
      <c r="T3087" s="159"/>
      <c r="U3087" s="159"/>
    </row>
    <row r="3088" spans="20:21">
      <c r="T3088" s="159"/>
      <c r="U3088" s="159"/>
    </row>
    <row r="3089" spans="20:21">
      <c r="T3089" s="159"/>
      <c r="U3089" s="159"/>
    </row>
    <row r="3090" spans="20:21">
      <c r="T3090" s="159"/>
      <c r="U3090" s="159"/>
    </row>
    <row r="3091" spans="20:21">
      <c r="T3091" s="159"/>
      <c r="U3091" s="159"/>
    </row>
    <row r="3092" spans="20:21">
      <c r="T3092" s="159"/>
      <c r="U3092" s="159"/>
    </row>
    <row r="3093" spans="20:21">
      <c r="T3093" s="159"/>
      <c r="U3093" s="159"/>
    </row>
    <row r="3094" spans="20:21">
      <c r="T3094" s="159"/>
      <c r="U3094" s="159"/>
    </row>
    <row r="3095" spans="20:21">
      <c r="T3095" s="159"/>
      <c r="U3095" s="159"/>
    </row>
    <row r="3096" spans="20:21">
      <c r="T3096" s="159"/>
      <c r="U3096" s="159"/>
    </row>
    <row r="3097" spans="20:21">
      <c r="T3097" s="159"/>
      <c r="U3097" s="159"/>
    </row>
    <row r="3098" spans="20:21">
      <c r="T3098" s="159"/>
      <c r="U3098" s="159"/>
    </row>
    <row r="3099" spans="20:21">
      <c r="T3099" s="159"/>
      <c r="U3099" s="159"/>
    </row>
    <row r="3100" spans="20:21">
      <c r="T3100" s="159"/>
      <c r="U3100" s="159"/>
    </row>
    <row r="3101" spans="20:21">
      <c r="T3101" s="159"/>
      <c r="U3101" s="159"/>
    </row>
    <row r="3102" spans="20:21">
      <c r="T3102" s="159"/>
      <c r="U3102" s="159"/>
    </row>
    <row r="3103" spans="20:21">
      <c r="T3103" s="159"/>
      <c r="U3103" s="159"/>
    </row>
    <row r="3104" spans="20:21">
      <c r="T3104" s="159"/>
      <c r="U3104" s="159"/>
    </row>
    <row r="3105" spans="20:21">
      <c r="T3105" s="159"/>
      <c r="U3105" s="159"/>
    </row>
    <row r="3106" spans="20:21">
      <c r="T3106" s="159"/>
      <c r="U3106" s="159"/>
    </row>
    <row r="3107" spans="20:21">
      <c r="T3107" s="159"/>
      <c r="U3107" s="159"/>
    </row>
    <row r="3108" spans="20:21">
      <c r="T3108" s="159"/>
      <c r="U3108" s="159"/>
    </row>
    <row r="3109" spans="20:21">
      <c r="T3109" s="159"/>
      <c r="U3109" s="159"/>
    </row>
    <row r="3110" spans="20:21">
      <c r="T3110" s="159"/>
      <c r="U3110" s="159"/>
    </row>
    <row r="3111" spans="20:21">
      <c r="T3111" s="159"/>
      <c r="U3111" s="159"/>
    </row>
    <row r="3112" spans="20:21">
      <c r="T3112" s="159"/>
      <c r="U3112" s="159"/>
    </row>
    <row r="3113" spans="20:21">
      <c r="T3113" s="159"/>
      <c r="U3113" s="159"/>
    </row>
    <row r="3114" spans="20:21">
      <c r="T3114" s="159"/>
      <c r="U3114" s="159"/>
    </row>
    <row r="3115" spans="20:21">
      <c r="T3115" s="159"/>
      <c r="U3115" s="159"/>
    </row>
    <row r="3116" spans="20:21">
      <c r="T3116" s="159"/>
      <c r="U3116" s="159"/>
    </row>
    <row r="3117" spans="20:21">
      <c r="T3117" s="159"/>
      <c r="U3117" s="159"/>
    </row>
    <row r="3118" spans="20:21">
      <c r="T3118" s="159"/>
      <c r="U3118" s="159"/>
    </row>
    <row r="3119" spans="20:21">
      <c r="T3119" s="159"/>
      <c r="U3119" s="159"/>
    </row>
    <row r="3120" spans="20:21">
      <c r="T3120" s="159"/>
      <c r="U3120" s="159"/>
    </row>
    <row r="3121" spans="20:21">
      <c r="T3121" s="159"/>
      <c r="U3121" s="159"/>
    </row>
    <row r="3122" spans="20:21">
      <c r="T3122" s="159"/>
      <c r="U3122" s="159"/>
    </row>
    <row r="3123" spans="20:21">
      <c r="T3123" s="159"/>
      <c r="U3123" s="159"/>
    </row>
    <row r="3124" spans="20:21">
      <c r="T3124" s="159"/>
      <c r="U3124" s="159"/>
    </row>
    <row r="3125" spans="20:21">
      <c r="T3125" s="159"/>
      <c r="U3125" s="159"/>
    </row>
    <row r="3126" spans="20:21">
      <c r="T3126" s="159"/>
      <c r="U3126" s="159"/>
    </row>
    <row r="3127" spans="20:21">
      <c r="T3127" s="159"/>
      <c r="U3127" s="159"/>
    </row>
    <row r="3128" spans="20:21">
      <c r="T3128" s="159"/>
      <c r="U3128" s="159"/>
    </row>
    <row r="3129" spans="20:21">
      <c r="T3129" s="159"/>
      <c r="U3129" s="159"/>
    </row>
    <row r="3130" spans="20:21">
      <c r="T3130" s="159"/>
      <c r="U3130" s="159"/>
    </row>
    <row r="3131" spans="20:21">
      <c r="T3131" s="159"/>
      <c r="U3131" s="159"/>
    </row>
    <row r="3132" spans="20:21">
      <c r="T3132" s="159"/>
      <c r="U3132" s="159"/>
    </row>
    <row r="3133" spans="20:21">
      <c r="T3133" s="159"/>
      <c r="U3133" s="159"/>
    </row>
    <row r="3134" spans="20:21">
      <c r="T3134" s="159"/>
      <c r="U3134" s="159"/>
    </row>
    <row r="3135" spans="20:21">
      <c r="T3135" s="159"/>
      <c r="U3135" s="159"/>
    </row>
    <row r="3136" spans="20:21">
      <c r="T3136" s="159"/>
      <c r="U3136" s="159"/>
    </row>
    <row r="3137" spans="20:21">
      <c r="T3137" s="159"/>
      <c r="U3137" s="159"/>
    </row>
    <row r="3138" spans="20:21">
      <c r="T3138" s="159"/>
      <c r="U3138" s="159"/>
    </row>
    <row r="3139" spans="20:21">
      <c r="T3139" s="159"/>
      <c r="U3139" s="159"/>
    </row>
    <row r="3140" spans="20:21">
      <c r="T3140" s="159"/>
      <c r="U3140" s="159"/>
    </row>
    <row r="3141" spans="20:21">
      <c r="T3141" s="159"/>
      <c r="U3141" s="159"/>
    </row>
    <row r="3142" spans="20:21">
      <c r="T3142" s="159"/>
      <c r="U3142" s="159"/>
    </row>
    <row r="3143" spans="20:21">
      <c r="T3143" s="159"/>
      <c r="U3143" s="159"/>
    </row>
    <row r="3144" spans="20:21">
      <c r="T3144" s="159"/>
      <c r="U3144" s="159"/>
    </row>
    <row r="3145" spans="20:21">
      <c r="T3145" s="159"/>
      <c r="U3145" s="159"/>
    </row>
    <row r="3146" spans="20:21">
      <c r="T3146" s="159"/>
      <c r="U3146" s="159"/>
    </row>
    <row r="3147" spans="20:21">
      <c r="T3147" s="159"/>
      <c r="U3147" s="159"/>
    </row>
    <row r="3148" spans="20:21">
      <c r="T3148" s="159"/>
      <c r="U3148" s="159"/>
    </row>
    <row r="3149" spans="20:21">
      <c r="T3149" s="159"/>
      <c r="U3149" s="159"/>
    </row>
    <row r="3150" spans="20:21">
      <c r="T3150" s="159"/>
      <c r="U3150" s="159"/>
    </row>
    <row r="3151" spans="20:21">
      <c r="T3151" s="159"/>
      <c r="U3151" s="159"/>
    </row>
    <row r="3152" spans="20:21">
      <c r="T3152" s="159"/>
      <c r="U3152" s="159"/>
    </row>
    <row r="3153" spans="20:21">
      <c r="T3153" s="159"/>
      <c r="U3153" s="159"/>
    </row>
    <row r="3154" spans="20:21">
      <c r="T3154" s="159"/>
      <c r="U3154" s="159"/>
    </row>
    <row r="3155" spans="20:21">
      <c r="T3155" s="159"/>
      <c r="U3155" s="159"/>
    </row>
    <row r="3156" spans="20:21">
      <c r="T3156" s="159"/>
      <c r="U3156" s="159"/>
    </row>
    <row r="3157" spans="20:21">
      <c r="T3157" s="159"/>
      <c r="U3157" s="159"/>
    </row>
    <row r="3158" spans="20:21">
      <c r="T3158" s="159"/>
      <c r="U3158" s="159"/>
    </row>
    <row r="3159" spans="20:21">
      <c r="T3159" s="159"/>
      <c r="U3159" s="159"/>
    </row>
    <row r="3160" spans="20:21">
      <c r="T3160" s="159"/>
      <c r="U3160" s="159"/>
    </row>
    <row r="3161" spans="20:21">
      <c r="T3161" s="159"/>
      <c r="U3161" s="159"/>
    </row>
    <row r="3162" spans="20:21">
      <c r="T3162" s="159"/>
      <c r="U3162" s="159"/>
    </row>
    <row r="3163" spans="20:21">
      <c r="T3163" s="159"/>
      <c r="U3163" s="159"/>
    </row>
    <row r="3164" spans="20:21">
      <c r="T3164" s="159"/>
      <c r="U3164" s="159"/>
    </row>
    <row r="3165" spans="20:21">
      <c r="T3165" s="159"/>
      <c r="U3165" s="159"/>
    </row>
    <row r="3166" spans="20:21">
      <c r="T3166" s="159"/>
      <c r="U3166" s="159"/>
    </row>
    <row r="3167" spans="20:21">
      <c r="T3167" s="159"/>
      <c r="U3167" s="159"/>
    </row>
    <row r="3168" spans="20:21">
      <c r="T3168" s="159"/>
      <c r="U3168" s="159"/>
    </row>
    <row r="3169" spans="20:21">
      <c r="T3169" s="159"/>
      <c r="U3169" s="159"/>
    </row>
    <row r="3170" spans="20:21">
      <c r="T3170" s="159"/>
      <c r="U3170" s="159"/>
    </row>
    <row r="3171" spans="20:21">
      <c r="T3171" s="159"/>
      <c r="U3171" s="159"/>
    </row>
    <row r="3172" spans="20:21">
      <c r="T3172" s="159"/>
      <c r="U3172" s="159"/>
    </row>
    <row r="3173" spans="20:21">
      <c r="T3173" s="159"/>
      <c r="U3173" s="159"/>
    </row>
    <row r="3174" spans="20:21">
      <c r="T3174" s="159"/>
      <c r="U3174" s="159"/>
    </row>
    <row r="3175" spans="20:21">
      <c r="T3175" s="159"/>
      <c r="U3175" s="159"/>
    </row>
    <row r="3176" spans="20:21">
      <c r="T3176" s="159"/>
      <c r="U3176" s="159"/>
    </row>
    <row r="3177" spans="20:21">
      <c r="T3177" s="159"/>
      <c r="U3177" s="159"/>
    </row>
    <row r="3178" spans="20:21">
      <c r="T3178" s="159"/>
      <c r="U3178" s="159"/>
    </row>
    <row r="3179" spans="20:21">
      <c r="T3179" s="159"/>
      <c r="U3179" s="159"/>
    </row>
    <row r="3180" spans="20:21">
      <c r="T3180" s="159"/>
      <c r="U3180" s="159"/>
    </row>
    <row r="3181" spans="20:21">
      <c r="T3181" s="159"/>
      <c r="U3181" s="159"/>
    </row>
    <row r="3182" spans="20:21">
      <c r="T3182" s="159"/>
      <c r="U3182" s="159"/>
    </row>
    <row r="3183" spans="20:21">
      <c r="T3183" s="159"/>
      <c r="U3183" s="159"/>
    </row>
    <row r="3184" spans="20:21">
      <c r="T3184" s="159"/>
      <c r="U3184" s="159"/>
    </row>
    <row r="3185" spans="20:21">
      <c r="T3185" s="159"/>
      <c r="U3185" s="159"/>
    </row>
    <row r="3186" spans="20:21">
      <c r="T3186" s="159"/>
      <c r="U3186" s="159"/>
    </row>
    <row r="3187" spans="20:21">
      <c r="T3187" s="159"/>
      <c r="U3187" s="159"/>
    </row>
    <row r="3188" spans="20:21">
      <c r="T3188" s="159"/>
      <c r="U3188" s="159"/>
    </row>
    <row r="3189" spans="20:21">
      <c r="T3189" s="159"/>
      <c r="U3189" s="159"/>
    </row>
    <row r="3190" spans="20:21">
      <c r="T3190" s="159"/>
      <c r="U3190" s="159"/>
    </row>
    <row r="3191" spans="20:21">
      <c r="T3191" s="159"/>
      <c r="U3191" s="159"/>
    </row>
    <row r="3192" spans="20:21">
      <c r="T3192" s="159"/>
      <c r="U3192" s="159"/>
    </row>
    <row r="3193" spans="20:21">
      <c r="T3193" s="159"/>
      <c r="U3193" s="159"/>
    </row>
    <row r="3194" spans="20:21">
      <c r="T3194" s="159"/>
      <c r="U3194" s="159"/>
    </row>
    <row r="3195" spans="20:21">
      <c r="T3195" s="159"/>
      <c r="U3195" s="159"/>
    </row>
    <row r="3196" spans="20:21">
      <c r="T3196" s="159"/>
      <c r="U3196" s="159"/>
    </row>
    <row r="3197" spans="20:21">
      <c r="T3197" s="159"/>
      <c r="U3197" s="159"/>
    </row>
    <row r="3198" spans="20:21">
      <c r="T3198" s="159"/>
      <c r="U3198" s="159"/>
    </row>
    <row r="3199" spans="20:21">
      <c r="T3199" s="159"/>
      <c r="U3199" s="159"/>
    </row>
    <row r="3200" spans="20:21">
      <c r="T3200" s="159"/>
      <c r="U3200" s="159"/>
    </row>
    <row r="3201" spans="20:21">
      <c r="T3201" s="159"/>
      <c r="U3201" s="159"/>
    </row>
    <row r="3202" spans="20:21">
      <c r="T3202" s="159"/>
      <c r="U3202" s="159"/>
    </row>
    <row r="3203" spans="20:21">
      <c r="T3203" s="159"/>
      <c r="U3203" s="159"/>
    </row>
    <row r="3204" spans="20:21">
      <c r="T3204" s="159"/>
      <c r="U3204" s="159"/>
    </row>
    <row r="3205" spans="20:21">
      <c r="T3205" s="159"/>
      <c r="U3205" s="159"/>
    </row>
    <row r="3206" spans="20:21">
      <c r="T3206" s="159"/>
      <c r="U3206" s="159"/>
    </row>
    <row r="3207" spans="20:21">
      <c r="T3207" s="159"/>
      <c r="U3207" s="159"/>
    </row>
    <row r="3208" spans="20:21">
      <c r="T3208" s="159"/>
      <c r="U3208" s="159"/>
    </row>
    <row r="3209" spans="20:21">
      <c r="T3209" s="159"/>
      <c r="U3209" s="159"/>
    </row>
    <row r="3210" spans="20:21">
      <c r="T3210" s="159"/>
      <c r="U3210" s="159"/>
    </row>
    <row r="3211" spans="20:21">
      <c r="T3211" s="159"/>
      <c r="U3211" s="159"/>
    </row>
    <row r="3212" spans="20:21">
      <c r="T3212" s="159"/>
      <c r="U3212" s="159"/>
    </row>
    <row r="3213" spans="20:21">
      <c r="T3213" s="159"/>
      <c r="U3213" s="159"/>
    </row>
    <row r="3214" spans="20:21">
      <c r="T3214" s="159"/>
      <c r="U3214" s="159"/>
    </row>
    <row r="3215" spans="20:21">
      <c r="T3215" s="159"/>
      <c r="U3215" s="159"/>
    </row>
    <row r="3216" spans="20:21">
      <c r="T3216" s="159"/>
      <c r="U3216" s="159"/>
    </row>
    <row r="3217" spans="20:21">
      <c r="T3217" s="159"/>
      <c r="U3217" s="159"/>
    </row>
    <row r="3218" spans="20:21">
      <c r="T3218" s="159"/>
      <c r="U3218" s="159"/>
    </row>
    <row r="3219" spans="20:21">
      <c r="T3219" s="159"/>
      <c r="U3219" s="159"/>
    </row>
    <row r="3220" spans="20:21">
      <c r="T3220" s="159"/>
      <c r="U3220" s="159"/>
    </row>
    <row r="3221" spans="20:21">
      <c r="T3221" s="159"/>
      <c r="U3221" s="159"/>
    </row>
    <row r="3222" spans="20:21">
      <c r="T3222" s="159"/>
      <c r="U3222" s="159"/>
    </row>
    <row r="3223" spans="20:21">
      <c r="T3223" s="159"/>
      <c r="U3223" s="159"/>
    </row>
    <row r="3224" spans="20:21">
      <c r="T3224" s="159"/>
      <c r="U3224" s="159"/>
    </row>
    <row r="3225" spans="20:21">
      <c r="T3225" s="159"/>
      <c r="U3225" s="159"/>
    </row>
    <row r="3226" spans="20:21">
      <c r="T3226" s="159"/>
      <c r="U3226" s="159"/>
    </row>
    <row r="3227" spans="20:21">
      <c r="T3227" s="159"/>
      <c r="U3227" s="159"/>
    </row>
    <row r="3228" spans="20:21">
      <c r="T3228" s="159"/>
      <c r="U3228" s="159"/>
    </row>
    <row r="3229" spans="20:21">
      <c r="T3229" s="159"/>
      <c r="U3229" s="159"/>
    </row>
    <row r="3230" spans="20:21">
      <c r="T3230" s="159"/>
      <c r="U3230" s="159"/>
    </row>
    <row r="3231" spans="20:21">
      <c r="T3231" s="159"/>
      <c r="U3231" s="159"/>
    </row>
    <row r="3232" spans="20:21">
      <c r="T3232" s="159"/>
      <c r="U3232" s="159"/>
    </row>
    <row r="3233" spans="20:21">
      <c r="T3233" s="159"/>
      <c r="U3233" s="159"/>
    </row>
    <row r="3234" spans="20:21">
      <c r="T3234" s="159"/>
      <c r="U3234" s="159"/>
    </row>
    <row r="3235" spans="20:21">
      <c r="T3235" s="159"/>
      <c r="U3235" s="159"/>
    </row>
    <row r="3236" spans="20:21">
      <c r="T3236" s="159"/>
      <c r="U3236" s="159"/>
    </row>
    <row r="3237" spans="20:21">
      <c r="T3237" s="159"/>
      <c r="U3237" s="159"/>
    </row>
    <row r="3238" spans="20:21">
      <c r="T3238" s="159"/>
      <c r="U3238" s="159"/>
    </row>
    <row r="3239" spans="20:21">
      <c r="T3239" s="159"/>
      <c r="U3239" s="159"/>
    </row>
    <row r="3240" spans="20:21">
      <c r="T3240" s="159"/>
      <c r="U3240" s="159"/>
    </row>
    <row r="3241" spans="20:21">
      <c r="T3241" s="159"/>
      <c r="U3241" s="159"/>
    </row>
    <row r="3242" spans="20:21">
      <c r="T3242" s="159"/>
      <c r="U3242" s="159"/>
    </row>
    <row r="3243" spans="20:21">
      <c r="T3243" s="159"/>
      <c r="U3243" s="159"/>
    </row>
    <row r="3244" spans="20:21">
      <c r="T3244" s="159"/>
      <c r="U3244" s="159"/>
    </row>
    <row r="3245" spans="20:21">
      <c r="T3245" s="159"/>
      <c r="U3245" s="159"/>
    </row>
    <row r="3246" spans="20:21">
      <c r="T3246" s="159"/>
      <c r="U3246" s="159"/>
    </row>
    <row r="3247" spans="20:21">
      <c r="T3247" s="159"/>
      <c r="U3247" s="159"/>
    </row>
    <row r="3248" spans="20:21">
      <c r="T3248" s="159"/>
      <c r="U3248" s="159"/>
    </row>
    <row r="3249" spans="20:21">
      <c r="T3249" s="159"/>
      <c r="U3249" s="159"/>
    </row>
    <row r="3250" spans="20:21">
      <c r="T3250" s="159"/>
      <c r="U3250" s="159"/>
    </row>
    <row r="3251" spans="20:21">
      <c r="T3251" s="159"/>
      <c r="U3251" s="159"/>
    </row>
    <row r="3252" spans="20:21">
      <c r="T3252" s="159"/>
      <c r="U3252" s="159"/>
    </row>
    <row r="3253" spans="20:21">
      <c r="T3253" s="159"/>
      <c r="U3253" s="159"/>
    </row>
    <row r="3254" spans="20:21">
      <c r="T3254" s="159"/>
      <c r="U3254" s="159"/>
    </row>
    <row r="3255" spans="20:21">
      <c r="T3255" s="159"/>
      <c r="U3255" s="159"/>
    </row>
    <row r="3256" spans="20:21">
      <c r="T3256" s="159"/>
      <c r="U3256" s="159"/>
    </row>
    <row r="3257" spans="20:21">
      <c r="T3257" s="159"/>
      <c r="U3257" s="159"/>
    </row>
    <row r="3258" spans="20:21">
      <c r="T3258" s="159"/>
      <c r="U3258" s="159"/>
    </row>
    <row r="3259" spans="20:21">
      <c r="T3259" s="159"/>
      <c r="U3259" s="159"/>
    </row>
    <row r="3260" spans="20:21">
      <c r="T3260" s="159"/>
      <c r="U3260" s="159"/>
    </row>
    <row r="3261" spans="20:21">
      <c r="T3261" s="159"/>
      <c r="U3261" s="159"/>
    </row>
    <row r="3262" spans="20:21">
      <c r="T3262" s="159"/>
      <c r="U3262" s="159"/>
    </row>
    <row r="3263" spans="20:21">
      <c r="T3263" s="159"/>
      <c r="U3263" s="159"/>
    </row>
    <row r="3264" spans="20:21">
      <c r="T3264" s="159"/>
      <c r="U3264" s="159"/>
    </row>
    <row r="3265" spans="20:21">
      <c r="T3265" s="159"/>
      <c r="U3265" s="159"/>
    </row>
    <row r="3266" spans="20:21">
      <c r="T3266" s="159"/>
      <c r="U3266" s="159"/>
    </row>
    <row r="3267" spans="20:21">
      <c r="T3267" s="159"/>
      <c r="U3267" s="159"/>
    </row>
    <row r="3268" spans="20:21">
      <c r="T3268" s="159"/>
      <c r="U3268" s="159"/>
    </row>
    <row r="3269" spans="20:21">
      <c r="T3269" s="159"/>
      <c r="U3269" s="159"/>
    </row>
    <row r="3270" spans="20:21">
      <c r="T3270" s="159"/>
      <c r="U3270" s="159"/>
    </row>
    <row r="3271" spans="20:21">
      <c r="T3271" s="159"/>
      <c r="U3271" s="159"/>
    </row>
    <row r="3272" spans="20:21">
      <c r="T3272" s="159"/>
      <c r="U3272" s="159"/>
    </row>
    <row r="3273" spans="20:21">
      <c r="T3273" s="159"/>
      <c r="U3273" s="159"/>
    </row>
    <row r="3274" spans="20:21">
      <c r="T3274" s="159"/>
      <c r="U3274" s="159"/>
    </row>
    <row r="3275" spans="20:21">
      <c r="T3275" s="159"/>
      <c r="U3275" s="159"/>
    </row>
    <row r="3276" spans="20:21">
      <c r="T3276" s="159"/>
      <c r="U3276" s="159"/>
    </row>
    <row r="3277" spans="20:21">
      <c r="T3277" s="159"/>
      <c r="U3277" s="159"/>
    </row>
    <row r="3278" spans="20:21">
      <c r="T3278" s="159"/>
      <c r="U3278" s="159"/>
    </row>
    <row r="3279" spans="20:21">
      <c r="T3279" s="159"/>
      <c r="U3279" s="159"/>
    </row>
    <row r="3280" spans="20:21">
      <c r="T3280" s="159"/>
      <c r="U3280" s="159"/>
    </row>
    <row r="3281" spans="20:21">
      <c r="T3281" s="159"/>
      <c r="U3281" s="159"/>
    </row>
    <row r="3282" spans="20:21">
      <c r="T3282" s="159"/>
      <c r="U3282" s="159"/>
    </row>
    <row r="3283" spans="20:21">
      <c r="T3283" s="159"/>
      <c r="U3283" s="159"/>
    </row>
    <row r="3284" spans="20:21">
      <c r="T3284" s="159"/>
      <c r="U3284" s="159"/>
    </row>
    <row r="3285" spans="20:21">
      <c r="T3285" s="159"/>
      <c r="U3285" s="159"/>
    </row>
    <row r="3286" spans="20:21">
      <c r="T3286" s="159"/>
      <c r="U3286" s="159"/>
    </row>
    <row r="3287" spans="20:21">
      <c r="T3287" s="159"/>
      <c r="U3287" s="159"/>
    </row>
    <row r="3288" spans="20:21">
      <c r="T3288" s="159"/>
      <c r="U3288" s="159"/>
    </row>
    <row r="3289" spans="20:21">
      <c r="T3289" s="159"/>
      <c r="U3289" s="159"/>
    </row>
    <row r="3290" spans="20:21">
      <c r="T3290" s="159"/>
      <c r="U3290" s="159"/>
    </row>
    <row r="3291" spans="20:21">
      <c r="T3291" s="159"/>
      <c r="U3291" s="159"/>
    </row>
    <row r="3292" spans="20:21">
      <c r="T3292" s="159"/>
      <c r="U3292" s="159"/>
    </row>
    <row r="3293" spans="20:21">
      <c r="T3293" s="159"/>
      <c r="U3293" s="159"/>
    </row>
    <row r="3294" spans="20:21">
      <c r="T3294" s="159"/>
      <c r="U3294" s="159"/>
    </row>
    <row r="3295" spans="20:21">
      <c r="T3295" s="159"/>
      <c r="U3295" s="159"/>
    </row>
    <row r="3296" spans="20:21">
      <c r="T3296" s="159"/>
      <c r="U3296" s="159"/>
    </row>
    <row r="3297" spans="20:21">
      <c r="T3297" s="159"/>
      <c r="U3297" s="159"/>
    </row>
    <row r="3298" spans="20:21">
      <c r="T3298" s="159"/>
      <c r="U3298" s="159"/>
    </row>
    <row r="3299" spans="20:21">
      <c r="T3299" s="159"/>
      <c r="U3299" s="159"/>
    </row>
    <row r="3300" spans="20:21">
      <c r="T3300" s="159"/>
      <c r="U3300" s="159"/>
    </row>
    <row r="3301" spans="20:21">
      <c r="T3301" s="159"/>
      <c r="U3301" s="159"/>
    </row>
    <row r="3302" spans="20:21">
      <c r="T3302" s="159"/>
      <c r="U3302" s="159"/>
    </row>
    <row r="3303" spans="20:21">
      <c r="T3303" s="159"/>
      <c r="U3303" s="159"/>
    </row>
    <row r="3304" spans="20:21">
      <c r="T3304" s="159"/>
      <c r="U3304" s="159"/>
    </row>
    <row r="3305" spans="20:21">
      <c r="T3305" s="159"/>
      <c r="U3305" s="159"/>
    </row>
    <row r="3306" spans="20:21">
      <c r="T3306" s="159"/>
      <c r="U3306" s="159"/>
    </row>
    <row r="3307" spans="20:21">
      <c r="T3307" s="159"/>
      <c r="U3307" s="159"/>
    </row>
    <row r="3308" spans="20:21">
      <c r="T3308" s="159"/>
      <c r="U3308" s="159"/>
    </row>
    <row r="3309" spans="20:21">
      <c r="T3309" s="159"/>
      <c r="U3309" s="159"/>
    </row>
    <row r="3310" spans="20:21">
      <c r="T3310" s="159"/>
      <c r="U3310" s="159"/>
    </row>
    <row r="3311" spans="20:21">
      <c r="T3311" s="159"/>
      <c r="U3311" s="159"/>
    </row>
    <row r="3312" spans="20:21">
      <c r="T3312" s="159"/>
      <c r="U3312" s="159"/>
    </row>
    <row r="3313" spans="20:21">
      <c r="T3313" s="159"/>
      <c r="U3313" s="159"/>
    </row>
    <row r="3314" spans="20:21">
      <c r="T3314" s="159"/>
      <c r="U3314" s="159"/>
    </row>
    <row r="3315" spans="20:21">
      <c r="T3315" s="159"/>
      <c r="U3315" s="159"/>
    </row>
    <row r="3316" spans="20:21">
      <c r="T3316" s="159"/>
      <c r="U3316" s="159"/>
    </row>
    <row r="3317" spans="20:21">
      <c r="T3317" s="159"/>
      <c r="U3317" s="159"/>
    </row>
    <row r="3318" spans="20:21">
      <c r="T3318" s="159"/>
      <c r="U3318" s="159"/>
    </row>
    <row r="3319" spans="20:21">
      <c r="T3319" s="159"/>
      <c r="U3319" s="159"/>
    </row>
    <row r="3320" spans="20:21">
      <c r="T3320" s="159"/>
      <c r="U3320" s="159"/>
    </row>
    <row r="3321" spans="20:21">
      <c r="T3321" s="159"/>
      <c r="U3321" s="159"/>
    </row>
    <row r="3322" spans="20:21">
      <c r="T3322" s="159"/>
      <c r="U3322" s="159"/>
    </row>
    <row r="3323" spans="20:21">
      <c r="T3323" s="159"/>
      <c r="U3323" s="159"/>
    </row>
    <row r="3324" spans="20:21">
      <c r="T3324" s="159"/>
      <c r="U3324" s="159"/>
    </row>
    <row r="3325" spans="20:21">
      <c r="T3325" s="159"/>
      <c r="U3325" s="159"/>
    </row>
    <row r="3326" spans="20:21">
      <c r="T3326" s="159"/>
      <c r="U3326" s="159"/>
    </row>
    <row r="3327" spans="20:21">
      <c r="T3327" s="159"/>
      <c r="U3327" s="159"/>
    </row>
    <row r="3328" spans="20:21">
      <c r="T3328" s="159"/>
      <c r="U3328" s="159"/>
    </row>
    <row r="3329" spans="20:21">
      <c r="T3329" s="159"/>
      <c r="U3329" s="159"/>
    </row>
    <row r="3330" spans="20:21">
      <c r="T3330" s="159"/>
      <c r="U3330" s="159"/>
    </row>
    <row r="3331" spans="20:21">
      <c r="T3331" s="159"/>
      <c r="U3331" s="159"/>
    </row>
    <row r="3332" spans="20:21">
      <c r="T3332" s="159"/>
      <c r="U3332" s="159"/>
    </row>
    <row r="3333" spans="20:21">
      <c r="T3333" s="159"/>
      <c r="U3333" s="159"/>
    </row>
    <row r="3334" spans="20:21">
      <c r="T3334" s="159"/>
      <c r="U3334" s="159"/>
    </row>
    <row r="3335" spans="20:21">
      <c r="T3335" s="159"/>
      <c r="U3335" s="159"/>
    </row>
    <row r="3336" spans="20:21">
      <c r="T3336" s="159"/>
      <c r="U3336" s="159"/>
    </row>
    <row r="3337" spans="20:21">
      <c r="T3337" s="159"/>
      <c r="U3337" s="159"/>
    </row>
    <row r="3338" spans="20:21">
      <c r="T3338" s="159"/>
      <c r="U3338" s="159"/>
    </row>
    <row r="3339" spans="20:21">
      <c r="T3339" s="159"/>
      <c r="U3339" s="159"/>
    </row>
    <row r="3340" spans="20:21">
      <c r="T3340" s="159"/>
      <c r="U3340" s="159"/>
    </row>
    <row r="3341" spans="20:21">
      <c r="T3341" s="159"/>
      <c r="U3341" s="159"/>
    </row>
    <row r="3342" spans="20:21">
      <c r="T3342" s="159"/>
      <c r="U3342" s="159"/>
    </row>
    <row r="3343" spans="20:21">
      <c r="T3343" s="159"/>
      <c r="U3343" s="159"/>
    </row>
    <row r="3344" spans="20:21">
      <c r="T3344" s="159"/>
      <c r="U3344" s="159"/>
    </row>
    <row r="3345" spans="20:21">
      <c r="T3345" s="159"/>
      <c r="U3345" s="159"/>
    </row>
    <row r="3346" spans="20:21">
      <c r="T3346" s="159"/>
      <c r="U3346" s="159"/>
    </row>
    <row r="3347" spans="20:21">
      <c r="T3347" s="159"/>
      <c r="U3347" s="159"/>
    </row>
    <row r="3348" spans="20:21">
      <c r="T3348" s="159"/>
      <c r="U3348" s="159"/>
    </row>
    <row r="3349" spans="20:21">
      <c r="T3349" s="159"/>
      <c r="U3349" s="159"/>
    </row>
    <row r="3350" spans="20:21">
      <c r="T3350" s="159"/>
      <c r="U3350" s="159"/>
    </row>
    <row r="3351" spans="20:21">
      <c r="T3351" s="159"/>
      <c r="U3351" s="159"/>
    </row>
    <row r="3352" spans="20:21">
      <c r="T3352" s="159"/>
      <c r="U3352" s="159"/>
    </row>
    <row r="3353" spans="20:21">
      <c r="T3353" s="159"/>
      <c r="U3353" s="159"/>
    </row>
    <row r="3354" spans="20:21">
      <c r="T3354" s="159"/>
      <c r="U3354" s="159"/>
    </row>
    <row r="3355" spans="20:21">
      <c r="T3355" s="159"/>
      <c r="U3355" s="159"/>
    </row>
    <row r="3356" spans="20:21">
      <c r="T3356" s="159"/>
      <c r="U3356" s="159"/>
    </row>
    <row r="3357" spans="20:21">
      <c r="T3357" s="159"/>
      <c r="U3357" s="159"/>
    </row>
    <row r="3358" spans="20:21">
      <c r="T3358" s="159"/>
      <c r="U3358" s="159"/>
    </row>
    <row r="3359" spans="20:21">
      <c r="T3359" s="159"/>
      <c r="U3359" s="159"/>
    </row>
    <row r="3360" spans="20:21">
      <c r="T3360" s="159"/>
      <c r="U3360" s="159"/>
    </row>
    <row r="3361" spans="20:21">
      <c r="T3361" s="159"/>
      <c r="U3361" s="159"/>
    </row>
    <row r="3362" spans="20:21">
      <c r="T3362" s="159"/>
      <c r="U3362" s="159"/>
    </row>
    <row r="3363" spans="20:21">
      <c r="T3363" s="159"/>
      <c r="U3363" s="159"/>
    </row>
    <row r="3364" spans="20:21">
      <c r="T3364" s="159"/>
      <c r="U3364" s="159"/>
    </row>
    <row r="3365" spans="20:21">
      <c r="T3365" s="159"/>
      <c r="U3365" s="159"/>
    </row>
    <row r="3366" spans="20:21">
      <c r="T3366" s="159"/>
      <c r="U3366" s="159"/>
    </row>
    <row r="3367" spans="20:21">
      <c r="T3367" s="159"/>
      <c r="U3367" s="159"/>
    </row>
    <row r="3368" spans="20:21">
      <c r="T3368" s="159"/>
      <c r="U3368" s="159"/>
    </row>
    <row r="3369" spans="20:21">
      <c r="T3369" s="159"/>
      <c r="U3369" s="159"/>
    </row>
    <row r="3370" spans="20:21">
      <c r="T3370" s="159"/>
      <c r="U3370" s="159"/>
    </row>
    <row r="3371" spans="20:21">
      <c r="T3371" s="159"/>
      <c r="U3371" s="159"/>
    </row>
    <row r="3372" spans="20:21">
      <c r="T3372" s="159"/>
      <c r="U3372" s="159"/>
    </row>
    <row r="3373" spans="20:21">
      <c r="T3373" s="159"/>
      <c r="U3373" s="159"/>
    </row>
    <row r="3374" spans="20:21">
      <c r="T3374" s="159"/>
      <c r="U3374" s="159"/>
    </row>
    <row r="3375" spans="20:21">
      <c r="T3375" s="159"/>
      <c r="U3375" s="159"/>
    </row>
    <row r="3376" spans="20:21">
      <c r="T3376" s="159"/>
      <c r="U3376" s="159"/>
    </row>
    <row r="3377" spans="20:21">
      <c r="T3377" s="159"/>
      <c r="U3377" s="159"/>
    </row>
    <row r="3378" spans="20:21">
      <c r="T3378" s="159"/>
      <c r="U3378" s="159"/>
    </row>
    <row r="3379" spans="20:21">
      <c r="T3379" s="159"/>
      <c r="U3379" s="159"/>
    </row>
    <row r="3380" spans="20:21">
      <c r="T3380" s="159"/>
      <c r="U3380" s="159"/>
    </row>
    <row r="3381" spans="20:21">
      <c r="T3381" s="159"/>
      <c r="U3381" s="159"/>
    </row>
    <row r="3382" spans="20:21">
      <c r="T3382" s="159"/>
      <c r="U3382" s="159"/>
    </row>
    <row r="3383" spans="20:21">
      <c r="T3383" s="159"/>
      <c r="U3383" s="159"/>
    </row>
    <row r="3384" spans="20:21">
      <c r="T3384" s="159"/>
      <c r="U3384" s="159"/>
    </row>
    <row r="3385" spans="20:21">
      <c r="T3385" s="159"/>
      <c r="U3385" s="159"/>
    </row>
    <row r="3386" spans="20:21">
      <c r="T3386" s="159"/>
      <c r="U3386" s="159"/>
    </row>
    <row r="3387" spans="20:21">
      <c r="T3387" s="159"/>
      <c r="U3387" s="159"/>
    </row>
    <row r="3388" spans="20:21">
      <c r="T3388" s="159"/>
      <c r="U3388" s="159"/>
    </row>
    <row r="3389" spans="20:21">
      <c r="T3389" s="159"/>
      <c r="U3389" s="159"/>
    </row>
    <row r="3390" spans="20:21">
      <c r="T3390" s="159"/>
      <c r="U3390" s="159"/>
    </row>
    <row r="3391" spans="20:21">
      <c r="T3391" s="159"/>
      <c r="U3391" s="159"/>
    </row>
    <row r="3392" spans="20:21">
      <c r="T3392" s="159"/>
      <c r="U3392" s="159"/>
    </row>
    <row r="3393" spans="20:21">
      <c r="T3393" s="159"/>
      <c r="U3393" s="159"/>
    </row>
    <row r="3394" spans="20:21">
      <c r="T3394" s="159"/>
      <c r="U3394" s="159"/>
    </row>
    <row r="3395" spans="20:21">
      <c r="T3395" s="159"/>
      <c r="U3395" s="159"/>
    </row>
    <row r="3396" spans="20:21">
      <c r="T3396" s="159"/>
      <c r="U3396" s="159"/>
    </row>
    <row r="3397" spans="20:21">
      <c r="T3397" s="159"/>
      <c r="U3397" s="159"/>
    </row>
    <row r="3398" spans="20:21">
      <c r="T3398" s="159"/>
      <c r="U3398" s="159"/>
    </row>
    <row r="3399" spans="20:21">
      <c r="T3399" s="159"/>
      <c r="U3399" s="159"/>
    </row>
    <row r="3400" spans="20:21">
      <c r="T3400" s="159"/>
      <c r="U3400" s="159"/>
    </row>
    <row r="3401" spans="20:21">
      <c r="T3401" s="159"/>
      <c r="U3401" s="159"/>
    </row>
    <row r="3402" spans="20:21">
      <c r="T3402" s="159"/>
      <c r="U3402" s="159"/>
    </row>
    <row r="3403" spans="20:21">
      <c r="T3403" s="159"/>
      <c r="U3403" s="159"/>
    </row>
    <row r="3404" spans="20:21">
      <c r="T3404" s="159"/>
      <c r="U3404" s="159"/>
    </row>
    <row r="3405" spans="20:21">
      <c r="T3405" s="159"/>
      <c r="U3405" s="159"/>
    </row>
    <row r="3406" spans="20:21">
      <c r="T3406" s="159"/>
      <c r="U3406" s="159"/>
    </row>
    <row r="3407" spans="20:21">
      <c r="T3407" s="159"/>
      <c r="U3407" s="159"/>
    </row>
    <row r="3408" spans="20:21">
      <c r="T3408" s="159"/>
      <c r="U3408" s="159"/>
    </row>
    <row r="3409" spans="20:21">
      <c r="T3409" s="159"/>
      <c r="U3409" s="159"/>
    </row>
    <row r="3410" spans="20:21">
      <c r="T3410" s="159"/>
      <c r="U3410" s="159"/>
    </row>
    <row r="3411" spans="20:21">
      <c r="T3411" s="159"/>
      <c r="U3411" s="159"/>
    </row>
    <row r="3412" spans="20:21">
      <c r="T3412" s="159"/>
      <c r="U3412" s="159"/>
    </row>
    <row r="3413" spans="20:21">
      <c r="T3413" s="159"/>
      <c r="U3413" s="159"/>
    </row>
    <row r="3414" spans="20:21">
      <c r="T3414" s="159"/>
      <c r="U3414" s="159"/>
    </row>
    <row r="3415" spans="20:21">
      <c r="T3415" s="159"/>
      <c r="U3415" s="159"/>
    </row>
    <row r="3416" spans="20:21">
      <c r="T3416" s="159"/>
      <c r="U3416" s="159"/>
    </row>
    <row r="3417" spans="20:21">
      <c r="T3417" s="159"/>
      <c r="U3417" s="159"/>
    </row>
    <row r="3418" spans="20:21">
      <c r="T3418" s="159"/>
      <c r="U3418" s="159"/>
    </row>
    <row r="3419" spans="20:21">
      <c r="T3419" s="159"/>
      <c r="U3419" s="159"/>
    </row>
    <row r="3420" spans="20:21">
      <c r="T3420" s="159"/>
      <c r="U3420" s="159"/>
    </row>
    <row r="3421" spans="20:21">
      <c r="T3421" s="159"/>
      <c r="U3421" s="159"/>
    </row>
    <row r="3422" spans="20:21">
      <c r="T3422" s="159"/>
      <c r="U3422" s="159"/>
    </row>
    <row r="3423" spans="20:21">
      <c r="T3423" s="159"/>
      <c r="U3423" s="159"/>
    </row>
    <row r="3424" spans="20:21">
      <c r="T3424" s="159"/>
      <c r="U3424" s="159"/>
    </row>
    <row r="3425" spans="20:21">
      <c r="T3425" s="159"/>
      <c r="U3425" s="159"/>
    </row>
    <row r="3426" spans="20:21">
      <c r="T3426" s="159"/>
      <c r="U3426" s="159"/>
    </row>
    <row r="3427" spans="20:21">
      <c r="T3427" s="159"/>
      <c r="U3427" s="159"/>
    </row>
    <row r="3428" spans="20:21">
      <c r="T3428" s="159"/>
      <c r="U3428" s="159"/>
    </row>
    <row r="3429" spans="20:21">
      <c r="T3429" s="159"/>
      <c r="U3429" s="159"/>
    </row>
    <row r="3430" spans="20:21">
      <c r="T3430" s="159"/>
      <c r="U3430" s="159"/>
    </row>
    <row r="3431" spans="20:21">
      <c r="T3431" s="159"/>
      <c r="U3431" s="159"/>
    </row>
    <row r="3432" spans="20:21">
      <c r="T3432" s="159"/>
      <c r="U3432" s="159"/>
    </row>
    <row r="3433" spans="20:21">
      <c r="T3433" s="159"/>
      <c r="U3433" s="159"/>
    </row>
    <row r="3434" spans="20:21">
      <c r="T3434" s="159"/>
      <c r="U3434" s="159"/>
    </row>
    <row r="3435" spans="20:21">
      <c r="T3435" s="159"/>
      <c r="U3435" s="159"/>
    </row>
    <row r="3436" spans="20:21">
      <c r="T3436" s="159"/>
      <c r="U3436" s="159"/>
    </row>
    <row r="3437" spans="20:21">
      <c r="T3437" s="159"/>
      <c r="U3437" s="159"/>
    </row>
    <row r="3438" spans="20:21">
      <c r="T3438" s="159"/>
      <c r="U3438" s="159"/>
    </row>
    <row r="3439" spans="20:21">
      <c r="T3439" s="159"/>
      <c r="U3439" s="159"/>
    </row>
    <row r="3440" spans="20:21">
      <c r="T3440" s="159"/>
      <c r="U3440" s="159"/>
    </row>
    <row r="3441" spans="20:21">
      <c r="T3441" s="159"/>
      <c r="U3441" s="159"/>
    </row>
    <row r="3442" spans="20:21">
      <c r="T3442" s="159"/>
      <c r="U3442" s="159"/>
    </row>
    <row r="3443" spans="20:21">
      <c r="T3443" s="159"/>
      <c r="U3443" s="159"/>
    </row>
    <row r="3444" spans="20:21">
      <c r="T3444" s="159"/>
      <c r="U3444" s="159"/>
    </row>
    <row r="3445" spans="20:21">
      <c r="T3445" s="159"/>
      <c r="U3445" s="159"/>
    </row>
    <row r="3446" spans="20:21">
      <c r="T3446" s="159"/>
      <c r="U3446" s="159"/>
    </row>
    <row r="3447" spans="20:21">
      <c r="T3447" s="159"/>
      <c r="U3447" s="159"/>
    </row>
    <row r="3448" spans="20:21">
      <c r="T3448" s="159"/>
      <c r="U3448" s="159"/>
    </row>
    <row r="3449" spans="20:21">
      <c r="T3449" s="159"/>
      <c r="U3449" s="159"/>
    </row>
    <row r="3450" spans="20:21">
      <c r="T3450" s="159"/>
      <c r="U3450" s="159"/>
    </row>
    <row r="3451" spans="20:21">
      <c r="T3451" s="159"/>
      <c r="U3451" s="159"/>
    </row>
    <row r="3452" spans="20:21">
      <c r="T3452" s="159"/>
      <c r="U3452" s="159"/>
    </row>
    <row r="3453" spans="20:21">
      <c r="T3453" s="159"/>
      <c r="U3453" s="159"/>
    </row>
    <row r="3454" spans="20:21">
      <c r="T3454" s="159"/>
      <c r="U3454" s="159"/>
    </row>
    <row r="3455" spans="20:21">
      <c r="T3455" s="159"/>
      <c r="U3455" s="159"/>
    </row>
    <row r="3456" spans="20:21">
      <c r="T3456" s="159"/>
      <c r="U3456" s="159"/>
    </row>
    <row r="3457" spans="20:21">
      <c r="T3457" s="159"/>
      <c r="U3457" s="159"/>
    </row>
    <row r="3458" spans="20:21">
      <c r="T3458" s="159"/>
      <c r="U3458" s="159"/>
    </row>
    <row r="3459" spans="20:21">
      <c r="T3459" s="159"/>
      <c r="U3459" s="159"/>
    </row>
    <row r="3460" spans="20:21">
      <c r="T3460" s="159"/>
      <c r="U3460" s="159"/>
    </row>
    <row r="3461" spans="20:21">
      <c r="T3461" s="159"/>
      <c r="U3461" s="159"/>
    </row>
    <row r="3462" spans="20:21">
      <c r="T3462" s="159"/>
      <c r="U3462" s="159"/>
    </row>
    <row r="3463" spans="20:21">
      <c r="T3463" s="159"/>
      <c r="U3463" s="159"/>
    </row>
    <row r="3464" spans="20:21">
      <c r="T3464" s="159"/>
      <c r="U3464" s="159"/>
    </row>
    <row r="3465" spans="20:21">
      <c r="T3465" s="159"/>
      <c r="U3465" s="159"/>
    </row>
    <row r="3466" spans="20:21">
      <c r="T3466" s="159"/>
      <c r="U3466" s="159"/>
    </row>
    <row r="3467" spans="20:21">
      <c r="T3467" s="159"/>
      <c r="U3467" s="159"/>
    </row>
    <row r="3468" spans="20:21">
      <c r="T3468" s="159"/>
      <c r="U3468" s="159"/>
    </row>
    <row r="3469" spans="20:21">
      <c r="T3469" s="159"/>
      <c r="U3469" s="159"/>
    </row>
    <row r="3470" spans="20:21">
      <c r="T3470" s="159"/>
      <c r="U3470" s="159"/>
    </row>
    <row r="3471" spans="20:21">
      <c r="T3471" s="159"/>
      <c r="U3471" s="159"/>
    </row>
    <row r="3472" spans="20:21">
      <c r="T3472" s="159"/>
      <c r="U3472" s="159"/>
    </row>
    <row r="3473" spans="20:21">
      <c r="T3473" s="159"/>
      <c r="U3473" s="159"/>
    </row>
    <row r="3474" spans="20:21">
      <c r="T3474" s="159"/>
      <c r="U3474" s="159"/>
    </row>
    <row r="3475" spans="20:21">
      <c r="T3475" s="159"/>
      <c r="U3475" s="159"/>
    </row>
    <row r="3476" spans="20:21">
      <c r="T3476" s="159"/>
      <c r="U3476" s="159"/>
    </row>
    <row r="3477" spans="20:21">
      <c r="T3477" s="159"/>
      <c r="U3477" s="159"/>
    </row>
    <row r="3478" spans="20:21">
      <c r="T3478" s="159"/>
      <c r="U3478" s="159"/>
    </row>
    <row r="3479" spans="20:21">
      <c r="T3479" s="159"/>
      <c r="U3479" s="159"/>
    </row>
    <row r="3480" spans="20:21">
      <c r="T3480" s="159"/>
      <c r="U3480" s="159"/>
    </row>
    <row r="3481" spans="20:21">
      <c r="T3481" s="159"/>
      <c r="U3481" s="159"/>
    </row>
    <row r="3482" spans="20:21">
      <c r="T3482" s="159"/>
      <c r="U3482" s="159"/>
    </row>
    <row r="3483" spans="20:21">
      <c r="T3483" s="159"/>
      <c r="U3483" s="159"/>
    </row>
    <row r="3484" spans="20:21">
      <c r="T3484" s="159"/>
      <c r="U3484" s="159"/>
    </row>
    <row r="3485" spans="20:21">
      <c r="T3485" s="159"/>
      <c r="U3485" s="159"/>
    </row>
    <row r="3486" spans="20:21">
      <c r="T3486" s="159"/>
      <c r="U3486" s="159"/>
    </row>
    <row r="3487" spans="20:21">
      <c r="T3487" s="159"/>
      <c r="U3487" s="159"/>
    </row>
    <row r="3488" spans="20:21">
      <c r="T3488" s="159"/>
      <c r="U3488" s="159"/>
    </row>
    <row r="3489" spans="20:21">
      <c r="T3489" s="159"/>
      <c r="U3489" s="159"/>
    </row>
    <row r="3490" spans="20:21">
      <c r="T3490" s="159"/>
      <c r="U3490" s="159"/>
    </row>
    <row r="3491" spans="20:21">
      <c r="T3491" s="159"/>
      <c r="U3491" s="159"/>
    </row>
    <row r="3492" spans="20:21">
      <c r="T3492" s="159"/>
      <c r="U3492" s="159"/>
    </row>
    <row r="3493" spans="20:21">
      <c r="T3493" s="159"/>
      <c r="U3493" s="159"/>
    </row>
    <row r="3494" spans="20:21">
      <c r="T3494" s="159"/>
      <c r="U3494" s="159"/>
    </row>
    <row r="3495" spans="20:21">
      <c r="T3495" s="159"/>
      <c r="U3495" s="159"/>
    </row>
    <row r="3496" spans="20:21">
      <c r="T3496" s="159"/>
      <c r="U3496" s="159"/>
    </row>
    <row r="3497" spans="20:21">
      <c r="T3497" s="159"/>
      <c r="U3497" s="159"/>
    </row>
    <row r="3498" spans="20:21">
      <c r="T3498" s="159"/>
      <c r="U3498" s="159"/>
    </row>
    <row r="3499" spans="20:21">
      <c r="T3499" s="159"/>
      <c r="U3499" s="159"/>
    </row>
    <row r="3500" spans="20:21">
      <c r="T3500" s="159"/>
      <c r="U3500" s="159"/>
    </row>
    <row r="3501" spans="20:21">
      <c r="T3501" s="159"/>
      <c r="U3501" s="159"/>
    </row>
    <row r="3502" spans="20:21">
      <c r="T3502" s="159"/>
      <c r="U3502" s="159"/>
    </row>
    <row r="3503" spans="20:21">
      <c r="T3503" s="159"/>
      <c r="U3503" s="159"/>
    </row>
    <row r="3504" spans="20:21">
      <c r="T3504" s="159"/>
      <c r="U3504" s="159"/>
    </row>
    <row r="3505" spans="20:21">
      <c r="T3505" s="159"/>
      <c r="U3505" s="159"/>
    </row>
    <row r="3506" spans="20:21">
      <c r="T3506" s="159"/>
      <c r="U3506" s="159"/>
    </row>
    <row r="3507" spans="20:21">
      <c r="T3507" s="159"/>
      <c r="U3507" s="159"/>
    </row>
    <row r="3508" spans="20:21">
      <c r="T3508" s="159"/>
      <c r="U3508" s="159"/>
    </row>
    <row r="3509" spans="20:21">
      <c r="T3509" s="159"/>
      <c r="U3509" s="159"/>
    </row>
    <row r="3510" spans="20:21">
      <c r="T3510" s="159"/>
      <c r="U3510" s="159"/>
    </row>
    <row r="3511" spans="20:21">
      <c r="T3511" s="159"/>
      <c r="U3511" s="159"/>
    </row>
    <row r="3512" spans="20:21">
      <c r="T3512" s="159"/>
      <c r="U3512" s="159"/>
    </row>
    <row r="3513" spans="20:21">
      <c r="T3513" s="159"/>
      <c r="U3513" s="159"/>
    </row>
    <row r="3514" spans="20:21">
      <c r="T3514" s="159"/>
      <c r="U3514" s="159"/>
    </row>
    <row r="3515" spans="20:21">
      <c r="T3515" s="159"/>
      <c r="U3515" s="159"/>
    </row>
    <row r="3516" spans="20:21">
      <c r="T3516" s="159"/>
      <c r="U3516" s="159"/>
    </row>
    <row r="3517" spans="20:21">
      <c r="T3517" s="159"/>
      <c r="U3517" s="159"/>
    </row>
    <row r="3518" spans="20:21">
      <c r="T3518" s="159"/>
      <c r="U3518" s="159"/>
    </row>
    <row r="3519" spans="20:21">
      <c r="T3519" s="159"/>
      <c r="U3519" s="159"/>
    </row>
    <row r="3520" spans="20:21">
      <c r="T3520" s="159"/>
      <c r="U3520" s="159"/>
    </row>
    <row r="3521" spans="20:21">
      <c r="T3521" s="159"/>
      <c r="U3521" s="159"/>
    </row>
    <row r="3522" spans="20:21">
      <c r="T3522" s="159"/>
      <c r="U3522" s="159"/>
    </row>
    <row r="3523" spans="20:21">
      <c r="T3523" s="159"/>
      <c r="U3523" s="159"/>
    </row>
    <row r="3524" spans="20:21">
      <c r="T3524" s="159"/>
      <c r="U3524" s="159"/>
    </row>
    <row r="3525" spans="20:21">
      <c r="T3525" s="159"/>
      <c r="U3525" s="159"/>
    </row>
    <row r="3526" spans="20:21">
      <c r="T3526" s="159"/>
      <c r="U3526" s="159"/>
    </row>
    <row r="3527" spans="20:21">
      <c r="T3527" s="159"/>
      <c r="U3527" s="159"/>
    </row>
    <row r="3528" spans="20:21">
      <c r="T3528" s="159"/>
      <c r="U3528" s="159"/>
    </row>
    <row r="3529" spans="20:21">
      <c r="T3529" s="159"/>
      <c r="U3529" s="159"/>
    </row>
    <row r="3530" spans="20:21">
      <c r="T3530" s="159"/>
      <c r="U3530" s="159"/>
    </row>
    <row r="3531" spans="20:21">
      <c r="T3531" s="159"/>
      <c r="U3531" s="159"/>
    </row>
    <row r="3532" spans="20:21">
      <c r="T3532" s="159"/>
      <c r="U3532" s="159"/>
    </row>
    <row r="3533" spans="20:21">
      <c r="T3533" s="159"/>
      <c r="U3533" s="159"/>
    </row>
    <row r="3534" spans="20:21">
      <c r="T3534" s="159"/>
      <c r="U3534" s="159"/>
    </row>
    <row r="3535" spans="20:21">
      <c r="T3535" s="159"/>
      <c r="U3535" s="159"/>
    </row>
    <row r="3536" spans="20:21">
      <c r="T3536" s="159"/>
      <c r="U3536" s="159"/>
    </row>
    <row r="3537" spans="20:21">
      <c r="T3537" s="159"/>
      <c r="U3537" s="159"/>
    </row>
    <row r="3538" spans="20:21">
      <c r="T3538" s="159"/>
      <c r="U3538" s="159"/>
    </row>
    <row r="3539" spans="20:21">
      <c r="T3539" s="159"/>
      <c r="U3539" s="159"/>
    </row>
    <row r="3540" spans="20:21">
      <c r="T3540" s="159"/>
      <c r="U3540" s="159"/>
    </row>
    <row r="3541" spans="20:21">
      <c r="T3541" s="159"/>
      <c r="U3541" s="159"/>
    </row>
    <row r="3542" spans="20:21">
      <c r="T3542" s="159"/>
      <c r="U3542" s="159"/>
    </row>
    <row r="3543" spans="20:21">
      <c r="T3543" s="159"/>
      <c r="U3543" s="159"/>
    </row>
    <row r="3544" spans="20:21">
      <c r="T3544" s="159"/>
      <c r="U3544" s="159"/>
    </row>
    <row r="3545" spans="20:21">
      <c r="T3545" s="159"/>
      <c r="U3545" s="159"/>
    </row>
    <row r="3546" spans="20:21">
      <c r="T3546" s="159"/>
      <c r="U3546" s="159"/>
    </row>
    <row r="3547" spans="20:21">
      <c r="T3547" s="159"/>
      <c r="U3547" s="159"/>
    </row>
    <row r="3548" spans="20:21">
      <c r="T3548" s="159"/>
      <c r="U3548" s="159"/>
    </row>
    <row r="3549" spans="20:21">
      <c r="T3549" s="159"/>
      <c r="U3549" s="159"/>
    </row>
    <row r="3550" spans="20:21">
      <c r="T3550" s="159"/>
      <c r="U3550" s="159"/>
    </row>
    <row r="3551" spans="20:21">
      <c r="T3551" s="159"/>
      <c r="U3551" s="159"/>
    </row>
    <row r="3552" spans="20:21">
      <c r="T3552" s="159"/>
      <c r="U3552" s="159"/>
    </row>
    <row r="3553" spans="20:21">
      <c r="T3553" s="159"/>
      <c r="U3553" s="159"/>
    </row>
    <row r="3554" spans="20:21">
      <c r="T3554" s="159"/>
      <c r="U3554" s="159"/>
    </row>
    <row r="3555" spans="20:21">
      <c r="T3555" s="159"/>
      <c r="U3555" s="159"/>
    </row>
    <row r="3556" spans="20:21">
      <c r="T3556" s="159"/>
      <c r="U3556" s="159"/>
    </row>
    <row r="3557" spans="20:21">
      <c r="T3557" s="159"/>
      <c r="U3557" s="159"/>
    </row>
    <row r="3558" spans="20:21">
      <c r="T3558" s="159"/>
      <c r="U3558" s="159"/>
    </row>
    <row r="3559" spans="20:21">
      <c r="T3559" s="159"/>
      <c r="U3559" s="159"/>
    </row>
    <row r="3560" spans="20:21">
      <c r="T3560" s="159"/>
      <c r="U3560" s="159"/>
    </row>
    <row r="3561" spans="20:21">
      <c r="T3561" s="159"/>
      <c r="U3561" s="159"/>
    </row>
    <row r="3562" spans="20:21">
      <c r="T3562" s="159"/>
      <c r="U3562" s="159"/>
    </row>
    <row r="3563" spans="20:21">
      <c r="T3563" s="159"/>
      <c r="U3563" s="159"/>
    </row>
    <row r="3564" spans="20:21">
      <c r="T3564" s="159"/>
      <c r="U3564" s="159"/>
    </row>
    <row r="3565" spans="20:21">
      <c r="T3565" s="159"/>
      <c r="U3565" s="159"/>
    </row>
    <row r="3566" spans="20:21">
      <c r="T3566" s="159"/>
      <c r="U3566" s="159"/>
    </row>
    <row r="3567" spans="20:21">
      <c r="T3567" s="159"/>
      <c r="U3567" s="159"/>
    </row>
    <row r="3568" spans="20:21">
      <c r="T3568" s="159"/>
      <c r="U3568" s="159"/>
    </row>
    <row r="3569" spans="20:21">
      <c r="T3569" s="159"/>
      <c r="U3569" s="159"/>
    </row>
    <row r="3570" spans="20:21">
      <c r="T3570" s="159"/>
      <c r="U3570" s="159"/>
    </row>
    <row r="3571" spans="20:21">
      <c r="T3571" s="159"/>
      <c r="U3571" s="159"/>
    </row>
    <row r="3572" spans="20:21">
      <c r="T3572" s="159"/>
      <c r="U3572" s="159"/>
    </row>
    <row r="3573" spans="20:21">
      <c r="T3573" s="159"/>
      <c r="U3573" s="159"/>
    </row>
    <row r="3574" spans="20:21">
      <c r="T3574" s="159"/>
      <c r="U3574" s="159"/>
    </row>
    <row r="3575" spans="20:21">
      <c r="T3575" s="159"/>
      <c r="U3575" s="159"/>
    </row>
    <row r="3576" spans="20:21">
      <c r="T3576" s="159"/>
      <c r="U3576" s="159"/>
    </row>
    <row r="3577" spans="20:21">
      <c r="T3577" s="159"/>
      <c r="U3577" s="159"/>
    </row>
    <row r="3578" spans="20:21">
      <c r="T3578" s="159"/>
      <c r="U3578" s="159"/>
    </row>
    <row r="3579" spans="20:21">
      <c r="T3579" s="159"/>
      <c r="U3579" s="159"/>
    </row>
    <row r="3580" spans="20:21">
      <c r="T3580" s="159"/>
      <c r="U3580" s="159"/>
    </row>
    <row r="3581" spans="20:21">
      <c r="T3581" s="159"/>
      <c r="U3581" s="159"/>
    </row>
    <row r="3582" spans="20:21">
      <c r="T3582" s="159"/>
      <c r="U3582" s="159"/>
    </row>
    <row r="3583" spans="20:21">
      <c r="T3583" s="159"/>
      <c r="U3583" s="159"/>
    </row>
    <row r="3584" spans="20:21">
      <c r="T3584" s="159"/>
      <c r="U3584" s="159"/>
    </row>
    <row r="3585" spans="20:21">
      <c r="T3585" s="159"/>
      <c r="U3585" s="159"/>
    </row>
    <row r="3586" spans="20:21">
      <c r="T3586" s="159"/>
      <c r="U3586" s="159"/>
    </row>
    <row r="3587" spans="20:21">
      <c r="T3587" s="159"/>
      <c r="U3587" s="159"/>
    </row>
    <row r="3588" spans="20:21">
      <c r="T3588" s="159"/>
      <c r="U3588" s="159"/>
    </row>
    <row r="3589" spans="20:21">
      <c r="T3589" s="159"/>
      <c r="U3589" s="159"/>
    </row>
    <row r="3590" spans="20:21">
      <c r="T3590" s="159"/>
      <c r="U3590" s="159"/>
    </row>
    <row r="3591" spans="20:21">
      <c r="T3591" s="159"/>
      <c r="U3591" s="159"/>
    </row>
    <row r="3592" spans="20:21">
      <c r="T3592" s="159"/>
      <c r="U3592" s="159"/>
    </row>
    <row r="3593" spans="20:21">
      <c r="T3593" s="159"/>
      <c r="U3593" s="159"/>
    </row>
    <row r="3594" spans="20:21">
      <c r="T3594" s="159"/>
      <c r="U3594" s="159"/>
    </row>
    <row r="3595" spans="20:21">
      <c r="T3595" s="159"/>
      <c r="U3595" s="159"/>
    </row>
    <row r="3596" spans="20:21">
      <c r="T3596" s="159"/>
      <c r="U3596" s="159"/>
    </row>
    <row r="3597" spans="20:21">
      <c r="T3597" s="159"/>
      <c r="U3597" s="159"/>
    </row>
    <row r="3598" spans="20:21">
      <c r="T3598" s="159"/>
      <c r="U3598" s="159"/>
    </row>
    <row r="3599" spans="20:21">
      <c r="T3599" s="159"/>
      <c r="U3599" s="159"/>
    </row>
    <row r="3600" spans="20:21">
      <c r="T3600" s="159"/>
      <c r="U3600" s="159"/>
    </row>
    <row r="3601" spans="20:21">
      <c r="T3601" s="159"/>
      <c r="U3601" s="159"/>
    </row>
    <row r="3602" spans="20:21">
      <c r="T3602" s="159"/>
      <c r="U3602" s="159"/>
    </row>
    <row r="3603" spans="20:21">
      <c r="T3603" s="159"/>
      <c r="U3603" s="159"/>
    </row>
    <row r="3604" spans="20:21">
      <c r="T3604" s="159"/>
      <c r="U3604" s="159"/>
    </row>
    <row r="3605" spans="20:21">
      <c r="T3605" s="159"/>
      <c r="U3605" s="159"/>
    </row>
    <row r="3606" spans="20:21">
      <c r="T3606" s="159"/>
      <c r="U3606" s="159"/>
    </row>
    <row r="3607" spans="20:21">
      <c r="T3607" s="159"/>
      <c r="U3607" s="159"/>
    </row>
    <row r="3608" spans="20:21">
      <c r="T3608" s="159"/>
      <c r="U3608" s="159"/>
    </row>
    <row r="3609" spans="20:21">
      <c r="T3609" s="159"/>
      <c r="U3609" s="159"/>
    </row>
    <row r="3610" spans="20:21">
      <c r="T3610" s="159"/>
      <c r="U3610" s="159"/>
    </row>
    <row r="3611" spans="20:21">
      <c r="T3611" s="159"/>
      <c r="U3611" s="159"/>
    </row>
    <row r="3612" spans="20:21">
      <c r="T3612" s="159"/>
      <c r="U3612" s="159"/>
    </row>
    <row r="3613" spans="20:21">
      <c r="T3613" s="159"/>
      <c r="U3613" s="159"/>
    </row>
    <row r="3614" spans="20:21">
      <c r="T3614" s="159"/>
      <c r="U3614" s="159"/>
    </row>
    <row r="3615" spans="20:21">
      <c r="T3615" s="159"/>
      <c r="U3615" s="159"/>
    </row>
    <row r="3616" spans="20:21">
      <c r="T3616" s="159"/>
      <c r="U3616" s="159"/>
    </row>
    <row r="3617" spans="20:21">
      <c r="T3617" s="159"/>
      <c r="U3617" s="159"/>
    </row>
    <row r="3618" spans="20:21">
      <c r="T3618" s="159"/>
      <c r="U3618" s="159"/>
    </row>
    <row r="3619" spans="20:21">
      <c r="T3619" s="159"/>
      <c r="U3619" s="159"/>
    </row>
    <row r="3620" spans="20:21">
      <c r="T3620" s="159"/>
      <c r="U3620" s="159"/>
    </row>
    <row r="3621" spans="20:21">
      <c r="T3621" s="159"/>
      <c r="U3621" s="159"/>
    </row>
    <row r="3622" spans="20:21">
      <c r="T3622" s="159"/>
      <c r="U3622" s="159"/>
    </row>
    <row r="3623" spans="20:21">
      <c r="T3623" s="159"/>
      <c r="U3623" s="159"/>
    </row>
    <row r="3624" spans="20:21">
      <c r="T3624" s="159"/>
      <c r="U3624" s="159"/>
    </row>
    <row r="3625" spans="20:21">
      <c r="T3625" s="159"/>
      <c r="U3625" s="159"/>
    </row>
    <row r="3626" spans="20:21">
      <c r="T3626" s="159"/>
      <c r="U3626" s="159"/>
    </row>
    <row r="3627" spans="20:21">
      <c r="T3627" s="159"/>
      <c r="U3627" s="159"/>
    </row>
    <row r="3628" spans="20:21">
      <c r="T3628" s="159"/>
      <c r="U3628" s="159"/>
    </row>
    <row r="3629" spans="20:21">
      <c r="T3629" s="159"/>
      <c r="U3629" s="159"/>
    </row>
    <row r="3630" spans="20:21">
      <c r="T3630" s="159"/>
      <c r="U3630" s="159"/>
    </row>
    <row r="3631" spans="20:21">
      <c r="T3631" s="159"/>
      <c r="U3631" s="159"/>
    </row>
    <row r="3632" spans="20:21">
      <c r="T3632" s="159"/>
      <c r="U3632" s="159"/>
    </row>
    <row r="3633" spans="20:21">
      <c r="T3633" s="159"/>
      <c r="U3633" s="159"/>
    </row>
    <row r="3634" spans="20:21">
      <c r="T3634" s="159"/>
      <c r="U3634" s="159"/>
    </row>
    <row r="3635" spans="20:21">
      <c r="T3635" s="159"/>
      <c r="U3635" s="159"/>
    </row>
    <row r="3636" spans="20:21">
      <c r="T3636" s="159"/>
      <c r="U3636" s="159"/>
    </row>
    <row r="3637" spans="20:21">
      <c r="T3637" s="159"/>
      <c r="U3637" s="159"/>
    </row>
    <row r="3638" spans="20:21">
      <c r="T3638" s="159"/>
      <c r="U3638" s="159"/>
    </row>
    <row r="3639" spans="20:21">
      <c r="T3639" s="159"/>
      <c r="U3639" s="159"/>
    </row>
    <row r="3640" spans="20:21">
      <c r="T3640" s="159"/>
      <c r="U3640" s="159"/>
    </row>
    <row r="3641" spans="20:21">
      <c r="T3641" s="159"/>
      <c r="U3641" s="159"/>
    </row>
    <row r="3642" spans="20:21">
      <c r="T3642" s="159"/>
      <c r="U3642" s="159"/>
    </row>
    <row r="3643" spans="20:21">
      <c r="T3643" s="159"/>
      <c r="U3643" s="159"/>
    </row>
    <row r="3644" spans="20:21">
      <c r="T3644" s="159"/>
      <c r="U3644" s="159"/>
    </row>
    <row r="3645" spans="20:21">
      <c r="T3645" s="159"/>
      <c r="U3645" s="159"/>
    </row>
    <row r="3646" spans="20:21">
      <c r="T3646" s="159"/>
      <c r="U3646" s="159"/>
    </row>
    <row r="3647" spans="20:21">
      <c r="T3647" s="159"/>
      <c r="U3647" s="159"/>
    </row>
    <row r="3648" spans="20:21">
      <c r="T3648" s="159"/>
      <c r="U3648" s="159"/>
    </row>
    <row r="3649" spans="20:21">
      <c r="T3649" s="159"/>
      <c r="U3649" s="159"/>
    </row>
    <row r="3650" spans="20:21">
      <c r="T3650" s="159"/>
      <c r="U3650" s="159"/>
    </row>
    <row r="3651" spans="20:21">
      <c r="T3651" s="159"/>
      <c r="U3651" s="159"/>
    </row>
    <row r="3652" spans="20:21">
      <c r="T3652" s="159"/>
      <c r="U3652" s="159"/>
    </row>
    <row r="3653" spans="20:21">
      <c r="T3653" s="159"/>
      <c r="U3653" s="159"/>
    </row>
    <row r="3654" spans="20:21">
      <c r="T3654" s="159"/>
      <c r="U3654" s="159"/>
    </row>
    <row r="3655" spans="20:21">
      <c r="T3655" s="159"/>
      <c r="U3655" s="159"/>
    </row>
    <row r="3656" spans="20:21">
      <c r="T3656" s="159"/>
      <c r="U3656" s="159"/>
    </row>
    <row r="3657" spans="20:21">
      <c r="T3657" s="159"/>
      <c r="U3657" s="159"/>
    </row>
    <row r="3658" spans="20:21">
      <c r="T3658" s="159"/>
      <c r="U3658" s="159"/>
    </row>
    <row r="3659" spans="20:21">
      <c r="T3659" s="159"/>
      <c r="U3659" s="159"/>
    </row>
    <row r="3660" spans="20:21">
      <c r="T3660" s="159"/>
      <c r="U3660" s="159"/>
    </row>
    <row r="3661" spans="20:21">
      <c r="T3661" s="159"/>
      <c r="U3661" s="159"/>
    </row>
    <row r="3662" spans="20:21">
      <c r="T3662" s="159"/>
      <c r="U3662" s="159"/>
    </row>
    <row r="3663" spans="20:21">
      <c r="T3663" s="159"/>
      <c r="U3663" s="159"/>
    </row>
    <row r="3664" spans="20:21">
      <c r="T3664" s="159"/>
      <c r="U3664" s="159"/>
    </row>
    <row r="3665" spans="20:21">
      <c r="T3665" s="159"/>
      <c r="U3665" s="159"/>
    </row>
    <row r="3666" spans="20:21">
      <c r="T3666" s="159"/>
      <c r="U3666" s="159"/>
    </row>
    <row r="3667" spans="20:21">
      <c r="T3667" s="159"/>
      <c r="U3667" s="159"/>
    </row>
    <row r="3668" spans="20:21">
      <c r="T3668" s="159"/>
      <c r="U3668" s="159"/>
    </row>
    <row r="3669" spans="20:21">
      <c r="T3669" s="159"/>
      <c r="U3669" s="159"/>
    </row>
    <row r="3670" spans="20:21">
      <c r="T3670" s="159"/>
      <c r="U3670" s="159"/>
    </row>
    <row r="3671" spans="20:21">
      <c r="T3671" s="159"/>
      <c r="U3671" s="159"/>
    </row>
    <row r="3672" spans="20:21">
      <c r="T3672" s="159"/>
      <c r="U3672" s="159"/>
    </row>
    <row r="3673" spans="20:21">
      <c r="T3673" s="159"/>
      <c r="U3673" s="159"/>
    </row>
    <row r="3674" spans="20:21">
      <c r="T3674" s="159"/>
      <c r="U3674" s="159"/>
    </row>
    <row r="3675" spans="20:21">
      <c r="T3675" s="159"/>
      <c r="U3675" s="159"/>
    </row>
    <row r="3676" spans="20:21">
      <c r="T3676" s="159"/>
      <c r="U3676" s="159"/>
    </row>
    <row r="3677" spans="20:21">
      <c r="T3677" s="159"/>
      <c r="U3677" s="159"/>
    </row>
    <row r="3678" spans="20:21">
      <c r="T3678" s="159"/>
      <c r="U3678" s="159"/>
    </row>
    <row r="3679" spans="20:21">
      <c r="T3679" s="159"/>
      <c r="U3679" s="159"/>
    </row>
    <row r="3680" spans="20:21">
      <c r="T3680" s="159"/>
      <c r="U3680" s="159"/>
    </row>
    <row r="3681" spans="20:21">
      <c r="T3681" s="159"/>
      <c r="U3681" s="159"/>
    </row>
    <row r="3682" spans="20:21">
      <c r="T3682" s="159"/>
      <c r="U3682" s="159"/>
    </row>
    <row r="3683" spans="20:21">
      <c r="T3683" s="159"/>
      <c r="U3683" s="159"/>
    </row>
    <row r="3684" spans="20:21">
      <c r="T3684" s="159"/>
      <c r="U3684" s="159"/>
    </row>
    <row r="3685" spans="20:21">
      <c r="T3685" s="159"/>
      <c r="U3685" s="159"/>
    </row>
    <row r="3686" spans="20:21">
      <c r="T3686" s="159"/>
      <c r="U3686" s="159"/>
    </row>
    <row r="3687" spans="20:21">
      <c r="T3687" s="159"/>
      <c r="U3687" s="159"/>
    </row>
    <row r="3688" spans="20:21">
      <c r="T3688" s="159"/>
      <c r="U3688" s="159"/>
    </row>
    <row r="3689" spans="20:21">
      <c r="T3689" s="159"/>
      <c r="U3689" s="159"/>
    </row>
    <row r="3690" spans="20:21">
      <c r="T3690" s="159"/>
      <c r="U3690" s="159"/>
    </row>
    <row r="3691" spans="20:21">
      <c r="T3691" s="159"/>
      <c r="U3691" s="159"/>
    </row>
    <row r="3692" spans="20:21">
      <c r="T3692" s="159"/>
      <c r="U3692" s="159"/>
    </row>
    <row r="3693" spans="20:21">
      <c r="T3693" s="159"/>
      <c r="U3693" s="159"/>
    </row>
    <row r="3694" spans="20:21">
      <c r="T3694" s="159"/>
      <c r="U3694" s="159"/>
    </row>
    <row r="3695" spans="20:21">
      <c r="T3695" s="159"/>
      <c r="U3695" s="159"/>
    </row>
    <row r="3696" spans="20:21">
      <c r="T3696" s="159"/>
      <c r="U3696" s="159"/>
    </row>
    <row r="3697" spans="20:21">
      <c r="T3697" s="159"/>
      <c r="U3697" s="159"/>
    </row>
    <row r="3698" spans="20:21">
      <c r="T3698" s="159"/>
      <c r="U3698" s="159"/>
    </row>
    <row r="3699" spans="20:21">
      <c r="T3699" s="159"/>
      <c r="U3699" s="159"/>
    </row>
    <row r="3700" spans="20:21">
      <c r="T3700" s="159"/>
      <c r="U3700" s="159"/>
    </row>
    <row r="3701" spans="20:21">
      <c r="T3701" s="159"/>
      <c r="U3701" s="159"/>
    </row>
    <row r="3702" spans="20:21">
      <c r="T3702" s="159"/>
      <c r="U3702" s="159"/>
    </row>
    <row r="3703" spans="20:21">
      <c r="T3703" s="159"/>
      <c r="U3703" s="159"/>
    </row>
    <row r="3704" spans="20:21">
      <c r="T3704" s="159"/>
      <c r="U3704" s="159"/>
    </row>
    <row r="3705" spans="20:21">
      <c r="T3705" s="159"/>
      <c r="U3705" s="159"/>
    </row>
    <row r="3706" spans="20:21">
      <c r="T3706" s="159"/>
      <c r="U3706" s="159"/>
    </row>
    <row r="3707" spans="20:21">
      <c r="T3707" s="159"/>
      <c r="U3707" s="159"/>
    </row>
    <row r="3708" spans="20:21">
      <c r="T3708" s="159"/>
      <c r="U3708" s="159"/>
    </row>
    <row r="3709" spans="20:21">
      <c r="T3709" s="159"/>
      <c r="U3709" s="159"/>
    </row>
    <row r="3710" spans="20:21">
      <c r="T3710" s="159"/>
      <c r="U3710" s="159"/>
    </row>
    <row r="3711" spans="20:21">
      <c r="T3711" s="159"/>
      <c r="U3711" s="159"/>
    </row>
    <row r="3712" spans="20:21">
      <c r="T3712" s="159"/>
      <c r="U3712" s="159"/>
    </row>
    <row r="3713" spans="20:21">
      <c r="T3713" s="159"/>
      <c r="U3713" s="159"/>
    </row>
    <row r="3714" spans="20:21">
      <c r="T3714" s="159"/>
      <c r="U3714" s="159"/>
    </row>
    <row r="3715" spans="20:21">
      <c r="T3715" s="159"/>
      <c r="U3715" s="159"/>
    </row>
    <row r="3716" spans="20:21">
      <c r="T3716" s="159"/>
      <c r="U3716" s="159"/>
    </row>
    <row r="3717" spans="20:21">
      <c r="T3717" s="159"/>
      <c r="U3717" s="159"/>
    </row>
    <row r="3718" spans="20:21">
      <c r="T3718" s="159"/>
      <c r="U3718" s="159"/>
    </row>
    <row r="3719" spans="20:21">
      <c r="T3719" s="159"/>
      <c r="U3719" s="159"/>
    </row>
    <row r="3720" spans="20:21">
      <c r="T3720" s="159"/>
      <c r="U3720" s="159"/>
    </row>
    <row r="3721" spans="20:21">
      <c r="T3721" s="159"/>
      <c r="U3721" s="159"/>
    </row>
    <row r="3722" spans="20:21">
      <c r="T3722" s="159"/>
      <c r="U3722" s="159"/>
    </row>
    <row r="3723" spans="20:21">
      <c r="T3723" s="159"/>
      <c r="U3723" s="159"/>
    </row>
    <row r="3724" spans="20:21">
      <c r="T3724" s="159"/>
      <c r="U3724" s="159"/>
    </row>
    <row r="3725" spans="20:21">
      <c r="T3725" s="159"/>
      <c r="U3725" s="159"/>
    </row>
    <row r="3726" spans="20:21">
      <c r="T3726" s="159"/>
      <c r="U3726" s="159"/>
    </row>
    <row r="3727" spans="20:21">
      <c r="T3727" s="159"/>
      <c r="U3727" s="159"/>
    </row>
    <row r="3728" spans="20:21">
      <c r="T3728" s="159"/>
      <c r="U3728" s="159"/>
    </row>
    <row r="3729" spans="20:21">
      <c r="T3729" s="159"/>
      <c r="U3729" s="159"/>
    </row>
    <row r="3730" spans="20:21">
      <c r="T3730" s="159"/>
      <c r="U3730" s="159"/>
    </row>
    <row r="3731" spans="20:21">
      <c r="T3731" s="159"/>
      <c r="U3731" s="159"/>
    </row>
    <row r="3732" spans="20:21">
      <c r="T3732" s="159"/>
      <c r="U3732" s="159"/>
    </row>
    <row r="3733" spans="20:21">
      <c r="T3733" s="159"/>
      <c r="U3733" s="159"/>
    </row>
    <row r="3734" spans="20:21">
      <c r="T3734" s="159"/>
      <c r="U3734" s="159"/>
    </row>
    <row r="3735" spans="20:21">
      <c r="T3735" s="159"/>
      <c r="U3735" s="159"/>
    </row>
    <row r="3736" spans="20:21">
      <c r="T3736" s="159"/>
      <c r="U3736" s="159"/>
    </row>
    <row r="3737" spans="20:21">
      <c r="T3737" s="159"/>
      <c r="U3737" s="159"/>
    </row>
    <row r="3738" spans="20:21">
      <c r="T3738" s="159"/>
      <c r="U3738" s="159"/>
    </row>
    <row r="3739" spans="20:21">
      <c r="T3739" s="159"/>
      <c r="U3739" s="159"/>
    </row>
    <row r="3740" spans="20:21">
      <c r="T3740" s="159"/>
      <c r="U3740" s="159"/>
    </row>
    <row r="3741" spans="20:21">
      <c r="T3741" s="159"/>
      <c r="U3741" s="159"/>
    </row>
    <row r="3742" spans="20:21">
      <c r="T3742" s="159"/>
      <c r="U3742" s="159"/>
    </row>
    <row r="3743" spans="20:21">
      <c r="T3743" s="159"/>
      <c r="U3743" s="159"/>
    </row>
    <row r="3744" spans="20:21">
      <c r="T3744" s="159"/>
      <c r="U3744" s="159"/>
    </row>
    <row r="3745" spans="20:21">
      <c r="T3745" s="159"/>
      <c r="U3745" s="159"/>
    </row>
    <row r="3746" spans="20:21">
      <c r="T3746" s="159"/>
      <c r="U3746" s="159"/>
    </row>
    <row r="3747" spans="20:21">
      <c r="T3747" s="159"/>
      <c r="U3747" s="159"/>
    </row>
    <row r="3748" spans="20:21">
      <c r="T3748" s="159"/>
      <c r="U3748" s="159"/>
    </row>
    <row r="3749" spans="20:21">
      <c r="T3749" s="159"/>
      <c r="U3749" s="159"/>
    </row>
    <row r="3750" spans="20:21">
      <c r="T3750" s="159"/>
      <c r="U3750" s="159"/>
    </row>
    <row r="3751" spans="20:21">
      <c r="T3751" s="159"/>
      <c r="U3751" s="159"/>
    </row>
    <row r="3752" spans="20:21">
      <c r="T3752" s="159"/>
      <c r="U3752" s="159"/>
    </row>
    <row r="3753" spans="20:21">
      <c r="T3753" s="159"/>
      <c r="U3753" s="159"/>
    </row>
    <row r="3754" spans="20:21">
      <c r="T3754" s="159"/>
      <c r="U3754" s="159"/>
    </row>
    <row r="3755" spans="20:21">
      <c r="T3755" s="159"/>
      <c r="U3755" s="159"/>
    </row>
    <row r="3756" spans="20:21">
      <c r="T3756" s="159"/>
      <c r="U3756" s="159"/>
    </row>
    <row r="3757" spans="20:21">
      <c r="T3757" s="159"/>
      <c r="U3757" s="159"/>
    </row>
    <row r="3758" spans="20:21">
      <c r="T3758" s="159"/>
      <c r="U3758" s="159"/>
    </row>
    <row r="3759" spans="20:21">
      <c r="T3759" s="159"/>
      <c r="U3759" s="159"/>
    </row>
    <row r="3760" spans="20:21">
      <c r="T3760" s="159"/>
      <c r="U3760" s="159"/>
    </row>
    <row r="3761" spans="20:21">
      <c r="T3761" s="159"/>
      <c r="U3761" s="159"/>
    </row>
    <row r="3762" spans="20:21">
      <c r="T3762" s="159"/>
      <c r="U3762" s="159"/>
    </row>
    <row r="3763" spans="20:21">
      <c r="T3763" s="159"/>
      <c r="U3763" s="159"/>
    </row>
    <row r="3764" spans="20:21">
      <c r="T3764" s="159"/>
      <c r="U3764" s="159"/>
    </row>
    <row r="3765" spans="20:21">
      <c r="T3765" s="159"/>
      <c r="U3765" s="159"/>
    </row>
    <row r="3766" spans="20:21">
      <c r="T3766" s="159"/>
      <c r="U3766" s="159"/>
    </row>
    <row r="3767" spans="20:21">
      <c r="T3767" s="159"/>
      <c r="U3767" s="159"/>
    </row>
    <row r="3768" spans="20:21">
      <c r="T3768" s="159"/>
      <c r="U3768" s="159"/>
    </row>
    <row r="3769" spans="20:21">
      <c r="T3769" s="159"/>
      <c r="U3769" s="159"/>
    </row>
    <row r="3770" spans="20:21">
      <c r="T3770" s="159"/>
      <c r="U3770" s="159"/>
    </row>
    <row r="3771" spans="20:21">
      <c r="T3771" s="159"/>
      <c r="U3771" s="159"/>
    </row>
    <row r="3772" spans="20:21">
      <c r="T3772" s="159"/>
      <c r="U3772" s="159"/>
    </row>
    <row r="3773" spans="20:21">
      <c r="T3773" s="159"/>
      <c r="U3773" s="159"/>
    </row>
    <row r="3774" spans="20:21">
      <c r="T3774" s="159"/>
      <c r="U3774" s="159"/>
    </row>
    <row r="3775" spans="20:21">
      <c r="T3775" s="159"/>
      <c r="U3775" s="159"/>
    </row>
    <row r="3776" spans="20:21">
      <c r="T3776" s="159"/>
      <c r="U3776" s="159"/>
    </row>
    <row r="3777" spans="20:21">
      <c r="T3777" s="159"/>
      <c r="U3777" s="159"/>
    </row>
    <row r="3778" spans="20:21">
      <c r="T3778" s="159"/>
      <c r="U3778" s="159"/>
    </row>
    <row r="3779" spans="20:21">
      <c r="T3779" s="159"/>
      <c r="U3779" s="159"/>
    </row>
    <row r="3780" spans="20:21">
      <c r="T3780" s="159"/>
      <c r="U3780" s="159"/>
    </row>
    <row r="3781" spans="20:21">
      <c r="T3781" s="159"/>
      <c r="U3781" s="159"/>
    </row>
    <row r="3782" spans="20:21">
      <c r="T3782" s="159"/>
      <c r="U3782" s="159"/>
    </row>
    <row r="3783" spans="20:21">
      <c r="T3783" s="159"/>
      <c r="U3783" s="159"/>
    </row>
    <row r="3784" spans="20:21">
      <c r="T3784" s="159"/>
      <c r="U3784" s="159"/>
    </row>
    <row r="3785" spans="20:21">
      <c r="T3785" s="159"/>
      <c r="U3785" s="159"/>
    </row>
    <row r="3786" spans="20:21">
      <c r="T3786" s="159"/>
      <c r="U3786" s="159"/>
    </row>
    <row r="3787" spans="20:21">
      <c r="T3787" s="159"/>
      <c r="U3787" s="159"/>
    </row>
    <row r="3788" spans="20:21">
      <c r="T3788" s="159"/>
      <c r="U3788" s="159"/>
    </row>
    <row r="3789" spans="20:21">
      <c r="T3789" s="159"/>
      <c r="U3789" s="159"/>
    </row>
    <row r="3790" spans="20:21">
      <c r="T3790" s="159"/>
      <c r="U3790" s="159"/>
    </row>
    <row r="3791" spans="20:21">
      <c r="T3791" s="159"/>
      <c r="U3791" s="159"/>
    </row>
    <row r="3792" spans="20:21">
      <c r="T3792" s="159"/>
      <c r="U3792" s="159"/>
    </row>
    <row r="3793" spans="20:21">
      <c r="T3793" s="159"/>
      <c r="U3793" s="159"/>
    </row>
    <row r="3794" spans="20:21">
      <c r="T3794" s="159"/>
      <c r="U3794" s="159"/>
    </row>
    <row r="3795" spans="20:21">
      <c r="T3795" s="159"/>
      <c r="U3795" s="159"/>
    </row>
    <row r="3796" spans="20:21">
      <c r="T3796" s="159"/>
      <c r="U3796" s="159"/>
    </row>
    <row r="3797" spans="20:21">
      <c r="T3797" s="159"/>
      <c r="U3797" s="159"/>
    </row>
    <row r="3798" spans="20:21">
      <c r="T3798" s="159"/>
      <c r="U3798" s="159"/>
    </row>
    <row r="3799" spans="20:21">
      <c r="T3799" s="159"/>
      <c r="U3799" s="159"/>
    </row>
    <row r="3800" spans="20:21">
      <c r="T3800" s="159"/>
      <c r="U3800" s="159"/>
    </row>
    <row r="3801" spans="20:21">
      <c r="T3801" s="159"/>
      <c r="U3801" s="159"/>
    </row>
    <row r="3802" spans="20:21">
      <c r="T3802" s="159"/>
      <c r="U3802" s="159"/>
    </row>
    <row r="3803" spans="20:21">
      <c r="T3803" s="159"/>
      <c r="U3803" s="159"/>
    </row>
    <row r="3804" spans="20:21">
      <c r="T3804" s="159"/>
      <c r="U3804" s="159"/>
    </row>
    <row r="3805" spans="20:21">
      <c r="T3805" s="159"/>
      <c r="U3805" s="159"/>
    </row>
    <row r="3806" spans="20:21">
      <c r="T3806" s="159"/>
      <c r="U3806" s="159"/>
    </row>
    <row r="3807" spans="20:21">
      <c r="T3807" s="159"/>
      <c r="U3807" s="159"/>
    </row>
    <row r="3808" spans="20:21">
      <c r="T3808" s="159"/>
      <c r="U3808" s="159"/>
    </row>
    <row r="3809" spans="20:21">
      <c r="T3809" s="159"/>
      <c r="U3809" s="159"/>
    </row>
    <row r="3810" spans="20:21">
      <c r="T3810" s="159"/>
      <c r="U3810" s="159"/>
    </row>
    <row r="3811" spans="20:21">
      <c r="T3811" s="159"/>
      <c r="U3811" s="159"/>
    </row>
    <row r="3812" spans="20:21">
      <c r="T3812" s="159"/>
      <c r="U3812" s="159"/>
    </row>
    <row r="3813" spans="20:21">
      <c r="T3813" s="159"/>
      <c r="U3813" s="159"/>
    </row>
    <row r="3814" spans="20:21">
      <c r="T3814" s="159"/>
      <c r="U3814" s="159"/>
    </row>
    <row r="3815" spans="20:21">
      <c r="T3815" s="159"/>
      <c r="U3815" s="159"/>
    </row>
    <row r="3816" spans="20:21">
      <c r="T3816" s="159"/>
      <c r="U3816" s="159"/>
    </row>
    <row r="3817" spans="20:21">
      <c r="T3817" s="159"/>
      <c r="U3817" s="159"/>
    </row>
    <row r="3818" spans="20:21">
      <c r="T3818" s="159"/>
      <c r="U3818" s="159"/>
    </row>
    <row r="3819" spans="20:21">
      <c r="T3819" s="159"/>
      <c r="U3819" s="159"/>
    </row>
    <row r="3820" spans="20:21">
      <c r="T3820" s="159"/>
      <c r="U3820" s="159"/>
    </row>
    <row r="3821" spans="20:21">
      <c r="T3821" s="159"/>
      <c r="U3821" s="159"/>
    </row>
    <row r="3822" spans="20:21">
      <c r="T3822" s="159"/>
      <c r="U3822" s="159"/>
    </row>
    <row r="3823" spans="20:21">
      <c r="T3823" s="159"/>
      <c r="U3823" s="159"/>
    </row>
    <row r="3824" spans="20:21">
      <c r="T3824" s="159"/>
      <c r="U3824" s="159"/>
    </row>
    <row r="3825" spans="20:21">
      <c r="T3825" s="159"/>
      <c r="U3825" s="159"/>
    </row>
    <row r="3826" spans="20:21">
      <c r="T3826" s="159"/>
      <c r="U3826" s="159"/>
    </row>
    <row r="3827" spans="20:21">
      <c r="T3827" s="159"/>
      <c r="U3827" s="159"/>
    </row>
    <row r="3828" spans="20:21">
      <c r="T3828" s="159"/>
      <c r="U3828" s="159"/>
    </row>
    <row r="3829" spans="20:21">
      <c r="T3829" s="159"/>
      <c r="U3829" s="159"/>
    </row>
    <row r="3830" spans="20:21">
      <c r="T3830" s="159"/>
      <c r="U3830" s="159"/>
    </row>
    <row r="3831" spans="20:21">
      <c r="T3831" s="159"/>
      <c r="U3831" s="159"/>
    </row>
    <row r="3832" spans="20:21">
      <c r="T3832" s="159"/>
      <c r="U3832" s="159"/>
    </row>
    <row r="3833" spans="20:21">
      <c r="T3833" s="159"/>
      <c r="U3833" s="159"/>
    </row>
    <row r="3834" spans="20:21">
      <c r="T3834" s="159"/>
      <c r="U3834" s="159"/>
    </row>
    <row r="3835" spans="20:21">
      <c r="T3835" s="159"/>
      <c r="U3835" s="159"/>
    </row>
    <row r="3836" spans="20:21">
      <c r="T3836" s="159"/>
      <c r="U3836" s="159"/>
    </row>
    <row r="3837" spans="20:21">
      <c r="T3837" s="159"/>
      <c r="U3837" s="159"/>
    </row>
    <row r="3838" spans="20:21">
      <c r="T3838" s="159"/>
      <c r="U3838" s="159"/>
    </row>
    <row r="3839" spans="20:21">
      <c r="T3839" s="159"/>
      <c r="U3839" s="159"/>
    </row>
    <row r="3840" spans="20:21">
      <c r="T3840" s="159"/>
      <c r="U3840" s="159"/>
    </row>
    <row r="3841" spans="20:21">
      <c r="T3841" s="159"/>
      <c r="U3841" s="159"/>
    </row>
    <row r="3842" spans="20:21">
      <c r="T3842" s="159"/>
      <c r="U3842" s="159"/>
    </row>
    <row r="3843" spans="20:21">
      <c r="T3843" s="159"/>
      <c r="U3843" s="159"/>
    </row>
    <row r="3844" spans="20:21">
      <c r="T3844" s="159"/>
      <c r="U3844" s="159"/>
    </row>
    <row r="3845" spans="20:21">
      <c r="T3845" s="159"/>
      <c r="U3845" s="159"/>
    </row>
    <row r="3846" spans="20:21">
      <c r="T3846" s="159"/>
      <c r="U3846" s="159"/>
    </row>
    <row r="3847" spans="20:21">
      <c r="T3847" s="159"/>
      <c r="U3847" s="159"/>
    </row>
    <row r="3848" spans="20:21">
      <c r="T3848" s="159"/>
      <c r="U3848" s="159"/>
    </row>
    <row r="3849" spans="20:21">
      <c r="T3849" s="159"/>
      <c r="U3849" s="159"/>
    </row>
    <row r="3850" spans="20:21">
      <c r="T3850" s="159"/>
      <c r="U3850" s="159"/>
    </row>
    <row r="3851" spans="20:21">
      <c r="T3851" s="159"/>
      <c r="U3851" s="159"/>
    </row>
    <row r="3852" spans="20:21">
      <c r="T3852" s="159"/>
      <c r="U3852" s="159"/>
    </row>
    <row r="3853" spans="20:21">
      <c r="T3853" s="159"/>
      <c r="U3853" s="159"/>
    </row>
    <row r="3854" spans="20:21">
      <c r="T3854" s="159"/>
      <c r="U3854" s="159"/>
    </row>
    <row r="3855" spans="20:21">
      <c r="T3855" s="159"/>
      <c r="U3855" s="159"/>
    </row>
    <row r="3856" spans="20:21">
      <c r="T3856" s="159"/>
      <c r="U3856" s="159"/>
    </row>
    <row r="3857" spans="20:21">
      <c r="T3857" s="159"/>
      <c r="U3857" s="159"/>
    </row>
    <row r="3858" spans="20:21">
      <c r="T3858" s="159"/>
      <c r="U3858" s="159"/>
    </row>
    <row r="3859" spans="20:21">
      <c r="T3859" s="159"/>
      <c r="U3859" s="159"/>
    </row>
    <row r="3860" spans="20:21">
      <c r="T3860" s="159"/>
      <c r="U3860" s="159"/>
    </row>
    <row r="3861" spans="20:21">
      <c r="T3861" s="159"/>
      <c r="U3861" s="159"/>
    </row>
    <row r="3862" spans="20:21">
      <c r="T3862" s="159"/>
      <c r="U3862" s="159"/>
    </row>
    <row r="3863" spans="20:21">
      <c r="T3863" s="159"/>
      <c r="U3863" s="159"/>
    </row>
    <row r="3864" spans="20:21">
      <c r="T3864" s="159"/>
      <c r="U3864" s="159"/>
    </row>
    <row r="3865" spans="20:21">
      <c r="T3865" s="159"/>
      <c r="U3865" s="159"/>
    </row>
    <row r="3866" spans="20:21">
      <c r="T3866" s="159"/>
      <c r="U3866" s="159"/>
    </row>
    <row r="3867" spans="20:21">
      <c r="T3867" s="159"/>
      <c r="U3867" s="159"/>
    </row>
    <row r="3868" spans="20:21">
      <c r="T3868" s="159"/>
      <c r="U3868" s="159"/>
    </row>
    <row r="3869" spans="20:21">
      <c r="T3869" s="159"/>
      <c r="U3869" s="159"/>
    </row>
    <row r="3870" spans="20:21">
      <c r="T3870" s="159"/>
      <c r="U3870" s="159"/>
    </row>
    <row r="3871" spans="20:21">
      <c r="T3871" s="159"/>
      <c r="U3871" s="159"/>
    </row>
    <row r="3872" spans="20:21">
      <c r="T3872" s="159"/>
      <c r="U3872" s="159"/>
    </row>
    <row r="3873" spans="20:21">
      <c r="T3873" s="159"/>
      <c r="U3873" s="159"/>
    </row>
    <row r="3874" spans="20:21">
      <c r="T3874" s="159"/>
      <c r="U3874" s="159"/>
    </row>
    <row r="3875" spans="20:21">
      <c r="T3875" s="159"/>
      <c r="U3875" s="159"/>
    </row>
    <row r="3876" spans="20:21">
      <c r="T3876" s="159"/>
      <c r="U3876" s="159"/>
    </row>
    <row r="3877" spans="20:21">
      <c r="T3877" s="159"/>
      <c r="U3877" s="159"/>
    </row>
    <row r="3878" spans="20:21">
      <c r="T3878" s="159"/>
      <c r="U3878" s="159"/>
    </row>
    <row r="3879" spans="20:21">
      <c r="T3879" s="159"/>
      <c r="U3879" s="159"/>
    </row>
    <row r="3880" spans="20:21">
      <c r="T3880" s="159"/>
      <c r="U3880" s="159"/>
    </row>
    <row r="3881" spans="20:21">
      <c r="T3881" s="159"/>
      <c r="U3881" s="159"/>
    </row>
    <row r="3882" spans="20:21">
      <c r="T3882" s="159"/>
      <c r="U3882" s="159"/>
    </row>
    <row r="3883" spans="20:21">
      <c r="T3883" s="159"/>
      <c r="U3883" s="159"/>
    </row>
    <row r="3884" spans="20:21">
      <c r="T3884" s="159"/>
      <c r="U3884" s="159"/>
    </row>
    <row r="3885" spans="20:21">
      <c r="T3885" s="159"/>
      <c r="U3885" s="159"/>
    </row>
    <row r="3886" spans="20:21">
      <c r="T3886" s="159"/>
      <c r="U3886" s="159"/>
    </row>
    <row r="3887" spans="20:21">
      <c r="T3887" s="159"/>
      <c r="U3887" s="159"/>
    </row>
    <row r="3888" spans="20:21">
      <c r="T3888" s="159"/>
      <c r="U3888" s="159"/>
    </row>
    <row r="3889" spans="20:21">
      <c r="T3889" s="159"/>
      <c r="U3889" s="159"/>
    </row>
    <row r="3890" spans="20:21">
      <c r="T3890" s="159"/>
      <c r="U3890" s="159"/>
    </row>
    <row r="3891" spans="20:21">
      <c r="T3891" s="159"/>
      <c r="U3891" s="159"/>
    </row>
    <row r="3892" spans="20:21">
      <c r="T3892" s="159"/>
      <c r="U3892" s="159"/>
    </row>
    <row r="3893" spans="20:21">
      <c r="T3893" s="159"/>
      <c r="U3893" s="159"/>
    </row>
    <row r="3894" spans="20:21">
      <c r="T3894" s="159"/>
      <c r="U3894" s="159"/>
    </row>
    <row r="3895" spans="20:21">
      <c r="T3895" s="159"/>
      <c r="U3895" s="159"/>
    </row>
    <row r="3896" spans="20:21">
      <c r="T3896" s="159"/>
      <c r="U3896" s="159"/>
    </row>
    <row r="3897" spans="20:21">
      <c r="T3897" s="159"/>
      <c r="U3897" s="159"/>
    </row>
    <row r="3898" spans="20:21">
      <c r="T3898" s="159"/>
      <c r="U3898" s="159"/>
    </row>
    <row r="3899" spans="20:21">
      <c r="T3899" s="159"/>
      <c r="U3899" s="159"/>
    </row>
    <row r="3900" spans="20:21">
      <c r="T3900" s="159"/>
      <c r="U3900" s="159"/>
    </row>
    <row r="3901" spans="20:21">
      <c r="T3901" s="159"/>
      <c r="U3901" s="159"/>
    </row>
    <row r="3902" spans="20:21">
      <c r="T3902" s="159"/>
      <c r="U3902" s="159"/>
    </row>
    <row r="3903" spans="20:21">
      <c r="T3903" s="159"/>
      <c r="U3903" s="159"/>
    </row>
    <row r="3904" spans="20:21">
      <c r="T3904" s="159"/>
      <c r="U3904" s="159"/>
    </row>
    <row r="3905" spans="20:21">
      <c r="T3905" s="159"/>
      <c r="U3905" s="159"/>
    </row>
    <row r="3906" spans="20:21">
      <c r="T3906" s="159"/>
      <c r="U3906" s="159"/>
    </row>
    <row r="3907" spans="20:21">
      <c r="T3907" s="159"/>
      <c r="U3907" s="159"/>
    </row>
    <row r="3908" spans="20:21">
      <c r="T3908" s="159"/>
      <c r="U3908" s="159"/>
    </row>
    <row r="3909" spans="20:21">
      <c r="T3909" s="159"/>
      <c r="U3909" s="159"/>
    </row>
    <row r="3910" spans="20:21">
      <c r="T3910" s="159"/>
      <c r="U3910" s="159"/>
    </row>
    <row r="3911" spans="20:21">
      <c r="T3911" s="159"/>
      <c r="U3911" s="159"/>
    </row>
    <row r="3912" spans="20:21">
      <c r="T3912" s="159"/>
      <c r="U3912" s="159"/>
    </row>
    <row r="3913" spans="20:21">
      <c r="T3913" s="159"/>
      <c r="U3913" s="159"/>
    </row>
    <row r="3914" spans="20:21">
      <c r="T3914" s="159"/>
      <c r="U3914" s="159"/>
    </row>
    <row r="3915" spans="20:21">
      <c r="T3915" s="159"/>
      <c r="U3915" s="159"/>
    </row>
    <row r="3916" spans="20:21">
      <c r="T3916" s="159"/>
      <c r="U3916" s="159"/>
    </row>
    <row r="3917" spans="20:21">
      <c r="T3917" s="159"/>
      <c r="U3917" s="159"/>
    </row>
    <row r="3918" spans="20:21">
      <c r="T3918" s="159"/>
      <c r="U3918" s="159"/>
    </row>
    <row r="3919" spans="20:21">
      <c r="T3919" s="159"/>
      <c r="U3919" s="159"/>
    </row>
    <row r="3920" spans="20:21">
      <c r="T3920" s="159"/>
      <c r="U3920" s="159"/>
    </row>
    <row r="3921" spans="20:21">
      <c r="T3921" s="159"/>
      <c r="U3921" s="159"/>
    </row>
    <row r="3922" spans="20:21">
      <c r="T3922" s="159"/>
      <c r="U3922" s="159"/>
    </row>
    <row r="3923" spans="20:21">
      <c r="T3923" s="159"/>
      <c r="U3923" s="159"/>
    </row>
    <row r="3924" spans="20:21">
      <c r="T3924" s="159"/>
      <c r="U3924" s="159"/>
    </row>
    <row r="3925" spans="20:21">
      <c r="T3925" s="159"/>
      <c r="U3925" s="159"/>
    </row>
    <row r="3926" spans="20:21">
      <c r="T3926" s="159"/>
      <c r="U3926" s="159"/>
    </row>
    <row r="3927" spans="20:21">
      <c r="T3927" s="159"/>
      <c r="U3927" s="159"/>
    </row>
    <row r="3928" spans="20:21">
      <c r="T3928" s="159"/>
      <c r="U3928" s="159"/>
    </row>
    <row r="3929" spans="20:21">
      <c r="T3929" s="159"/>
      <c r="U3929" s="159"/>
    </row>
    <row r="3930" spans="20:21">
      <c r="T3930" s="159"/>
      <c r="U3930" s="159"/>
    </row>
    <row r="3931" spans="20:21">
      <c r="T3931" s="159"/>
      <c r="U3931" s="159"/>
    </row>
    <row r="3932" spans="20:21">
      <c r="T3932" s="159"/>
      <c r="U3932" s="159"/>
    </row>
    <row r="3933" spans="20:21">
      <c r="T3933" s="159"/>
      <c r="U3933" s="159"/>
    </row>
    <row r="3934" spans="20:21">
      <c r="T3934" s="159"/>
      <c r="U3934" s="159"/>
    </row>
    <row r="3935" spans="20:21">
      <c r="T3935" s="159"/>
      <c r="U3935" s="159"/>
    </row>
    <row r="3936" spans="20:21">
      <c r="T3936" s="159"/>
      <c r="U3936" s="159"/>
    </row>
    <row r="3937" spans="20:21">
      <c r="T3937" s="159"/>
      <c r="U3937" s="159"/>
    </row>
    <row r="3938" spans="20:21">
      <c r="T3938" s="159"/>
      <c r="U3938" s="159"/>
    </row>
    <row r="3939" spans="20:21">
      <c r="T3939" s="159"/>
      <c r="U3939" s="159"/>
    </row>
    <row r="3940" spans="20:21">
      <c r="T3940" s="159"/>
      <c r="U3940" s="159"/>
    </row>
    <row r="3941" spans="20:21">
      <c r="T3941" s="159"/>
      <c r="U3941" s="159"/>
    </row>
    <row r="3942" spans="20:21">
      <c r="T3942" s="159"/>
      <c r="U3942" s="159"/>
    </row>
    <row r="3943" spans="20:21">
      <c r="T3943" s="159"/>
      <c r="U3943" s="159"/>
    </row>
    <row r="3944" spans="20:21">
      <c r="T3944" s="159"/>
      <c r="U3944" s="159"/>
    </row>
    <row r="3945" spans="20:21">
      <c r="T3945" s="159"/>
      <c r="U3945" s="159"/>
    </row>
    <row r="3946" spans="20:21">
      <c r="T3946" s="159"/>
      <c r="U3946" s="159"/>
    </row>
    <row r="3947" spans="20:21">
      <c r="T3947" s="159"/>
      <c r="U3947" s="159"/>
    </row>
    <row r="3948" spans="20:21">
      <c r="T3948" s="159"/>
      <c r="U3948" s="159"/>
    </row>
    <row r="3949" spans="20:21">
      <c r="T3949" s="159"/>
      <c r="U3949" s="159"/>
    </row>
    <row r="3950" spans="20:21">
      <c r="T3950" s="159"/>
      <c r="U3950" s="159"/>
    </row>
    <row r="3951" spans="20:21">
      <c r="T3951" s="159"/>
      <c r="U3951" s="159"/>
    </row>
    <row r="3952" spans="20:21">
      <c r="T3952" s="159"/>
      <c r="U3952" s="159"/>
    </row>
    <row r="3953" spans="20:21">
      <c r="T3953" s="159"/>
      <c r="U3953" s="159"/>
    </row>
    <row r="3954" spans="20:21">
      <c r="T3954" s="159"/>
      <c r="U3954" s="159"/>
    </row>
    <row r="3955" spans="20:21">
      <c r="T3955" s="159"/>
      <c r="U3955" s="159"/>
    </row>
    <row r="3956" spans="20:21">
      <c r="T3956" s="159"/>
      <c r="U3956" s="159"/>
    </row>
    <row r="3957" spans="20:21">
      <c r="T3957" s="159"/>
      <c r="U3957" s="159"/>
    </row>
    <row r="3958" spans="20:21">
      <c r="T3958" s="159"/>
      <c r="U3958" s="159"/>
    </row>
    <row r="3959" spans="20:21">
      <c r="T3959" s="159"/>
      <c r="U3959" s="159"/>
    </row>
    <row r="3960" spans="20:21">
      <c r="T3960" s="159"/>
      <c r="U3960" s="159"/>
    </row>
    <row r="3961" spans="20:21">
      <c r="T3961" s="159"/>
      <c r="U3961" s="159"/>
    </row>
    <row r="3962" spans="20:21">
      <c r="T3962" s="159"/>
      <c r="U3962" s="159"/>
    </row>
    <row r="3963" spans="20:21">
      <c r="T3963" s="159"/>
      <c r="U3963" s="159"/>
    </row>
    <row r="3964" spans="20:21">
      <c r="T3964" s="159"/>
      <c r="U3964" s="159"/>
    </row>
    <row r="3965" spans="20:21">
      <c r="T3965" s="159"/>
      <c r="U3965" s="159"/>
    </row>
    <row r="3966" spans="20:21">
      <c r="T3966" s="159"/>
      <c r="U3966" s="159"/>
    </row>
    <row r="3967" spans="20:21">
      <c r="T3967" s="159"/>
      <c r="U3967" s="159"/>
    </row>
    <row r="3968" spans="20:21">
      <c r="T3968" s="159"/>
      <c r="U3968" s="159"/>
    </row>
    <row r="3969" spans="20:21">
      <c r="T3969" s="159"/>
      <c r="U3969" s="159"/>
    </row>
    <row r="3970" spans="20:21">
      <c r="T3970" s="159"/>
      <c r="U3970" s="159"/>
    </row>
    <row r="3971" spans="20:21">
      <c r="T3971" s="159"/>
      <c r="U3971" s="159"/>
    </row>
    <row r="3972" spans="20:21">
      <c r="T3972" s="159"/>
      <c r="U3972" s="159"/>
    </row>
    <row r="3973" spans="20:21">
      <c r="T3973" s="159"/>
      <c r="U3973" s="159"/>
    </row>
    <row r="3974" spans="20:21">
      <c r="T3974" s="159"/>
      <c r="U3974" s="159"/>
    </row>
    <row r="3975" spans="20:21">
      <c r="T3975" s="159"/>
      <c r="U3975" s="159"/>
    </row>
    <row r="3976" spans="20:21">
      <c r="T3976" s="159"/>
      <c r="U3976" s="159"/>
    </row>
    <row r="3977" spans="20:21">
      <c r="T3977" s="159"/>
      <c r="U3977" s="159"/>
    </row>
    <row r="3978" spans="20:21">
      <c r="T3978" s="159"/>
      <c r="U3978" s="159"/>
    </row>
    <row r="3979" spans="20:21">
      <c r="T3979" s="159"/>
      <c r="U3979" s="159"/>
    </row>
    <row r="3980" spans="20:21">
      <c r="T3980" s="159"/>
      <c r="U3980" s="159"/>
    </row>
    <row r="3981" spans="20:21">
      <c r="T3981" s="159"/>
      <c r="U3981" s="159"/>
    </row>
    <row r="3982" spans="20:21">
      <c r="T3982" s="159"/>
      <c r="U3982" s="159"/>
    </row>
    <row r="3983" spans="20:21">
      <c r="T3983" s="159"/>
      <c r="U3983" s="159"/>
    </row>
    <row r="3984" spans="20:21">
      <c r="T3984" s="159"/>
      <c r="U3984" s="159"/>
    </row>
    <row r="3985" spans="20:21">
      <c r="T3985" s="159"/>
      <c r="U3985" s="159"/>
    </row>
    <row r="3986" spans="20:21">
      <c r="T3986" s="159"/>
      <c r="U3986" s="159"/>
    </row>
    <row r="3987" spans="20:21">
      <c r="T3987" s="159"/>
      <c r="U3987" s="159"/>
    </row>
    <row r="3988" spans="20:21">
      <c r="T3988" s="159"/>
      <c r="U3988" s="159"/>
    </row>
    <row r="3989" spans="20:21">
      <c r="T3989" s="159"/>
      <c r="U3989" s="159"/>
    </row>
    <row r="3990" spans="20:21">
      <c r="T3990" s="159"/>
      <c r="U3990" s="159"/>
    </row>
    <row r="3991" spans="20:21">
      <c r="T3991" s="159"/>
      <c r="U3991" s="159"/>
    </row>
    <row r="3992" spans="20:21">
      <c r="T3992" s="159"/>
      <c r="U3992" s="159"/>
    </row>
    <row r="3993" spans="20:21">
      <c r="T3993" s="159"/>
      <c r="U3993" s="159"/>
    </row>
    <row r="3994" spans="20:21">
      <c r="T3994" s="159"/>
      <c r="U3994" s="159"/>
    </row>
    <row r="3995" spans="20:21">
      <c r="T3995" s="159"/>
      <c r="U3995" s="159"/>
    </row>
    <row r="3996" spans="20:21">
      <c r="T3996" s="159"/>
      <c r="U3996" s="159"/>
    </row>
    <row r="3997" spans="20:21">
      <c r="T3997" s="159"/>
      <c r="U3997" s="159"/>
    </row>
    <row r="3998" spans="20:21">
      <c r="T3998" s="159"/>
      <c r="U3998" s="159"/>
    </row>
    <row r="3999" spans="20:21">
      <c r="T3999" s="159"/>
      <c r="U3999" s="159"/>
    </row>
    <row r="4000" spans="20:21">
      <c r="T4000" s="159"/>
      <c r="U4000" s="159"/>
    </row>
    <row r="4001" spans="20:21">
      <c r="T4001" s="159"/>
      <c r="U4001" s="159"/>
    </row>
    <row r="4002" spans="20:21">
      <c r="T4002" s="159"/>
      <c r="U4002" s="159"/>
    </row>
    <row r="4003" spans="20:21">
      <c r="T4003" s="159"/>
      <c r="U4003" s="159"/>
    </row>
    <row r="4004" spans="20:21">
      <c r="T4004" s="159"/>
      <c r="U4004" s="159"/>
    </row>
    <row r="4005" spans="20:21">
      <c r="T4005" s="159"/>
      <c r="U4005" s="159"/>
    </row>
    <row r="4006" spans="20:21">
      <c r="T4006" s="159"/>
      <c r="U4006" s="159"/>
    </row>
    <row r="4007" spans="20:21">
      <c r="T4007" s="159"/>
      <c r="U4007" s="159"/>
    </row>
    <row r="4008" spans="20:21">
      <c r="T4008" s="159"/>
      <c r="U4008" s="159"/>
    </row>
    <row r="4009" spans="20:21">
      <c r="T4009" s="159"/>
      <c r="U4009" s="159"/>
    </row>
    <row r="4010" spans="20:21">
      <c r="T4010" s="159"/>
      <c r="U4010" s="159"/>
    </row>
    <row r="4011" spans="20:21">
      <c r="T4011" s="159"/>
      <c r="U4011" s="159"/>
    </row>
    <row r="4012" spans="20:21">
      <c r="T4012" s="159"/>
      <c r="U4012" s="159"/>
    </row>
    <row r="4013" spans="20:21">
      <c r="T4013" s="159"/>
      <c r="U4013" s="159"/>
    </row>
    <row r="4014" spans="20:21">
      <c r="T4014" s="159"/>
      <c r="U4014" s="159"/>
    </row>
    <row r="4015" spans="20:21">
      <c r="T4015" s="159"/>
      <c r="U4015" s="159"/>
    </row>
    <row r="4016" spans="20:21">
      <c r="T4016" s="159"/>
      <c r="U4016" s="159"/>
    </row>
    <row r="4017" spans="20:21">
      <c r="T4017" s="159"/>
      <c r="U4017" s="159"/>
    </row>
    <row r="4018" spans="20:21">
      <c r="T4018" s="159"/>
      <c r="U4018" s="159"/>
    </row>
    <row r="4019" spans="20:21">
      <c r="T4019" s="159"/>
      <c r="U4019" s="159"/>
    </row>
    <row r="4020" spans="20:21">
      <c r="T4020" s="159"/>
      <c r="U4020" s="159"/>
    </row>
    <row r="4021" spans="20:21">
      <c r="T4021" s="159"/>
      <c r="U4021" s="159"/>
    </row>
    <row r="4022" spans="20:21">
      <c r="T4022" s="159"/>
      <c r="U4022" s="159"/>
    </row>
    <row r="4023" spans="20:21">
      <c r="T4023" s="159"/>
      <c r="U4023" s="159"/>
    </row>
    <row r="4024" spans="20:21">
      <c r="T4024" s="159"/>
      <c r="U4024" s="159"/>
    </row>
    <row r="4025" spans="20:21">
      <c r="T4025" s="159"/>
      <c r="U4025" s="159"/>
    </row>
    <row r="4026" spans="20:21">
      <c r="T4026" s="159"/>
      <c r="U4026" s="159"/>
    </row>
    <row r="4027" spans="20:21">
      <c r="T4027" s="159"/>
      <c r="U4027" s="159"/>
    </row>
    <row r="4028" spans="20:21">
      <c r="T4028" s="159"/>
      <c r="U4028" s="159"/>
    </row>
    <row r="4029" spans="20:21">
      <c r="T4029" s="159"/>
      <c r="U4029" s="159"/>
    </row>
    <row r="4030" spans="20:21">
      <c r="T4030" s="159"/>
      <c r="U4030" s="159"/>
    </row>
    <row r="4031" spans="20:21">
      <c r="T4031" s="159"/>
      <c r="U4031" s="159"/>
    </row>
    <row r="4032" spans="20:21">
      <c r="T4032" s="159"/>
      <c r="U4032" s="159"/>
    </row>
    <row r="4033" spans="20:21">
      <c r="T4033" s="159"/>
      <c r="U4033" s="159"/>
    </row>
    <row r="4034" spans="20:21">
      <c r="T4034" s="159"/>
      <c r="U4034" s="159"/>
    </row>
    <row r="4035" spans="20:21">
      <c r="T4035" s="159"/>
      <c r="U4035" s="159"/>
    </row>
    <row r="4036" spans="20:21">
      <c r="T4036" s="159"/>
      <c r="U4036" s="159"/>
    </row>
    <row r="4037" spans="20:21">
      <c r="T4037" s="159"/>
      <c r="U4037" s="159"/>
    </row>
    <row r="4038" spans="20:21">
      <c r="T4038" s="159"/>
      <c r="U4038" s="159"/>
    </row>
    <row r="4039" spans="20:21">
      <c r="T4039" s="159"/>
      <c r="U4039" s="159"/>
    </row>
    <row r="4040" spans="20:21">
      <c r="T4040" s="159"/>
      <c r="U4040" s="159"/>
    </row>
    <row r="4041" spans="20:21">
      <c r="T4041" s="159"/>
      <c r="U4041" s="159"/>
    </row>
    <row r="4042" spans="20:21">
      <c r="T4042" s="159"/>
      <c r="U4042" s="159"/>
    </row>
    <row r="4043" spans="20:21">
      <c r="T4043" s="159"/>
      <c r="U4043" s="159"/>
    </row>
    <row r="4044" spans="20:21">
      <c r="T4044" s="159"/>
      <c r="U4044" s="159"/>
    </row>
    <row r="4045" spans="20:21">
      <c r="T4045" s="159"/>
      <c r="U4045" s="159"/>
    </row>
    <row r="4046" spans="20:21">
      <c r="T4046" s="159"/>
      <c r="U4046" s="159"/>
    </row>
    <row r="4047" spans="20:21">
      <c r="T4047" s="159"/>
      <c r="U4047" s="159"/>
    </row>
    <row r="4048" spans="20:21">
      <c r="T4048" s="159"/>
      <c r="U4048" s="159"/>
    </row>
    <row r="4049" spans="20:21">
      <c r="T4049" s="159"/>
      <c r="U4049" s="159"/>
    </row>
    <row r="4050" spans="20:21">
      <c r="T4050" s="159"/>
      <c r="U4050" s="159"/>
    </row>
    <row r="4051" spans="20:21">
      <c r="T4051" s="159"/>
      <c r="U4051" s="159"/>
    </row>
    <row r="4052" spans="20:21">
      <c r="T4052" s="159"/>
      <c r="U4052" s="159"/>
    </row>
    <row r="4053" spans="20:21">
      <c r="T4053" s="159"/>
      <c r="U4053" s="159"/>
    </row>
    <row r="4054" spans="20:21">
      <c r="T4054" s="159"/>
      <c r="U4054" s="159"/>
    </row>
    <row r="4055" spans="20:21">
      <c r="T4055" s="159"/>
      <c r="U4055" s="159"/>
    </row>
    <row r="4056" spans="20:21">
      <c r="T4056" s="159"/>
      <c r="U4056" s="159"/>
    </row>
    <row r="4057" spans="20:21">
      <c r="T4057" s="159"/>
      <c r="U4057" s="159"/>
    </row>
    <row r="4058" spans="20:21">
      <c r="T4058" s="159"/>
      <c r="U4058" s="159"/>
    </row>
    <row r="4059" spans="20:21">
      <c r="T4059" s="159"/>
      <c r="U4059" s="159"/>
    </row>
    <row r="4060" spans="20:21">
      <c r="T4060" s="159"/>
      <c r="U4060" s="159"/>
    </row>
    <row r="4061" spans="20:21">
      <c r="T4061" s="159"/>
      <c r="U4061" s="159"/>
    </row>
    <row r="4062" spans="20:21">
      <c r="T4062" s="159"/>
      <c r="U4062" s="159"/>
    </row>
    <row r="4063" spans="20:21">
      <c r="T4063" s="159"/>
      <c r="U4063" s="159"/>
    </row>
    <row r="4064" spans="20:21">
      <c r="T4064" s="159"/>
      <c r="U4064" s="159"/>
    </row>
    <row r="4065" spans="20:21">
      <c r="T4065" s="159"/>
      <c r="U4065" s="159"/>
    </row>
    <row r="4066" spans="20:21">
      <c r="T4066" s="159"/>
      <c r="U4066" s="159"/>
    </row>
    <row r="4067" spans="20:21">
      <c r="T4067" s="159"/>
      <c r="U4067" s="159"/>
    </row>
    <row r="4068" spans="20:21">
      <c r="T4068" s="159"/>
      <c r="U4068" s="159"/>
    </row>
    <row r="4069" spans="20:21">
      <c r="T4069" s="159"/>
      <c r="U4069" s="159"/>
    </row>
    <row r="4070" spans="20:21">
      <c r="T4070" s="159"/>
      <c r="U4070" s="159"/>
    </row>
    <row r="4071" spans="20:21">
      <c r="T4071" s="159"/>
      <c r="U4071" s="159"/>
    </row>
    <row r="4072" spans="20:21">
      <c r="T4072" s="159"/>
      <c r="U4072" s="159"/>
    </row>
    <row r="4073" spans="20:21">
      <c r="T4073" s="159"/>
      <c r="U4073" s="159"/>
    </row>
    <row r="4074" spans="20:21">
      <c r="T4074" s="159"/>
      <c r="U4074" s="159"/>
    </row>
    <row r="4075" spans="20:21">
      <c r="T4075" s="159"/>
      <c r="U4075" s="159"/>
    </row>
    <row r="4076" spans="20:21">
      <c r="T4076" s="159"/>
      <c r="U4076" s="159"/>
    </row>
    <row r="4077" spans="20:21">
      <c r="T4077" s="159"/>
      <c r="U4077" s="159"/>
    </row>
    <row r="4078" spans="20:21">
      <c r="T4078" s="159"/>
      <c r="U4078" s="159"/>
    </row>
    <row r="4079" spans="20:21">
      <c r="T4079" s="159"/>
      <c r="U4079" s="159"/>
    </row>
    <row r="4080" spans="20:21">
      <c r="T4080" s="159"/>
      <c r="U4080" s="159"/>
    </row>
    <row r="4081" spans="20:21">
      <c r="T4081" s="159"/>
      <c r="U4081" s="159"/>
    </row>
    <row r="4082" spans="20:21">
      <c r="T4082" s="159"/>
      <c r="U4082" s="159"/>
    </row>
    <row r="4083" spans="20:21">
      <c r="T4083" s="159"/>
      <c r="U4083" s="159"/>
    </row>
    <row r="4084" spans="20:21">
      <c r="T4084" s="159"/>
      <c r="U4084" s="159"/>
    </row>
    <row r="4085" spans="20:21">
      <c r="T4085" s="159"/>
      <c r="U4085" s="159"/>
    </row>
    <row r="4086" spans="20:21">
      <c r="T4086" s="159"/>
      <c r="U4086" s="159"/>
    </row>
    <row r="4087" spans="20:21">
      <c r="T4087" s="159"/>
      <c r="U4087" s="159"/>
    </row>
    <row r="4088" spans="20:21">
      <c r="T4088" s="159"/>
      <c r="U4088" s="159"/>
    </row>
    <row r="4089" spans="20:21">
      <c r="T4089" s="159"/>
      <c r="U4089" s="159"/>
    </row>
    <row r="4090" spans="20:21">
      <c r="T4090" s="159"/>
      <c r="U4090" s="159"/>
    </row>
    <row r="4091" spans="20:21">
      <c r="T4091" s="159"/>
      <c r="U4091" s="159"/>
    </row>
    <row r="4092" spans="20:21">
      <c r="T4092" s="159"/>
      <c r="U4092" s="159"/>
    </row>
    <row r="4093" spans="20:21">
      <c r="T4093" s="159"/>
      <c r="U4093" s="159"/>
    </row>
    <row r="4094" spans="20:21">
      <c r="T4094" s="159"/>
      <c r="U4094" s="159"/>
    </row>
    <row r="4095" spans="20:21">
      <c r="T4095" s="159"/>
      <c r="U4095" s="159"/>
    </row>
    <row r="4096" spans="20:21">
      <c r="T4096" s="159"/>
      <c r="U4096" s="159"/>
    </row>
    <row r="4097" spans="20:21">
      <c r="T4097" s="159"/>
      <c r="U4097" s="159"/>
    </row>
    <row r="4098" spans="20:21">
      <c r="T4098" s="159"/>
      <c r="U4098" s="159"/>
    </row>
    <row r="4099" spans="20:21">
      <c r="T4099" s="159"/>
      <c r="U4099" s="159"/>
    </row>
    <row r="4100" spans="20:21">
      <c r="T4100" s="159"/>
      <c r="U4100" s="159"/>
    </row>
    <row r="4101" spans="20:21">
      <c r="T4101" s="159"/>
      <c r="U4101" s="159"/>
    </row>
    <row r="4102" spans="20:21">
      <c r="T4102" s="159"/>
      <c r="U4102" s="159"/>
    </row>
    <row r="4103" spans="20:21">
      <c r="T4103" s="159"/>
      <c r="U4103" s="159"/>
    </row>
    <row r="4104" spans="20:21">
      <c r="T4104" s="159"/>
      <c r="U4104" s="159"/>
    </row>
    <row r="4105" spans="20:21">
      <c r="T4105" s="159"/>
      <c r="U4105" s="159"/>
    </row>
    <row r="4106" spans="20:21">
      <c r="T4106" s="159"/>
      <c r="U4106" s="159"/>
    </row>
    <row r="4107" spans="20:21">
      <c r="T4107" s="159"/>
      <c r="U4107" s="159"/>
    </row>
    <row r="4108" spans="20:21">
      <c r="T4108" s="159"/>
      <c r="U4108" s="159"/>
    </row>
    <row r="4109" spans="20:21">
      <c r="T4109" s="159"/>
      <c r="U4109" s="159"/>
    </row>
    <row r="4110" spans="20:21">
      <c r="T4110" s="159"/>
      <c r="U4110" s="159"/>
    </row>
    <row r="4111" spans="20:21">
      <c r="T4111" s="159"/>
      <c r="U4111" s="159"/>
    </row>
    <row r="4112" spans="20:21">
      <c r="T4112" s="159"/>
      <c r="U4112" s="159"/>
    </row>
    <row r="4113" spans="20:21">
      <c r="T4113" s="159"/>
      <c r="U4113" s="159"/>
    </row>
    <row r="4114" spans="20:21">
      <c r="T4114" s="159"/>
      <c r="U4114" s="159"/>
    </row>
    <row r="4115" spans="20:21">
      <c r="T4115" s="159"/>
      <c r="U4115" s="159"/>
    </row>
    <row r="4116" spans="20:21">
      <c r="T4116" s="159"/>
      <c r="U4116" s="159"/>
    </row>
    <row r="4117" spans="20:21">
      <c r="T4117" s="159"/>
      <c r="U4117" s="159"/>
    </row>
    <row r="4118" spans="20:21">
      <c r="T4118" s="159"/>
      <c r="U4118" s="159"/>
    </row>
    <row r="4119" spans="20:21">
      <c r="T4119" s="159"/>
      <c r="U4119" s="159"/>
    </row>
    <row r="4120" spans="20:21">
      <c r="T4120" s="159"/>
      <c r="U4120" s="159"/>
    </row>
    <row r="4121" spans="20:21">
      <c r="T4121" s="159"/>
      <c r="U4121" s="159"/>
    </row>
    <row r="4122" spans="20:21">
      <c r="T4122" s="159"/>
      <c r="U4122" s="159"/>
    </row>
    <row r="4123" spans="20:21">
      <c r="T4123" s="159"/>
      <c r="U4123" s="159"/>
    </row>
    <row r="4124" spans="20:21">
      <c r="T4124" s="159"/>
      <c r="U4124" s="159"/>
    </row>
    <row r="4125" spans="20:21">
      <c r="T4125" s="159"/>
      <c r="U4125" s="159"/>
    </row>
    <row r="4126" spans="20:21">
      <c r="T4126" s="159"/>
      <c r="U4126" s="159"/>
    </row>
    <row r="4127" spans="20:21">
      <c r="T4127" s="159"/>
      <c r="U4127" s="159"/>
    </row>
    <row r="4128" spans="20:21">
      <c r="T4128" s="159"/>
      <c r="U4128" s="159"/>
    </row>
    <row r="4129" spans="20:21">
      <c r="T4129" s="159"/>
      <c r="U4129" s="159"/>
    </row>
    <row r="4130" spans="20:21">
      <c r="T4130" s="159"/>
      <c r="U4130" s="159"/>
    </row>
    <row r="4131" spans="20:21">
      <c r="T4131" s="159"/>
      <c r="U4131" s="159"/>
    </row>
    <row r="4132" spans="20:21">
      <c r="T4132" s="159"/>
      <c r="U4132" s="159"/>
    </row>
    <row r="4133" spans="20:21">
      <c r="T4133" s="159"/>
      <c r="U4133" s="159"/>
    </row>
    <row r="4134" spans="20:21">
      <c r="T4134" s="159"/>
      <c r="U4134" s="159"/>
    </row>
    <row r="4135" spans="20:21">
      <c r="T4135" s="159"/>
      <c r="U4135" s="159"/>
    </row>
    <row r="4136" spans="20:21">
      <c r="T4136" s="159"/>
      <c r="U4136" s="159"/>
    </row>
    <row r="4137" spans="20:21">
      <c r="T4137" s="159"/>
      <c r="U4137" s="159"/>
    </row>
    <row r="4138" spans="20:21">
      <c r="T4138" s="159"/>
      <c r="U4138" s="159"/>
    </row>
    <row r="4139" spans="20:21">
      <c r="T4139" s="159"/>
      <c r="U4139" s="159"/>
    </row>
    <row r="4140" spans="20:21">
      <c r="T4140" s="159"/>
      <c r="U4140" s="159"/>
    </row>
    <row r="4141" spans="20:21">
      <c r="T4141" s="159"/>
      <c r="U4141" s="159"/>
    </row>
    <row r="4142" spans="20:21">
      <c r="T4142" s="159"/>
      <c r="U4142" s="159"/>
    </row>
    <row r="4143" spans="20:21">
      <c r="T4143" s="159"/>
      <c r="U4143" s="159"/>
    </row>
    <row r="4144" spans="20:21">
      <c r="T4144" s="159"/>
      <c r="U4144" s="159"/>
    </row>
    <row r="4145" spans="20:21">
      <c r="T4145" s="159"/>
      <c r="U4145" s="159"/>
    </row>
    <row r="4146" spans="20:21">
      <c r="T4146" s="159"/>
      <c r="U4146" s="159"/>
    </row>
    <row r="4147" spans="20:21">
      <c r="T4147" s="159"/>
      <c r="U4147" s="159"/>
    </row>
    <row r="4148" spans="20:21">
      <c r="T4148" s="159"/>
      <c r="U4148" s="159"/>
    </row>
    <row r="4149" spans="20:21">
      <c r="T4149" s="159"/>
      <c r="U4149" s="159"/>
    </row>
    <row r="4150" spans="20:21">
      <c r="T4150" s="159"/>
      <c r="U4150" s="159"/>
    </row>
    <row r="4151" spans="20:21">
      <c r="T4151" s="159"/>
      <c r="U4151" s="159"/>
    </row>
    <row r="4152" spans="20:21">
      <c r="T4152" s="159"/>
      <c r="U4152" s="159"/>
    </row>
    <row r="4153" spans="20:21">
      <c r="T4153" s="159"/>
      <c r="U4153" s="159"/>
    </row>
    <row r="4154" spans="20:21">
      <c r="T4154" s="159"/>
      <c r="U4154" s="159"/>
    </row>
    <row r="4155" spans="20:21">
      <c r="T4155" s="159"/>
      <c r="U4155" s="159"/>
    </row>
    <row r="4156" spans="20:21">
      <c r="T4156" s="159"/>
      <c r="U4156" s="159"/>
    </row>
    <row r="4157" spans="20:21">
      <c r="T4157" s="159"/>
      <c r="U4157" s="159"/>
    </row>
    <row r="4158" spans="20:21">
      <c r="T4158" s="159"/>
      <c r="U4158" s="159"/>
    </row>
    <row r="4159" spans="20:21">
      <c r="T4159" s="159"/>
      <c r="U4159" s="159"/>
    </row>
    <row r="4160" spans="20:21">
      <c r="T4160" s="159"/>
      <c r="U4160" s="159"/>
    </row>
    <row r="4161" spans="20:21">
      <c r="T4161" s="159"/>
      <c r="U4161" s="159"/>
    </row>
    <row r="4162" spans="20:21">
      <c r="T4162" s="159"/>
      <c r="U4162" s="159"/>
    </row>
    <row r="4163" spans="20:21">
      <c r="T4163" s="159"/>
      <c r="U4163" s="159"/>
    </row>
    <row r="4164" spans="20:21">
      <c r="T4164" s="159"/>
      <c r="U4164" s="159"/>
    </row>
    <row r="4165" spans="20:21">
      <c r="T4165" s="159"/>
      <c r="U4165" s="159"/>
    </row>
    <row r="4166" spans="20:21">
      <c r="T4166" s="159"/>
      <c r="U4166" s="159"/>
    </row>
    <row r="4167" spans="20:21">
      <c r="T4167" s="159"/>
      <c r="U4167" s="159"/>
    </row>
    <row r="4168" spans="20:21">
      <c r="T4168" s="159"/>
      <c r="U4168" s="159"/>
    </row>
    <row r="4169" spans="20:21">
      <c r="T4169" s="159"/>
      <c r="U4169" s="159"/>
    </row>
    <row r="4170" spans="20:21">
      <c r="T4170" s="159"/>
      <c r="U4170" s="159"/>
    </row>
    <row r="4171" spans="20:21">
      <c r="T4171" s="159"/>
      <c r="U4171" s="159"/>
    </row>
    <row r="4172" spans="20:21">
      <c r="T4172" s="159"/>
      <c r="U4172" s="159"/>
    </row>
    <row r="4173" spans="20:21">
      <c r="T4173" s="159"/>
      <c r="U4173" s="159"/>
    </row>
    <row r="4174" spans="20:21">
      <c r="T4174" s="159"/>
      <c r="U4174" s="159"/>
    </row>
    <row r="4175" spans="20:21">
      <c r="T4175" s="159"/>
      <c r="U4175" s="159"/>
    </row>
    <row r="4176" spans="20:21">
      <c r="T4176" s="159"/>
      <c r="U4176" s="159"/>
    </row>
    <row r="4177" spans="20:21">
      <c r="T4177" s="159"/>
      <c r="U4177" s="159"/>
    </row>
    <row r="4178" spans="20:21">
      <c r="T4178" s="159"/>
      <c r="U4178" s="159"/>
    </row>
    <row r="4179" spans="20:21">
      <c r="T4179" s="159"/>
      <c r="U4179" s="159"/>
    </row>
    <row r="4180" spans="20:21">
      <c r="T4180" s="159"/>
      <c r="U4180" s="159"/>
    </row>
    <row r="4181" spans="20:21">
      <c r="T4181" s="159"/>
      <c r="U4181" s="159"/>
    </row>
    <row r="4182" spans="20:21">
      <c r="T4182" s="159"/>
      <c r="U4182" s="159"/>
    </row>
    <row r="4183" spans="20:21">
      <c r="T4183" s="159"/>
      <c r="U4183" s="159"/>
    </row>
    <row r="4184" spans="20:21">
      <c r="T4184" s="159"/>
      <c r="U4184" s="159"/>
    </row>
    <row r="4185" spans="20:21">
      <c r="T4185" s="159"/>
      <c r="U4185" s="159"/>
    </row>
    <row r="4186" spans="20:21">
      <c r="T4186" s="159"/>
      <c r="U4186" s="159"/>
    </row>
    <row r="4187" spans="20:21">
      <c r="T4187" s="159"/>
      <c r="U4187" s="159"/>
    </row>
    <row r="4188" spans="20:21">
      <c r="T4188" s="159"/>
      <c r="U4188" s="159"/>
    </row>
    <row r="4189" spans="20:21">
      <c r="T4189" s="159"/>
      <c r="U4189" s="159"/>
    </row>
    <row r="4190" spans="20:21">
      <c r="T4190" s="159"/>
      <c r="U4190" s="159"/>
    </row>
    <row r="4191" spans="20:21">
      <c r="T4191" s="159"/>
      <c r="U4191" s="159"/>
    </row>
    <row r="4192" spans="20:21">
      <c r="T4192" s="159"/>
      <c r="U4192" s="159"/>
    </row>
    <row r="4193" spans="20:21">
      <c r="T4193" s="159"/>
      <c r="U4193" s="159"/>
    </row>
    <row r="4194" spans="20:21">
      <c r="T4194" s="159"/>
      <c r="U4194" s="159"/>
    </row>
    <row r="4195" spans="20:21">
      <c r="T4195" s="159"/>
      <c r="U4195" s="159"/>
    </row>
    <row r="4196" spans="20:21">
      <c r="T4196" s="159"/>
      <c r="U4196" s="159"/>
    </row>
    <row r="4197" spans="20:21">
      <c r="T4197" s="159"/>
      <c r="U4197" s="159"/>
    </row>
    <row r="4198" spans="20:21">
      <c r="T4198" s="159"/>
      <c r="U4198" s="159"/>
    </row>
    <row r="4199" spans="20:21">
      <c r="T4199" s="159"/>
      <c r="U4199" s="159"/>
    </row>
    <row r="4200" spans="20:21">
      <c r="T4200" s="159"/>
      <c r="U4200" s="159"/>
    </row>
    <row r="4201" spans="20:21">
      <c r="T4201" s="159"/>
      <c r="U4201" s="159"/>
    </row>
    <row r="4202" spans="20:21">
      <c r="T4202" s="159"/>
      <c r="U4202" s="159"/>
    </row>
    <row r="4203" spans="20:21">
      <c r="T4203" s="159"/>
      <c r="U4203" s="159"/>
    </row>
    <row r="4204" spans="20:21">
      <c r="T4204" s="159"/>
      <c r="U4204" s="159"/>
    </row>
    <row r="4205" spans="20:21">
      <c r="T4205" s="159"/>
      <c r="U4205" s="159"/>
    </row>
    <row r="4206" spans="20:21">
      <c r="T4206" s="159"/>
      <c r="U4206" s="159"/>
    </row>
    <row r="4207" spans="20:21">
      <c r="T4207" s="159"/>
      <c r="U4207" s="159"/>
    </row>
    <row r="4208" spans="20:21">
      <c r="T4208" s="159"/>
      <c r="U4208" s="159"/>
    </row>
    <row r="4209" spans="20:21">
      <c r="T4209" s="159"/>
      <c r="U4209" s="159"/>
    </row>
    <row r="4210" spans="20:21">
      <c r="T4210" s="159"/>
      <c r="U4210" s="159"/>
    </row>
    <row r="4211" spans="20:21">
      <c r="T4211" s="159"/>
      <c r="U4211" s="159"/>
    </row>
    <row r="4212" spans="20:21">
      <c r="T4212" s="159"/>
      <c r="U4212" s="159"/>
    </row>
    <row r="4213" spans="20:21">
      <c r="T4213" s="159"/>
      <c r="U4213" s="159"/>
    </row>
    <row r="4214" spans="20:21">
      <c r="T4214" s="159"/>
      <c r="U4214" s="159"/>
    </row>
    <row r="4215" spans="20:21">
      <c r="T4215" s="159"/>
      <c r="U4215" s="159"/>
    </row>
    <row r="4216" spans="20:21">
      <c r="T4216" s="159"/>
      <c r="U4216" s="159"/>
    </row>
    <row r="4217" spans="20:21">
      <c r="T4217" s="159"/>
      <c r="U4217" s="159"/>
    </row>
    <row r="4218" spans="20:21">
      <c r="T4218" s="159"/>
      <c r="U4218" s="159"/>
    </row>
    <row r="4219" spans="20:21">
      <c r="T4219" s="159"/>
      <c r="U4219" s="159"/>
    </row>
    <row r="4220" spans="20:21">
      <c r="T4220" s="159"/>
      <c r="U4220" s="159"/>
    </row>
    <row r="4221" spans="20:21">
      <c r="T4221" s="159"/>
      <c r="U4221" s="159"/>
    </row>
    <row r="4222" spans="20:21">
      <c r="T4222" s="159"/>
      <c r="U4222" s="159"/>
    </row>
    <row r="4223" spans="20:21">
      <c r="T4223" s="159"/>
      <c r="U4223" s="159"/>
    </row>
    <row r="4224" spans="20:21">
      <c r="T4224" s="159"/>
      <c r="U4224" s="159"/>
    </row>
    <row r="4225" spans="20:21">
      <c r="T4225" s="159"/>
      <c r="U4225" s="159"/>
    </row>
    <row r="4226" spans="20:21">
      <c r="T4226" s="159"/>
      <c r="U4226" s="159"/>
    </row>
    <row r="4227" spans="20:21">
      <c r="T4227" s="159"/>
      <c r="U4227" s="159"/>
    </row>
    <row r="4228" spans="20:21">
      <c r="T4228" s="159"/>
      <c r="U4228" s="159"/>
    </row>
    <row r="4229" spans="20:21">
      <c r="T4229" s="159"/>
      <c r="U4229" s="159"/>
    </row>
    <row r="4230" spans="20:21">
      <c r="T4230" s="159"/>
      <c r="U4230" s="159"/>
    </row>
    <row r="4231" spans="20:21">
      <c r="T4231" s="159"/>
      <c r="U4231" s="159"/>
    </row>
    <row r="4232" spans="20:21">
      <c r="T4232" s="159"/>
      <c r="U4232" s="159"/>
    </row>
    <row r="4233" spans="20:21">
      <c r="T4233" s="159"/>
      <c r="U4233" s="159"/>
    </row>
    <row r="4234" spans="20:21">
      <c r="T4234" s="159"/>
      <c r="U4234" s="159"/>
    </row>
    <row r="4235" spans="20:21">
      <c r="T4235" s="159"/>
      <c r="U4235" s="159"/>
    </row>
    <row r="4236" spans="20:21">
      <c r="T4236" s="159"/>
      <c r="U4236" s="159"/>
    </row>
    <row r="4237" spans="20:21">
      <c r="T4237" s="159"/>
      <c r="U4237" s="159"/>
    </row>
    <row r="4238" spans="20:21">
      <c r="T4238" s="159"/>
      <c r="U4238" s="159"/>
    </row>
    <row r="4239" spans="20:21">
      <c r="T4239" s="159"/>
      <c r="U4239" s="159"/>
    </row>
    <row r="4240" spans="20:21">
      <c r="T4240" s="159"/>
      <c r="U4240" s="159"/>
    </row>
    <row r="4241" spans="20:21">
      <c r="T4241" s="159"/>
      <c r="U4241" s="159"/>
    </row>
    <row r="4242" spans="20:21">
      <c r="T4242" s="159"/>
      <c r="U4242" s="159"/>
    </row>
    <row r="4243" spans="20:21">
      <c r="T4243" s="159"/>
      <c r="U4243" s="159"/>
    </row>
    <row r="4244" spans="20:21">
      <c r="T4244" s="159"/>
      <c r="U4244" s="159"/>
    </row>
    <row r="4245" spans="20:21">
      <c r="T4245" s="159"/>
      <c r="U4245" s="159"/>
    </row>
    <row r="4246" spans="20:21">
      <c r="T4246" s="159"/>
      <c r="U4246" s="159"/>
    </row>
    <row r="4247" spans="20:21">
      <c r="T4247" s="159"/>
      <c r="U4247" s="159"/>
    </row>
    <row r="4248" spans="20:21">
      <c r="T4248" s="159"/>
      <c r="U4248" s="159"/>
    </row>
    <row r="4249" spans="20:21">
      <c r="T4249" s="159"/>
      <c r="U4249" s="159"/>
    </row>
    <row r="4250" spans="20:21">
      <c r="T4250" s="159"/>
      <c r="U4250" s="159"/>
    </row>
    <row r="4251" spans="20:21">
      <c r="T4251" s="159"/>
      <c r="U4251" s="159"/>
    </row>
    <row r="4252" spans="20:21">
      <c r="T4252" s="159"/>
      <c r="U4252" s="159"/>
    </row>
    <row r="4253" spans="20:21">
      <c r="T4253" s="159"/>
      <c r="U4253" s="159"/>
    </row>
    <row r="4254" spans="20:21">
      <c r="T4254" s="159"/>
      <c r="U4254" s="159"/>
    </row>
    <row r="4255" spans="20:21">
      <c r="T4255" s="159"/>
      <c r="U4255" s="159"/>
    </row>
    <row r="4256" spans="20:21">
      <c r="T4256" s="159"/>
      <c r="U4256" s="159"/>
    </row>
    <row r="4257" spans="20:21">
      <c r="T4257" s="159"/>
      <c r="U4257" s="159"/>
    </row>
    <row r="4258" spans="20:21">
      <c r="T4258" s="159"/>
      <c r="U4258" s="159"/>
    </row>
    <row r="4259" spans="20:21">
      <c r="T4259" s="159"/>
      <c r="U4259" s="159"/>
    </row>
    <row r="4260" spans="20:21">
      <c r="T4260" s="159"/>
      <c r="U4260" s="159"/>
    </row>
    <row r="4261" spans="20:21">
      <c r="T4261" s="159"/>
      <c r="U4261" s="159"/>
    </row>
    <row r="4262" spans="20:21">
      <c r="T4262" s="159"/>
      <c r="U4262" s="159"/>
    </row>
    <row r="4263" spans="20:21">
      <c r="T4263" s="159"/>
      <c r="U4263" s="159"/>
    </row>
    <row r="4264" spans="20:21">
      <c r="T4264" s="159"/>
      <c r="U4264" s="159"/>
    </row>
    <row r="4265" spans="20:21">
      <c r="T4265" s="159"/>
      <c r="U4265" s="159"/>
    </row>
    <row r="4266" spans="20:21">
      <c r="T4266" s="159"/>
      <c r="U4266" s="159"/>
    </row>
    <row r="4267" spans="20:21">
      <c r="T4267" s="159"/>
      <c r="U4267" s="159"/>
    </row>
    <row r="4268" spans="20:21">
      <c r="T4268" s="159"/>
      <c r="U4268" s="159"/>
    </row>
    <row r="4269" spans="20:21">
      <c r="T4269" s="159"/>
      <c r="U4269" s="159"/>
    </row>
    <row r="4270" spans="20:21">
      <c r="T4270" s="159"/>
      <c r="U4270" s="159"/>
    </row>
    <row r="4271" spans="20:21">
      <c r="T4271" s="159"/>
      <c r="U4271" s="159"/>
    </row>
    <row r="4272" spans="20:21">
      <c r="T4272" s="159"/>
      <c r="U4272" s="159"/>
    </row>
    <row r="4273" spans="20:21">
      <c r="T4273" s="159"/>
      <c r="U4273" s="159"/>
    </row>
    <row r="4274" spans="20:21">
      <c r="T4274" s="159"/>
      <c r="U4274" s="159"/>
    </row>
    <row r="4275" spans="20:21">
      <c r="T4275" s="159"/>
      <c r="U4275" s="159"/>
    </row>
    <row r="4276" spans="20:21">
      <c r="T4276" s="159"/>
      <c r="U4276" s="159"/>
    </row>
    <row r="4277" spans="20:21">
      <c r="T4277" s="159"/>
      <c r="U4277" s="159"/>
    </row>
    <row r="4278" spans="20:21">
      <c r="T4278" s="159"/>
      <c r="U4278" s="159"/>
    </row>
    <row r="4279" spans="20:21">
      <c r="T4279" s="159"/>
      <c r="U4279" s="159"/>
    </row>
    <row r="4280" spans="20:21">
      <c r="T4280" s="159"/>
      <c r="U4280" s="159"/>
    </row>
    <row r="4281" spans="20:21">
      <c r="T4281" s="159"/>
      <c r="U4281" s="159"/>
    </row>
    <row r="4282" spans="20:21">
      <c r="T4282" s="159"/>
      <c r="U4282" s="159"/>
    </row>
    <row r="4283" spans="20:21">
      <c r="T4283" s="159"/>
      <c r="U4283" s="159"/>
    </row>
    <row r="4284" spans="20:21">
      <c r="T4284" s="159"/>
      <c r="U4284" s="159"/>
    </row>
    <row r="4285" spans="20:21">
      <c r="T4285" s="159"/>
      <c r="U4285" s="159"/>
    </row>
    <row r="4286" spans="20:21">
      <c r="T4286" s="159"/>
      <c r="U4286" s="159"/>
    </row>
    <row r="4287" spans="20:21">
      <c r="T4287" s="159"/>
      <c r="U4287" s="159"/>
    </row>
    <row r="4288" spans="20:21">
      <c r="T4288" s="159"/>
      <c r="U4288" s="159"/>
    </row>
    <row r="4289" spans="20:21">
      <c r="T4289" s="159"/>
      <c r="U4289" s="159"/>
    </row>
    <row r="4290" spans="20:21">
      <c r="T4290" s="159"/>
      <c r="U4290" s="159"/>
    </row>
    <row r="4291" spans="20:21">
      <c r="T4291" s="159"/>
      <c r="U4291" s="159"/>
    </row>
    <row r="4292" spans="20:21">
      <c r="T4292" s="159"/>
      <c r="U4292" s="159"/>
    </row>
    <row r="4293" spans="20:21">
      <c r="T4293" s="159"/>
      <c r="U4293" s="159"/>
    </row>
    <row r="4294" spans="20:21">
      <c r="T4294" s="159"/>
      <c r="U4294" s="159"/>
    </row>
    <row r="4295" spans="20:21">
      <c r="T4295" s="159"/>
      <c r="U4295" s="159"/>
    </row>
    <row r="4296" spans="20:21">
      <c r="T4296" s="159"/>
      <c r="U4296" s="159"/>
    </row>
    <row r="4297" spans="20:21">
      <c r="T4297" s="159"/>
      <c r="U4297" s="159"/>
    </row>
    <row r="4298" spans="20:21">
      <c r="T4298" s="159"/>
      <c r="U4298" s="159"/>
    </row>
    <row r="4299" spans="20:21">
      <c r="T4299" s="159"/>
      <c r="U4299" s="159"/>
    </row>
    <row r="4300" spans="20:21">
      <c r="T4300" s="159"/>
      <c r="U4300" s="159"/>
    </row>
    <row r="4301" spans="20:21">
      <c r="T4301" s="159"/>
      <c r="U4301" s="159"/>
    </row>
    <row r="4302" spans="20:21">
      <c r="T4302" s="159"/>
      <c r="U4302" s="159"/>
    </row>
    <row r="4303" spans="20:21">
      <c r="T4303" s="159"/>
      <c r="U4303" s="159"/>
    </row>
    <row r="4304" spans="20:21">
      <c r="T4304" s="159"/>
      <c r="U4304" s="159"/>
    </row>
    <row r="4305" spans="20:21">
      <c r="T4305" s="159"/>
      <c r="U4305" s="159"/>
    </row>
    <row r="4306" spans="20:21">
      <c r="T4306" s="159"/>
      <c r="U4306" s="159"/>
    </row>
    <row r="4307" spans="20:21">
      <c r="T4307" s="159"/>
      <c r="U4307" s="159"/>
    </row>
    <row r="4308" spans="20:21">
      <c r="T4308" s="159"/>
      <c r="U4308" s="159"/>
    </row>
    <row r="4309" spans="20:21">
      <c r="T4309" s="159"/>
      <c r="U4309" s="159"/>
    </row>
    <row r="4310" spans="20:21">
      <c r="T4310" s="159"/>
      <c r="U4310" s="159"/>
    </row>
    <row r="4311" spans="20:21">
      <c r="T4311" s="159"/>
      <c r="U4311" s="159"/>
    </row>
    <row r="4312" spans="20:21">
      <c r="T4312" s="159"/>
      <c r="U4312" s="159"/>
    </row>
    <row r="4313" spans="20:21">
      <c r="T4313" s="159"/>
      <c r="U4313" s="159"/>
    </row>
    <row r="4314" spans="20:21">
      <c r="T4314" s="159"/>
      <c r="U4314" s="159"/>
    </row>
    <row r="4315" spans="20:21">
      <c r="T4315" s="159"/>
      <c r="U4315" s="159"/>
    </row>
    <row r="4316" spans="20:21">
      <c r="T4316" s="159"/>
      <c r="U4316" s="159"/>
    </row>
    <row r="4317" spans="20:21">
      <c r="T4317" s="159"/>
      <c r="U4317" s="159"/>
    </row>
    <row r="4318" spans="20:21">
      <c r="T4318" s="159"/>
      <c r="U4318" s="159"/>
    </row>
    <row r="4319" spans="20:21">
      <c r="T4319" s="159"/>
      <c r="U4319" s="159"/>
    </row>
    <row r="4320" spans="20:21">
      <c r="T4320" s="159"/>
      <c r="U4320" s="159"/>
    </row>
    <row r="4321" spans="20:21">
      <c r="T4321" s="159"/>
      <c r="U4321" s="159"/>
    </row>
    <row r="4322" spans="20:21">
      <c r="T4322" s="159"/>
      <c r="U4322" s="159"/>
    </row>
    <row r="4323" spans="20:21">
      <c r="T4323" s="159"/>
      <c r="U4323" s="159"/>
    </row>
    <row r="4324" spans="20:21">
      <c r="T4324" s="159"/>
      <c r="U4324" s="159"/>
    </row>
    <row r="4325" spans="20:21">
      <c r="T4325" s="159"/>
      <c r="U4325" s="159"/>
    </row>
    <row r="4326" spans="20:21">
      <c r="T4326" s="159"/>
      <c r="U4326" s="159"/>
    </row>
    <row r="4327" spans="20:21">
      <c r="T4327" s="159"/>
      <c r="U4327" s="159"/>
    </row>
    <row r="4328" spans="20:21">
      <c r="T4328" s="159"/>
      <c r="U4328" s="159"/>
    </row>
    <row r="4329" spans="20:21">
      <c r="T4329" s="159"/>
      <c r="U4329" s="159"/>
    </row>
    <row r="4330" spans="20:21">
      <c r="T4330" s="159"/>
      <c r="U4330" s="159"/>
    </row>
    <row r="4331" spans="20:21">
      <c r="T4331" s="159"/>
      <c r="U4331" s="159"/>
    </row>
    <row r="4332" spans="20:21">
      <c r="T4332" s="159"/>
      <c r="U4332" s="159"/>
    </row>
    <row r="4333" spans="20:21">
      <c r="T4333" s="159"/>
      <c r="U4333" s="159"/>
    </row>
    <row r="4334" spans="20:21">
      <c r="T4334" s="159"/>
      <c r="U4334" s="159"/>
    </row>
    <row r="4335" spans="20:21">
      <c r="T4335" s="159"/>
      <c r="U4335" s="159"/>
    </row>
    <row r="4336" spans="20:21">
      <c r="T4336" s="159"/>
      <c r="U4336" s="159"/>
    </row>
    <row r="4337" spans="20:21">
      <c r="T4337" s="159"/>
      <c r="U4337" s="159"/>
    </row>
    <row r="4338" spans="20:21">
      <c r="T4338" s="159"/>
      <c r="U4338" s="159"/>
    </row>
    <row r="4339" spans="20:21">
      <c r="T4339" s="159"/>
      <c r="U4339" s="159"/>
    </row>
    <row r="4340" spans="20:21">
      <c r="T4340" s="159"/>
      <c r="U4340" s="159"/>
    </row>
    <row r="4341" spans="20:21">
      <c r="T4341" s="159"/>
      <c r="U4341" s="159"/>
    </row>
    <row r="4342" spans="20:21">
      <c r="T4342" s="159"/>
      <c r="U4342" s="159"/>
    </row>
    <row r="4343" spans="20:21">
      <c r="T4343" s="159"/>
      <c r="U4343" s="159"/>
    </row>
    <row r="4344" spans="20:21">
      <c r="T4344" s="159"/>
      <c r="U4344" s="159"/>
    </row>
    <row r="4345" spans="20:21">
      <c r="T4345" s="159"/>
      <c r="U4345" s="159"/>
    </row>
    <row r="4346" spans="20:21">
      <c r="T4346" s="159"/>
      <c r="U4346" s="159"/>
    </row>
    <row r="4347" spans="20:21">
      <c r="T4347" s="159"/>
      <c r="U4347" s="159"/>
    </row>
    <row r="4348" spans="20:21">
      <c r="T4348" s="159"/>
      <c r="U4348" s="159"/>
    </row>
    <row r="4349" spans="20:21">
      <c r="T4349" s="159"/>
      <c r="U4349" s="159"/>
    </row>
    <row r="4350" spans="20:21">
      <c r="T4350" s="159"/>
      <c r="U4350" s="159"/>
    </row>
    <row r="4351" spans="20:21">
      <c r="T4351" s="159"/>
      <c r="U4351" s="159"/>
    </row>
    <row r="4352" spans="20:21">
      <c r="T4352" s="159"/>
      <c r="U4352" s="159"/>
    </row>
    <row r="4353" spans="20:21">
      <c r="T4353" s="159"/>
      <c r="U4353" s="159"/>
    </row>
    <row r="4354" spans="20:21">
      <c r="T4354" s="159"/>
      <c r="U4354" s="159"/>
    </row>
    <row r="4355" spans="20:21">
      <c r="T4355" s="159"/>
      <c r="U4355" s="159"/>
    </row>
    <row r="4356" spans="20:21">
      <c r="T4356" s="159"/>
      <c r="U4356" s="159"/>
    </row>
    <row r="4357" spans="20:21">
      <c r="T4357" s="159"/>
      <c r="U4357" s="159"/>
    </row>
    <row r="4358" spans="20:21">
      <c r="T4358" s="159"/>
      <c r="U4358" s="159"/>
    </row>
    <row r="4359" spans="20:21">
      <c r="T4359" s="159"/>
      <c r="U4359" s="159"/>
    </row>
    <row r="4360" spans="20:21">
      <c r="T4360" s="159"/>
      <c r="U4360" s="159"/>
    </row>
    <row r="4361" spans="20:21">
      <c r="T4361" s="159"/>
      <c r="U4361" s="159"/>
    </row>
    <row r="4362" spans="20:21">
      <c r="T4362" s="159"/>
      <c r="U4362" s="159"/>
    </row>
    <row r="4363" spans="20:21">
      <c r="T4363" s="159"/>
      <c r="U4363" s="159"/>
    </row>
    <row r="4364" spans="20:21">
      <c r="T4364" s="159"/>
      <c r="U4364" s="159"/>
    </row>
    <row r="4365" spans="20:21">
      <c r="T4365" s="159"/>
      <c r="U4365" s="159"/>
    </row>
    <row r="4366" spans="20:21">
      <c r="T4366" s="159"/>
      <c r="U4366" s="159"/>
    </row>
    <row r="4367" spans="20:21">
      <c r="T4367" s="159"/>
      <c r="U4367" s="159"/>
    </row>
    <row r="4368" spans="20:21">
      <c r="T4368" s="159"/>
      <c r="U4368" s="159"/>
    </row>
    <row r="4369" spans="20:21">
      <c r="T4369" s="159"/>
      <c r="U4369" s="159"/>
    </row>
    <row r="4370" spans="20:21">
      <c r="T4370" s="159"/>
      <c r="U4370" s="159"/>
    </row>
    <row r="4371" spans="20:21">
      <c r="T4371" s="159"/>
      <c r="U4371" s="159"/>
    </row>
    <row r="4372" spans="20:21">
      <c r="T4372" s="159"/>
      <c r="U4372" s="159"/>
    </row>
    <row r="4373" spans="20:21">
      <c r="T4373" s="159"/>
      <c r="U4373" s="159"/>
    </row>
    <row r="4374" spans="20:21">
      <c r="T4374" s="159"/>
      <c r="U4374" s="159"/>
    </row>
    <row r="4375" spans="20:21">
      <c r="T4375" s="159"/>
      <c r="U4375" s="159"/>
    </row>
    <row r="4376" spans="20:21">
      <c r="T4376" s="159"/>
      <c r="U4376" s="159"/>
    </row>
    <row r="4377" spans="20:21">
      <c r="T4377" s="159"/>
      <c r="U4377" s="159"/>
    </row>
    <row r="4378" spans="20:21">
      <c r="T4378" s="159"/>
      <c r="U4378" s="159"/>
    </row>
    <row r="4379" spans="20:21">
      <c r="T4379" s="159"/>
      <c r="U4379" s="159"/>
    </row>
    <row r="4380" spans="20:21">
      <c r="T4380" s="159"/>
      <c r="U4380" s="159"/>
    </row>
    <row r="4381" spans="20:21">
      <c r="T4381" s="159"/>
      <c r="U4381" s="159"/>
    </row>
    <row r="4382" spans="20:21">
      <c r="T4382" s="159"/>
      <c r="U4382" s="159"/>
    </row>
    <row r="4383" spans="20:21">
      <c r="T4383" s="159"/>
      <c r="U4383" s="159"/>
    </row>
    <row r="4384" spans="20:21">
      <c r="T4384" s="159"/>
      <c r="U4384" s="159"/>
    </row>
    <row r="4385" spans="20:21">
      <c r="T4385" s="159"/>
      <c r="U4385" s="159"/>
    </row>
    <row r="4386" spans="20:21">
      <c r="T4386" s="159"/>
      <c r="U4386" s="159"/>
    </row>
    <row r="4387" spans="20:21">
      <c r="T4387" s="159"/>
      <c r="U4387" s="159"/>
    </row>
    <row r="4388" spans="20:21">
      <c r="T4388" s="159"/>
      <c r="U4388" s="159"/>
    </row>
    <row r="4389" spans="20:21">
      <c r="T4389" s="159"/>
      <c r="U4389" s="159"/>
    </row>
    <row r="4390" spans="20:21">
      <c r="T4390" s="159"/>
      <c r="U4390" s="159"/>
    </row>
    <row r="4391" spans="20:21">
      <c r="T4391" s="159"/>
      <c r="U4391" s="159"/>
    </row>
    <row r="4392" spans="20:21">
      <c r="T4392" s="159"/>
      <c r="U4392" s="159"/>
    </row>
    <row r="4393" spans="20:21">
      <c r="T4393" s="159"/>
      <c r="U4393" s="159"/>
    </row>
    <row r="4394" spans="20:21">
      <c r="T4394" s="159"/>
      <c r="U4394" s="159"/>
    </row>
    <row r="4395" spans="20:21">
      <c r="T4395" s="159"/>
      <c r="U4395" s="159"/>
    </row>
    <row r="4396" spans="20:21">
      <c r="T4396" s="159"/>
      <c r="U4396" s="159"/>
    </row>
    <row r="4397" spans="20:21">
      <c r="T4397" s="159"/>
      <c r="U4397" s="159"/>
    </row>
    <row r="4398" spans="20:21">
      <c r="T4398" s="159"/>
      <c r="U4398" s="159"/>
    </row>
    <row r="4399" spans="20:21">
      <c r="T4399" s="159"/>
      <c r="U4399" s="159"/>
    </row>
    <row r="4400" spans="20:21">
      <c r="T4400" s="159"/>
      <c r="U4400" s="159"/>
    </row>
    <row r="4401" spans="20:21">
      <c r="T4401" s="159"/>
      <c r="U4401" s="159"/>
    </row>
    <row r="4402" spans="20:21">
      <c r="T4402" s="159"/>
      <c r="U4402" s="159"/>
    </row>
    <row r="4403" spans="20:21">
      <c r="T4403" s="159"/>
      <c r="U4403" s="159"/>
    </row>
    <row r="4404" spans="20:21">
      <c r="T4404" s="159"/>
      <c r="U4404" s="159"/>
    </row>
    <row r="4405" spans="20:21">
      <c r="T4405" s="159"/>
      <c r="U4405" s="159"/>
    </row>
    <row r="4406" spans="20:21">
      <c r="T4406" s="159"/>
      <c r="U4406" s="159"/>
    </row>
    <row r="4407" spans="20:21">
      <c r="T4407" s="159"/>
      <c r="U4407" s="159"/>
    </row>
    <row r="4408" spans="20:21">
      <c r="T4408" s="159"/>
      <c r="U4408" s="159"/>
    </row>
    <row r="4409" spans="20:21">
      <c r="T4409" s="159"/>
      <c r="U4409" s="159"/>
    </row>
    <row r="4410" spans="20:21">
      <c r="T4410" s="159"/>
      <c r="U4410" s="159"/>
    </row>
    <row r="4411" spans="20:21">
      <c r="T4411" s="159"/>
      <c r="U4411" s="159"/>
    </row>
    <row r="4412" spans="20:21">
      <c r="T4412" s="159"/>
      <c r="U4412" s="159"/>
    </row>
    <row r="4413" spans="20:21">
      <c r="T4413" s="159"/>
      <c r="U4413" s="159"/>
    </row>
    <row r="4414" spans="20:21">
      <c r="T4414" s="159"/>
      <c r="U4414" s="159"/>
    </row>
    <row r="4415" spans="20:21">
      <c r="T4415" s="159"/>
      <c r="U4415" s="159"/>
    </row>
    <row r="4416" spans="20:21">
      <c r="T4416" s="159"/>
      <c r="U4416" s="159"/>
    </row>
    <row r="4417" spans="20:21">
      <c r="T4417" s="159"/>
      <c r="U4417" s="159"/>
    </row>
    <row r="4418" spans="20:21">
      <c r="T4418" s="159"/>
      <c r="U4418" s="159"/>
    </row>
    <row r="4419" spans="20:21">
      <c r="T4419" s="159"/>
      <c r="U4419" s="159"/>
    </row>
    <row r="4420" spans="20:21">
      <c r="T4420" s="159"/>
      <c r="U4420" s="159"/>
    </row>
    <row r="4421" spans="20:21">
      <c r="T4421" s="159"/>
      <c r="U4421" s="159"/>
    </row>
    <row r="4422" spans="20:21">
      <c r="T4422" s="159"/>
      <c r="U4422" s="159"/>
    </row>
    <row r="4423" spans="20:21">
      <c r="T4423" s="159"/>
      <c r="U4423" s="159"/>
    </row>
    <row r="4424" spans="20:21">
      <c r="T4424" s="159"/>
      <c r="U4424" s="159"/>
    </row>
    <row r="4425" spans="20:21">
      <c r="T4425" s="159"/>
      <c r="U4425" s="159"/>
    </row>
    <row r="4426" spans="20:21">
      <c r="T4426" s="159"/>
      <c r="U4426" s="159"/>
    </row>
    <row r="4427" spans="20:21">
      <c r="T4427" s="159"/>
      <c r="U4427" s="159"/>
    </row>
    <row r="4428" spans="20:21">
      <c r="T4428" s="159"/>
      <c r="U4428" s="159"/>
    </row>
    <row r="4429" spans="20:21">
      <c r="T4429" s="159"/>
      <c r="U4429" s="159"/>
    </row>
    <row r="4430" spans="20:21">
      <c r="T4430" s="159"/>
      <c r="U4430" s="159"/>
    </row>
    <row r="4431" spans="20:21">
      <c r="T4431" s="159"/>
      <c r="U4431" s="159"/>
    </row>
    <row r="4432" spans="20:21">
      <c r="T4432" s="159"/>
      <c r="U4432" s="159"/>
    </row>
    <row r="4433" spans="20:21">
      <c r="T4433" s="159"/>
      <c r="U4433" s="159"/>
    </row>
    <row r="4434" spans="20:21">
      <c r="T4434" s="159"/>
      <c r="U4434" s="159"/>
    </row>
    <row r="4435" spans="20:21">
      <c r="T4435" s="159"/>
      <c r="U4435" s="159"/>
    </row>
    <row r="4436" spans="20:21">
      <c r="T4436" s="159"/>
      <c r="U4436" s="159"/>
    </row>
    <row r="4437" spans="20:21">
      <c r="T4437" s="159"/>
      <c r="U4437" s="159"/>
    </row>
    <row r="4438" spans="20:21">
      <c r="T4438" s="159"/>
      <c r="U4438" s="159"/>
    </row>
    <row r="4439" spans="20:21">
      <c r="T4439" s="159"/>
      <c r="U4439" s="159"/>
    </row>
    <row r="4440" spans="20:21">
      <c r="T4440" s="159"/>
      <c r="U4440" s="159"/>
    </row>
    <row r="4441" spans="20:21">
      <c r="T4441" s="159"/>
      <c r="U4441" s="159"/>
    </row>
    <row r="4442" spans="20:21">
      <c r="T4442" s="159"/>
      <c r="U4442" s="159"/>
    </row>
    <row r="4443" spans="20:21">
      <c r="T4443" s="159"/>
      <c r="U4443" s="159"/>
    </row>
    <row r="4444" spans="20:21">
      <c r="T4444" s="159"/>
      <c r="U4444" s="159"/>
    </row>
    <row r="4445" spans="20:21">
      <c r="T4445" s="159"/>
      <c r="U4445" s="159"/>
    </row>
    <row r="4446" spans="20:21">
      <c r="T4446" s="159"/>
      <c r="U4446" s="159"/>
    </row>
    <row r="4447" spans="20:21">
      <c r="T4447" s="159"/>
      <c r="U4447" s="159"/>
    </row>
    <row r="4448" spans="20:21">
      <c r="T4448" s="159"/>
      <c r="U4448" s="159"/>
    </row>
    <row r="4449" spans="20:21">
      <c r="T4449" s="159"/>
      <c r="U4449" s="159"/>
    </row>
    <row r="4450" spans="20:21">
      <c r="T4450" s="159"/>
      <c r="U4450" s="159"/>
    </row>
    <row r="4451" spans="20:21">
      <c r="T4451" s="159"/>
      <c r="U4451" s="159"/>
    </row>
    <row r="4452" spans="20:21">
      <c r="T4452" s="159"/>
      <c r="U4452" s="159"/>
    </row>
    <row r="4453" spans="20:21">
      <c r="T4453" s="159"/>
      <c r="U4453" s="159"/>
    </row>
    <row r="4454" spans="20:21">
      <c r="T4454" s="159"/>
      <c r="U4454" s="159"/>
    </row>
    <row r="4455" spans="20:21">
      <c r="T4455" s="159"/>
      <c r="U4455" s="159"/>
    </row>
    <row r="4456" spans="20:21">
      <c r="T4456" s="159"/>
      <c r="U4456" s="159"/>
    </row>
    <row r="4457" spans="20:21">
      <c r="T4457" s="159"/>
      <c r="U4457" s="159"/>
    </row>
    <row r="4458" spans="20:21">
      <c r="T4458" s="159"/>
      <c r="U4458" s="159"/>
    </row>
    <row r="4459" spans="20:21">
      <c r="T4459" s="159"/>
      <c r="U4459" s="159"/>
    </row>
    <row r="4460" spans="20:21">
      <c r="T4460" s="159"/>
      <c r="U4460" s="159"/>
    </row>
    <row r="4461" spans="20:21">
      <c r="T4461" s="159"/>
      <c r="U4461" s="159"/>
    </row>
    <row r="4462" spans="20:21">
      <c r="T4462" s="159"/>
      <c r="U4462" s="159"/>
    </row>
    <row r="4463" spans="20:21">
      <c r="T4463" s="159"/>
      <c r="U4463" s="159"/>
    </row>
    <row r="4464" spans="20:21">
      <c r="T4464" s="159"/>
      <c r="U4464" s="159"/>
    </row>
    <row r="4465" spans="20:21">
      <c r="T4465" s="159"/>
      <c r="U4465" s="159"/>
    </row>
    <row r="4466" spans="20:21">
      <c r="T4466" s="159"/>
      <c r="U4466" s="159"/>
    </row>
    <row r="4467" spans="20:21">
      <c r="T4467" s="159"/>
      <c r="U4467" s="159"/>
    </row>
    <row r="4468" spans="20:21">
      <c r="T4468" s="159"/>
      <c r="U4468" s="159"/>
    </row>
    <row r="4469" spans="20:21">
      <c r="T4469" s="159"/>
      <c r="U4469" s="159"/>
    </row>
    <row r="4470" spans="20:21">
      <c r="T4470" s="159"/>
      <c r="U4470" s="159"/>
    </row>
    <row r="4471" spans="20:21">
      <c r="T4471" s="159"/>
      <c r="U4471" s="159"/>
    </row>
    <row r="4472" spans="20:21">
      <c r="T4472" s="159"/>
      <c r="U4472" s="159"/>
    </row>
    <row r="4473" spans="20:21">
      <c r="T4473" s="159"/>
      <c r="U4473" s="159"/>
    </row>
    <row r="4474" spans="20:21">
      <c r="T4474" s="159"/>
      <c r="U4474" s="159"/>
    </row>
    <row r="4475" spans="20:21">
      <c r="T4475" s="159"/>
      <c r="U4475" s="159"/>
    </row>
    <row r="4476" spans="20:21">
      <c r="T4476" s="159"/>
      <c r="U4476" s="159"/>
    </row>
    <row r="4477" spans="20:21">
      <c r="T4477" s="159"/>
      <c r="U4477" s="159"/>
    </row>
    <row r="4478" spans="20:21">
      <c r="T4478" s="159"/>
      <c r="U4478" s="159"/>
    </row>
    <row r="4479" spans="20:21">
      <c r="T4479" s="159"/>
      <c r="U4479" s="159"/>
    </row>
    <row r="4480" spans="20:21">
      <c r="T4480" s="159"/>
      <c r="U4480" s="159"/>
    </row>
    <row r="4481" spans="20:21">
      <c r="T4481" s="159"/>
      <c r="U4481" s="159"/>
    </row>
    <row r="4482" spans="20:21">
      <c r="T4482" s="159"/>
      <c r="U4482" s="159"/>
    </row>
    <row r="4483" spans="20:21">
      <c r="T4483" s="159"/>
      <c r="U4483" s="159"/>
    </row>
    <row r="4484" spans="20:21">
      <c r="T4484" s="159"/>
      <c r="U4484" s="159"/>
    </row>
    <row r="4485" spans="20:21">
      <c r="T4485" s="159"/>
      <c r="U4485" s="159"/>
    </row>
    <row r="4486" spans="20:21">
      <c r="T4486" s="159"/>
      <c r="U4486" s="159"/>
    </row>
    <row r="4487" spans="20:21">
      <c r="T4487" s="159"/>
      <c r="U4487" s="159"/>
    </row>
    <row r="4488" spans="20:21">
      <c r="T4488" s="159"/>
      <c r="U4488" s="159"/>
    </row>
    <row r="4489" spans="20:21">
      <c r="T4489" s="159"/>
      <c r="U4489" s="159"/>
    </row>
    <row r="4490" spans="20:21">
      <c r="T4490" s="159"/>
      <c r="U4490" s="159"/>
    </row>
    <row r="4491" spans="20:21">
      <c r="T4491" s="159"/>
      <c r="U4491" s="159"/>
    </row>
    <row r="4492" spans="20:21">
      <c r="T4492" s="159"/>
      <c r="U4492" s="159"/>
    </row>
    <row r="4493" spans="20:21">
      <c r="T4493" s="159"/>
      <c r="U4493" s="159"/>
    </row>
    <row r="4494" spans="20:21">
      <c r="T4494" s="159"/>
      <c r="U4494" s="159"/>
    </row>
    <row r="4495" spans="20:21">
      <c r="T4495" s="159"/>
      <c r="U4495" s="159"/>
    </row>
    <row r="4496" spans="20:21">
      <c r="T4496" s="159"/>
      <c r="U4496" s="159"/>
    </row>
    <row r="4497" spans="20:21">
      <c r="T4497" s="159"/>
      <c r="U4497" s="159"/>
    </row>
    <row r="4498" spans="20:21">
      <c r="T4498" s="159"/>
      <c r="U4498" s="159"/>
    </row>
    <row r="4499" spans="20:21">
      <c r="T4499" s="159"/>
      <c r="U4499" s="159"/>
    </row>
    <row r="4500" spans="20:21">
      <c r="T4500" s="159"/>
      <c r="U4500" s="159"/>
    </row>
    <row r="4501" spans="20:21">
      <c r="T4501" s="159"/>
      <c r="U4501" s="159"/>
    </row>
    <row r="4502" spans="20:21">
      <c r="T4502" s="159"/>
      <c r="U4502" s="159"/>
    </row>
    <row r="4503" spans="20:21">
      <c r="T4503" s="159"/>
      <c r="U4503" s="159"/>
    </row>
    <row r="4504" spans="20:21">
      <c r="T4504" s="159"/>
      <c r="U4504" s="159"/>
    </row>
    <row r="4505" spans="20:21">
      <c r="T4505" s="159"/>
      <c r="U4505" s="159"/>
    </row>
    <row r="4506" spans="20:21">
      <c r="T4506" s="159"/>
      <c r="U4506" s="159"/>
    </row>
    <row r="4507" spans="20:21">
      <c r="T4507" s="159"/>
      <c r="U4507" s="159"/>
    </row>
    <row r="4508" spans="20:21">
      <c r="T4508" s="159"/>
      <c r="U4508" s="159"/>
    </row>
    <row r="4509" spans="20:21">
      <c r="T4509" s="159"/>
      <c r="U4509" s="159"/>
    </row>
    <row r="4510" spans="20:21">
      <c r="T4510" s="159"/>
      <c r="U4510" s="159"/>
    </row>
    <row r="4511" spans="20:21">
      <c r="T4511" s="159"/>
      <c r="U4511" s="159"/>
    </row>
    <row r="4512" spans="20:21">
      <c r="T4512" s="159"/>
      <c r="U4512" s="159"/>
    </row>
    <row r="4513" spans="20:21">
      <c r="T4513" s="159"/>
      <c r="U4513" s="159"/>
    </row>
    <row r="4514" spans="20:21">
      <c r="T4514" s="159"/>
      <c r="U4514" s="159"/>
    </row>
    <row r="4515" spans="20:21">
      <c r="T4515" s="159"/>
      <c r="U4515" s="159"/>
    </row>
    <row r="4516" spans="20:21">
      <c r="T4516" s="159"/>
      <c r="U4516" s="159"/>
    </row>
    <row r="4517" spans="20:21">
      <c r="T4517" s="159"/>
      <c r="U4517" s="159"/>
    </row>
    <row r="4518" spans="20:21">
      <c r="T4518" s="159"/>
      <c r="U4518" s="159"/>
    </row>
    <row r="4519" spans="20:21">
      <c r="T4519" s="159"/>
      <c r="U4519" s="159"/>
    </row>
    <row r="4520" spans="20:21">
      <c r="T4520" s="159"/>
      <c r="U4520" s="159"/>
    </row>
    <row r="4521" spans="20:21">
      <c r="T4521" s="159"/>
      <c r="U4521" s="159"/>
    </row>
    <row r="4522" spans="20:21">
      <c r="T4522" s="159"/>
      <c r="U4522" s="159"/>
    </row>
    <row r="4523" spans="20:21">
      <c r="T4523" s="159"/>
      <c r="U4523" s="159"/>
    </row>
    <row r="4524" spans="20:21">
      <c r="T4524" s="159"/>
      <c r="U4524" s="159"/>
    </row>
    <row r="4525" spans="20:21">
      <c r="T4525" s="159"/>
      <c r="U4525" s="159"/>
    </row>
    <row r="4526" spans="20:21">
      <c r="T4526" s="159"/>
      <c r="U4526" s="159"/>
    </row>
    <row r="4527" spans="20:21">
      <c r="T4527" s="159"/>
      <c r="U4527" s="159"/>
    </row>
    <row r="4528" spans="20:21">
      <c r="T4528" s="159"/>
      <c r="U4528" s="159"/>
    </row>
    <row r="4529" spans="20:21">
      <c r="T4529" s="159"/>
      <c r="U4529" s="159"/>
    </row>
    <row r="4530" spans="20:21">
      <c r="T4530" s="159"/>
      <c r="U4530" s="159"/>
    </row>
    <row r="4531" spans="20:21">
      <c r="T4531" s="159"/>
      <c r="U4531" s="159"/>
    </row>
    <row r="4532" spans="20:21">
      <c r="T4532" s="159"/>
      <c r="U4532" s="159"/>
    </row>
    <row r="4533" spans="20:21">
      <c r="T4533" s="159"/>
      <c r="U4533" s="159"/>
    </row>
    <row r="4534" spans="20:21">
      <c r="T4534" s="159"/>
      <c r="U4534" s="159"/>
    </row>
    <row r="4535" spans="20:21">
      <c r="T4535" s="159"/>
      <c r="U4535" s="159"/>
    </row>
    <row r="4536" spans="20:21">
      <c r="T4536" s="159"/>
      <c r="U4536" s="159"/>
    </row>
    <row r="4537" spans="20:21">
      <c r="T4537" s="159"/>
      <c r="U4537" s="159"/>
    </row>
    <row r="4538" spans="20:21">
      <c r="T4538" s="159"/>
      <c r="U4538" s="159"/>
    </row>
    <row r="4539" spans="20:21">
      <c r="T4539" s="159"/>
      <c r="U4539" s="159"/>
    </row>
    <row r="4540" spans="20:21">
      <c r="T4540" s="159"/>
      <c r="U4540" s="159"/>
    </row>
    <row r="4541" spans="20:21">
      <c r="T4541" s="159"/>
      <c r="U4541" s="159"/>
    </row>
    <row r="4542" spans="20:21">
      <c r="T4542" s="159"/>
      <c r="U4542" s="159"/>
    </row>
    <row r="4543" spans="20:21">
      <c r="T4543" s="159"/>
      <c r="U4543" s="159"/>
    </row>
    <row r="4544" spans="20:21">
      <c r="T4544" s="159"/>
      <c r="U4544" s="159"/>
    </row>
    <row r="4545" spans="20:21">
      <c r="T4545" s="159"/>
      <c r="U4545" s="159"/>
    </row>
    <row r="4546" spans="20:21">
      <c r="T4546" s="159"/>
      <c r="U4546" s="159"/>
    </row>
    <row r="4547" spans="20:21">
      <c r="T4547" s="159"/>
      <c r="U4547" s="159"/>
    </row>
    <row r="4548" spans="20:21">
      <c r="T4548" s="159"/>
      <c r="U4548" s="159"/>
    </row>
    <row r="4549" spans="20:21">
      <c r="T4549" s="159"/>
      <c r="U4549" s="159"/>
    </row>
    <row r="4550" spans="20:21">
      <c r="T4550" s="159"/>
      <c r="U4550" s="159"/>
    </row>
    <row r="4551" spans="20:21">
      <c r="T4551" s="159"/>
      <c r="U4551" s="159"/>
    </row>
    <row r="4552" spans="20:21">
      <c r="T4552" s="159"/>
      <c r="U4552" s="159"/>
    </row>
    <row r="4553" spans="20:21">
      <c r="T4553" s="159"/>
      <c r="U4553" s="159"/>
    </row>
    <row r="4554" spans="20:21">
      <c r="T4554" s="159"/>
      <c r="U4554" s="159"/>
    </row>
    <row r="4555" spans="20:21">
      <c r="T4555" s="159"/>
      <c r="U4555" s="159"/>
    </row>
    <row r="4556" spans="20:21">
      <c r="T4556" s="159"/>
      <c r="U4556" s="159"/>
    </row>
    <row r="4557" spans="20:21">
      <c r="T4557" s="159"/>
      <c r="U4557" s="159"/>
    </row>
    <row r="4558" spans="20:21">
      <c r="T4558" s="159"/>
      <c r="U4558" s="159"/>
    </row>
    <row r="4559" spans="20:21">
      <c r="T4559" s="159"/>
      <c r="U4559" s="159"/>
    </row>
    <row r="4560" spans="20:21">
      <c r="T4560" s="159"/>
      <c r="U4560" s="159"/>
    </row>
    <row r="4561" spans="20:21">
      <c r="T4561" s="159"/>
      <c r="U4561" s="159"/>
    </row>
    <row r="4562" spans="20:21">
      <c r="T4562" s="159"/>
      <c r="U4562" s="159"/>
    </row>
    <row r="4563" spans="20:21">
      <c r="T4563" s="159"/>
      <c r="U4563" s="159"/>
    </row>
    <row r="4564" spans="20:21">
      <c r="T4564" s="159"/>
      <c r="U4564" s="159"/>
    </row>
    <row r="4565" spans="20:21">
      <c r="T4565" s="159"/>
      <c r="U4565" s="159"/>
    </row>
    <row r="4566" spans="20:21">
      <c r="T4566" s="159"/>
      <c r="U4566" s="159"/>
    </row>
    <row r="4567" spans="20:21">
      <c r="T4567" s="159"/>
      <c r="U4567" s="159"/>
    </row>
    <row r="4568" spans="20:21">
      <c r="T4568" s="159"/>
      <c r="U4568" s="159"/>
    </row>
    <row r="4569" spans="20:21">
      <c r="T4569" s="159"/>
      <c r="U4569" s="159"/>
    </row>
    <row r="4570" spans="20:21">
      <c r="T4570" s="159"/>
      <c r="U4570" s="159"/>
    </row>
    <row r="4571" spans="20:21">
      <c r="T4571" s="159"/>
      <c r="U4571" s="159"/>
    </row>
    <row r="4572" spans="20:21">
      <c r="T4572" s="159"/>
      <c r="U4572" s="159"/>
    </row>
    <row r="4573" spans="20:21">
      <c r="T4573" s="159"/>
      <c r="U4573" s="159"/>
    </row>
    <row r="4574" spans="20:21">
      <c r="T4574" s="159"/>
      <c r="U4574" s="159"/>
    </row>
    <row r="4575" spans="20:21">
      <c r="T4575" s="159"/>
      <c r="U4575" s="159"/>
    </row>
    <row r="4576" spans="20:21">
      <c r="T4576" s="159"/>
      <c r="U4576" s="159"/>
    </row>
    <row r="4577" spans="20:21">
      <c r="T4577" s="159"/>
      <c r="U4577" s="159"/>
    </row>
    <row r="4578" spans="20:21">
      <c r="T4578" s="159"/>
      <c r="U4578" s="159"/>
    </row>
    <row r="4579" spans="20:21">
      <c r="T4579" s="159"/>
      <c r="U4579" s="159"/>
    </row>
    <row r="4580" spans="20:21">
      <c r="T4580" s="159"/>
      <c r="U4580" s="159"/>
    </row>
    <row r="4581" spans="20:21">
      <c r="T4581" s="159"/>
      <c r="U4581" s="159"/>
    </row>
    <row r="4582" spans="20:21">
      <c r="T4582" s="159"/>
      <c r="U4582" s="159"/>
    </row>
    <row r="4583" spans="20:21">
      <c r="T4583" s="159"/>
      <c r="U4583" s="159"/>
    </row>
    <row r="4584" spans="20:21">
      <c r="T4584" s="159"/>
      <c r="U4584" s="159"/>
    </row>
    <row r="4585" spans="20:21">
      <c r="T4585" s="159"/>
      <c r="U4585" s="159"/>
    </row>
    <row r="4586" spans="20:21">
      <c r="T4586" s="159"/>
      <c r="U4586" s="159"/>
    </row>
    <row r="4587" spans="20:21">
      <c r="T4587" s="159"/>
      <c r="U4587" s="159"/>
    </row>
    <row r="4588" spans="20:21">
      <c r="T4588" s="159"/>
      <c r="U4588" s="159"/>
    </row>
    <row r="4589" spans="20:21">
      <c r="T4589" s="159"/>
      <c r="U4589" s="159"/>
    </row>
    <row r="4590" spans="20:21">
      <c r="T4590" s="159"/>
      <c r="U4590" s="159"/>
    </row>
    <row r="4591" spans="20:21">
      <c r="T4591" s="159"/>
      <c r="U4591" s="159"/>
    </row>
    <row r="4592" spans="20:21">
      <c r="T4592" s="159"/>
      <c r="U4592" s="159"/>
    </row>
    <row r="4593" spans="20:21">
      <c r="T4593" s="159"/>
      <c r="U4593" s="159"/>
    </row>
    <row r="4594" spans="20:21">
      <c r="T4594" s="159"/>
      <c r="U4594" s="159"/>
    </row>
    <row r="4595" spans="20:21">
      <c r="T4595" s="159"/>
      <c r="U4595" s="159"/>
    </row>
    <row r="4596" spans="20:21">
      <c r="T4596" s="159"/>
      <c r="U4596" s="159"/>
    </row>
    <row r="4597" spans="20:21">
      <c r="T4597" s="159"/>
      <c r="U4597" s="159"/>
    </row>
    <row r="4598" spans="20:21">
      <c r="T4598" s="159"/>
      <c r="U4598" s="159"/>
    </row>
    <row r="4599" spans="20:21">
      <c r="T4599" s="159"/>
      <c r="U4599" s="159"/>
    </row>
    <row r="4600" spans="20:21">
      <c r="T4600" s="159"/>
      <c r="U4600" s="159"/>
    </row>
    <row r="4601" spans="20:21">
      <c r="T4601" s="159"/>
      <c r="U4601" s="159"/>
    </row>
    <row r="4602" spans="20:21">
      <c r="T4602" s="159"/>
      <c r="U4602" s="159"/>
    </row>
    <row r="4603" spans="20:21">
      <c r="T4603" s="159"/>
      <c r="U4603" s="159"/>
    </row>
    <row r="4604" spans="20:21">
      <c r="T4604" s="159"/>
      <c r="U4604" s="159"/>
    </row>
    <row r="4605" spans="20:21">
      <c r="T4605" s="159"/>
      <c r="U4605" s="159"/>
    </row>
    <row r="4606" spans="20:21">
      <c r="T4606" s="159"/>
      <c r="U4606" s="159"/>
    </row>
    <row r="4607" spans="20:21">
      <c r="T4607" s="159"/>
      <c r="U4607" s="159"/>
    </row>
    <row r="4608" spans="20:21">
      <c r="T4608" s="159"/>
      <c r="U4608" s="159"/>
    </row>
    <row r="4609" spans="20:21">
      <c r="T4609" s="159"/>
      <c r="U4609" s="159"/>
    </row>
    <row r="4610" spans="20:21">
      <c r="T4610" s="159"/>
      <c r="U4610" s="159"/>
    </row>
    <row r="4611" spans="20:21">
      <c r="T4611" s="159"/>
      <c r="U4611" s="159"/>
    </row>
    <row r="4612" spans="20:21">
      <c r="T4612" s="159"/>
      <c r="U4612" s="159"/>
    </row>
    <row r="4613" spans="20:21">
      <c r="T4613" s="159"/>
      <c r="U4613" s="159"/>
    </row>
    <row r="4614" spans="20:21">
      <c r="T4614" s="159"/>
      <c r="U4614" s="159"/>
    </row>
    <row r="4615" spans="20:21">
      <c r="T4615" s="159"/>
      <c r="U4615" s="159"/>
    </row>
    <row r="4616" spans="20:21">
      <c r="T4616" s="159"/>
      <c r="U4616" s="159"/>
    </row>
    <row r="4617" spans="20:21">
      <c r="T4617" s="159"/>
      <c r="U4617" s="159"/>
    </row>
    <row r="4618" spans="20:21">
      <c r="T4618" s="159"/>
      <c r="U4618" s="159"/>
    </row>
    <row r="4619" spans="20:21">
      <c r="T4619" s="159"/>
      <c r="U4619" s="159"/>
    </row>
    <row r="4620" spans="20:21">
      <c r="T4620" s="159"/>
      <c r="U4620" s="159"/>
    </row>
    <row r="4621" spans="20:21">
      <c r="T4621" s="159"/>
      <c r="U4621" s="159"/>
    </row>
    <row r="4622" spans="20:21">
      <c r="T4622" s="159"/>
      <c r="U4622" s="159"/>
    </row>
    <row r="4623" spans="20:21">
      <c r="T4623" s="159"/>
      <c r="U4623" s="159"/>
    </row>
    <row r="4624" spans="20:21">
      <c r="T4624" s="159"/>
      <c r="U4624" s="159"/>
    </row>
    <row r="4625" spans="20:21">
      <c r="T4625" s="159"/>
      <c r="U4625" s="159"/>
    </row>
    <row r="4626" spans="20:21">
      <c r="T4626" s="159"/>
      <c r="U4626" s="159"/>
    </row>
    <row r="4627" spans="20:21">
      <c r="T4627" s="159"/>
      <c r="U4627" s="159"/>
    </row>
    <row r="4628" spans="20:21">
      <c r="T4628" s="159"/>
      <c r="U4628" s="159"/>
    </row>
    <row r="4629" spans="20:21">
      <c r="T4629" s="159"/>
      <c r="U4629" s="159"/>
    </row>
    <row r="4630" spans="20:21">
      <c r="T4630" s="159"/>
      <c r="U4630" s="159"/>
    </row>
    <row r="4631" spans="20:21">
      <c r="T4631" s="159"/>
      <c r="U4631" s="159"/>
    </row>
    <row r="4632" spans="20:21">
      <c r="T4632" s="159"/>
      <c r="U4632" s="159"/>
    </row>
    <row r="4633" spans="20:21">
      <c r="T4633" s="159"/>
      <c r="U4633" s="159"/>
    </row>
    <row r="4634" spans="20:21">
      <c r="T4634" s="159"/>
      <c r="U4634" s="159"/>
    </row>
    <row r="4635" spans="20:21">
      <c r="T4635" s="159"/>
      <c r="U4635" s="159"/>
    </row>
    <row r="4636" spans="20:21">
      <c r="T4636" s="159"/>
      <c r="U4636" s="159"/>
    </row>
    <row r="4637" spans="20:21">
      <c r="T4637" s="159"/>
      <c r="U4637" s="159"/>
    </row>
    <row r="4638" spans="20:21">
      <c r="T4638" s="159"/>
      <c r="U4638" s="159"/>
    </row>
    <row r="4639" spans="20:21">
      <c r="T4639" s="159"/>
      <c r="U4639" s="159"/>
    </row>
    <row r="4640" spans="20:21">
      <c r="T4640" s="159"/>
      <c r="U4640" s="159"/>
    </row>
    <row r="4641" spans="20:21">
      <c r="T4641" s="159"/>
      <c r="U4641" s="159"/>
    </row>
    <row r="4642" spans="20:21">
      <c r="T4642" s="159"/>
      <c r="U4642" s="159"/>
    </row>
    <row r="4643" spans="20:21">
      <c r="T4643" s="159"/>
      <c r="U4643" s="159"/>
    </row>
    <row r="4644" spans="20:21">
      <c r="T4644" s="159"/>
      <c r="U4644" s="159"/>
    </row>
    <row r="4645" spans="20:21">
      <c r="T4645" s="159"/>
      <c r="U4645" s="159"/>
    </row>
    <row r="4646" spans="20:21">
      <c r="T4646" s="159"/>
      <c r="U4646" s="159"/>
    </row>
    <row r="4647" spans="20:21">
      <c r="T4647" s="159"/>
      <c r="U4647" s="159"/>
    </row>
    <row r="4648" spans="20:21">
      <c r="T4648" s="159"/>
      <c r="U4648" s="159"/>
    </row>
    <row r="4649" spans="20:21">
      <c r="T4649" s="159"/>
      <c r="U4649" s="159"/>
    </row>
    <row r="4650" spans="20:21">
      <c r="T4650" s="159"/>
      <c r="U4650" s="159"/>
    </row>
    <row r="4651" spans="20:21">
      <c r="T4651" s="159"/>
      <c r="U4651" s="159"/>
    </row>
    <row r="4652" spans="20:21">
      <c r="T4652" s="159"/>
      <c r="U4652" s="159"/>
    </row>
    <row r="4653" spans="20:21">
      <c r="T4653" s="159"/>
      <c r="U4653" s="159"/>
    </row>
    <row r="4654" spans="20:21">
      <c r="T4654" s="159"/>
      <c r="U4654" s="159"/>
    </row>
    <row r="4655" spans="20:21">
      <c r="T4655" s="159"/>
      <c r="U4655" s="159"/>
    </row>
    <row r="4656" spans="20:21">
      <c r="T4656" s="159"/>
      <c r="U4656" s="159"/>
    </row>
    <row r="4657" spans="20:21">
      <c r="T4657" s="159"/>
      <c r="U4657" s="159"/>
    </row>
    <row r="4658" spans="20:21">
      <c r="T4658" s="159"/>
      <c r="U4658" s="159"/>
    </row>
    <row r="4659" spans="20:21">
      <c r="T4659" s="159"/>
      <c r="U4659" s="159"/>
    </row>
    <row r="4660" spans="20:21">
      <c r="T4660" s="159"/>
      <c r="U4660" s="159"/>
    </row>
    <row r="4661" spans="20:21">
      <c r="T4661" s="159"/>
      <c r="U4661" s="159"/>
    </row>
    <row r="4662" spans="20:21">
      <c r="T4662" s="159"/>
      <c r="U4662" s="159"/>
    </row>
    <row r="4663" spans="20:21">
      <c r="T4663" s="159"/>
      <c r="U4663" s="159"/>
    </row>
    <row r="4664" spans="20:21">
      <c r="T4664" s="159"/>
      <c r="U4664" s="159"/>
    </row>
    <row r="4665" spans="20:21">
      <c r="T4665" s="159"/>
      <c r="U4665" s="159"/>
    </row>
    <row r="4666" spans="20:21">
      <c r="T4666" s="159"/>
      <c r="U4666" s="159"/>
    </row>
    <row r="4667" spans="20:21">
      <c r="T4667" s="159"/>
      <c r="U4667" s="159"/>
    </row>
    <row r="4668" spans="20:21">
      <c r="T4668" s="159"/>
      <c r="U4668" s="159"/>
    </row>
    <row r="4669" spans="20:21">
      <c r="T4669" s="159"/>
      <c r="U4669" s="159"/>
    </row>
    <row r="4670" spans="20:21">
      <c r="T4670" s="159"/>
      <c r="U4670" s="159"/>
    </row>
    <row r="4671" spans="20:21">
      <c r="T4671" s="159"/>
      <c r="U4671" s="159"/>
    </row>
    <row r="4672" spans="20:21">
      <c r="T4672" s="159"/>
      <c r="U4672" s="159"/>
    </row>
    <row r="4673" spans="20:21">
      <c r="T4673" s="159"/>
      <c r="U4673" s="159"/>
    </row>
    <row r="4674" spans="20:21">
      <c r="T4674" s="159"/>
      <c r="U4674" s="159"/>
    </row>
    <row r="4675" spans="20:21">
      <c r="T4675" s="159"/>
      <c r="U4675" s="159"/>
    </row>
    <row r="4676" spans="20:21">
      <c r="T4676" s="159"/>
      <c r="U4676" s="159"/>
    </row>
    <row r="4677" spans="20:21">
      <c r="T4677" s="159"/>
      <c r="U4677" s="159"/>
    </row>
    <row r="4678" spans="20:21">
      <c r="T4678" s="159"/>
      <c r="U4678" s="159"/>
    </row>
    <row r="4679" spans="20:21">
      <c r="T4679" s="159"/>
      <c r="U4679" s="159"/>
    </row>
    <row r="4680" spans="20:21">
      <c r="T4680" s="159"/>
      <c r="U4680" s="159"/>
    </row>
    <row r="4681" spans="20:21">
      <c r="T4681" s="159"/>
      <c r="U4681" s="159"/>
    </row>
    <row r="4682" spans="20:21">
      <c r="T4682" s="159"/>
      <c r="U4682" s="159"/>
    </row>
    <row r="4683" spans="20:21">
      <c r="T4683" s="159"/>
      <c r="U4683" s="159"/>
    </row>
    <row r="4684" spans="20:21">
      <c r="T4684" s="159"/>
      <c r="U4684" s="159"/>
    </row>
    <row r="4685" spans="20:21">
      <c r="T4685" s="159"/>
      <c r="U4685" s="159"/>
    </row>
    <row r="4686" spans="20:21">
      <c r="T4686" s="159"/>
      <c r="U4686" s="159"/>
    </row>
    <row r="4687" spans="20:21">
      <c r="T4687" s="159"/>
      <c r="U4687" s="159"/>
    </row>
    <row r="4688" spans="20:21">
      <c r="T4688" s="159"/>
      <c r="U4688" s="159"/>
    </row>
    <row r="4689" spans="20:21">
      <c r="T4689" s="159"/>
      <c r="U4689" s="159"/>
    </row>
    <row r="4690" spans="20:21">
      <c r="T4690" s="159"/>
      <c r="U4690" s="159"/>
    </row>
    <row r="4691" spans="20:21">
      <c r="T4691" s="159"/>
      <c r="U4691" s="159"/>
    </row>
    <row r="4692" spans="20:21">
      <c r="T4692" s="159"/>
      <c r="U4692" s="159"/>
    </row>
    <row r="4693" spans="20:21">
      <c r="T4693" s="159"/>
      <c r="U4693" s="159"/>
    </row>
    <row r="4694" spans="20:21">
      <c r="T4694" s="159"/>
      <c r="U4694" s="159"/>
    </row>
    <row r="4695" spans="20:21">
      <c r="T4695" s="159"/>
      <c r="U4695" s="159"/>
    </row>
    <row r="4696" spans="20:21">
      <c r="T4696" s="159"/>
      <c r="U4696" s="159"/>
    </row>
    <row r="4697" spans="20:21">
      <c r="T4697" s="159"/>
      <c r="U4697" s="159"/>
    </row>
    <row r="4698" spans="20:21">
      <c r="T4698" s="159"/>
      <c r="U4698" s="159"/>
    </row>
    <row r="4699" spans="20:21">
      <c r="T4699" s="159"/>
      <c r="U4699" s="159"/>
    </row>
    <row r="4700" spans="20:21">
      <c r="T4700" s="159"/>
      <c r="U4700" s="159"/>
    </row>
    <row r="4701" spans="20:21">
      <c r="T4701" s="159"/>
      <c r="U4701" s="159"/>
    </row>
    <row r="4702" spans="20:21">
      <c r="T4702" s="159"/>
      <c r="U4702" s="159"/>
    </row>
    <row r="4703" spans="20:21">
      <c r="T4703" s="159"/>
      <c r="U4703" s="159"/>
    </row>
    <row r="4704" spans="20:21">
      <c r="T4704" s="159"/>
      <c r="U4704" s="159"/>
    </row>
    <row r="4705" spans="20:21">
      <c r="T4705" s="159"/>
      <c r="U4705" s="159"/>
    </row>
    <row r="4706" spans="20:21">
      <c r="T4706" s="159"/>
      <c r="U4706" s="159"/>
    </row>
    <row r="4707" spans="20:21">
      <c r="T4707" s="159"/>
      <c r="U4707" s="159"/>
    </row>
    <row r="4708" spans="20:21">
      <c r="T4708" s="159"/>
      <c r="U4708" s="159"/>
    </row>
    <row r="4709" spans="20:21">
      <c r="T4709" s="159"/>
      <c r="U4709" s="159"/>
    </row>
    <row r="4710" spans="20:21">
      <c r="T4710" s="159"/>
      <c r="U4710" s="159"/>
    </row>
    <row r="4711" spans="20:21">
      <c r="T4711" s="159"/>
      <c r="U4711" s="159"/>
    </row>
    <row r="4712" spans="20:21">
      <c r="T4712" s="159"/>
      <c r="U4712" s="159"/>
    </row>
    <row r="4713" spans="20:21">
      <c r="T4713" s="159"/>
      <c r="U4713" s="159"/>
    </row>
    <row r="4714" spans="20:21">
      <c r="T4714" s="159"/>
      <c r="U4714" s="159"/>
    </row>
    <row r="4715" spans="20:21">
      <c r="T4715" s="159"/>
      <c r="U4715" s="159"/>
    </row>
    <row r="4716" spans="20:21">
      <c r="T4716" s="159"/>
      <c r="U4716" s="159"/>
    </row>
    <row r="4717" spans="20:21">
      <c r="T4717" s="159"/>
      <c r="U4717" s="159"/>
    </row>
    <row r="4718" spans="20:21">
      <c r="T4718" s="159"/>
      <c r="U4718" s="159"/>
    </row>
    <row r="4719" spans="20:21">
      <c r="T4719" s="159"/>
      <c r="U4719" s="159"/>
    </row>
    <row r="4720" spans="20:21">
      <c r="T4720" s="159"/>
      <c r="U4720" s="159"/>
    </row>
    <row r="4721" spans="20:21">
      <c r="T4721" s="159"/>
      <c r="U4721" s="159"/>
    </row>
    <row r="4722" spans="20:21">
      <c r="T4722" s="159"/>
      <c r="U4722" s="159"/>
    </row>
    <row r="4723" spans="20:21">
      <c r="T4723" s="159"/>
      <c r="U4723" s="159"/>
    </row>
    <row r="4724" spans="20:21">
      <c r="T4724" s="159"/>
      <c r="U4724" s="159"/>
    </row>
    <row r="4725" spans="20:21">
      <c r="T4725" s="159"/>
      <c r="U4725" s="159"/>
    </row>
    <row r="4726" spans="20:21">
      <c r="T4726" s="159"/>
      <c r="U4726" s="159"/>
    </row>
    <row r="4727" spans="20:21">
      <c r="T4727" s="159"/>
      <c r="U4727" s="159"/>
    </row>
    <row r="4728" spans="20:21">
      <c r="T4728" s="159"/>
      <c r="U4728" s="159"/>
    </row>
    <row r="4729" spans="20:21">
      <c r="T4729" s="159"/>
      <c r="U4729" s="159"/>
    </row>
    <row r="4730" spans="20:21">
      <c r="T4730" s="159"/>
      <c r="U4730" s="159"/>
    </row>
    <row r="4731" spans="20:21">
      <c r="T4731" s="159"/>
      <c r="U4731" s="159"/>
    </row>
    <row r="4732" spans="20:21">
      <c r="T4732" s="159"/>
      <c r="U4732" s="159"/>
    </row>
    <row r="4733" spans="20:21">
      <c r="T4733" s="159"/>
      <c r="U4733" s="159"/>
    </row>
    <row r="4734" spans="20:21">
      <c r="T4734" s="159"/>
      <c r="U4734" s="159"/>
    </row>
    <row r="4735" spans="20:21">
      <c r="T4735" s="159"/>
      <c r="U4735" s="159"/>
    </row>
    <row r="4736" spans="20:21">
      <c r="T4736" s="159"/>
      <c r="U4736" s="159"/>
    </row>
    <row r="4737" spans="20:21">
      <c r="T4737" s="159"/>
      <c r="U4737" s="159"/>
    </row>
    <row r="4738" spans="20:21">
      <c r="T4738" s="159"/>
      <c r="U4738" s="159"/>
    </row>
    <row r="4739" spans="20:21">
      <c r="T4739" s="159"/>
      <c r="U4739" s="159"/>
    </row>
    <row r="4740" spans="20:21">
      <c r="T4740" s="159"/>
      <c r="U4740" s="159"/>
    </row>
    <row r="4741" spans="20:21">
      <c r="T4741" s="159"/>
      <c r="U4741" s="159"/>
    </row>
    <row r="4742" spans="20:21">
      <c r="T4742" s="159"/>
      <c r="U4742" s="159"/>
    </row>
    <row r="4743" spans="20:21">
      <c r="T4743" s="159"/>
      <c r="U4743" s="159"/>
    </row>
    <row r="4744" spans="20:21">
      <c r="T4744" s="159"/>
      <c r="U4744" s="159"/>
    </row>
    <row r="4745" spans="20:21">
      <c r="T4745" s="159"/>
      <c r="U4745" s="159"/>
    </row>
    <row r="4746" spans="20:21">
      <c r="T4746" s="159"/>
      <c r="U4746" s="159"/>
    </row>
    <row r="4747" spans="20:21">
      <c r="T4747" s="159"/>
      <c r="U4747" s="159"/>
    </row>
    <row r="4748" spans="20:21">
      <c r="T4748" s="159"/>
      <c r="U4748" s="159"/>
    </row>
    <row r="4749" spans="20:21">
      <c r="T4749" s="159"/>
      <c r="U4749" s="159"/>
    </row>
    <row r="4750" spans="20:21">
      <c r="T4750" s="159"/>
      <c r="U4750" s="159"/>
    </row>
    <row r="4751" spans="20:21">
      <c r="T4751" s="159"/>
      <c r="U4751" s="159"/>
    </row>
    <row r="4752" spans="20:21">
      <c r="T4752" s="159"/>
      <c r="U4752" s="159"/>
    </row>
    <row r="4753" spans="20:21">
      <c r="T4753" s="159"/>
      <c r="U4753" s="159"/>
    </row>
    <row r="4754" spans="20:21">
      <c r="T4754" s="159"/>
      <c r="U4754" s="159"/>
    </row>
    <row r="4755" spans="20:21">
      <c r="T4755" s="159"/>
      <c r="U4755" s="159"/>
    </row>
    <row r="4756" spans="20:21">
      <c r="T4756" s="159"/>
      <c r="U4756" s="159"/>
    </row>
    <row r="4757" spans="20:21">
      <c r="T4757" s="159"/>
      <c r="U4757" s="159"/>
    </row>
    <row r="4758" spans="20:21">
      <c r="T4758" s="159"/>
      <c r="U4758" s="159"/>
    </row>
    <row r="4759" spans="20:21">
      <c r="T4759" s="159"/>
      <c r="U4759" s="159"/>
    </row>
    <row r="4760" spans="20:21">
      <c r="T4760" s="159"/>
      <c r="U4760" s="159"/>
    </row>
    <row r="4761" spans="20:21">
      <c r="T4761" s="159"/>
      <c r="U4761" s="159"/>
    </row>
    <row r="4762" spans="20:21">
      <c r="T4762" s="159"/>
      <c r="U4762" s="159"/>
    </row>
    <row r="4763" spans="20:21">
      <c r="T4763" s="159"/>
      <c r="U4763" s="159"/>
    </row>
    <row r="4764" spans="20:21">
      <c r="T4764" s="159"/>
      <c r="U4764" s="159"/>
    </row>
    <row r="4765" spans="20:21">
      <c r="T4765" s="159"/>
      <c r="U4765" s="159"/>
    </row>
    <row r="4766" spans="20:21">
      <c r="T4766" s="159"/>
      <c r="U4766" s="159"/>
    </row>
    <row r="4767" spans="20:21">
      <c r="T4767" s="159"/>
      <c r="U4767" s="159"/>
    </row>
    <row r="4768" spans="20:21">
      <c r="T4768" s="159"/>
      <c r="U4768" s="159"/>
    </row>
    <row r="4769" spans="20:21">
      <c r="T4769" s="159"/>
      <c r="U4769" s="159"/>
    </row>
    <row r="4770" spans="20:21">
      <c r="T4770" s="159"/>
      <c r="U4770" s="159"/>
    </row>
    <row r="4771" spans="20:21">
      <c r="T4771" s="159"/>
      <c r="U4771" s="159"/>
    </row>
    <row r="4772" spans="20:21">
      <c r="T4772" s="159"/>
      <c r="U4772" s="159"/>
    </row>
    <row r="4773" spans="20:21">
      <c r="T4773" s="159"/>
      <c r="U4773" s="159"/>
    </row>
    <row r="4774" spans="20:21">
      <c r="T4774" s="159"/>
      <c r="U4774" s="159"/>
    </row>
    <row r="4775" spans="20:21">
      <c r="T4775" s="159"/>
      <c r="U4775" s="159"/>
    </row>
    <row r="4776" spans="20:21">
      <c r="T4776" s="159"/>
      <c r="U4776" s="159"/>
    </row>
    <row r="4777" spans="20:21">
      <c r="T4777" s="159"/>
      <c r="U4777" s="159"/>
    </row>
    <row r="4778" spans="20:21">
      <c r="T4778" s="159"/>
      <c r="U4778" s="159"/>
    </row>
    <row r="4779" spans="20:21">
      <c r="T4779" s="159"/>
      <c r="U4779" s="159"/>
    </row>
    <row r="4780" spans="20:21">
      <c r="T4780" s="159"/>
      <c r="U4780" s="159"/>
    </row>
    <row r="4781" spans="20:21">
      <c r="T4781" s="159"/>
      <c r="U4781" s="159"/>
    </row>
    <row r="4782" spans="20:21">
      <c r="T4782" s="159"/>
      <c r="U4782" s="159"/>
    </row>
    <row r="4783" spans="20:21">
      <c r="T4783" s="159"/>
      <c r="U4783" s="159"/>
    </row>
    <row r="4784" spans="20:21">
      <c r="T4784" s="159"/>
      <c r="U4784" s="159"/>
    </row>
    <row r="4785" spans="20:21">
      <c r="T4785" s="159"/>
      <c r="U4785" s="159"/>
    </row>
    <row r="4786" spans="20:21">
      <c r="T4786" s="159"/>
      <c r="U4786" s="159"/>
    </row>
    <row r="4787" spans="20:21">
      <c r="T4787" s="159"/>
      <c r="U4787" s="159"/>
    </row>
    <row r="4788" spans="20:21">
      <c r="T4788" s="159"/>
      <c r="U4788" s="159"/>
    </row>
    <row r="4789" spans="20:21">
      <c r="T4789" s="159"/>
      <c r="U4789" s="159"/>
    </row>
    <row r="4790" spans="20:21">
      <c r="T4790" s="159"/>
      <c r="U4790" s="159"/>
    </row>
    <row r="4791" spans="20:21">
      <c r="T4791" s="159"/>
      <c r="U4791" s="159"/>
    </row>
    <row r="4792" spans="20:21">
      <c r="T4792" s="159"/>
      <c r="U4792" s="159"/>
    </row>
    <row r="4793" spans="20:21">
      <c r="T4793" s="159"/>
      <c r="U4793" s="159"/>
    </row>
    <row r="4794" spans="20:21">
      <c r="T4794" s="159"/>
      <c r="U4794" s="159"/>
    </row>
    <row r="4795" spans="20:21">
      <c r="T4795" s="159"/>
      <c r="U4795" s="159"/>
    </row>
    <row r="4796" spans="20:21">
      <c r="T4796" s="159"/>
      <c r="U4796" s="159"/>
    </row>
    <row r="4797" spans="20:21">
      <c r="T4797" s="159"/>
      <c r="U4797" s="159"/>
    </row>
    <row r="4798" spans="20:21">
      <c r="T4798" s="159"/>
      <c r="U4798" s="159"/>
    </row>
    <row r="4799" spans="20:21">
      <c r="T4799" s="159"/>
      <c r="U4799" s="159"/>
    </row>
    <row r="4800" spans="20:21">
      <c r="T4800" s="159"/>
      <c r="U4800" s="159"/>
    </row>
    <row r="4801" spans="20:21">
      <c r="T4801" s="159"/>
      <c r="U4801" s="159"/>
    </row>
    <row r="4802" spans="20:21">
      <c r="T4802" s="159"/>
      <c r="U4802" s="159"/>
    </row>
    <row r="4803" spans="20:21">
      <c r="T4803" s="159"/>
      <c r="U4803" s="159"/>
    </row>
    <row r="4804" spans="20:21">
      <c r="T4804" s="159"/>
      <c r="U4804" s="159"/>
    </row>
    <row r="4805" spans="20:21">
      <c r="T4805" s="159"/>
      <c r="U4805" s="159"/>
    </row>
    <row r="4806" spans="20:21">
      <c r="T4806" s="159"/>
      <c r="U4806" s="159"/>
    </row>
    <row r="4807" spans="20:21">
      <c r="T4807" s="159"/>
      <c r="U4807" s="159"/>
    </row>
    <row r="4808" spans="20:21">
      <c r="T4808" s="159"/>
      <c r="U4808" s="159"/>
    </row>
    <row r="4809" spans="20:21">
      <c r="T4809" s="159"/>
      <c r="U4809" s="159"/>
    </row>
    <row r="4810" spans="20:21">
      <c r="T4810" s="159"/>
      <c r="U4810" s="159"/>
    </row>
    <row r="4811" spans="20:21">
      <c r="T4811" s="159"/>
      <c r="U4811" s="159"/>
    </row>
    <row r="4812" spans="20:21">
      <c r="T4812" s="159"/>
      <c r="U4812" s="159"/>
    </row>
    <row r="4813" spans="20:21">
      <c r="T4813" s="159"/>
      <c r="U4813" s="159"/>
    </row>
    <row r="4814" spans="20:21">
      <c r="T4814" s="159"/>
      <c r="U4814" s="159"/>
    </row>
    <row r="4815" spans="20:21">
      <c r="T4815" s="159"/>
      <c r="U4815" s="159"/>
    </row>
    <row r="4816" spans="20:21">
      <c r="T4816" s="159"/>
      <c r="U4816" s="159"/>
    </row>
    <row r="4817" spans="20:21">
      <c r="T4817" s="159"/>
      <c r="U4817" s="159"/>
    </row>
    <row r="4818" spans="20:21">
      <c r="T4818" s="159"/>
      <c r="U4818" s="159"/>
    </row>
    <row r="4819" spans="20:21">
      <c r="T4819" s="159"/>
      <c r="U4819" s="159"/>
    </row>
    <row r="4820" spans="20:21">
      <c r="T4820" s="159"/>
      <c r="U4820" s="159"/>
    </row>
    <row r="4821" spans="20:21">
      <c r="T4821" s="159"/>
      <c r="U4821" s="159"/>
    </row>
    <row r="4822" spans="20:21">
      <c r="T4822" s="159"/>
      <c r="U4822" s="159"/>
    </row>
    <row r="4823" spans="20:21">
      <c r="T4823" s="159"/>
      <c r="U4823" s="159"/>
    </row>
    <row r="4824" spans="20:21">
      <c r="T4824" s="159"/>
      <c r="U4824" s="159"/>
    </row>
    <row r="4825" spans="20:21">
      <c r="T4825" s="159"/>
      <c r="U4825" s="159"/>
    </row>
    <row r="4826" spans="20:21">
      <c r="T4826" s="159"/>
      <c r="U4826" s="159"/>
    </row>
    <row r="4827" spans="20:21">
      <c r="T4827" s="159"/>
      <c r="U4827" s="159"/>
    </row>
    <row r="4828" spans="20:21">
      <c r="T4828" s="159"/>
      <c r="U4828" s="159"/>
    </row>
    <row r="4829" spans="20:21">
      <c r="T4829" s="159"/>
      <c r="U4829" s="159"/>
    </row>
    <row r="4830" spans="20:21">
      <c r="T4830" s="159"/>
      <c r="U4830" s="159"/>
    </row>
    <row r="4831" spans="20:21">
      <c r="T4831" s="159"/>
      <c r="U4831" s="159"/>
    </row>
    <row r="4832" spans="20:21">
      <c r="T4832" s="159"/>
      <c r="U4832" s="159"/>
    </row>
    <row r="4833" spans="20:21">
      <c r="T4833" s="159"/>
      <c r="U4833" s="159"/>
    </row>
    <row r="4834" spans="20:21">
      <c r="T4834" s="159"/>
      <c r="U4834" s="159"/>
    </row>
    <row r="4835" spans="20:21">
      <c r="T4835" s="159"/>
      <c r="U4835" s="159"/>
    </row>
    <row r="4836" spans="20:21">
      <c r="T4836" s="159"/>
      <c r="U4836" s="159"/>
    </row>
    <row r="4837" spans="20:21">
      <c r="T4837" s="159"/>
      <c r="U4837" s="159"/>
    </row>
    <row r="4838" spans="20:21">
      <c r="T4838" s="159"/>
      <c r="U4838" s="159"/>
    </row>
    <row r="4839" spans="20:21">
      <c r="T4839" s="159"/>
      <c r="U4839" s="159"/>
    </row>
    <row r="4840" spans="20:21">
      <c r="T4840" s="159"/>
      <c r="U4840" s="159"/>
    </row>
    <row r="4841" spans="20:21">
      <c r="T4841" s="159"/>
      <c r="U4841" s="159"/>
    </row>
    <row r="4842" spans="20:21">
      <c r="T4842" s="159"/>
      <c r="U4842" s="159"/>
    </row>
    <row r="4843" spans="20:21">
      <c r="T4843" s="159"/>
      <c r="U4843" s="159"/>
    </row>
    <row r="4844" spans="20:21">
      <c r="T4844" s="159"/>
      <c r="U4844" s="159"/>
    </row>
    <row r="4845" spans="20:21">
      <c r="T4845" s="159"/>
      <c r="U4845" s="159"/>
    </row>
    <row r="4846" spans="20:21">
      <c r="T4846" s="159"/>
      <c r="U4846" s="159"/>
    </row>
    <row r="4847" spans="20:21">
      <c r="T4847" s="159"/>
      <c r="U4847" s="159"/>
    </row>
    <row r="4848" spans="20:21">
      <c r="T4848" s="159"/>
      <c r="U4848" s="159"/>
    </row>
    <row r="4849" spans="20:21">
      <c r="T4849" s="159"/>
      <c r="U4849" s="159"/>
    </row>
    <row r="4850" spans="20:21">
      <c r="T4850" s="159"/>
      <c r="U4850" s="159"/>
    </row>
    <row r="4851" spans="20:21">
      <c r="T4851" s="159"/>
      <c r="U4851" s="159"/>
    </row>
    <row r="4852" spans="20:21">
      <c r="T4852" s="159"/>
      <c r="U4852" s="159"/>
    </row>
    <row r="4853" spans="20:21">
      <c r="T4853" s="159"/>
      <c r="U4853" s="159"/>
    </row>
    <row r="4854" spans="20:21">
      <c r="T4854" s="159"/>
      <c r="U4854" s="159"/>
    </row>
    <row r="4855" spans="20:21">
      <c r="T4855" s="159"/>
      <c r="U4855" s="159"/>
    </row>
    <row r="4856" spans="20:21">
      <c r="T4856" s="159"/>
      <c r="U4856" s="159"/>
    </row>
    <row r="4857" spans="20:21">
      <c r="T4857" s="159"/>
      <c r="U4857" s="159"/>
    </row>
    <row r="4858" spans="20:21">
      <c r="T4858" s="159"/>
      <c r="U4858" s="159"/>
    </row>
    <row r="4859" spans="20:21">
      <c r="T4859" s="159"/>
      <c r="U4859" s="159"/>
    </row>
    <row r="4860" spans="20:21">
      <c r="T4860" s="159"/>
      <c r="U4860" s="159"/>
    </row>
    <row r="4861" spans="20:21">
      <c r="T4861" s="159"/>
      <c r="U4861" s="159"/>
    </row>
    <row r="4862" spans="20:21">
      <c r="T4862" s="159"/>
      <c r="U4862" s="159"/>
    </row>
    <row r="4863" spans="20:21">
      <c r="T4863" s="159"/>
      <c r="U4863" s="159"/>
    </row>
    <row r="4864" spans="20:21">
      <c r="T4864" s="159"/>
      <c r="U4864" s="159"/>
    </row>
    <row r="4865" spans="20:21">
      <c r="T4865" s="159"/>
      <c r="U4865" s="159"/>
    </row>
    <row r="4866" spans="20:21">
      <c r="T4866" s="159"/>
      <c r="U4866" s="159"/>
    </row>
    <row r="4867" spans="20:21">
      <c r="T4867" s="159"/>
      <c r="U4867" s="159"/>
    </row>
    <row r="4868" spans="20:21">
      <c r="T4868" s="159"/>
      <c r="U4868" s="159"/>
    </row>
    <row r="4869" spans="20:21">
      <c r="T4869" s="159"/>
      <c r="U4869" s="159"/>
    </row>
    <row r="4870" spans="20:21">
      <c r="T4870" s="159"/>
      <c r="U4870" s="159"/>
    </row>
    <row r="4871" spans="20:21">
      <c r="T4871" s="159"/>
      <c r="U4871" s="159"/>
    </row>
    <row r="4872" spans="20:21">
      <c r="T4872" s="159"/>
      <c r="U4872" s="159"/>
    </row>
    <row r="4873" spans="20:21">
      <c r="T4873" s="159"/>
      <c r="U4873" s="159"/>
    </row>
    <row r="4874" spans="20:21">
      <c r="T4874" s="159"/>
      <c r="U4874" s="159"/>
    </row>
    <row r="4875" spans="20:21">
      <c r="T4875" s="159"/>
      <c r="U4875" s="159"/>
    </row>
    <row r="4876" spans="20:21">
      <c r="T4876" s="159"/>
      <c r="U4876" s="159"/>
    </row>
    <row r="4877" spans="20:21">
      <c r="T4877" s="159"/>
      <c r="U4877" s="159"/>
    </row>
    <row r="4878" spans="20:21">
      <c r="T4878" s="159"/>
      <c r="U4878" s="159"/>
    </row>
    <row r="4879" spans="20:21">
      <c r="T4879" s="159"/>
      <c r="U4879" s="159"/>
    </row>
    <row r="4880" spans="20:21">
      <c r="T4880" s="159"/>
      <c r="U4880" s="159"/>
    </row>
    <row r="4881" spans="20:21">
      <c r="T4881" s="159"/>
      <c r="U4881" s="159"/>
    </row>
    <row r="4882" spans="20:21">
      <c r="T4882" s="159"/>
      <c r="U4882" s="159"/>
    </row>
    <row r="4883" spans="20:21">
      <c r="T4883" s="159"/>
      <c r="U4883" s="159"/>
    </row>
    <row r="4884" spans="20:21">
      <c r="T4884" s="159"/>
      <c r="U4884" s="159"/>
    </row>
    <row r="4885" spans="20:21">
      <c r="T4885" s="159"/>
      <c r="U4885" s="159"/>
    </row>
    <row r="4886" spans="20:21">
      <c r="T4886" s="159"/>
      <c r="U4886" s="159"/>
    </row>
    <row r="4887" spans="20:21">
      <c r="T4887" s="159"/>
      <c r="U4887" s="159"/>
    </row>
    <row r="4888" spans="20:21">
      <c r="T4888" s="159"/>
      <c r="U4888" s="159"/>
    </row>
    <row r="4889" spans="20:21">
      <c r="T4889" s="159"/>
      <c r="U4889" s="159"/>
    </row>
    <row r="4890" spans="20:21">
      <c r="T4890" s="159"/>
      <c r="U4890" s="159"/>
    </row>
    <row r="4891" spans="20:21">
      <c r="T4891" s="159"/>
      <c r="U4891" s="159"/>
    </row>
    <row r="4892" spans="20:21">
      <c r="T4892" s="159"/>
      <c r="U4892" s="159"/>
    </row>
    <row r="4893" spans="20:21">
      <c r="T4893" s="159"/>
      <c r="U4893" s="159"/>
    </row>
    <row r="4894" spans="20:21">
      <c r="T4894" s="159"/>
      <c r="U4894" s="159"/>
    </row>
    <row r="4895" spans="20:21">
      <c r="T4895" s="159"/>
      <c r="U4895" s="159"/>
    </row>
    <row r="4896" spans="20:21">
      <c r="T4896" s="159"/>
      <c r="U4896" s="159"/>
    </row>
    <row r="4897" spans="20:21">
      <c r="T4897" s="159"/>
      <c r="U4897" s="159"/>
    </row>
    <row r="4898" spans="20:21">
      <c r="T4898" s="159"/>
      <c r="U4898" s="159"/>
    </row>
    <row r="4899" spans="20:21">
      <c r="T4899" s="159"/>
      <c r="U4899" s="159"/>
    </row>
    <row r="4900" spans="20:21">
      <c r="T4900" s="159"/>
      <c r="U4900" s="159"/>
    </row>
    <row r="4901" spans="20:21">
      <c r="T4901" s="159"/>
      <c r="U4901" s="159"/>
    </row>
    <row r="4902" spans="20:21">
      <c r="T4902" s="159"/>
      <c r="U4902" s="159"/>
    </row>
    <row r="4903" spans="20:21">
      <c r="T4903" s="159"/>
      <c r="U4903" s="159"/>
    </row>
    <row r="4904" spans="20:21">
      <c r="T4904" s="159"/>
      <c r="U4904" s="159"/>
    </row>
    <row r="4905" spans="20:21">
      <c r="T4905" s="159"/>
      <c r="U4905" s="159"/>
    </row>
    <row r="4906" spans="20:21">
      <c r="T4906" s="159"/>
      <c r="U4906" s="159"/>
    </row>
    <row r="4907" spans="20:21">
      <c r="T4907" s="159"/>
      <c r="U4907" s="159"/>
    </row>
    <row r="4908" spans="20:21">
      <c r="T4908" s="159"/>
      <c r="U4908" s="159"/>
    </row>
    <row r="4909" spans="20:21">
      <c r="T4909" s="159"/>
      <c r="U4909" s="159"/>
    </row>
    <row r="4910" spans="20:21">
      <c r="T4910" s="159"/>
      <c r="U4910" s="159"/>
    </row>
    <row r="4911" spans="20:21">
      <c r="T4911" s="159"/>
      <c r="U4911" s="159"/>
    </row>
    <row r="4912" spans="20:21">
      <c r="T4912" s="159"/>
      <c r="U4912" s="159"/>
    </row>
    <row r="4913" spans="20:21">
      <c r="T4913" s="159"/>
      <c r="U4913" s="159"/>
    </row>
    <row r="4914" spans="20:21">
      <c r="T4914" s="159"/>
      <c r="U4914" s="159"/>
    </row>
    <row r="4915" spans="20:21">
      <c r="T4915" s="159"/>
      <c r="U4915" s="159"/>
    </row>
    <row r="4916" spans="20:21">
      <c r="T4916" s="159"/>
      <c r="U4916" s="159"/>
    </row>
    <row r="4917" spans="20:21">
      <c r="T4917" s="159"/>
      <c r="U4917" s="159"/>
    </row>
    <row r="4918" spans="20:21">
      <c r="T4918" s="159"/>
      <c r="U4918" s="159"/>
    </row>
    <row r="4919" spans="20:21">
      <c r="T4919" s="159"/>
      <c r="U4919" s="159"/>
    </row>
    <row r="4920" spans="20:21">
      <c r="T4920" s="159"/>
      <c r="U4920" s="159"/>
    </row>
    <row r="4921" spans="20:21">
      <c r="T4921" s="159"/>
      <c r="U4921" s="159"/>
    </row>
    <row r="4922" spans="20:21">
      <c r="T4922" s="159"/>
      <c r="U4922" s="159"/>
    </row>
    <row r="4923" spans="20:21">
      <c r="T4923" s="159"/>
      <c r="U4923" s="159"/>
    </row>
    <row r="4924" spans="20:21">
      <c r="T4924" s="159"/>
      <c r="U4924" s="159"/>
    </row>
    <row r="4925" spans="20:21">
      <c r="T4925" s="159"/>
      <c r="U4925" s="159"/>
    </row>
    <row r="4926" spans="20:21">
      <c r="T4926" s="159"/>
      <c r="U4926" s="159"/>
    </row>
    <row r="4927" spans="20:21">
      <c r="T4927" s="159"/>
      <c r="U4927" s="159"/>
    </row>
    <row r="4928" spans="20:21">
      <c r="T4928" s="159"/>
      <c r="U4928" s="159"/>
    </row>
    <row r="4929" spans="20:21">
      <c r="T4929" s="159"/>
      <c r="U4929" s="159"/>
    </row>
    <row r="4930" spans="20:21">
      <c r="T4930" s="159"/>
      <c r="U4930" s="159"/>
    </row>
    <row r="4931" spans="20:21">
      <c r="T4931" s="159"/>
      <c r="U4931" s="159"/>
    </row>
    <row r="4932" spans="20:21">
      <c r="T4932" s="159"/>
      <c r="U4932" s="159"/>
    </row>
    <row r="4933" spans="20:21">
      <c r="T4933" s="159"/>
      <c r="U4933" s="159"/>
    </row>
    <row r="4934" spans="20:21">
      <c r="T4934" s="159"/>
      <c r="U4934" s="159"/>
    </row>
    <row r="4935" spans="20:21">
      <c r="T4935" s="159"/>
      <c r="U4935" s="159"/>
    </row>
    <row r="4936" spans="20:21">
      <c r="T4936" s="159"/>
      <c r="U4936" s="159"/>
    </row>
    <row r="4937" spans="20:21">
      <c r="T4937" s="159"/>
      <c r="U4937" s="159"/>
    </row>
    <row r="4938" spans="20:21">
      <c r="T4938" s="159"/>
      <c r="U4938" s="159"/>
    </row>
    <row r="4939" spans="20:21">
      <c r="T4939" s="159"/>
      <c r="U4939" s="159"/>
    </row>
    <row r="4940" spans="20:21">
      <c r="T4940" s="159"/>
      <c r="U4940" s="159"/>
    </row>
    <row r="4941" spans="20:21">
      <c r="T4941" s="159"/>
      <c r="U4941" s="159"/>
    </row>
    <row r="4942" spans="20:21">
      <c r="T4942" s="159"/>
      <c r="U4942" s="159"/>
    </row>
    <row r="4943" spans="20:21">
      <c r="T4943" s="159"/>
      <c r="U4943" s="159"/>
    </row>
    <row r="4944" spans="20:21">
      <c r="T4944" s="159"/>
      <c r="U4944" s="159"/>
    </row>
    <row r="4945" spans="20:21">
      <c r="T4945" s="159"/>
      <c r="U4945" s="159"/>
    </row>
    <row r="4946" spans="20:21">
      <c r="T4946" s="159"/>
      <c r="U4946" s="159"/>
    </row>
    <row r="4947" spans="20:21">
      <c r="T4947" s="159"/>
      <c r="U4947" s="159"/>
    </row>
    <row r="4948" spans="20:21">
      <c r="T4948" s="159"/>
      <c r="U4948" s="159"/>
    </row>
    <row r="4949" spans="20:21">
      <c r="T4949" s="159"/>
      <c r="U4949" s="159"/>
    </row>
    <row r="4950" spans="20:21">
      <c r="T4950" s="159"/>
      <c r="U4950" s="159"/>
    </row>
    <row r="4951" spans="20:21">
      <c r="T4951" s="159"/>
      <c r="U4951" s="159"/>
    </row>
    <row r="4952" spans="20:21">
      <c r="T4952" s="159"/>
      <c r="U4952" s="159"/>
    </row>
    <row r="4953" spans="20:21">
      <c r="T4953" s="159"/>
      <c r="U4953" s="159"/>
    </row>
    <row r="4954" spans="20:21">
      <c r="T4954" s="159"/>
      <c r="U4954" s="159"/>
    </row>
    <row r="4955" spans="20:21">
      <c r="T4955" s="159"/>
      <c r="U4955" s="159"/>
    </row>
    <row r="4956" spans="20:21">
      <c r="T4956" s="159"/>
      <c r="U4956" s="159"/>
    </row>
    <row r="4957" spans="20:21">
      <c r="T4957" s="159"/>
      <c r="U4957" s="159"/>
    </row>
    <row r="4958" spans="20:21">
      <c r="T4958" s="159"/>
      <c r="U4958" s="159"/>
    </row>
    <row r="4959" spans="20:21">
      <c r="T4959" s="159"/>
      <c r="U4959" s="159"/>
    </row>
    <row r="4960" spans="20:21">
      <c r="T4960" s="159"/>
      <c r="U4960" s="159"/>
    </row>
    <row r="4961" spans="20:21">
      <c r="T4961" s="159"/>
      <c r="U4961" s="159"/>
    </row>
    <row r="4962" spans="20:21">
      <c r="T4962" s="159"/>
      <c r="U4962" s="159"/>
    </row>
    <row r="4963" spans="20:21">
      <c r="T4963" s="159"/>
      <c r="U4963" s="159"/>
    </row>
    <row r="4964" spans="20:21">
      <c r="T4964" s="159"/>
      <c r="U4964" s="159"/>
    </row>
    <row r="4965" spans="20:21">
      <c r="T4965" s="159"/>
      <c r="U4965" s="159"/>
    </row>
    <row r="4966" spans="20:21">
      <c r="T4966" s="159"/>
      <c r="U4966" s="159"/>
    </row>
    <row r="4967" spans="20:21">
      <c r="T4967" s="159"/>
      <c r="U4967" s="159"/>
    </row>
    <row r="4968" spans="20:21">
      <c r="T4968" s="159"/>
      <c r="U4968" s="159"/>
    </row>
    <row r="4969" spans="20:21">
      <c r="T4969" s="159"/>
      <c r="U4969" s="159"/>
    </row>
    <row r="4970" spans="20:21">
      <c r="T4970" s="159"/>
      <c r="U4970" s="159"/>
    </row>
    <row r="4971" spans="20:21">
      <c r="T4971" s="159"/>
      <c r="U4971" s="159"/>
    </row>
    <row r="4972" spans="20:21">
      <c r="T4972" s="159"/>
      <c r="U4972" s="159"/>
    </row>
    <row r="4973" spans="20:21">
      <c r="T4973" s="159"/>
      <c r="U4973" s="159"/>
    </row>
    <row r="4974" spans="20:21">
      <c r="T4974" s="159"/>
      <c r="U4974" s="159"/>
    </row>
    <row r="4975" spans="20:21">
      <c r="T4975" s="159"/>
      <c r="U4975" s="159"/>
    </row>
    <row r="4976" spans="20:21">
      <c r="T4976" s="159"/>
      <c r="U4976" s="159"/>
    </row>
    <row r="4977" spans="20:21">
      <c r="T4977" s="159"/>
      <c r="U4977" s="159"/>
    </row>
    <row r="4978" spans="20:21">
      <c r="T4978" s="159"/>
      <c r="U4978" s="159"/>
    </row>
    <row r="4979" spans="20:21">
      <c r="T4979" s="159"/>
      <c r="U4979" s="159"/>
    </row>
    <row r="4980" spans="20:21">
      <c r="T4980" s="159"/>
      <c r="U4980" s="159"/>
    </row>
    <row r="4981" spans="20:21">
      <c r="T4981" s="159"/>
      <c r="U4981" s="159"/>
    </row>
    <row r="4982" spans="20:21">
      <c r="T4982" s="159"/>
      <c r="U4982" s="159"/>
    </row>
    <row r="4983" spans="20:21">
      <c r="T4983" s="159"/>
      <c r="U4983" s="159"/>
    </row>
    <row r="4984" spans="20:21">
      <c r="T4984" s="159"/>
      <c r="U4984" s="159"/>
    </row>
    <row r="4985" spans="20:21">
      <c r="T4985" s="159"/>
      <c r="U4985" s="159"/>
    </row>
    <row r="4986" spans="20:21">
      <c r="T4986" s="159"/>
      <c r="U4986" s="159"/>
    </row>
    <row r="4987" spans="20:21">
      <c r="T4987" s="159"/>
      <c r="U4987" s="159"/>
    </row>
    <row r="4988" spans="20:21">
      <c r="T4988" s="159"/>
      <c r="U4988" s="159"/>
    </row>
    <row r="4989" spans="20:21">
      <c r="T4989" s="159"/>
      <c r="U4989" s="159"/>
    </row>
    <row r="4990" spans="20:21">
      <c r="T4990" s="159"/>
      <c r="U4990" s="159"/>
    </row>
    <row r="4991" spans="20:21">
      <c r="T4991" s="159"/>
      <c r="U4991" s="159"/>
    </row>
    <row r="4992" spans="20:21">
      <c r="T4992" s="159"/>
      <c r="U4992" s="159"/>
    </row>
    <row r="4993" spans="20:21">
      <c r="T4993" s="159"/>
      <c r="U4993" s="159"/>
    </row>
    <row r="4994" spans="20:21">
      <c r="T4994" s="159"/>
      <c r="U4994" s="159"/>
    </row>
    <row r="4995" spans="20:21">
      <c r="T4995" s="159"/>
      <c r="U4995" s="159"/>
    </row>
    <row r="4996" spans="20:21">
      <c r="T4996" s="159"/>
      <c r="U4996" s="159"/>
    </row>
    <row r="4997" spans="20:21">
      <c r="T4997" s="159"/>
      <c r="U4997" s="159"/>
    </row>
    <row r="4998" spans="20:21">
      <c r="T4998" s="159"/>
      <c r="U4998" s="159"/>
    </row>
    <row r="4999" spans="20:21">
      <c r="T4999" s="159"/>
      <c r="U4999" s="159"/>
    </row>
    <row r="5000" spans="20:21">
      <c r="T5000" s="159"/>
      <c r="U5000" s="159"/>
    </row>
    <row r="5001" spans="20:21">
      <c r="T5001" s="159"/>
      <c r="U5001" s="159"/>
    </row>
    <row r="5002" spans="20:21">
      <c r="T5002" s="159"/>
      <c r="U5002" s="159"/>
    </row>
    <row r="5003" spans="20:21">
      <c r="T5003" s="159"/>
      <c r="U5003" s="159"/>
    </row>
    <row r="5004" spans="20:21">
      <c r="T5004" s="159"/>
      <c r="U5004" s="159"/>
    </row>
    <row r="5005" spans="20:21">
      <c r="T5005" s="159"/>
      <c r="U5005" s="159"/>
    </row>
    <row r="5006" spans="20:21">
      <c r="T5006" s="159"/>
      <c r="U5006" s="159"/>
    </row>
    <row r="5007" spans="20:21">
      <c r="T5007" s="159"/>
      <c r="U5007" s="159"/>
    </row>
    <row r="5008" spans="20:21">
      <c r="T5008" s="159"/>
      <c r="U5008" s="159"/>
    </row>
    <row r="5009" spans="20:21">
      <c r="T5009" s="159"/>
      <c r="U5009" s="159"/>
    </row>
    <row r="5010" spans="20:21">
      <c r="T5010" s="159"/>
      <c r="U5010" s="159"/>
    </row>
    <row r="5011" spans="20:21">
      <c r="T5011" s="159"/>
      <c r="U5011" s="159"/>
    </row>
    <row r="5012" spans="20:21">
      <c r="T5012" s="159"/>
      <c r="U5012" s="159"/>
    </row>
    <row r="5013" spans="20:21">
      <c r="T5013" s="159"/>
      <c r="U5013" s="159"/>
    </row>
    <row r="5014" spans="20:21">
      <c r="T5014" s="159"/>
      <c r="U5014" s="159"/>
    </row>
    <row r="5015" spans="20:21">
      <c r="T5015" s="159"/>
      <c r="U5015" s="159"/>
    </row>
    <row r="5016" spans="20:21">
      <c r="T5016" s="159"/>
      <c r="U5016" s="159"/>
    </row>
    <row r="5017" spans="20:21">
      <c r="T5017" s="159"/>
      <c r="U5017" s="159"/>
    </row>
    <row r="5018" spans="20:21">
      <c r="T5018" s="159"/>
      <c r="U5018" s="159"/>
    </row>
    <row r="5019" spans="20:21">
      <c r="T5019" s="159"/>
      <c r="U5019" s="159"/>
    </row>
    <row r="5020" spans="20:21">
      <c r="T5020" s="159"/>
      <c r="U5020" s="159"/>
    </row>
    <row r="5021" spans="20:21">
      <c r="T5021" s="159"/>
      <c r="U5021" s="159"/>
    </row>
    <row r="5022" spans="20:21">
      <c r="T5022" s="159"/>
      <c r="U5022" s="159"/>
    </row>
    <row r="5023" spans="20:21">
      <c r="T5023" s="159"/>
      <c r="U5023" s="159"/>
    </row>
    <row r="5024" spans="20:21">
      <c r="T5024" s="159"/>
      <c r="U5024" s="159"/>
    </row>
    <row r="5025" spans="20:21">
      <c r="T5025" s="159"/>
      <c r="U5025" s="159"/>
    </row>
    <row r="5026" spans="20:21">
      <c r="T5026" s="159"/>
      <c r="U5026" s="159"/>
    </row>
    <row r="5027" spans="20:21">
      <c r="T5027" s="159"/>
      <c r="U5027" s="159"/>
    </row>
    <row r="5028" spans="20:21">
      <c r="T5028" s="159"/>
      <c r="U5028" s="159"/>
    </row>
    <row r="5029" spans="20:21">
      <c r="T5029" s="159"/>
      <c r="U5029" s="159"/>
    </row>
    <row r="5030" spans="20:21">
      <c r="T5030" s="159"/>
      <c r="U5030" s="159"/>
    </row>
    <row r="5031" spans="20:21">
      <c r="T5031" s="159"/>
      <c r="U5031" s="159"/>
    </row>
    <row r="5032" spans="20:21">
      <c r="T5032" s="159"/>
      <c r="U5032" s="159"/>
    </row>
    <row r="5033" spans="20:21">
      <c r="T5033" s="159"/>
      <c r="U5033" s="159"/>
    </row>
    <row r="5034" spans="20:21">
      <c r="T5034" s="159"/>
      <c r="U5034" s="159"/>
    </row>
    <row r="5035" spans="20:21">
      <c r="T5035" s="159"/>
      <c r="U5035" s="159"/>
    </row>
    <row r="5036" spans="20:21">
      <c r="T5036" s="159"/>
      <c r="U5036" s="159"/>
    </row>
    <row r="5037" spans="20:21">
      <c r="T5037" s="159"/>
      <c r="U5037" s="159"/>
    </row>
    <row r="5038" spans="20:21">
      <c r="T5038" s="159"/>
      <c r="U5038" s="159"/>
    </row>
    <row r="5039" spans="20:21">
      <c r="T5039" s="159"/>
      <c r="U5039" s="159"/>
    </row>
    <row r="5040" spans="20:21">
      <c r="T5040" s="159"/>
      <c r="U5040" s="159"/>
    </row>
    <row r="5041" spans="20:21">
      <c r="T5041" s="159"/>
      <c r="U5041" s="159"/>
    </row>
    <row r="5042" spans="20:21">
      <c r="T5042" s="159"/>
      <c r="U5042" s="159"/>
    </row>
    <row r="5043" spans="20:21">
      <c r="T5043" s="159"/>
      <c r="U5043" s="159"/>
    </row>
    <row r="5044" spans="20:21">
      <c r="T5044" s="159"/>
      <c r="U5044" s="159"/>
    </row>
    <row r="5045" spans="20:21">
      <c r="T5045" s="159"/>
      <c r="U5045" s="159"/>
    </row>
    <row r="5046" spans="20:21">
      <c r="T5046" s="159"/>
      <c r="U5046" s="159"/>
    </row>
    <row r="5047" spans="20:21">
      <c r="T5047" s="159"/>
      <c r="U5047" s="159"/>
    </row>
    <row r="5048" spans="20:21">
      <c r="T5048" s="159"/>
      <c r="U5048" s="159"/>
    </row>
    <row r="5049" spans="20:21">
      <c r="T5049" s="159"/>
      <c r="U5049" s="159"/>
    </row>
    <row r="5050" spans="20:21">
      <c r="T5050" s="159"/>
      <c r="U5050" s="159"/>
    </row>
    <row r="5051" spans="20:21">
      <c r="T5051" s="159"/>
      <c r="U5051" s="159"/>
    </row>
    <row r="5052" spans="20:21">
      <c r="T5052" s="159"/>
      <c r="U5052" s="159"/>
    </row>
    <row r="5053" spans="20:21">
      <c r="T5053" s="159"/>
      <c r="U5053" s="159"/>
    </row>
    <row r="5054" spans="20:21">
      <c r="T5054" s="159"/>
      <c r="U5054" s="159"/>
    </row>
    <row r="5055" spans="20:21">
      <c r="T5055" s="159"/>
      <c r="U5055" s="159"/>
    </row>
    <row r="5056" spans="20:21">
      <c r="T5056" s="159"/>
      <c r="U5056" s="159"/>
    </row>
    <row r="5057" spans="20:21">
      <c r="T5057" s="159"/>
      <c r="U5057" s="159"/>
    </row>
    <row r="5058" spans="20:21">
      <c r="T5058" s="159"/>
      <c r="U5058" s="159"/>
    </row>
    <row r="5059" spans="20:21">
      <c r="T5059" s="159"/>
      <c r="U5059" s="159"/>
    </row>
    <row r="5060" spans="20:21">
      <c r="T5060" s="159"/>
      <c r="U5060" s="159"/>
    </row>
    <row r="5061" spans="20:21">
      <c r="T5061" s="159"/>
      <c r="U5061" s="159"/>
    </row>
    <row r="5062" spans="20:21">
      <c r="T5062" s="159"/>
      <c r="U5062" s="159"/>
    </row>
    <row r="5063" spans="20:21">
      <c r="T5063" s="159"/>
      <c r="U5063" s="159"/>
    </row>
    <row r="5064" spans="20:21">
      <c r="T5064" s="159"/>
      <c r="U5064" s="159"/>
    </row>
    <row r="5065" spans="20:21">
      <c r="T5065" s="159"/>
      <c r="U5065" s="159"/>
    </row>
    <row r="5066" spans="20:21">
      <c r="T5066" s="159"/>
      <c r="U5066" s="159"/>
    </row>
    <row r="5067" spans="20:21">
      <c r="T5067" s="159"/>
      <c r="U5067" s="159"/>
    </row>
    <row r="5068" spans="20:21">
      <c r="T5068" s="159"/>
      <c r="U5068" s="159"/>
    </row>
    <row r="5069" spans="20:21">
      <c r="T5069" s="159"/>
      <c r="U5069" s="159"/>
    </row>
    <row r="5070" spans="20:21">
      <c r="T5070" s="159"/>
      <c r="U5070" s="159"/>
    </row>
    <row r="5071" spans="20:21">
      <c r="T5071" s="159"/>
      <c r="U5071" s="159"/>
    </row>
    <row r="5072" spans="20:21">
      <c r="T5072" s="159"/>
      <c r="U5072" s="159"/>
    </row>
    <row r="5073" spans="20:21">
      <c r="T5073" s="159"/>
      <c r="U5073" s="159"/>
    </row>
    <row r="5074" spans="20:21">
      <c r="T5074" s="159"/>
      <c r="U5074" s="159"/>
    </row>
    <row r="5075" spans="20:21">
      <c r="T5075" s="159"/>
      <c r="U5075" s="159"/>
    </row>
    <row r="5076" spans="20:21">
      <c r="T5076" s="159"/>
      <c r="U5076" s="159"/>
    </row>
    <row r="5077" spans="20:21">
      <c r="T5077" s="159"/>
      <c r="U5077" s="159"/>
    </row>
    <row r="5078" spans="20:21">
      <c r="T5078" s="159"/>
      <c r="U5078" s="159"/>
    </row>
    <row r="5079" spans="20:21">
      <c r="T5079" s="159"/>
      <c r="U5079" s="159"/>
    </row>
    <row r="5080" spans="20:21">
      <c r="T5080" s="159"/>
      <c r="U5080" s="159"/>
    </row>
    <row r="5081" spans="20:21">
      <c r="T5081" s="159"/>
      <c r="U5081" s="159"/>
    </row>
    <row r="5082" spans="20:21">
      <c r="T5082" s="159"/>
      <c r="U5082" s="159"/>
    </row>
    <row r="5083" spans="20:21">
      <c r="T5083" s="159"/>
      <c r="U5083" s="159"/>
    </row>
    <row r="5084" spans="20:21">
      <c r="T5084" s="159"/>
      <c r="U5084" s="159"/>
    </row>
    <row r="5085" spans="20:21">
      <c r="T5085" s="159"/>
      <c r="U5085" s="159"/>
    </row>
    <row r="5086" spans="20:21">
      <c r="T5086" s="159"/>
      <c r="U5086" s="159"/>
    </row>
    <row r="5087" spans="20:21">
      <c r="T5087" s="159"/>
      <c r="U5087" s="159"/>
    </row>
    <row r="5088" spans="20:21">
      <c r="T5088" s="159"/>
      <c r="U5088" s="159"/>
    </row>
    <row r="5089" spans="20:21">
      <c r="T5089" s="159"/>
      <c r="U5089" s="159"/>
    </row>
    <row r="5090" spans="20:21">
      <c r="T5090" s="159"/>
      <c r="U5090" s="159"/>
    </row>
    <row r="5091" spans="20:21">
      <c r="T5091" s="159"/>
      <c r="U5091" s="159"/>
    </row>
    <row r="5092" spans="20:21">
      <c r="T5092" s="159"/>
      <c r="U5092" s="159"/>
    </row>
    <row r="5093" spans="20:21">
      <c r="T5093" s="159"/>
      <c r="U5093" s="159"/>
    </row>
    <row r="5094" spans="20:21">
      <c r="T5094" s="159"/>
      <c r="U5094" s="159"/>
    </row>
    <row r="5095" spans="20:21">
      <c r="T5095" s="159"/>
      <c r="U5095" s="159"/>
    </row>
    <row r="5096" spans="20:21">
      <c r="T5096" s="159"/>
      <c r="U5096" s="159"/>
    </row>
    <row r="5097" spans="20:21">
      <c r="T5097" s="159"/>
      <c r="U5097" s="159"/>
    </row>
    <row r="5098" spans="20:21">
      <c r="T5098" s="159"/>
      <c r="U5098" s="159"/>
    </row>
    <row r="5099" spans="20:21">
      <c r="T5099" s="159"/>
      <c r="U5099" s="159"/>
    </row>
    <row r="5100" spans="20:21">
      <c r="T5100" s="159"/>
      <c r="U5100" s="159"/>
    </row>
    <row r="5101" spans="20:21">
      <c r="T5101" s="159"/>
      <c r="U5101" s="159"/>
    </row>
    <row r="5102" spans="20:21">
      <c r="T5102" s="159"/>
      <c r="U5102" s="159"/>
    </row>
    <row r="5103" spans="20:21">
      <c r="T5103" s="159"/>
      <c r="U5103" s="159"/>
    </row>
    <row r="5104" spans="20:21">
      <c r="T5104" s="159"/>
      <c r="U5104" s="159"/>
    </row>
    <row r="5105" spans="20:21">
      <c r="T5105" s="159"/>
      <c r="U5105" s="159"/>
    </row>
    <row r="5106" spans="20:21">
      <c r="T5106" s="159"/>
      <c r="U5106" s="159"/>
    </row>
    <row r="5107" spans="20:21">
      <c r="T5107" s="159"/>
      <c r="U5107" s="159"/>
    </row>
    <row r="5108" spans="20:21">
      <c r="T5108" s="159"/>
      <c r="U5108" s="159"/>
    </row>
    <row r="5109" spans="20:21">
      <c r="T5109" s="159"/>
      <c r="U5109" s="159"/>
    </row>
    <row r="5110" spans="20:21">
      <c r="T5110" s="159"/>
      <c r="U5110" s="159"/>
    </row>
    <row r="5111" spans="20:21">
      <c r="T5111" s="159"/>
      <c r="U5111" s="159"/>
    </row>
    <row r="5112" spans="20:21">
      <c r="T5112" s="159"/>
      <c r="U5112" s="159"/>
    </row>
    <row r="5113" spans="20:21">
      <c r="T5113" s="159"/>
      <c r="U5113" s="159"/>
    </row>
    <row r="5114" spans="20:21">
      <c r="T5114" s="159"/>
      <c r="U5114" s="159"/>
    </row>
    <row r="5115" spans="20:21">
      <c r="T5115" s="159"/>
      <c r="U5115" s="159"/>
    </row>
    <row r="5116" spans="20:21">
      <c r="T5116" s="159"/>
      <c r="U5116" s="159"/>
    </row>
    <row r="5117" spans="20:21">
      <c r="T5117" s="159"/>
      <c r="U5117" s="159"/>
    </row>
    <row r="5118" spans="20:21">
      <c r="T5118" s="159"/>
      <c r="U5118" s="159"/>
    </row>
    <row r="5119" spans="20:21">
      <c r="T5119" s="159"/>
      <c r="U5119" s="159"/>
    </row>
    <row r="5120" spans="20:21">
      <c r="T5120" s="159"/>
      <c r="U5120" s="159"/>
    </row>
    <row r="5121" spans="20:21">
      <c r="T5121" s="159"/>
      <c r="U5121" s="159"/>
    </row>
    <row r="5122" spans="20:21">
      <c r="T5122" s="159"/>
      <c r="U5122" s="159"/>
    </row>
    <row r="5123" spans="20:21">
      <c r="T5123" s="159"/>
      <c r="U5123" s="159"/>
    </row>
    <row r="5124" spans="20:21">
      <c r="T5124" s="159"/>
      <c r="U5124" s="159"/>
    </row>
    <row r="5125" spans="20:21">
      <c r="T5125" s="159"/>
      <c r="U5125" s="159"/>
    </row>
    <row r="5126" spans="20:21">
      <c r="T5126" s="159"/>
      <c r="U5126" s="159"/>
    </row>
    <row r="5127" spans="20:21">
      <c r="T5127" s="159"/>
      <c r="U5127" s="159"/>
    </row>
    <row r="5128" spans="20:21">
      <c r="T5128" s="159"/>
      <c r="U5128" s="159"/>
    </row>
    <row r="5129" spans="20:21">
      <c r="T5129" s="159"/>
      <c r="U5129" s="159"/>
    </row>
    <row r="5130" spans="20:21">
      <c r="T5130" s="159"/>
      <c r="U5130" s="159"/>
    </row>
    <row r="5131" spans="20:21">
      <c r="T5131" s="159"/>
      <c r="U5131" s="159"/>
    </row>
    <row r="5132" spans="20:21">
      <c r="T5132" s="159"/>
      <c r="U5132" s="159"/>
    </row>
    <row r="5133" spans="20:21">
      <c r="T5133" s="159"/>
      <c r="U5133" s="159"/>
    </row>
    <row r="5134" spans="20:21">
      <c r="T5134" s="159"/>
      <c r="U5134" s="159"/>
    </row>
    <row r="5135" spans="20:21">
      <c r="T5135" s="159"/>
      <c r="U5135" s="159"/>
    </row>
    <row r="5136" spans="20:21">
      <c r="T5136" s="159"/>
      <c r="U5136" s="159"/>
    </row>
    <row r="5137" spans="20:21">
      <c r="T5137" s="159"/>
      <c r="U5137" s="159"/>
    </row>
    <row r="5138" spans="20:21">
      <c r="T5138" s="159"/>
      <c r="U5138" s="159"/>
    </row>
    <row r="5139" spans="20:21">
      <c r="T5139" s="159"/>
      <c r="U5139" s="159"/>
    </row>
    <row r="5140" spans="20:21">
      <c r="T5140" s="159"/>
      <c r="U5140" s="159"/>
    </row>
    <row r="5141" spans="20:21">
      <c r="T5141" s="159"/>
      <c r="U5141" s="159"/>
    </row>
    <row r="5142" spans="20:21">
      <c r="T5142" s="159"/>
      <c r="U5142" s="159"/>
    </row>
    <row r="5143" spans="20:21">
      <c r="T5143" s="159"/>
      <c r="U5143" s="159"/>
    </row>
    <row r="5144" spans="20:21">
      <c r="T5144" s="159"/>
      <c r="U5144" s="159"/>
    </row>
    <row r="5145" spans="20:21">
      <c r="T5145" s="159"/>
      <c r="U5145" s="159"/>
    </row>
    <row r="5146" spans="20:21">
      <c r="T5146" s="159"/>
      <c r="U5146" s="159"/>
    </row>
    <row r="5147" spans="20:21">
      <c r="T5147" s="159"/>
      <c r="U5147" s="159"/>
    </row>
    <row r="5148" spans="20:21">
      <c r="T5148" s="159"/>
      <c r="U5148" s="159"/>
    </row>
    <row r="5149" spans="20:21">
      <c r="T5149" s="159"/>
      <c r="U5149" s="159"/>
    </row>
    <row r="5150" spans="20:21">
      <c r="T5150" s="159"/>
      <c r="U5150" s="159"/>
    </row>
    <row r="5151" spans="20:21">
      <c r="T5151" s="159"/>
      <c r="U5151" s="159"/>
    </row>
    <row r="5152" spans="20:21">
      <c r="T5152" s="159"/>
      <c r="U5152" s="159"/>
    </row>
    <row r="5153" spans="20:21">
      <c r="T5153" s="159"/>
      <c r="U5153" s="159"/>
    </row>
    <row r="5154" spans="20:21">
      <c r="T5154" s="159"/>
      <c r="U5154" s="159"/>
    </row>
    <row r="5155" spans="20:21">
      <c r="T5155" s="159"/>
      <c r="U5155" s="159"/>
    </row>
    <row r="5156" spans="20:21">
      <c r="T5156" s="159"/>
      <c r="U5156" s="159"/>
    </row>
    <row r="5157" spans="20:21">
      <c r="T5157" s="159"/>
      <c r="U5157" s="159"/>
    </row>
    <row r="5158" spans="20:21">
      <c r="T5158" s="159"/>
      <c r="U5158" s="159"/>
    </row>
    <row r="5159" spans="20:21">
      <c r="T5159" s="159"/>
      <c r="U5159" s="159"/>
    </row>
    <row r="5160" spans="20:21">
      <c r="T5160" s="159"/>
      <c r="U5160" s="159"/>
    </row>
    <row r="5161" spans="20:21">
      <c r="T5161" s="159"/>
      <c r="U5161" s="159"/>
    </row>
    <row r="5162" spans="20:21">
      <c r="T5162" s="159"/>
      <c r="U5162" s="159"/>
    </row>
    <row r="5163" spans="20:21">
      <c r="T5163" s="159"/>
      <c r="U5163" s="159"/>
    </row>
    <row r="5164" spans="20:21">
      <c r="T5164" s="159"/>
      <c r="U5164" s="159"/>
    </row>
    <row r="5165" spans="20:21">
      <c r="T5165" s="159"/>
      <c r="U5165" s="159"/>
    </row>
    <row r="5166" spans="20:21">
      <c r="T5166" s="159"/>
      <c r="U5166" s="159"/>
    </row>
    <row r="5167" spans="20:21">
      <c r="T5167" s="159"/>
      <c r="U5167" s="159"/>
    </row>
    <row r="5168" spans="20:21">
      <c r="T5168" s="159"/>
      <c r="U5168" s="159"/>
    </row>
    <row r="5169" spans="20:21">
      <c r="T5169" s="159"/>
      <c r="U5169" s="159"/>
    </row>
    <row r="5170" spans="20:21">
      <c r="T5170" s="159"/>
      <c r="U5170" s="159"/>
    </row>
    <row r="5171" spans="20:21">
      <c r="T5171" s="159"/>
      <c r="U5171" s="159"/>
    </row>
    <row r="5172" spans="20:21">
      <c r="T5172" s="159"/>
      <c r="U5172" s="159"/>
    </row>
    <row r="5173" spans="20:21">
      <c r="T5173" s="159"/>
      <c r="U5173" s="159"/>
    </row>
    <row r="5174" spans="20:21">
      <c r="T5174" s="159"/>
      <c r="U5174" s="159"/>
    </row>
    <row r="5175" spans="20:21">
      <c r="T5175" s="159"/>
      <c r="U5175" s="159"/>
    </row>
    <row r="5176" spans="20:21">
      <c r="T5176" s="159"/>
      <c r="U5176" s="159"/>
    </row>
    <row r="5177" spans="20:21">
      <c r="T5177" s="159"/>
      <c r="U5177" s="159"/>
    </row>
    <row r="5178" spans="20:21">
      <c r="T5178" s="159"/>
      <c r="U5178" s="159"/>
    </row>
    <row r="5179" spans="20:21">
      <c r="T5179" s="159"/>
      <c r="U5179" s="159"/>
    </row>
    <row r="5180" spans="20:21">
      <c r="T5180" s="159"/>
      <c r="U5180" s="159"/>
    </row>
    <row r="5181" spans="20:21">
      <c r="T5181" s="159"/>
      <c r="U5181" s="159"/>
    </row>
    <row r="5182" spans="20:21">
      <c r="T5182" s="159"/>
      <c r="U5182" s="159"/>
    </row>
    <row r="5183" spans="20:21">
      <c r="T5183" s="159"/>
      <c r="U5183" s="159"/>
    </row>
    <row r="5184" spans="20:21">
      <c r="T5184" s="159"/>
      <c r="U5184" s="159"/>
    </row>
    <row r="5185" spans="20:21">
      <c r="T5185" s="159"/>
      <c r="U5185" s="159"/>
    </row>
    <row r="5186" spans="20:21">
      <c r="T5186" s="159"/>
      <c r="U5186" s="159"/>
    </row>
    <row r="5187" spans="20:21">
      <c r="T5187" s="159"/>
      <c r="U5187" s="159"/>
    </row>
    <row r="5188" spans="20:21">
      <c r="T5188" s="159"/>
      <c r="U5188" s="159"/>
    </row>
    <row r="5189" spans="20:21">
      <c r="T5189" s="159"/>
      <c r="U5189" s="159"/>
    </row>
    <row r="5190" spans="20:21">
      <c r="T5190" s="159"/>
      <c r="U5190" s="159"/>
    </row>
    <row r="5191" spans="20:21">
      <c r="T5191" s="159"/>
      <c r="U5191" s="159"/>
    </row>
    <row r="5192" spans="20:21">
      <c r="T5192" s="159"/>
      <c r="U5192" s="159"/>
    </row>
    <row r="5193" spans="20:21">
      <c r="T5193" s="159"/>
      <c r="U5193" s="159"/>
    </row>
    <row r="5194" spans="20:21">
      <c r="T5194" s="159"/>
      <c r="U5194" s="159"/>
    </row>
    <row r="5195" spans="20:21">
      <c r="T5195" s="159"/>
      <c r="U5195" s="159"/>
    </row>
    <row r="5196" spans="20:21">
      <c r="T5196" s="159"/>
      <c r="U5196" s="159"/>
    </row>
    <row r="5197" spans="20:21">
      <c r="T5197" s="159"/>
      <c r="U5197" s="159"/>
    </row>
    <row r="5198" spans="20:21">
      <c r="T5198" s="159"/>
      <c r="U5198" s="159"/>
    </row>
    <row r="5199" spans="20:21">
      <c r="T5199" s="159"/>
      <c r="U5199" s="159"/>
    </row>
    <row r="5200" spans="20:21">
      <c r="T5200" s="159"/>
      <c r="U5200" s="159"/>
    </row>
    <row r="5201" spans="20:21">
      <c r="T5201" s="159"/>
      <c r="U5201" s="159"/>
    </row>
    <row r="5202" spans="20:21">
      <c r="T5202" s="159"/>
      <c r="U5202" s="159"/>
    </row>
    <row r="5203" spans="20:21">
      <c r="T5203" s="159"/>
      <c r="U5203" s="159"/>
    </row>
    <row r="5204" spans="20:21">
      <c r="T5204" s="159"/>
      <c r="U5204" s="159"/>
    </row>
    <row r="5205" spans="20:21">
      <c r="T5205" s="159"/>
      <c r="U5205" s="159"/>
    </row>
    <row r="5206" spans="20:21">
      <c r="T5206" s="159"/>
      <c r="U5206" s="159"/>
    </row>
    <row r="5207" spans="20:21">
      <c r="T5207" s="159"/>
      <c r="U5207" s="159"/>
    </row>
    <row r="5208" spans="20:21">
      <c r="T5208" s="159"/>
      <c r="U5208" s="159"/>
    </row>
    <row r="5209" spans="20:21">
      <c r="T5209" s="159"/>
      <c r="U5209" s="159"/>
    </row>
    <row r="5210" spans="20:21">
      <c r="T5210" s="159"/>
      <c r="U5210" s="159"/>
    </row>
    <row r="5211" spans="20:21">
      <c r="T5211" s="159"/>
      <c r="U5211" s="159"/>
    </row>
    <row r="5212" spans="20:21">
      <c r="T5212" s="159"/>
      <c r="U5212" s="159"/>
    </row>
    <row r="5213" spans="20:21">
      <c r="T5213" s="159"/>
      <c r="U5213" s="159"/>
    </row>
    <row r="5214" spans="20:21">
      <c r="T5214" s="159"/>
      <c r="U5214" s="159"/>
    </row>
    <row r="5215" spans="20:21">
      <c r="T5215" s="159"/>
      <c r="U5215" s="159"/>
    </row>
    <row r="5216" spans="20:21">
      <c r="T5216" s="159"/>
      <c r="U5216" s="159"/>
    </row>
    <row r="5217" spans="20:21">
      <c r="T5217" s="159"/>
      <c r="U5217" s="159"/>
    </row>
    <row r="5218" spans="20:21">
      <c r="T5218" s="159"/>
      <c r="U5218" s="159"/>
    </row>
    <row r="5219" spans="20:21">
      <c r="T5219" s="159"/>
      <c r="U5219" s="159"/>
    </row>
    <row r="5220" spans="20:21">
      <c r="T5220" s="159"/>
      <c r="U5220" s="159"/>
    </row>
    <row r="5221" spans="20:21">
      <c r="T5221" s="159"/>
      <c r="U5221" s="159"/>
    </row>
    <row r="5222" spans="20:21">
      <c r="T5222" s="159"/>
      <c r="U5222" s="159"/>
    </row>
    <row r="5223" spans="20:21">
      <c r="T5223" s="159"/>
      <c r="U5223" s="159"/>
    </row>
    <row r="5224" spans="20:21">
      <c r="T5224" s="159"/>
      <c r="U5224" s="159"/>
    </row>
    <row r="5225" spans="20:21">
      <c r="T5225" s="159"/>
      <c r="U5225" s="159"/>
    </row>
    <row r="5226" spans="20:21">
      <c r="T5226" s="159"/>
      <c r="U5226" s="159"/>
    </row>
    <row r="5227" spans="20:21">
      <c r="T5227" s="159"/>
      <c r="U5227" s="159"/>
    </row>
    <row r="5228" spans="20:21">
      <c r="T5228" s="159"/>
      <c r="U5228" s="159"/>
    </row>
    <row r="5229" spans="20:21">
      <c r="T5229" s="159"/>
      <c r="U5229" s="159"/>
    </row>
    <row r="5230" spans="20:21">
      <c r="T5230" s="159"/>
      <c r="U5230" s="159"/>
    </row>
    <row r="5231" spans="20:21">
      <c r="T5231" s="159"/>
      <c r="U5231" s="159"/>
    </row>
    <row r="5232" spans="20:21">
      <c r="T5232" s="159"/>
      <c r="U5232" s="159"/>
    </row>
    <row r="5233" spans="20:21">
      <c r="T5233" s="159"/>
      <c r="U5233" s="159"/>
    </row>
    <row r="5234" spans="20:21">
      <c r="T5234" s="159"/>
      <c r="U5234" s="159"/>
    </row>
    <row r="5235" spans="20:21">
      <c r="T5235" s="159"/>
      <c r="U5235" s="159"/>
    </row>
    <row r="5236" spans="20:21">
      <c r="T5236" s="159"/>
      <c r="U5236" s="159"/>
    </row>
    <row r="5237" spans="20:21">
      <c r="T5237" s="159"/>
      <c r="U5237" s="159"/>
    </row>
    <row r="5238" spans="20:21">
      <c r="T5238" s="159"/>
      <c r="U5238" s="159"/>
    </row>
    <row r="5239" spans="20:21">
      <c r="T5239" s="159"/>
      <c r="U5239" s="159"/>
    </row>
    <row r="5240" spans="20:21">
      <c r="T5240" s="159"/>
      <c r="U5240" s="159"/>
    </row>
    <row r="5241" spans="20:21">
      <c r="T5241" s="159"/>
      <c r="U5241" s="159"/>
    </row>
    <row r="5242" spans="20:21">
      <c r="T5242" s="159"/>
      <c r="U5242" s="159"/>
    </row>
    <row r="5243" spans="20:21">
      <c r="T5243" s="159"/>
      <c r="U5243" s="159"/>
    </row>
    <row r="5244" spans="20:21">
      <c r="T5244" s="159"/>
      <c r="U5244" s="159"/>
    </row>
    <row r="5245" spans="20:21">
      <c r="T5245" s="159"/>
      <c r="U5245" s="159"/>
    </row>
    <row r="5246" spans="20:21">
      <c r="T5246" s="159"/>
      <c r="U5246" s="159"/>
    </row>
    <row r="5247" spans="20:21">
      <c r="T5247" s="159"/>
      <c r="U5247" s="159"/>
    </row>
    <row r="5248" spans="20:21">
      <c r="T5248" s="159"/>
      <c r="U5248" s="159"/>
    </row>
    <row r="5249" spans="20:21">
      <c r="T5249" s="159"/>
      <c r="U5249" s="159"/>
    </row>
    <row r="5250" spans="20:21">
      <c r="T5250" s="159"/>
      <c r="U5250" s="159"/>
    </row>
    <row r="5251" spans="20:21">
      <c r="T5251" s="159"/>
      <c r="U5251" s="159"/>
    </row>
    <row r="5252" spans="20:21">
      <c r="T5252" s="159"/>
      <c r="U5252" s="159"/>
    </row>
    <row r="5253" spans="20:21">
      <c r="T5253" s="159"/>
      <c r="U5253" s="159"/>
    </row>
    <row r="5254" spans="20:21">
      <c r="T5254" s="159"/>
      <c r="U5254" s="159"/>
    </row>
    <row r="5255" spans="20:21">
      <c r="T5255" s="159"/>
      <c r="U5255" s="159"/>
    </row>
    <row r="5256" spans="20:21">
      <c r="T5256" s="159"/>
      <c r="U5256" s="159"/>
    </row>
    <row r="5257" spans="20:21">
      <c r="T5257" s="159"/>
      <c r="U5257" s="159"/>
    </row>
    <row r="5258" spans="20:21">
      <c r="T5258" s="159"/>
      <c r="U5258" s="159"/>
    </row>
    <row r="5259" spans="20:21">
      <c r="T5259" s="159"/>
      <c r="U5259" s="159"/>
    </row>
    <row r="5260" spans="20:21">
      <c r="T5260" s="159"/>
      <c r="U5260" s="159"/>
    </row>
    <row r="5261" spans="20:21">
      <c r="T5261" s="159"/>
      <c r="U5261" s="159"/>
    </row>
    <row r="5262" spans="20:21">
      <c r="T5262" s="159"/>
      <c r="U5262" s="159"/>
    </row>
    <row r="5263" spans="20:21">
      <c r="T5263" s="159"/>
      <c r="U5263" s="159"/>
    </row>
    <row r="5264" spans="20:21">
      <c r="T5264" s="159"/>
      <c r="U5264" s="159"/>
    </row>
    <row r="5265" spans="20:21">
      <c r="T5265" s="159"/>
      <c r="U5265" s="159"/>
    </row>
    <row r="5266" spans="20:21">
      <c r="T5266" s="159"/>
      <c r="U5266" s="159"/>
    </row>
    <row r="5267" spans="20:21">
      <c r="T5267" s="159"/>
      <c r="U5267" s="159"/>
    </row>
    <row r="5268" spans="20:21">
      <c r="T5268" s="159"/>
      <c r="U5268" s="159"/>
    </row>
    <row r="5269" spans="20:21">
      <c r="T5269" s="159"/>
      <c r="U5269" s="159"/>
    </row>
    <row r="5270" spans="20:21">
      <c r="T5270" s="159"/>
      <c r="U5270" s="159"/>
    </row>
    <row r="5271" spans="20:21">
      <c r="T5271" s="159"/>
      <c r="U5271" s="159"/>
    </row>
    <row r="5272" spans="20:21">
      <c r="T5272" s="159"/>
      <c r="U5272" s="159"/>
    </row>
    <row r="5273" spans="20:21">
      <c r="T5273" s="159"/>
      <c r="U5273" s="159"/>
    </row>
    <row r="5274" spans="20:21">
      <c r="T5274" s="159"/>
      <c r="U5274" s="159"/>
    </row>
    <row r="5275" spans="20:21">
      <c r="T5275" s="159"/>
      <c r="U5275" s="159"/>
    </row>
    <row r="5276" spans="20:21">
      <c r="T5276" s="159"/>
      <c r="U5276" s="159"/>
    </row>
    <row r="5277" spans="20:21">
      <c r="T5277" s="159"/>
      <c r="U5277" s="159"/>
    </row>
    <row r="5278" spans="20:21">
      <c r="T5278" s="159"/>
      <c r="U5278" s="159"/>
    </row>
    <row r="5279" spans="20:21">
      <c r="T5279" s="159"/>
      <c r="U5279" s="159"/>
    </row>
    <row r="5280" spans="20:21">
      <c r="T5280" s="159"/>
      <c r="U5280" s="159"/>
    </row>
    <row r="5281" spans="20:21">
      <c r="T5281" s="159"/>
      <c r="U5281" s="159"/>
    </row>
    <row r="5282" spans="20:21">
      <c r="T5282" s="159"/>
      <c r="U5282" s="159"/>
    </row>
    <row r="5283" spans="20:21">
      <c r="T5283" s="159"/>
      <c r="U5283" s="159"/>
    </row>
    <row r="5284" spans="20:21">
      <c r="T5284" s="159"/>
      <c r="U5284" s="159"/>
    </row>
    <row r="5285" spans="20:21">
      <c r="T5285" s="159"/>
      <c r="U5285" s="159"/>
    </row>
    <row r="5286" spans="20:21">
      <c r="T5286" s="159"/>
      <c r="U5286" s="159"/>
    </row>
    <row r="5287" spans="20:21">
      <c r="T5287" s="159"/>
      <c r="U5287" s="159"/>
    </row>
    <row r="5288" spans="20:21">
      <c r="T5288" s="159"/>
      <c r="U5288" s="159"/>
    </row>
    <row r="5289" spans="20:21">
      <c r="T5289" s="159"/>
      <c r="U5289" s="159"/>
    </row>
    <row r="5290" spans="20:21">
      <c r="T5290" s="159"/>
      <c r="U5290" s="159"/>
    </row>
    <row r="5291" spans="20:21">
      <c r="T5291" s="159"/>
      <c r="U5291" s="159"/>
    </row>
    <row r="5292" spans="20:21">
      <c r="T5292" s="159"/>
      <c r="U5292" s="159"/>
    </row>
    <row r="5293" spans="20:21">
      <c r="T5293" s="159"/>
      <c r="U5293" s="159"/>
    </row>
    <row r="5294" spans="20:21">
      <c r="T5294" s="159"/>
      <c r="U5294" s="159"/>
    </row>
    <row r="5295" spans="20:21">
      <c r="T5295" s="159"/>
      <c r="U5295" s="159"/>
    </row>
    <row r="5296" spans="20:21">
      <c r="T5296" s="159"/>
      <c r="U5296" s="159"/>
    </row>
    <row r="5297" spans="20:21">
      <c r="T5297" s="159"/>
      <c r="U5297" s="159"/>
    </row>
    <row r="5298" spans="20:21">
      <c r="T5298" s="159"/>
      <c r="U5298" s="159"/>
    </row>
    <row r="5299" spans="20:21">
      <c r="T5299" s="159"/>
      <c r="U5299" s="159"/>
    </row>
    <row r="5300" spans="20:21">
      <c r="T5300" s="159"/>
      <c r="U5300" s="159"/>
    </row>
    <row r="5301" spans="20:21">
      <c r="T5301" s="159"/>
      <c r="U5301" s="159"/>
    </row>
    <row r="5302" spans="20:21">
      <c r="T5302" s="159"/>
      <c r="U5302" s="159"/>
    </row>
    <row r="5303" spans="20:21">
      <c r="T5303" s="159"/>
      <c r="U5303" s="159"/>
    </row>
    <row r="5304" spans="20:21">
      <c r="T5304" s="159"/>
      <c r="U5304" s="159"/>
    </row>
    <row r="5305" spans="20:21">
      <c r="T5305" s="159"/>
      <c r="U5305" s="159"/>
    </row>
    <row r="5306" spans="20:21">
      <c r="T5306" s="159"/>
      <c r="U5306" s="159"/>
    </row>
    <row r="5307" spans="20:21">
      <c r="T5307" s="159"/>
      <c r="U5307" s="159"/>
    </row>
    <row r="5308" spans="20:21">
      <c r="T5308" s="159"/>
      <c r="U5308" s="159"/>
    </row>
    <row r="5309" spans="20:21">
      <c r="T5309" s="159"/>
      <c r="U5309" s="159"/>
    </row>
    <row r="5310" spans="20:21">
      <c r="T5310" s="159"/>
      <c r="U5310" s="159"/>
    </row>
    <row r="5311" spans="20:21">
      <c r="T5311" s="159"/>
      <c r="U5311" s="159"/>
    </row>
    <row r="5312" spans="20:21">
      <c r="T5312" s="159"/>
      <c r="U5312" s="159"/>
    </row>
    <row r="5313" spans="20:21">
      <c r="T5313" s="159"/>
      <c r="U5313" s="159"/>
    </row>
    <row r="5314" spans="20:21">
      <c r="T5314" s="159"/>
      <c r="U5314" s="159"/>
    </row>
    <row r="5315" spans="20:21">
      <c r="T5315" s="159"/>
      <c r="U5315" s="159"/>
    </row>
    <row r="5316" spans="20:21">
      <c r="T5316" s="159"/>
      <c r="U5316" s="159"/>
    </row>
    <row r="5317" spans="20:21">
      <c r="T5317" s="159"/>
      <c r="U5317" s="159"/>
    </row>
    <row r="5318" spans="20:21">
      <c r="T5318" s="159"/>
      <c r="U5318" s="159"/>
    </row>
    <row r="5319" spans="20:21">
      <c r="T5319" s="159"/>
      <c r="U5319" s="159"/>
    </row>
    <row r="5320" spans="20:21">
      <c r="T5320" s="159"/>
      <c r="U5320" s="159"/>
    </row>
    <row r="5321" spans="20:21">
      <c r="T5321" s="159"/>
      <c r="U5321" s="159"/>
    </row>
    <row r="5322" spans="20:21">
      <c r="T5322" s="159"/>
      <c r="U5322" s="159"/>
    </row>
    <row r="5323" spans="20:21">
      <c r="T5323" s="159"/>
      <c r="U5323" s="159"/>
    </row>
    <row r="5324" spans="20:21">
      <c r="T5324" s="159"/>
      <c r="U5324" s="159"/>
    </row>
    <row r="5325" spans="20:21">
      <c r="T5325" s="159"/>
      <c r="U5325" s="159"/>
    </row>
    <row r="5326" spans="20:21">
      <c r="T5326" s="159"/>
      <c r="U5326" s="159"/>
    </row>
    <row r="5327" spans="20:21">
      <c r="T5327" s="159"/>
      <c r="U5327" s="159"/>
    </row>
    <row r="5328" spans="20:21">
      <c r="T5328" s="159"/>
      <c r="U5328" s="159"/>
    </row>
    <row r="5329" spans="20:21">
      <c r="T5329" s="159"/>
      <c r="U5329" s="159"/>
    </row>
    <row r="5330" spans="20:21">
      <c r="T5330" s="159"/>
      <c r="U5330" s="159"/>
    </row>
    <row r="5331" spans="20:21">
      <c r="T5331" s="159"/>
      <c r="U5331" s="159"/>
    </row>
    <row r="5332" spans="20:21">
      <c r="T5332" s="159"/>
      <c r="U5332" s="159"/>
    </row>
    <row r="5333" spans="20:21">
      <c r="T5333" s="159"/>
      <c r="U5333" s="159"/>
    </row>
    <row r="5334" spans="20:21">
      <c r="T5334" s="159"/>
      <c r="U5334" s="159"/>
    </row>
    <row r="5335" spans="20:21">
      <c r="T5335" s="159"/>
      <c r="U5335" s="159"/>
    </row>
    <row r="5336" spans="20:21">
      <c r="T5336" s="159"/>
      <c r="U5336" s="159"/>
    </row>
    <row r="5337" spans="20:21">
      <c r="T5337" s="159"/>
      <c r="U5337" s="159"/>
    </row>
    <row r="5338" spans="20:21">
      <c r="T5338" s="159"/>
      <c r="U5338" s="159"/>
    </row>
    <row r="5339" spans="20:21">
      <c r="T5339" s="159"/>
      <c r="U5339" s="159"/>
    </row>
    <row r="5340" spans="20:21">
      <c r="T5340" s="159"/>
      <c r="U5340" s="159"/>
    </row>
    <row r="5341" spans="20:21">
      <c r="T5341" s="159"/>
      <c r="U5341" s="159"/>
    </row>
    <row r="5342" spans="20:21">
      <c r="T5342" s="159"/>
      <c r="U5342" s="159"/>
    </row>
    <row r="5343" spans="20:21">
      <c r="T5343" s="159"/>
      <c r="U5343" s="159"/>
    </row>
    <row r="5344" spans="20:21">
      <c r="T5344" s="159"/>
      <c r="U5344" s="159"/>
    </row>
    <row r="5345" spans="20:21">
      <c r="T5345" s="159"/>
      <c r="U5345" s="159"/>
    </row>
    <row r="5346" spans="20:21">
      <c r="T5346" s="159"/>
      <c r="U5346" s="159"/>
    </row>
    <row r="5347" spans="20:21">
      <c r="T5347" s="159"/>
      <c r="U5347" s="159"/>
    </row>
    <row r="5348" spans="20:21">
      <c r="T5348" s="159"/>
      <c r="U5348" s="159"/>
    </row>
    <row r="5349" spans="20:21">
      <c r="T5349" s="159"/>
      <c r="U5349" s="159"/>
    </row>
    <row r="5350" spans="20:21">
      <c r="T5350" s="159"/>
      <c r="U5350" s="159"/>
    </row>
    <row r="5351" spans="20:21">
      <c r="T5351" s="159"/>
      <c r="U5351" s="159"/>
    </row>
    <row r="5352" spans="20:21">
      <c r="T5352" s="159"/>
      <c r="U5352" s="159"/>
    </row>
    <row r="5353" spans="20:21">
      <c r="T5353" s="159"/>
      <c r="U5353" s="159"/>
    </row>
    <row r="5354" spans="20:21">
      <c r="T5354" s="159"/>
      <c r="U5354" s="159"/>
    </row>
    <row r="5355" spans="20:21">
      <c r="T5355" s="159"/>
      <c r="U5355" s="159"/>
    </row>
    <row r="5356" spans="20:21">
      <c r="T5356" s="159"/>
      <c r="U5356" s="159"/>
    </row>
    <row r="5357" spans="20:21">
      <c r="T5357" s="159"/>
      <c r="U5357" s="159"/>
    </row>
    <row r="5358" spans="20:21">
      <c r="T5358" s="159"/>
      <c r="U5358" s="159"/>
    </row>
    <row r="5359" spans="20:21">
      <c r="T5359" s="159"/>
      <c r="U5359" s="159"/>
    </row>
    <row r="5360" spans="20:21">
      <c r="T5360" s="159"/>
      <c r="U5360" s="159"/>
    </row>
    <row r="5361" spans="20:21">
      <c r="T5361" s="159"/>
      <c r="U5361" s="159"/>
    </row>
    <row r="5362" spans="20:21">
      <c r="T5362" s="159"/>
      <c r="U5362" s="159"/>
    </row>
    <row r="5363" spans="20:21">
      <c r="T5363" s="159"/>
      <c r="U5363" s="159"/>
    </row>
    <row r="5364" spans="20:21">
      <c r="T5364" s="159"/>
      <c r="U5364" s="159"/>
    </row>
    <row r="5365" spans="20:21">
      <c r="T5365" s="159"/>
      <c r="U5365" s="159"/>
    </row>
    <row r="5366" spans="20:21">
      <c r="T5366" s="159"/>
      <c r="U5366" s="159"/>
    </row>
    <row r="5367" spans="20:21">
      <c r="T5367" s="159"/>
      <c r="U5367" s="159"/>
    </row>
    <row r="5368" spans="20:21">
      <c r="T5368" s="159"/>
      <c r="U5368" s="159"/>
    </row>
    <row r="5369" spans="20:21">
      <c r="T5369" s="159"/>
      <c r="U5369" s="159"/>
    </row>
    <row r="5370" spans="20:21">
      <c r="T5370" s="159"/>
      <c r="U5370" s="159"/>
    </row>
    <row r="5371" spans="20:21">
      <c r="T5371" s="159"/>
      <c r="U5371" s="159"/>
    </row>
    <row r="5372" spans="20:21">
      <c r="T5372" s="159"/>
      <c r="U5372" s="159"/>
    </row>
    <row r="5373" spans="20:21">
      <c r="T5373" s="159"/>
      <c r="U5373" s="159"/>
    </row>
    <row r="5374" spans="20:21">
      <c r="T5374" s="159"/>
      <c r="U5374" s="159"/>
    </row>
    <row r="5375" spans="20:21">
      <c r="T5375" s="159"/>
      <c r="U5375" s="159"/>
    </row>
    <row r="5376" spans="20:21">
      <c r="T5376" s="159"/>
      <c r="U5376" s="159"/>
    </row>
    <row r="5377" spans="20:21">
      <c r="T5377" s="159"/>
      <c r="U5377" s="159"/>
    </row>
    <row r="5378" spans="20:21">
      <c r="T5378" s="159"/>
      <c r="U5378" s="159"/>
    </row>
    <row r="5379" spans="20:21">
      <c r="T5379" s="159"/>
      <c r="U5379" s="159"/>
    </row>
    <row r="5380" spans="20:21">
      <c r="T5380" s="159"/>
      <c r="U5380" s="159"/>
    </row>
    <row r="5381" spans="20:21">
      <c r="T5381" s="159"/>
      <c r="U5381" s="159"/>
    </row>
    <row r="5382" spans="20:21">
      <c r="T5382" s="159"/>
      <c r="U5382" s="159"/>
    </row>
    <row r="5383" spans="20:21">
      <c r="T5383" s="159"/>
      <c r="U5383" s="159"/>
    </row>
    <row r="5384" spans="20:21">
      <c r="T5384" s="159"/>
      <c r="U5384" s="159"/>
    </row>
    <row r="5385" spans="20:21">
      <c r="T5385" s="159"/>
      <c r="U5385" s="159"/>
    </row>
    <row r="5386" spans="20:21">
      <c r="T5386" s="159"/>
      <c r="U5386" s="159"/>
    </row>
    <row r="5387" spans="20:21">
      <c r="T5387" s="159"/>
      <c r="U5387" s="159"/>
    </row>
    <row r="5388" spans="20:21">
      <c r="T5388" s="159"/>
      <c r="U5388" s="159"/>
    </row>
    <row r="5389" spans="20:21">
      <c r="T5389" s="159"/>
      <c r="U5389" s="159"/>
    </row>
    <row r="5390" spans="20:21">
      <c r="T5390" s="159"/>
      <c r="U5390" s="159"/>
    </row>
    <row r="5391" spans="20:21">
      <c r="T5391" s="159"/>
      <c r="U5391" s="159"/>
    </row>
    <row r="5392" spans="20:21">
      <c r="T5392" s="159"/>
      <c r="U5392" s="159"/>
    </row>
    <row r="5393" spans="20:21">
      <c r="T5393" s="159"/>
      <c r="U5393" s="159"/>
    </row>
    <row r="5394" spans="20:21">
      <c r="T5394" s="159"/>
      <c r="U5394" s="159"/>
    </row>
    <row r="5395" spans="20:21">
      <c r="T5395" s="159"/>
      <c r="U5395" s="159"/>
    </row>
    <row r="5396" spans="20:21">
      <c r="T5396" s="159"/>
      <c r="U5396" s="159"/>
    </row>
    <row r="5397" spans="20:21">
      <c r="T5397" s="159"/>
      <c r="U5397" s="159"/>
    </row>
    <row r="5398" spans="20:21">
      <c r="T5398" s="159"/>
      <c r="U5398" s="159"/>
    </row>
    <row r="5399" spans="20:21">
      <c r="T5399" s="159"/>
      <c r="U5399" s="159"/>
    </row>
    <row r="5400" spans="20:21">
      <c r="T5400" s="159"/>
      <c r="U5400" s="159"/>
    </row>
    <row r="5401" spans="20:21">
      <c r="T5401" s="159"/>
      <c r="U5401" s="159"/>
    </row>
    <row r="5402" spans="20:21">
      <c r="T5402" s="159"/>
      <c r="U5402" s="159"/>
    </row>
    <row r="5403" spans="20:21">
      <c r="T5403" s="159"/>
      <c r="U5403" s="159"/>
    </row>
    <row r="5404" spans="20:21">
      <c r="T5404" s="159"/>
      <c r="U5404" s="159"/>
    </row>
    <row r="5405" spans="20:21">
      <c r="T5405" s="159"/>
      <c r="U5405" s="159"/>
    </row>
    <row r="5406" spans="20:21">
      <c r="T5406" s="159"/>
      <c r="U5406" s="159"/>
    </row>
    <row r="5407" spans="20:21">
      <c r="T5407" s="159"/>
      <c r="U5407" s="159"/>
    </row>
    <row r="5408" spans="20:21">
      <c r="T5408" s="159"/>
      <c r="U5408" s="159"/>
    </row>
    <row r="5409" spans="20:21">
      <c r="T5409" s="159"/>
      <c r="U5409" s="159"/>
    </row>
    <row r="5410" spans="20:21">
      <c r="T5410" s="159"/>
      <c r="U5410" s="159"/>
    </row>
    <row r="5411" spans="20:21">
      <c r="T5411" s="159"/>
      <c r="U5411" s="159"/>
    </row>
    <row r="5412" spans="20:21">
      <c r="T5412" s="159"/>
      <c r="U5412" s="159"/>
    </row>
    <row r="5413" spans="20:21">
      <c r="T5413" s="159"/>
      <c r="U5413" s="159"/>
    </row>
    <row r="5414" spans="20:21">
      <c r="T5414" s="159"/>
      <c r="U5414" s="159"/>
    </row>
    <row r="5415" spans="20:21">
      <c r="T5415" s="159"/>
      <c r="U5415" s="159"/>
    </row>
    <row r="5416" spans="20:21">
      <c r="T5416" s="159"/>
      <c r="U5416" s="159"/>
    </row>
    <row r="5417" spans="20:21">
      <c r="T5417" s="159"/>
      <c r="U5417" s="159"/>
    </row>
    <row r="5418" spans="20:21">
      <c r="T5418" s="159"/>
      <c r="U5418" s="159"/>
    </row>
    <row r="5419" spans="20:21">
      <c r="T5419" s="159"/>
      <c r="U5419" s="159"/>
    </row>
    <row r="5420" spans="20:21">
      <c r="T5420" s="159"/>
      <c r="U5420" s="159"/>
    </row>
    <row r="5421" spans="20:21">
      <c r="T5421" s="159"/>
      <c r="U5421" s="159"/>
    </row>
    <row r="5422" spans="20:21">
      <c r="T5422" s="159"/>
      <c r="U5422" s="159"/>
    </row>
    <row r="5423" spans="20:21">
      <c r="T5423" s="159"/>
      <c r="U5423" s="159"/>
    </row>
    <row r="5424" spans="20:21">
      <c r="T5424" s="159"/>
      <c r="U5424" s="159"/>
    </row>
    <row r="5425" spans="20:21">
      <c r="T5425" s="159"/>
      <c r="U5425" s="159"/>
    </row>
    <row r="5426" spans="20:21">
      <c r="T5426" s="159"/>
      <c r="U5426" s="159"/>
    </row>
    <row r="5427" spans="20:21">
      <c r="T5427" s="159"/>
      <c r="U5427" s="159"/>
    </row>
    <row r="5428" spans="20:21">
      <c r="T5428" s="159"/>
      <c r="U5428" s="159"/>
    </row>
    <row r="5429" spans="20:21">
      <c r="T5429" s="159"/>
      <c r="U5429" s="159"/>
    </row>
    <row r="5430" spans="20:21">
      <c r="T5430" s="159"/>
      <c r="U5430" s="159"/>
    </row>
    <row r="5431" spans="20:21">
      <c r="T5431" s="159"/>
      <c r="U5431" s="159"/>
    </row>
    <row r="5432" spans="20:21">
      <c r="T5432" s="159"/>
      <c r="U5432" s="159"/>
    </row>
    <row r="5433" spans="20:21">
      <c r="T5433" s="159"/>
      <c r="U5433" s="159"/>
    </row>
    <row r="5434" spans="20:21">
      <c r="T5434" s="159"/>
      <c r="U5434" s="159"/>
    </row>
    <row r="5435" spans="20:21">
      <c r="T5435" s="159"/>
      <c r="U5435" s="159"/>
    </row>
    <row r="5436" spans="20:21">
      <c r="T5436" s="159"/>
      <c r="U5436" s="159"/>
    </row>
    <row r="5437" spans="20:21">
      <c r="T5437" s="159"/>
      <c r="U5437" s="159"/>
    </row>
    <row r="5438" spans="20:21">
      <c r="T5438" s="159"/>
      <c r="U5438" s="159"/>
    </row>
    <row r="5439" spans="20:21">
      <c r="T5439" s="159"/>
      <c r="U5439" s="159"/>
    </row>
    <row r="5440" spans="20:21">
      <c r="T5440" s="159"/>
      <c r="U5440" s="159"/>
    </row>
    <row r="5441" spans="20:21">
      <c r="T5441" s="159"/>
      <c r="U5441" s="159"/>
    </row>
    <row r="5442" spans="20:21">
      <c r="T5442" s="159"/>
      <c r="U5442" s="159"/>
    </row>
    <row r="5443" spans="20:21">
      <c r="T5443" s="159"/>
      <c r="U5443" s="159"/>
    </row>
    <row r="5444" spans="20:21">
      <c r="T5444" s="159"/>
      <c r="U5444" s="159"/>
    </row>
    <row r="5445" spans="20:21">
      <c r="T5445" s="159"/>
      <c r="U5445" s="159"/>
    </row>
    <row r="5446" spans="20:21">
      <c r="T5446" s="159"/>
      <c r="U5446" s="159"/>
    </row>
    <row r="5447" spans="20:21">
      <c r="T5447" s="159"/>
      <c r="U5447" s="159"/>
    </row>
    <row r="5448" spans="20:21">
      <c r="T5448" s="159"/>
      <c r="U5448" s="159"/>
    </row>
    <row r="5449" spans="20:21">
      <c r="T5449" s="159"/>
      <c r="U5449" s="159"/>
    </row>
    <row r="5450" spans="20:21">
      <c r="T5450" s="159"/>
      <c r="U5450" s="159"/>
    </row>
    <row r="5451" spans="20:21">
      <c r="T5451" s="159"/>
      <c r="U5451" s="159"/>
    </row>
    <row r="5452" spans="20:21">
      <c r="T5452" s="159"/>
      <c r="U5452" s="159"/>
    </row>
    <row r="5453" spans="20:21">
      <c r="T5453" s="159"/>
      <c r="U5453" s="159"/>
    </row>
    <row r="5454" spans="20:21">
      <c r="T5454" s="159"/>
      <c r="U5454" s="159"/>
    </row>
    <row r="5455" spans="20:21">
      <c r="T5455" s="159"/>
      <c r="U5455" s="159"/>
    </row>
    <row r="5456" spans="20:21">
      <c r="T5456" s="159"/>
      <c r="U5456" s="159"/>
    </row>
    <row r="5457" spans="20:21">
      <c r="T5457" s="159"/>
      <c r="U5457" s="159"/>
    </row>
    <row r="5458" spans="20:21">
      <c r="T5458" s="159"/>
      <c r="U5458" s="159"/>
    </row>
    <row r="5459" spans="20:21">
      <c r="T5459" s="159"/>
      <c r="U5459" s="159"/>
    </row>
    <row r="5460" spans="20:21">
      <c r="T5460" s="159"/>
      <c r="U5460" s="159"/>
    </row>
    <row r="5461" spans="20:21">
      <c r="T5461" s="159"/>
      <c r="U5461" s="159"/>
    </row>
    <row r="5462" spans="20:21">
      <c r="T5462" s="159"/>
      <c r="U5462" s="159"/>
    </row>
    <row r="5463" spans="20:21">
      <c r="T5463" s="159"/>
      <c r="U5463" s="159"/>
    </row>
    <row r="5464" spans="20:21">
      <c r="T5464" s="159"/>
      <c r="U5464" s="159"/>
    </row>
    <row r="5465" spans="20:21">
      <c r="T5465" s="159"/>
      <c r="U5465" s="159"/>
    </row>
    <row r="5466" spans="20:21">
      <c r="T5466" s="159"/>
      <c r="U5466" s="159"/>
    </row>
    <row r="5467" spans="20:21">
      <c r="T5467" s="159"/>
      <c r="U5467" s="159"/>
    </row>
    <row r="5468" spans="20:21">
      <c r="T5468" s="159"/>
      <c r="U5468" s="159"/>
    </row>
    <row r="5469" spans="20:21">
      <c r="T5469" s="159"/>
      <c r="U5469" s="159"/>
    </row>
    <row r="5470" spans="20:21">
      <c r="T5470" s="159"/>
      <c r="U5470" s="159"/>
    </row>
    <row r="5471" spans="20:21">
      <c r="T5471" s="159"/>
      <c r="U5471" s="159"/>
    </row>
    <row r="5472" spans="20:21">
      <c r="T5472" s="159"/>
      <c r="U5472" s="159"/>
    </row>
    <row r="5473" spans="20:21">
      <c r="T5473" s="159"/>
      <c r="U5473" s="159"/>
    </row>
    <row r="5474" spans="20:21">
      <c r="T5474" s="159"/>
      <c r="U5474" s="159"/>
    </row>
    <row r="5475" spans="20:21">
      <c r="T5475" s="159"/>
      <c r="U5475" s="159"/>
    </row>
    <row r="5476" spans="20:21">
      <c r="T5476" s="159"/>
      <c r="U5476" s="159"/>
    </row>
    <row r="5477" spans="20:21">
      <c r="T5477" s="159"/>
      <c r="U5477" s="159"/>
    </row>
    <row r="5478" spans="20:21">
      <c r="T5478" s="159"/>
      <c r="U5478" s="159"/>
    </row>
    <row r="5479" spans="20:21">
      <c r="T5479" s="159"/>
      <c r="U5479" s="159"/>
    </row>
    <row r="5480" spans="20:21">
      <c r="T5480" s="159"/>
      <c r="U5480" s="159"/>
    </row>
    <row r="5481" spans="20:21">
      <c r="T5481" s="159"/>
      <c r="U5481" s="159"/>
    </row>
    <row r="5482" spans="20:21">
      <c r="T5482" s="159"/>
      <c r="U5482" s="159"/>
    </row>
    <row r="5483" spans="20:21">
      <c r="T5483" s="159"/>
      <c r="U5483" s="159"/>
    </row>
    <row r="5484" spans="20:21">
      <c r="T5484" s="159"/>
      <c r="U5484" s="159"/>
    </row>
    <row r="5485" spans="20:21">
      <c r="T5485" s="159"/>
      <c r="U5485" s="159"/>
    </row>
    <row r="5486" spans="20:21">
      <c r="T5486" s="159"/>
      <c r="U5486" s="159"/>
    </row>
    <row r="5487" spans="20:21">
      <c r="T5487" s="159"/>
      <c r="U5487" s="159"/>
    </row>
    <row r="5488" spans="20:21">
      <c r="T5488" s="159"/>
      <c r="U5488" s="159"/>
    </row>
    <row r="5489" spans="20:21">
      <c r="T5489" s="159"/>
      <c r="U5489" s="159"/>
    </row>
    <row r="5490" spans="20:21">
      <c r="T5490" s="159"/>
      <c r="U5490" s="159"/>
    </row>
    <row r="5491" spans="20:21">
      <c r="T5491" s="159"/>
      <c r="U5491" s="159"/>
    </row>
    <row r="5492" spans="20:21">
      <c r="T5492" s="159"/>
      <c r="U5492" s="159"/>
    </row>
    <row r="5493" spans="20:21">
      <c r="T5493" s="159"/>
      <c r="U5493" s="159"/>
    </row>
    <row r="5494" spans="20:21">
      <c r="T5494" s="159"/>
      <c r="U5494" s="159"/>
    </row>
    <row r="5495" spans="20:21">
      <c r="T5495" s="159"/>
      <c r="U5495" s="159"/>
    </row>
    <row r="5496" spans="20:21">
      <c r="T5496" s="159"/>
      <c r="U5496" s="159"/>
    </row>
    <row r="5497" spans="20:21">
      <c r="T5497" s="159"/>
      <c r="U5497" s="159"/>
    </row>
    <row r="5498" spans="20:21">
      <c r="T5498" s="159"/>
      <c r="U5498" s="159"/>
    </row>
    <row r="5499" spans="20:21">
      <c r="T5499" s="159"/>
      <c r="U5499" s="159"/>
    </row>
    <row r="5500" spans="20:21">
      <c r="T5500" s="159"/>
      <c r="U5500" s="159"/>
    </row>
    <row r="5501" spans="20:21">
      <c r="T5501" s="159"/>
      <c r="U5501" s="159"/>
    </row>
    <row r="5502" spans="20:21">
      <c r="T5502" s="159"/>
      <c r="U5502" s="159"/>
    </row>
    <row r="5503" spans="20:21">
      <c r="T5503" s="159"/>
      <c r="U5503" s="159"/>
    </row>
    <row r="5504" spans="20:21">
      <c r="T5504" s="159"/>
      <c r="U5504" s="159"/>
    </row>
    <row r="5505" spans="20:21">
      <c r="T5505" s="159"/>
      <c r="U5505" s="159"/>
    </row>
    <row r="5506" spans="20:21">
      <c r="T5506" s="159"/>
      <c r="U5506" s="159"/>
    </row>
    <row r="5507" spans="20:21">
      <c r="T5507" s="159"/>
      <c r="U5507" s="159"/>
    </row>
    <row r="5508" spans="20:21">
      <c r="T5508" s="159"/>
      <c r="U5508" s="159"/>
    </row>
    <row r="5509" spans="20:21">
      <c r="T5509" s="159"/>
      <c r="U5509" s="159"/>
    </row>
    <row r="5510" spans="20:21">
      <c r="T5510" s="159"/>
      <c r="U5510" s="159"/>
    </row>
    <row r="5511" spans="20:21">
      <c r="T5511" s="159"/>
      <c r="U5511" s="159"/>
    </row>
    <row r="5512" spans="20:21">
      <c r="T5512" s="159"/>
      <c r="U5512" s="159"/>
    </row>
    <row r="5513" spans="20:21">
      <c r="T5513" s="159"/>
      <c r="U5513" s="159"/>
    </row>
    <row r="5514" spans="20:21">
      <c r="T5514" s="159"/>
      <c r="U5514" s="159"/>
    </row>
    <row r="5515" spans="20:21">
      <c r="T5515" s="159"/>
      <c r="U5515" s="159"/>
    </row>
    <row r="5516" spans="20:21">
      <c r="T5516" s="159"/>
      <c r="U5516" s="159"/>
    </row>
    <row r="5517" spans="20:21">
      <c r="T5517" s="159"/>
      <c r="U5517" s="159"/>
    </row>
    <row r="5518" spans="20:21">
      <c r="T5518" s="159"/>
      <c r="U5518" s="159"/>
    </row>
    <row r="5519" spans="20:21">
      <c r="T5519" s="159"/>
      <c r="U5519" s="159"/>
    </row>
    <row r="5520" spans="20:21">
      <c r="T5520" s="159"/>
      <c r="U5520" s="159"/>
    </row>
    <row r="5521" spans="20:21">
      <c r="T5521" s="159"/>
      <c r="U5521" s="159"/>
    </row>
    <row r="5522" spans="20:21">
      <c r="T5522" s="159"/>
      <c r="U5522" s="159"/>
    </row>
    <row r="5523" spans="20:21">
      <c r="T5523" s="159"/>
      <c r="U5523" s="159"/>
    </row>
    <row r="5524" spans="20:21">
      <c r="T5524" s="159"/>
      <c r="U5524" s="159"/>
    </row>
    <row r="5525" spans="20:21">
      <c r="T5525" s="159"/>
      <c r="U5525" s="159"/>
    </row>
    <row r="5526" spans="20:21">
      <c r="T5526" s="159"/>
      <c r="U5526" s="159"/>
    </row>
    <row r="5527" spans="20:21">
      <c r="T5527" s="159"/>
      <c r="U5527" s="159"/>
    </row>
    <row r="5528" spans="20:21">
      <c r="T5528" s="159"/>
      <c r="U5528" s="159"/>
    </row>
    <row r="5529" spans="20:21">
      <c r="T5529" s="159"/>
      <c r="U5529" s="159"/>
    </row>
    <row r="5530" spans="20:21">
      <c r="T5530" s="159"/>
      <c r="U5530" s="159"/>
    </row>
    <row r="5531" spans="20:21">
      <c r="T5531" s="159"/>
      <c r="U5531" s="159"/>
    </row>
    <row r="5532" spans="20:21">
      <c r="T5532" s="159"/>
      <c r="U5532" s="159"/>
    </row>
    <row r="5533" spans="20:21">
      <c r="T5533" s="159"/>
      <c r="U5533" s="159"/>
    </row>
    <row r="5534" spans="20:21">
      <c r="T5534" s="159"/>
      <c r="U5534" s="159"/>
    </row>
    <row r="5535" spans="20:21">
      <c r="T5535" s="159"/>
      <c r="U5535" s="159"/>
    </row>
    <row r="5536" spans="20:21">
      <c r="T5536" s="159"/>
      <c r="U5536" s="159"/>
    </row>
    <row r="5537" spans="20:21">
      <c r="T5537" s="159"/>
      <c r="U5537" s="159"/>
    </row>
    <row r="5538" spans="20:21">
      <c r="T5538" s="159"/>
      <c r="U5538" s="159"/>
    </row>
    <row r="5539" spans="20:21">
      <c r="T5539" s="159"/>
      <c r="U5539" s="159"/>
    </row>
    <row r="5540" spans="20:21">
      <c r="T5540" s="159"/>
      <c r="U5540" s="159"/>
    </row>
    <row r="5541" spans="20:21">
      <c r="T5541" s="159"/>
      <c r="U5541" s="159"/>
    </row>
    <row r="5542" spans="20:21">
      <c r="T5542" s="159"/>
      <c r="U5542" s="159"/>
    </row>
    <row r="5543" spans="20:21">
      <c r="T5543" s="159"/>
      <c r="U5543" s="159"/>
    </row>
    <row r="5544" spans="20:21">
      <c r="T5544" s="159"/>
      <c r="U5544" s="159"/>
    </row>
    <row r="5545" spans="20:21">
      <c r="T5545" s="159"/>
      <c r="U5545" s="159"/>
    </row>
    <row r="5546" spans="20:21">
      <c r="T5546" s="159"/>
      <c r="U5546" s="159"/>
    </row>
    <row r="5547" spans="20:21">
      <c r="T5547" s="159"/>
      <c r="U5547" s="159"/>
    </row>
    <row r="5548" spans="20:21">
      <c r="T5548" s="159"/>
      <c r="U5548" s="159"/>
    </row>
    <row r="5549" spans="20:21">
      <c r="T5549" s="159"/>
      <c r="U5549" s="159"/>
    </row>
    <row r="5550" spans="20:21">
      <c r="T5550" s="159"/>
      <c r="U5550" s="159"/>
    </row>
    <row r="5551" spans="20:21">
      <c r="T5551" s="159"/>
      <c r="U5551" s="159"/>
    </row>
    <row r="5552" spans="20:21">
      <c r="T5552" s="159"/>
      <c r="U5552" s="159"/>
    </row>
    <row r="5553" spans="20:21">
      <c r="T5553" s="159"/>
      <c r="U5553" s="159"/>
    </row>
    <row r="5554" spans="20:21">
      <c r="T5554" s="159"/>
      <c r="U5554" s="159"/>
    </row>
    <row r="5555" spans="20:21">
      <c r="T5555" s="159"/>
      <c r="U5555" s="159"/>
    </row>
    <row r="5556" spans="20:21">
      <c r="T5556" s="159"/>
      <c r="U5556" s="159"/>
    </row>
    <row r="5557" spans="20:21">
      <c r="T5557" s="159"/>
      <c r="U5557" s="159"/>
    </row>
    <row r="5558" spans="20:21">
      <c r="T5558" s="159"/>
      <c r="U5558" s="159"/>
    </row>
    <row r="5559" spans="20:21">
      <c r="T5559" s="159"/>
      <c r="U5559" s="159"/>
    </row>
    <row r="5560" spans="20:21">
      <c r="T5560" s="159"/>
      <c r="U5560" s="159"/>
    </row>
    <row r="5561" spans="20:21">
      <c r="T5561" s="159"/>
      <c r="U5561" s="159"/>
    </row>
    <row r="5562" spans="20:21">
      <c r="T5562" s="159"/>
      <c r="U5562" s="159"/>
    </row>
    <row r="5563" spans="20:21">
      <c r="T5563" s="159"/>
      <c r="U5563" s="159"/>
    </row>
    <row r="5564" spans="20:21">
      <c r="T5564" s="159"/>
      <c r="U5564" s="159"/>
    </row>
    <row r="5565" spans="20:21">
      <c r="T5565" s="159"/>
      <c r="U5565" s="159"/>
    </row>
    <row r="5566" spans="20:21">
      <c r="T5566" s="159"/>
      <c r="U5566" s="159"/>
    </row>
    <row r="5567" spans="20:21">
      <c r="T5567" s="159"/>
      <c r="U5567" s="159"/>
    </row>
    <row r="5568" spans="20:21">
      <c r="T5568" s="159"/>
      <c r="U5568" s="159"/>
    </row>
    <row r="5569" spans="20:21">
      <c r="T5569" s="159"/>
      <c r="U5569" s="159"/>
    </row>
    <row r="5570" spans="20:21">
      <c r="T5570" s="159"/>
      <c r="U5570" s="159"/>
    </row>
    <row r="5571" spans="20:21">
      <c r="T5571" s="159"/>
      <c r="U5571" s="159"/>
    </row>
    <row r="5572" spans="20:21">
      <c r="T5572" s="159"/>
      <c r="U5572" s="159"/>
    </row>
    <row r="5573" spans="20:21">
      <c r="T5573" s="159"/>
      <c r="U5573" s="159"/>
    </row>
    <row r="5574" spans="20:21">
      <c r="T5574" s="159"/>
      <c r="U5574" s="159"/>
    </row>
    <row r="5575" spans="20:21">
      <c r="T5575" s="159"/>
      <c r="U5575" s="159"/>
    </row>
    <row r="5576" spans="20:21">
      <c r="T5576" s="159"/>
      <c r="U5576" s="159"/>
    </row>
    <row r="5577" spans="20:21">
      <c r="T5577" s="159"/>
      <c r="U5577" s="159"/>
    </row>
    <row r="5578" spans="20:21">
      <c r="T5578" s="159"/>
      <c r="U5578" s="159"/>
    </row>
    <row r="5579" spans="20:21">
      <c r="T5579" s="159"/>
      <c r="U5579" s="159"/>
    </row>
    <row r="5580" spans="20:21">
      <c r="T5580" s="159"/>
      <c r="U5580" s="159"/>
    </row>
    <row r="5581" spans="20:21">
      <c r="T5581" s="159"/>
      <c r="U5581" s="159"/>
    </row>
    <row r="5582" spans="20:21">
      <c r="T5582" s="159"/>
      <c r="U5582" s="159"/>
    </row>
    <row r="5583" spans="20:21">
      <c r="T5583" s="159"/>
      <c r="U5583" s="159"/>
    </row>
    <row r="5584" spans="20:21">
      <c r="T5584" s="159"/>
      <c r="U5584" s="159"/>
    </row>
    <row r="5585" spans="20:21">
      <c r="T5585" s="159"/>
      <c r="U5585" s="159"/>
    </row>
    <row r="5586" spans="20:21">
      <c r="T5586" s="159"/>
      <c r="U5586" s="159"/>
    </row>
    <row r="5587" spans="20:21">
      <c r="T5587" s="159"/>
      <c r="U5587" s="159"/>
    </row>
    <row r="5588" spans="20:21">
      <c r="T5588" s="159"/>
      <c r="U5588" s="159"/>
    </row>
    <row r="5589" spans="20:21">
      <c r="T5589" s="159"/>
      <c r="U5589" s="159"/>
    </row>
    <row r="5590" spans="20:21">
      <c r="T5590" s="159"/>
      <c r="U5590" s="159"/>
    </row>
    <row r="5591" spans="20:21">
      <c r="T5591" s="159"/>
      <c r="U5591" s="159"/>
    </row>
    <row r="5592" spans="20:21">
      <c r="T5592" s="159"/>
      <c r="U5592" s="159"/>
    </row>
    <row r="5593" spans="20:21">
      <c r="T5593" s="159"/>
      <c r="U5593" s="159"/>
    </row>
    <row r="5594" spans="20:21">
      <c r="T5594" s="159"/>
      <c r="U5594" s="159"/>
    </row>
    <row r="5595" spans="20:21">
      <c r="T5595" s="159"/>
      <c r="U5595" s="159"/>
    </row>
    <row r="5596" spans="20:21">
      <c r="T5596" s="159"/>
      <c r="U5596" s="159"/>
    </row>
    <row r="5597" spans="20:21">
      <c r="T5597" s="159"/>
      <c r="U5597" s="159"/>
    </row>
    <row r="5598" spans="20:21">
      <c r="T5598" s="159"/>
      <c r="U5598" s="159"/>
    </row>
    <row r="5599" spans="20:21">
      <c r="T5599" s="159"/>
      <c r="U5599" s="159"/>
    </row>
    <row r="5600" spans="20:21">
      <c r="T5600" s="159"/>
      <c r="U5600" s="159"/>
    </row>
    <row r="5601" spans="20:21">
      <c r="T5601" s="159"/>
      <c r="U5601" s="159"/>
    </row>
    <row r="5602" spans="20:21">
      <c r="T5602" s="159"/>
      <c r="U5602" s="159"/>
    </row>
    <row r="5603" spans="20:21">
      <c r="T5603" s="159"/>
      <c r="U5603" s="159"/>
    </row>
    <row r="5604" spans="20:21">
      <c r="T5604" s="159"/>
      <c r="U5604" s="159"/>
    </row>
    <row r="5605" spans="20:21">
      <c r="T5605" s="159"/>
      <c r="U5605" s="159"/>
    </row>
    <row r="5606" spans="20:21">
      <c r="T5606" s="159"/>
      <c r="U5606" s="159"/>
    </row>
    <row r="5607" spans="20:21">
      <c r="T5607" s="159"/>
      <c r="U5607" s="159"/>
    </row>
    <row r="5608" spans="20:21">
      <c r="T5608" s="159"/>
      <c r="U5608" s="159"/>
    </row>
    <row r="5609" spans="20:21">
      <c r="T5609" s="159"/>
      <c r="U5609" s="159"/>
    </row>
    <row r="5610" spans="20:21">
      <c r="T5610" s="159"/>
      <c r="U5610" s="159"/>
    </row>
    <row r="5611" spans="20:21">
      <c r="T5611" s="159"/>
      <c r="U5611" s="159"/>
    </row>
    <row r="5612" spans="20:21">
      <c r="T5612" s="159"/>
      <c r="U5612" s="159"/>
    </row>
    <row r="5613" spans="20:21">
      <c r="T5613" s="159"/>
      <c r="U5613" s="159"/>
    </row>
    <row r="5614" spans="20:21">
      <c r="T5614" s="159"/>
      <c r="U5614" s="159"/>
    </row>
    <row r="5615" spans="20:21">
      <c r="T5615" s="159"/>
      <c r="U5615" s="159"/>
    </row>
    <row r="5616" spans="20:21">
      <c r="T5616" s="159"/>
      <c r="U5616" s="159"/>
    </row>
    <row r="5617" spans="20:21">
      <c r="T5617" s="159"/>
      <c r="U5617" s="159"/>
    </row>
    <row r="5618" spans="20:21">
      <c r="T5618" s="159"/>
      <c r="U5618" s="159"/>
    </row>
    <row r="5619" spans="20:21">
      <c r="T5619" s="159"/>
      <c r="U5619" s="159"/>
    </row>
    <row r="5620" spans="20:21">
      <c r="T5620" s="159"/>
      <c r="U5620" s="159"/>
    </row>
    <row r="5621" spans="20:21">
      <c r="T5621" s="159"/>
      <c r="U5621" s="159"/>
    </row>
    <row r="5622" spans="20:21">
      <c r="T5622" s="159"/>
      <c r="U5622" s="159"/>
    </row>
    <row r="5623" spans="20:21">
      <c r="T5623" s="159"/>
      <c r="U5623" s="159"/>
    </row>
    <row r="5624" spans="20:21">
      <c r="T5624" s="159"/>
      <c r="U5624" s="159"/>
    </row>
    <row r="5625" spans="20:21">
      <c r="T5625" s="159"/>
      <c r="U5625" s="159"/>
    </row>
    <row r="5626" spans="20:21">
      <c r="T5626" s="159"/>
      <c r="U5626" s="159"/>
    </row>
    <row r="5627" spans="20:21">
      <c r="T5627" s="159"/>
      <c r="U5627" s="159"/>
    </row>
    <row r="5628" spans="20:21">
      <c r="T5628" s="159"/>
      <c r="U5628" s="159"/>
    </row>
    <row r="5629" spans="20:21">
      <c r="T5629" s="159"/>
      <c r="U5629" s="159"/>
    </row>
    <row r="5630" spans="20:21">
      <c r="T5630" s="159"/>
      <c r="U5630" s="159"/>
    </row>
    <row r="5631" spans="20:21">
      <c r="T5631" s="159"/>
      <c r="U5631" s="159"/>
    </row>
    <row r="5632" spans="20:21">
      <c r="T5632" s="159"/>
      <c r="U5632" s="159"/>
    </row>
    <row r="5633" spans="20:21">
      <c r="T5633" s="159"/>
      <c r="U5633" s="159"/>
    </row>
    <row r="5634" spans="20:21">
      <c r="T5634" s="159"/>
      <c r="U5634" s="159"/>
    </row>
    <row r="5635" spans="20:21">
      <c r="T5635" s="159"/>
      <c r="U5635" s="159"/>
    </row>
    <row r="5636" spans="20:21">
      <c r="T5636" s="159"/>
      <c r="U5636" s="159"/>
    </row>
    <row r="5637" spans="20:21">
      <c r="T5637" s="159"/>
      <c r="U5637" s="159"/>
    </row>
    <row r="5638" spans="20:21">
      <c r="T5638" s="159"/>
      <c r="U5638" s="159"/>
    </row>
    <row r="5639" spans="20:21">
      <c r="T5639" s="159"/>
      <c r="U5639" s="159"/>
    </row>
    <row r="5640" spans="20:21">
      <c r="T5640" s="159"/>
      <c r="U5640" s="159"/>
    </row>
    <row r="5641" spans="20:21">
      <c r="T5641" s="159"/>
      <c r="U5641" s="159"/>
    </row>
    <row r="5642" spans="20:21">
      <c r="T5642" s="159"/>
      <c r="U5642" s="159"/>
    </row>
    <row r="5643" spans="20:21">
      <c r="T5643" s="159"/>
      <c r="U5643" s="159"/>
    </row>
    <row r="5644" spans="20:21">
      <c r="T5644" s="159"/>
      <c r="U5644" s="159"/>
    </row>
    <row r="5645" spans="20:21">
      <c r="T5645" s="159"/>
      <c r="U5645" s="159"/>
    </row>
    <row r="5646" spans="20:21">
      <c r="T5646" s="159"/>
      <c r="U5646" s="159"/>
    </row>
    <row r="5647" spans="20:21">
      <c r="T5647" s="159"/>
      <c r="U5647" s="159"/>
    </row>
    <row r="5648" spans="20:21">
      <c r="T5648" s="159"/>
      <c r="U5648" s="159"/>
    </row>
    <row r="5649" spans="20:21">
      <c r="T5649" s="159"/>
      <c r="U5649" s="159"/>
    </row>
    <row r="5650" spans="20:21">
      <c r="T5650" s="159"/>
      <c r="U5650" s="159"/>
    </row>
    <row r="5651" spans="20:21">
      <c r="T5651" s="159"/>
      <c r="U5651" s="159"/>
    </row>
    <row r="5652" spans="20:21">
      <c r="T5652" s="159"/>
      <c r="U5652" s="159"/>
    </row>
    <row r="5653" spans="20:21">
      <c r="T5653" s="159"/>
      <c r="U5653" s="159"/>
    </row>
    <row r="5654" spans="20:21">
      <c r="T5654" s="159"/>
      <c r="U5654" s="159"/>
    </row>
    <row r="5655" spans="20:21">
      <c r="T5655" s="159"/>
      <c r="U5655" s="159"/>
    </row>
    <row r="5656" spans="20:21">
      <c r="T5656" s="159"/>
      <c r="U5656" s="159"/>
    </row>
    <row r="5657" spans="20:21">
      <c r="T5657" s="159"/>
      <c r="U5657" s="159"/>
    </row>
    <row r="5658" spans="20:21">
      <c r="T5658" s="159"/>
      <c r="U5658" s="159"/>
    </row>
    <row r="5659" spans="20:21">
      <c r="T5659" s="159"/>
      <c r="U5659" s="159"/>
    </row>
    <row r="5660" spans="20:21">
      <c r="T5660" s="159"/>
      <c r="U5660" s="159"/>
    </row>
    <row r="5661" spans="20:21">
      <c r="T5661" s="159"/>
      <c r="U5661" s="159"/>
    </row>
    <row r="5662" spans="20:21">
      <c r="T5662" s="159"/>
      <c r="U5662" s="159"/>
    </row>
    <row r="5663" spans="20:21">
      <c r="T5663" s="159"/>
      <c r="U5663" s="159"/>
    </row>
    <row r="5664" spans="20:21">
      <c r="T5664" s="159"/>
      <c r="U5664" s="159"/>
    </row>
    <row r="5665" spans="20:21">
      <c r="T5665" s="159"/>
      <c r="U5665" s="159"/>
    </row>
    <row r="5666" spans="20:21">
      <c r="T5666" s="159"/>
      <c r="U5666" s="159"/>
    </row>
    <row r="5667" spans="20:21">
      <c r="T5667" s="159"/>
      <c r="U5667" s="159"/>
    </row>
    <row r="5668" spans="20:21">
      <c r="T5668" s="159"/>
      <c r="U5668" s="159"/>
    </row>
    <row r="5669" spans="20:21">
      <c r="T5669" s="159"/>
      <c r="U5669" s="159"/>
    </row>
    <row r="5670" spans="20:21">
      <c r="T5670" s="159"/>
      <c r="U5670" s="159"/>
    </row>
    <row r="5671" spans="20:21">
      <c r="T5671" s="159"/>
      <c r="U5671" s="159"/>
    </row>
    <row r="5672" spans="20:21">
      <c r="T5672" s="159"/>
      <c r="U5672" s="159"/>
    </row>
    <row r="5673" spans="20:21">
      <c r="T5673" s="159"/>
      <c r="U5673" s="159"/>
    </row>
    <row r="5674" spans="20:21">
      <c r="T5674" s="159"/>
      <c r="U5674" s="159"/>
    </row>
    <row r="5675" spans="20:21">
      <c r="T5675" s="159"/>
      <c r="U5675" s="159"/>
    </row>
    <row r="5676" spans="20:21">
      <c r="T5676" s="159"/>
      <c r="U5676" s="159"/>
    </row>
    <row r="5677" spans="20:21">
      <c r="T5677" s="159"/>
      <c r="U5677" s="159"/>
    </row>
    <row r="5678" spans="20:21">
      <c r="T5678" s="159"/>
      <c r="U5678" s="159"/>
    </row>
    <row r="5679" spans="20:21">
      <c r="T5679" s="159"/>
      <c r="U5679" s="159"/>
    </row>
    <row r="5680" spans="20:21">
      <c r="T5680" s="159"/>
      <c r="U5680" s="159"/>
    </row>
    <row r="5681" spans="20:21">
      <c r="T5681" s="159"/>
      <c r="U5681" s="159"/>
    </row>
    <row r="5682" spans="20:21">
      <c r="T5682" s="159"/>
      <c r="U5682" s="159"/>
    </row>
    <row r="5683" spans="20:21">
      <c r="T5683" s="159"/>
      <c r="U5683" s="159"/>
    </row>
    <row r="5684" spans="20:21">
      <c r="T5684" s="159"/>
      <c r="U5684" s="159"/>
    </row>
    <row r="5685" spans="20:21">
      <c r="T5685" s="159"/>
      <c r="U5685" s="159"/>
    </row>
    <row r="5686" spans="20:21">
      <c r="T5686" s="159"/>
      <c r="U5686" s="159"/>
    </row>
    <row r="5687" spans="20:21">
      <c r="T5687" s="159"/>
      <c r="U5687" s="159"/>
    </row>
    <row r="5688" spans="20:21">
      <c r="T5688" s="159"/>
      <c r="U5688" s="159"/>
    </row>
    <row r="5689" spans="20:21">
      <c r="T5689" s="159"/>
      <c r="U5689" s="159"/>
    </row>
    <row r="5690" spans="20:21">
      <c r="T5690" s="159"/>
      <c r="U5690" s="159"/>
    </row>
    <row r="5691" spans="20:21">
      <c r="T5691" s="159"/>
      <c r="U5691" s="159"/>
    </row>
    <row r="5692" spans="20:21">
      <c r="T5692" s="159"/>
      <c r="U5692" s="159"/>
    </row>
    <row r="5693" spans="20:21">
      <c r="T5693" s="159"/>
      <c r="U5693" s="159"/>
    </row>
    <row r="5694" spans="20:21">
      <c r="T5694" s="159"/>
      <c r="U5694" s="159"/>
    </row>
    <row r="5695" spans="20:21">
      <c r="T5695" s="159"/>
      <c r="U5695" s="159"/>
    </row>
    <row r="5696" spans="20:21">
      <c r="T5696" s="159"/>
      <c r="U5696" s="159"/>
    </row>
    <row r="5697" spans="20:21">
      <c r="T5697" s="159"/>
      <c r="U5697" s="159"/>
    </row>
    <row r="5698" spans="20:21">
      <c r="T5698" s="159"/>
      <c r="U5698" s="159"/>
    </row>
    <row r="5699" spans="20:21">
      <c r="T5699" s="159"/>
      <c r="U5699" s="159"/>
    </row>
    <row r="5700" spans="20:21">
      <c r="T5700" s="159"/>
      <c r="U5700" s="159"/>
    </row>
    <row r="5701" spans="20:21">
      <c r="T5701" s="159"/>
      <c r="U5701" s="159"/>
    </row>
    <row r="5702" spans="20:21">
      <c r="T5702" s="159"/>
      <c r="U5702" s="159"/>
    </row>
    <row r="5703" spans="20:21">
      <c r="T5703" s="159"/>
      <c r="U5703" s="159"/>
    </row>
    <row r="5704" spans="20:21">
      <c r="T5704" s="159"/>
      <c r="U5704" s="159"/>
    </row>
    <row r="5705" spans="20:21">
      <c r="T5705" s="159"/>
      <c r="U5705" s="159"/>
    </row>
    <row r="5706" spans="20:21">
      <c r="T5706" s="159"/>
      <c r="U5706" s="159"/>
    </row>
    <row r="5707" spans="20:21">
      <c r="T5707" s="159"/>
      <c r="U5707" s="159"/>
    </row>
    <row r="5708" spans="20:21">
      <c r="T5708" s="159"/>
      <c r="U5708" s="159"/>
    </row>
    <row r="5709" spans="20:21">
      <c r="T5709" s="159"/>
      <c r="U5709" s="159"/>
    </row>
    <row r="5710" spans="20:21">
      <c r="T5710" s="159"/>
      <c r="U5710" s="159"/>
    </row>
    <row r="5711" spans="20:21">
      <c r="T5711" s="159"/>
      <c r="U5711" s="159"/>
    </row>
    <row r="5712" spans="20:21">
      <c r="T5712" s="159"/>
      <c r="U5712" s="159"/>
    </row>
    <row r="5713" spans="20:21">
      <c r="T5713" s="159"/>
      <c r="U5713" s="159"/>
    </row>
    <row r="5714" spans="20:21">
      <c r="T5714" s="159"/>
      <c r="U5714" s="159"/>
    </row>
    <row r="5715" spans="20:21">
      <c r="T5715" s="159"/>
      <c r="U5715" s="159"/>
    </row>
    <row r="5716" spans="20:21">
      <c r="T5716" s="159"/>
      <c r="U5716" s="159"/>
    </row>
    <row r="5717" spans="20:21">
      <c r="T5717" s="159"/>
      <c r="U5717" s="159"/>
    </row>
    <row r="5718" spans="20:21">
      <c r="T5718" s="159"/>
      <c r="U5718" s="159"/>
    </row>
    <row r="5719" spans="20:21">
      <c r="T5719" s="159"/>
      <c r="U5719" s="159"/>
    </row>
    <row r="5720" spans="20:21">
      <c r="T5720" s="159"/>
      <c r="U5720" s="159"/>
    </row>
    <row r="5721" spans="20:21">
      <c r="T5721" s="159"/>
      <c r="U5721" s="159"/>
    </row>
    <row r="5722" spans="20:21">
      <c r="T5722" s="159"/>
      <c r="U5722" s="159"/>
    </row>
    <row r="5723" spans="20:21">
      <c r="T5723" s="159"/>
      <c r="U5723" s="159"/>
    </row>
    <row r="5724" spans="20:21">
      <c r="T5724" s="159"/>
      <c r="U5724" s="159"/>
    </row>
    <row r="5725" spans="20:21">
      <c r="T5725" s="159"/>
      <c r="U5725" s="159"/>
    </row>
    <row r="5726" spans="20:21">
      <c r="T5726" s="159"/>
      <c r="U5726" s="159"/>
    </row>
    <row r="5727" spans="20:21">
      <c r="T5727" s="159"/>
      <c r="U5727" s="159"/>
    </row>
    <row r="5728" spans="20:21">
      <c r="T5728" s="159"/>
      <c r="U5728" s="159"/>
    </row>
    <row r="5729" spans="20:21">
      <c r="T5729" s="159"/>
      <c r="U5729" s="159"/>
    </row>
    <row r="5730" spans="20:21">
      <c r="T5730" s="159"/>
      <c r="U5730" s="159"/>
    </row>
    <row r="5731" spans="20:21">
      <c r="T5731" s="159"/>
      <c r="U5731" s="159"/>
    </row>
    <row r="5732" spans="20:21">
      <c r="T5732" s="159"/>
      <c r="U5732" s="159"/>
    </row>
    <row r="5733" spans="20:21">
      <c r="T5733" s="159"/>
      <c r="U5733" s="159"/>
    </row>
    <row r="5734" spans="20:21">
      <c r="T5734" s="159"/>
      <c r="U5734" s="159"/>
    </row>
    <row r="5735" spans="20:21">
      <c r="T5735" s="159"/>
      <c r="U5735" s="159"/>
    </row>
    <row r="5736" spans="20:21">
      <c r="T5736" s="159"/>
      <c r="U5736" s="159"/>
    </row>
    <row r="5737" spans="20:21">
      <c r="T5737" s="159"/>
      <c r="U5737" s="159"/>
    </row>
    <row r="5738" spans="20:21">
      <c r="T5738" s="159"/>
      <c r="U5738" s="159"/>
    </row>
    <row r="5739" spans="20:21">
      <c r="T5739" s="159"/>
      <c r="U5739" s="159"/>
    </row>
    <row r="5740" spans="20:21">
      <c r="T5740" s="159"/>
      <c r="U5740" s="159"/>
    </row>
    <row r="5741" spans="20:21">
      <c r="T5741" s="159"/>
      <c r="U5741" s="159"/>
    </row>
    <row r="5742" spans="20:21">
      <c r="T5742" s="159"/>
      <c r="U5742" s="159"/>
    </row>
    <row r="5743" spans="20:21">
      <c r="T5743" s="159"/>
      <c r="U5743" s="159"/>
    </row>
    <row r="5744" spans="20:21">
      <c r="T5744" s="159"/>
      <c r="U5744" s="159"/>
    </row>
    <row r="5745" spans="20:21">
      <c r="T5745" s="159"/>
      <c r="U5745" s="159"/>
    </row>
    <row r="5746" spans="20:21">
      <c r="T5746" s="159"/>
      <c r="U5746" s="159"/>
    </row>
    <row r="5747" spans="20:21">
      <c r="T5747" s="159"/>
      <c r="U5747" s="159"/>
    </row>
    <row r="5748" spans="20:21">
      <c r="T5748" s="159"/>
      <c r="U5748" s="159"/>
    </row>
    <row r="5749" spans="20:21">
      <c r="T5749" s="159"/>
      <c r="U5749" s="159"/>
    </row>
    <row r="5750" spans="20:21">
      <c r="T5750" s="159"/>
      <c r="U5750" s="159"/>
    </row>
    <row r="5751" spans="20:21">
      <c r="T5751" s="159"/>
      <c r="U5751" s="159"/>
    </row>
    <row r="5752" spans="20:21">
      <c r="T5752" s="159"/>
      <c r="U5752" s="159"/>
    </row>
    <row r="5753" spans="20:21">
      <c r="T5753" s="159"/>
      <c r="U5753" s="159"/>
    </row>
    <row r="5754" spans="20:21">
      <c r="T5754" s="159"/>
      <c r="U5754" s="159"/>
    </row>
    <row r="5755" spans="20:21">
      <c r="T5755" s="159"/>
      <c r="U5755" s="159"/>
    </row>
    <row r="5756" spans="20:21">
      <c r="T5756" s="159"/>
      <c r="U5756" s="159"/>
    </row>
    <row r="5757" spans="20:21">
      <c r="T5757" s="159"/>
      <c r="U5757" s="159"/>
    </row>
    <row r="5758" spans="20:21">
      <c r="T5758" s="159"/>
      <c r="U5758" s="159"/>
    </row>
    <row r="5759" spans="20:21">
      <c r="T5759" s="159"/>
      <c r="U5759" s="159"/>
    </row>
    <row r="5760" spans="20:21">
      <c r="T5760" s="159"/>
      <c r="U5760" s="159"/>
    </row>
    <row r="5761" spans="20:21">
      <c r="T5761" s="159"/>
      <c r="U5761" s="159"/>
    </row>
    <row r="5762" spans="20:21">
      <c r="T5762" s="159"/>
      <c r="U5762" s="159"/>
    </row>
    <row r="5763" spans="20:21">
      <c r="T5763" s="159"/>
      <c r="U5763" s="159"/>
    </row>
    <row r="5764" spans="20:21">
      <c r="T5764" s="159"/>
      <c r="U5764" s="159"/>
    </row>
    <row r="5765" spans="20:21">
      <c r="T5765" s="159"/>
      <c r="U5765" s="159"/>
    </row>
    <row r="5766" spans="20:21">
      <c r="T5766" s="159"/>
      <c r="U5766" s="159"/>
    </row>
    <row r="5767" spans="20:21">
      <c r="T5767" s="159"/>
      <c r="U5767" s="159"/>
    </row>
    <row r="5768" spans="20:21">
      <c r="T5768" s="159"/>
      <c r="U5768" s="159"/>
    </row>
    <row r="5769" spans="20:21">
      <c r="T5769" s="159"/>
      <c r="U5769" s="159"/>
    </row>
    <row r="5770" spans="20:21">
      <c r="T5770" s="159"/>
      <c r="U5770" s="159"/>
    </row>
    <row r="5771" spans="20:21">
      <c r="T5771" s="159"/>
      <c r="U5771" s="159"/>
    </row>
    <row r="5772" spans="20:21">
      <c r="T5772" s="159"/>
      <c r="U5772" s="159"/>
    </row>
    <row r="5773" spans="20:21">
      <c r="T5773" s="159"/>
      <c r="U5773" s="159"/>
    </row>
    <row r="5774" spans="20:21">
      <c r="T5774" s="159"/>
      <c r="U5774" s="159"/>
    </row>
    <row r="5775" spans="20:21">
      <c r="T5775" s="159"/>
      <c r="U5775" s="159"/>
    </row>
    <row r="5776" spans="20:21">
      <c r="T5776" s="159"/>
      <c r="U5776" s="159"/>
    </row>
    <row r="5777" spans="20:21">
      <c r="T5777" s="159"/>
      <c r="U5777" s="159"/>
    </row>
    <row r="5778" spans="20:21">
      <c r="T5778" s="159"/>
      <c r="U5778" s="159"/>
    </row>
    <row r="5779" spans="20:21">
      <c r="T5779" s="159"/>
      <c r="U5779" s="159"/>
    </row>
    <row r="5780" spans="20:21">
      <c r="T5780" s="159"/>
      <c r="U5780" s="159"/>
    </row>
    <row r="5781" spans="20:21">
      <c r="T5781" s="159"/>
      <c r="U5781" s="159"/>
    </row>
    <row r="5782" spans="20:21">
      <c r="T5782" s="159"/>
      <c r="U5782" s="159"/>
    </row>
    <row r="5783" spans="20:21">
      <c r="T5783" s="159"/>
      <c r="U5783" s="159"/>
    </row>
    <row r="5784" spans="20:21">
      <c r="T5784" s="159"/>
      <c r="U5784" s="159"/>
    </row>
    <row r="5785" spans="20:21">
      <c r="T5785" s="159"/>
      <c r="U5785" s="159"/>
    </row>
    <row r="5786" spans="20:21">
      <c r="T5786" s="159"/>
      <c r="U5786" s="159"/>
    </row>
    <row r="5787" spans="20:21">
      <c r="T5787" s="159"/>
      <c r="U5787" s="159"/>
    </row>
    <row r="5788" spans="20:21">
      <c r="T5788" s="159"/>
      <c r="U5788" s="159"/>
    </row>
    <row r="5789" spans="20:21">
      <c r="T5789" s="159"/>
      <c r="U5789" s="159"/>
    </row>
    <row r="5790" spans="20:21">
      <c r="T5790" s="159"/>
      <c r="U5790" s="159"/>
    </row>
    <row r="5791" spans="20:21">
      <c r="T5791" s="159"/>
      <c r="U5791" s="159"/>
    </row>
    <row r="5792" spans="20:21">
      <c r="T5792" s="159"/>
      <c r="U5792" s="159"/>
    </row>
    <row r="5793" spans="20:21">
      <c r="T5793" s="159"/>
      <c r="U5793" s="159"/>
    </row>
    <row r="5794" spans="20:21">
      <c r="T5794" s="159"/>
      <c r="U5794" s="159"/>
    </row>
    <row r="5795" spans="20:21">
      <c r="T5795" s="159"/>
      <c r="U5795" s="159"/>
    </row>
    <row r="5796" spans="20:21">
      <c r="T5796" s="159"/>
      <c r="U5796" s="159"/>
    </row>
    <row r="5797" spans="20:21">
      <c r="T5797" s="159"/>
      <c r="U5797" s="159"/>
    </row>
    <row r="5798" spans="20:21">
      <c r="T5798" s="159"/>
      <c r="U5798" s="159"/>
    </row>
    <row r="5799" spans="20:21">
      <c r="T5799" s="159"/>
      <c r="U5799" s="159"/>
    </row>
    <row r="5800" spans="20:21">
      <c r="T5800" s="159"/>
      <c r="U5800" s="159"/>
    </row>
    <row r="5801" spans="20:21">
      <c r="T5801" s="159"/>
      <c r="U5801" s="159"/>
    </row>
    <row r="5802" spans="20:21">
      <c r="T5802" s="159"/>
      <c r="U5802" s="159"/>
    </row>
    <row r="5803" spans="20:21">
      <c r="T5803" s="159"/>
      <c r="U5803" s="159"/>
    </row>
    <row r="5804" spans="20:21">
      <c r="T5804" s="159"/>
      <c r="U5804" s="159"/>
    </row>
    <row r="5805" spans="20:21">
      <c r="T5805" s="159"/>
      <c r="U5805" s="159"/>
    </row>
    <row r="5806" spans="20:21">
      <c r="T5806" s="159"/>
      <c r="U5806" s="159"/>
    </row>
    <row r="5807" spans="20:21">
      <c r="T5807" s="159"/>
      <c r="U5807" s="159"/>
    </row>
    <row r="5808" spans="20:21">
      <c r="T5808" s="159"/>
      <c r="U5808" s="159"/>
    </row>
    <row r="5809" spans="20:21">
      <c r="T5809" s="159"/>
      <c r="U5809" s="159"/>
    </row>
    <row r="5810" spans="20:21">
      <c r="T5810" s="159"/>
      <c r="U5810" s="159"/>
    </row>
    <row r="5811" spans="20:21">
      <c r="T5811" s="159"/>
      <c r="U5811" s="159"/>
    </row>
    <row r="5812" spans="20:21">
      <c r="T5812" s="159"/>
      <c r="U5812" s="159"/>
    </row>
    <row r="5813" spans="20:21">
      <c r="T5813" s="159"/>
      <c r="U5813" s="159"/>
    </row>
    <row r="5814" spans="20:21">
      <c r="T5814" s="159"/>
      <c r="U5814" s="159"/>
    </row>
    <row r="5815" spans="20:21">
      <c r="T5815" s="159"/>
      <c r="U5815" s="159"/>
    </row>
    <row r="5816" spans="20:21">
      <c r="T5816" s="159"/>
      <c r="U5816" s="159"/>
    </row>
    <row r="5817" spans="20:21">
      <c r="T5817" s="159"/>
      <c r="U5817" s="159"/>
    </row>
    <row r="5818" spans="20:21">
      <c r="T5818" s="159"/>
      <c r="U5818" s="159"/>
    </row>
    <row r="5819" spans="20:21">
      <c r="T5819" s="159"/>
      <c r="U5819" s="159"/>
    </row>
    <row r="5820" spans="20:21">
      <c r="T5820" s="159"/>
      <c r="U5820" s="159"/>
    </row>
    <row r="5821" spans="20:21">
      <c r="T5821" s="159"/>
      <c r="U5821" s="159"/>
    </row>
    <row r="5822" spans="20:21">
      <c r="T5822" s="159"/>
      <c r="U5822" s="159"/>
    </row>
    <row r="5823" spans="20:21">
      <c r="T5823" s="159"/>
      <c r="U5823" s="159"/>
    </row>
    <row r="5824" spans="20:21">
      <c r="T5824" s="159"/>
      <c r="U5824" s="159"/>
    </row>
    <row r="5825" spans="20:21">
      <c r="T5825" s="159"/>
      <c r="U5825" s="159"/>
    </row>
    <row r="5826" spans="20:21">
      <c r="T5826" s="159"/>
      <c r="U5826" s="159"/>
    </row>
    <row r="5827" spans="20:21">
      <c r="T5827" s="159"/>
      <c r="U5827" s="159"/>
    </row>
    <row r="5828" spans="20:21">
      <c r="T5828" s="159"/>
      <c r="U5828" s="159"/>
    </row>
    <row r="5829" spans="20:21">
      <c r="T5829" s="159"/>
      <c r="U5829" s="159"/>
    </row>
    <row r="5830" spans="20:21">
      <c r="T5830" s="159"/>
      <c r="U5830" s="159"/>
    </row>
    <row r="5831" spans="20:21">
      <c r="T5831" s="159"/>
      <c r="U5831" s="159"/>
    </row>
    <row r="5832" spans="20:21">
      <c r="T5832" s="159"/>
      <c r="U5832" s="159"/>
    </row>
    <row r="5833" spans="20:21">
      <c r="T5833" s="159"/>
      <c r="U5833" s="159"/>
    </row>
    <row r="5834" spans="20:21">
      <c r="T5834" s="159"/>
      <c r="U5834" s="159"/>
    </row>
    <row r="5835" spans="20:21">
      <c r="T5835" s="159"/>
      <c r="U5835" s="159"/>
    </row>
    <row r="5836" spans="20:21">
      <c r="T5836" s="159"/>
      <c r="U5836" s="159"/>
    </row>
    <row r="5837" spans="20:21">
      <c r="T5837" s="159"/>
      <c r="U5837" s="159"/>
    </row>
    <row r="5838" spans="20:21">
      <c r="T5838" s="159"/>
      <c r="U5838" s="159"/>
    </row>
    <row r="5839" spans="20:21">
      <c r="T5839" s="159"/>
      <c r="U5839" s="159"/>
    </row>
    <row r="5840" spans="20:21">
      <c r="T5840" s="159"/>
      <c r="U5840" s="159"/>
    </row>
    <row r="5841" spans="20:21">
      <c r="T5841" s="159"/>
      <c r="U5841" s="159"/>
    </row>
    <row r="5842" spans="20:21">
      <c r="T5842" s="159"/>
      <c r="U5842" s="159"/>
    </row>
    <row r="5843" spans="20:21">
      <c r="T5843" s="159"/>
      <c r="U5843" s="159"/>
    </row>
    <row r="5844" spans="20:21">
      <c r="T5844" s="159"/>
      <c r="U5844" s="159"/>
    </row>
    <row r="5845" spans="20:21">
      <c r="T5845" s="159"/>
      <c r="U5845" s="159"/>
    </row>
    <row r="5846" spans="20:21">
      <c r="T5846" s="159"/>
      <c r="U5846" s="159"/>
    </row>
    <row r="5847" spans="20:21">
      <c r="T5847" s="159"/>
      <c r="U5847" s="159"/>
    </row>
    <row r="5848" spans="20:21">
      <c r="T5848" s="159"/>
      <c r="U5848" s="159"/>
    </row>
    <row r="5849" spans="20:21">
      <c r="T5849" s="159"/>
      <c r="U5849" s="159"/>
    </row>
    <row r="5850" spans="20:21">
      <c r="T5850" s="159"/>
      <c r="U5850" s="159"/>
    </row>
    <row r="5851" spans="20:21">
      <c r="T5851" s="159"/>
      <c r="U5851" s="159"/>
    </row>
    <row r="5852" spans="20:21">
      <c r="T5852" s="159"/>
      <c r="U5852" s="159"/>
    </row>
    <row r="5853" spans="20:21">
      <c r="T5853" s="159"/>
      <c r="U5853" s="159"/>
    </row>
    <row r="5854" spans="20:21">
      <c r="T5854" s="159"/>
      <c r="U5854" s="159"/>
    </row>
    <row r="5855" spans="20:21">
      <c r="T5855" s="159"/>
      <c r="U5855" s="159"/>
    </row>
    <row r="5856" spans="20:21">
      <c r="T5856" s="159"/>
      <c r="U5856" s="159"/>
    </row>
    <row r="5857" spans="20:21">
      <c r="T5857" s="159"/>
      <c r="U5857" s="159"/>
    </row>
    <row r="5858" spans="20:21">
      <c r="T5858" s="159"/>
      <c r="U5858" s="159"/>
    </row>
    <row r="5859" spans="20:21">
      <c r="T5859" s="159"/>
      <c r="U5859" s="159"/>
    </row>
    <row r="5860" spans="20:21">
      <c r="T5860" s="159"/>
      <c r="U5860" s="159"/>
    </row>
    <row r="5861" spans="20:21">
      <c r="T5861" s="159"/>
      <c r="U5861" s="159"/>
    </row>
    <row r="5862" spans="20:21">
      <c r="T5862" s="159"/>
      <c r="U5862" s="159"/>
    </row>
    <row r="5863" spans="20:21">
      <c r="T5863" s="159"/>
      <c r="U5863" s="159"/>
    </row>
    <row r="5864" spans="20:21">
      <c r="T5864" s="159"/>
      <c r="U5864" s="159"/>
    </row>
    <row r="5865" spans="20:21">
      <c r="T5865" s="159"/>
      <c r="U5865" s="159"/>
    </row>
    <row r="5866" spans="20:21">
      <c r="T5866" s="159"/>
      <c r="U5866" s="159"/>
    </row>
    <row r="5867" spans="20:21">
      <c r="T5867" s="159"/>
      <c r="U5867" s="159"/>
    </row>
    <row r="5868" spans="20:21">
      <c r="T5868" s="159"/>
      <c r="U5868" s="159"/>
    </row>
    <row r="5869" spans="20:21">
      <c r="T5869" s="159"/>
      <c r="U5869" s="159"/>
    </row>
    <row r="5870" spans="20:21">
      <c r="T5870" s="159"/>
      <c r="U5870" s="159"/>
    </row>
    <row r="5871" spans="20:21">
      <c r="T5871" s="159"/>
      <c r="U5871" s="159"/>
    </row>
    <row r="5872" spans="20:21">
      <c r="T5872" s="159"/>
      <c r="U5872" s="159"/>
    </row>
    <row r="5873" spans="20:21">
      <c r="T5873" s="159"/>
      <c r="U5873" s="159"/>
    </row>
    <row r="5874" spans="20:21">
      <c r="T5874" s="159"/>
      <c r="U5874" s="159"/>
    </row>
    <row r="5875" spans="20:21">
      <c r="T5875" s="159"/>
      <c r="U5875" s="159"/>
    </row>
    <row r="5876" spans="20:21">
      <c r="T5876" s="159"/>
      <c r="U5876" s="159"/>
    </row>
    <row r="5877" spans="20:21">
      <c r="T5877" s="159"/>
      <c r="U5877" s="159"/>
    </row>
    <row r="5878" spans="20:21">
      <c r="T5878" s="159"/>
      <c r="U5878" s="159"/>
    </row>
    <row r="5879" spans="20:21">
      <c r="T5879" s="159"/>
      <c r="U5879" s="159"/>
    </row>
    <row r="5880" spans="20:21">
      <c r="T5880" s="159"/>
      <c r="U5880" s="159"/>
    </row>
    <row r="5881" spans="20:21">
      <c r="T5881" s="159"/>
      <c r="U5881" s="159"/>
    </row>
    <row r="5882" spans="20:21">
      <c r="T5882" s="159"/>
      <c r="U5882" s="159"/>
    </row>
    <row r="5883" spans="20:21">
      <c r="T5883" s="159"/>
      <c r="U5883" s="159"/>
    </row>
    <row r="5884" spans="20:21">
      <c r="T5884" s="159"/>
      <c r="U5884" s="159"/>
    </row>
    <row r="5885" spans="20:21">
      <c r="T5885" s="159"/>
      <c r="U5885" s="159"/>
    </row>
    <row r="5886" spans="20:21">
      <c r="T5886" s="159"/>
      <c r="U5886" s="159"/>
    </row>
    <row r="5887" spans="20:21">
      <c r="T5887" s="159"/>
      <c r="U5887" s="159"/>
    </row>
    <row r="5888" spans="20:21">
      <c r="T5888" s="159"/>
      <c r="U5888" s="159"/>
    </row>
    <row r="5889" spans="20:21">
      <c r="T5889" s="159"/>
      <c r="U5889" s="159"/>
    </row>
    <row r="5890" spans="20:21">
      <c r="T5890" s="159"/>
      <c r="U5890" s="159"/>
    </row>
    <row r="5891" spans="20:21">
      <c r="T5891" s="159"/>
      <c r="U5891" s="159"/>
    </row>
    <row r="5892" spans="20:21">
      <c r="T5892" s="159"/>
      <c r="U5892" s="159"/>
    </row>
    <row r="5893" spans="20:21">
      <c r="T5893" s="159"/>
      <c r="U5893" s="159"/>
    </row>
    <row r="5894" spans="20:21">
      <c r="T5894" s="159"/>
      <c r="U5894" s="159"/>
    </row>
    <row r="5895" spans="20:21">
      <c r="T5895" s="159"/>
      <c r="U5895" s="159"/>
    </row>
    <row r="5896" spans="20:21">
      <c r="T5896" s="159"/>
      <c r="U5896" s="159"/>
    </row>
    <row r="5897" spans="20:21">
      <c r="T5897" s="159"/>
      <c r="U5897" s="159"/>
    </row>
    <row r="5898" spans="20:21">
      <c r="T5898" s="159"/>
      <c r="U5898" s="159"/>
    </row>
    <row r="5899" spans="20:21">
      <c r="T5899" s="159"/>
      <c r="U5899" s="159"/>
    </row>
    <row r="5900" spans="20:21">
      <c r="T5900" s="159"/>
      <c r="U5900" s="159"/>
    </row>
    <row r="5901" spans="20:21">
      <c r="T5901" s="159"/>
      <c r="U5901" s="159"/>
    </row>
    <row r="5902" spans="20:21">
      <c r="T5902" s="159"/>
      <c r="U5902" s="159"/>
    </row>
    <row r="5903" spans="20:21">
      <c r="T5903" s="159"/>
      <c r="U5903" s="159"/>
    </row>
    <row r="5904" spans="20:21">
      <c r="T5904" s="159"/>
      <c r="U5904" s="159"/>
    </row>
    <row r="5905" spans="20:21">
      <c r="T5905" s="159"/>
      <c r="U5905" s="159"/>
    </row>
    <row r="5906" spans="20:21">
      <c r="T5906" s="159"/>
      <c r="U5906" s="159"/>
    </row>
    <row r="5907" spans="20:21">
      <c r="T5907" s="159"/>
      <c r="U5907" s="159"/>
    </row>
    <row r="5908" spans="20:21">
      <c r="T5908" s="159"/>
      <c r="U5908" s="159"/>
    </row>
    <row r="5909" spans="20:21">
      <c r="T5909" s="159"/>
      <c r="U5909" s="159"/>
    </row>
    <row r="5910" spans="20:21">
      <c r="T5910" s="159"/>
      <c r="U5910" s="159"/>
    </row>
    <row r="5911" spans="20:21">
      <c r="T5911" s="159"/>
      <c r="U5911" s="159"/>
    </row>
    <row r="5912" spans="20:21">
      <c r="T5912" s="159"/>
      <c r="U5912" s="159"/>
    </row>
    <row r="5913" spans="20:21">
      <c r="T5913" s="159"/>
      <c r="U5913" s="159"/>
    </row>
    <row r="5914" spans="20:21">
      <c r="T5914" s="159"/>
      <c r="U5914" s="159"/>
    </row>
    <row r="5915" spans="20:21">
      <c r="T5915" s="159"/>
      <c r="U5915" s="159"/>
    </row>
    <row r="5916" spans="20:21">
      <c r="T5916" s="159"/>
      <c r="U5916" s="159"/>
    </row>
    <row r="5917" spans="20:21">
      <c r="T5917" s="159"/>
      <c r="U5917" s="159"/>
    </row>
    <row r="5918" spans="20:21">
      <c r="T5918" s="159"/>
      <c r="U5918" s="159"/>
    </row>
    <row r="5919" spans="20:21">
      <c r="T5919" s="159"/>
      <c r="U5919" s="159"/>
    </row>
    <row r="5920" spans="20:21">
      <c r="T5920" s="159"/>
      <c r="U5920" s="159"/>
    </row>
    <row r="5921" spans="20:21">
      <c r="T5921" s="159"/>
      <c r="U5921" s="159"/>
    </row>
    <row r="5922" spans="20:21">
      <c r="T5922" s="159"/>
      <c r="U5922" s="159"/>
    </row>
    <row r="5923" spans="20:21">
      <c r="T5923" s="159"/>
      <c r="U5923" s="159"/>
    </row>
    <row r="5924" spans="20:21">
      <c r="T5924" s="159"/>
      <c r="U5924" s="159"/>
    </row>
    <row r="5925" spans="20:21">
      <c r="T5925" s="159"/>
      <c r="U5925" s="159"/>
    </row>
    <row r="5926" spans="20:21">
      <c r="T5926" s="159"/>
      <c r="U5926" s="159"/>
    </row>
    <row r="5927" spans="20:21">
      <c r="T5927" s="159"/>
      <c r="U5927" s="159"/>
    </row>
    <row r="5928" spans="20:21">
      <c r="T5928" s="159"/>
      <c r="U5928" s="159"/>
    </row>
    <row r="5929" spans="20:21">
      <c r="T5929" s="159"/>
      <c r="U5929" s="159"/>
    </row>
    <row r="5930" spans="20:21">
      <c r="T5930" s="159"/>
      <c r="U5930" s="159"/>
    </row>
    <row r="5931" spans="20:21">
      <c r="T5931" s="159"/>
      <c r="U5931" s="159"/>
    </row>
    <row r="5932" spans="20:21">
      <c r="T5932" s="159"/>
      <c r="U5932" s="159"/>
    </row>
    <row r="5933" spans="20:21">
      <c r="T5933" s="159"/>
      <c r="U5933" s="159"/>
    </row>
    <row r="5934" spans="20:21">
      <c r="T5934" s="159"/>
      <c r="U5934" s="159"/>
    </row>
    <row r="5935" spans="20:21">
      <c r="T5935" s="159"/>
      <c r="U5935" s="159"/>
    </row>
    <row r="5936" spans="20:21">
      <c r="T5936" s="159"/>
      <c r="U5936" s="159"/>
    </row>
    <row r="5937" spans="20:21">
      <c r="T5937" s="159"/>
      <c r="U5937" s="159"/>
    </row>
    <row r="5938" spans="20:21">
      <c r="T5938" s="159"/>
      <c r="U5938" s="159"/>
    </row>
    <row r="5939" spans="20:21">
      <c r="T5939" s="159"/>
      <c r="U5939" s="159"/>
    </row>
    <row r="5940" spans="20:21">
      <c r="T5940" s="159"/>
      <c r="U5940" s="159"/>
    </row>
    <row r="5941" spans="20:21">
      <c r="T5941" s="159"/>
      <c r="U5941" s="159"/>
    </row>
    <row r="5942" spans="20:21">
      <c r="T5942" s="159"/>
      <c r="U5942" s="159"/>
    </row>
    <row r="5943" spans="20:21">
      <c r="T5943" s="159"/>
      <c r="U5943" s="159"/>
    </row>
    <row r="5944" spans="20:21">
      <c r="T5944" s="159"/>
      <c r="U5944" s="159"/>
    </row>
    <row r="5945" spans="20:21">
      <c r="T5945" s="159"/>
      <c r="U5945" s="159"/>
    </row>
    <row r="5946" spans="20:21">
      <c r="T5946" s="159"/>
      <c r="U5946" s="159"/>
    </row>
    <row r="5947" spans="20:21">
      <c r="T5947" s="159"/>
      <c r="U5947" s="159"/>
    </row>
    <row r="5948" spans="20:21">
      <c r="T5948" s="159"/>
      <c r="U5948" s="159"/>
    </row>
    <row r="5949" spans="20:21">
      <c r="T5949" s="159"/>
      <c r="U5949" s="159"/>
    </row>
    <row r="5950" spans="20:21">
      <c r="T5950" s="159"/>
      <c r="U5950" s="159"/>
    </row>
    <row r="5951" spans="20:21">
      <c r="T5951" s="159"/>
      <c r="U5951" s="159"/>
    </row>
    <row r="5952" spans="20:21">
      <c r="T5952" s="159"/>
      <c r="U5952" s="159"/>
    </row>
    <row r="5953" spans="20:21">
      <c r="T5953" s="159"/>
      <c r="U5953" s="159"/>
    </row>
    <row r="5954" spans="20:21">
      <c r="T5954" s="159"/>
      <c r="U5954" s="159"/>
    </row>
    <row r="5955" spans="20:21">
      <c r="T5955" s="159"/>
      <c r="U5955" s="159"/>
    </row>
    <row r="5956" spans="20:21">
      <c r="T5956" s="159"/>
      <c r="U5956" s="159"/>
    </row>
    <row r="5957" spans="20:21">
      <c r="T5957" s="159"/>
      <c r="U5957" s="159"/>
    </row>
    <row r="5958" spans="20:21">
      <c r="T5958" s="159"/>
      <c r="U5958" s="159"/>
    </row>
    <row r="5959" spans="20:21">
      <c r="T5959" s="159"/>
      <c r="U5959" s="159"/>
    </row>
    <row r="5960" spans="20:21">
      <c r="T5960" s="159"/>
      <c r="U5960" s="159"/>
    </row>
    <row r="5961" spans="20:21">
      <c r="T5961" s="159"/>
      <c r="U5961" s="159"/>
    </row>
    <row r="5962" spans="20:21">
      <c r="T5962" s="159"/>
      <c r="U5962" s="159"/>
    </row>
    <row r="5963" spans="20:21">
      <c r="T5963" s="159"/>
      <c r="U5963" s="159"/>
    </row>
    <row r="5964" spans="20:21">
      <c r="T5964" s="159"/>
      <c r="U5964" s="159"/>
    </row>
    <row r="5965" spans="20:21">
      <c r="T5965" s="159"/>
      <c r="U5965" s="159"/>
    </row>
    <row r="5966" spans="20:21">
      <c r="T5966" s="159"/>
      <c r="U5966" s="159"/>
    </row>
    <row r="5967" spans="20:21">
      <c r="T5967" s="159"/>
      <c r="U5967" s="159"/>
    </row>
    <row r="5968" spans="20:21">
      <c r="T5968" s="159"/>
      <c r="U5968" s="159"/>
    </row>
    <row r="5969" spans="20:21">
      <c r="T5969" s="159"/>
      <c r="U5969" s="159"/>
    </row>
    <row r="5970" spans="20:21">
      <c r="T5970" s="159"/>
      <c r="U5970" s="159"/>
    </row>
    <row r="5971" spans="20:21">
      <c r="T5971" s="159"/>
      <c r="U5971" s="159"/>
    </row>
    <row r="5972" spans="20:21">
      <c r="T5972" s="159"/>
      <c r="U5972" s="159"/>
    </row>
    <row r="5973" spans="20:21">
      <c r="T5973" s="159"/>
      <c r="U5973" s="159"/>
    </row>
    <row r="5974" spans="20:21">
      <c r="T5974" s="159"/>
      <c r="U5974" s="159"/>
    </row>
    <row r="5975" spans="20:21">
      <c r="T5975" s="159"/>
      <c r="U5975" s="159"/>
    </row>
    <row r="5976" spans="20:21">
      <c r="T5976" s="159"/>
      <c r="U5976" s="159"/>
    </row>
    <row r="5977" spans="20:21">
      <c r="T5977" s="159"/>
      <c r="U5977" s="159"/>
    </row>
    <row r="5978" spans="20:21">
      <c r="T5978" s="159"/>
      <c r="U5978" s="159"/>
    </row>
    <row r="5979" spans="20:21">
      <c r="T5979" s="159"/>
      <c r="U5979" s="159"/>
    </row>
    <row r="5980" spans="20:21">
      <c r="T5980" s="159"/>
      <c r="U5980" s="159"/>
    </row>
    <row r="5981" spans="20:21">
      <c r="T5981" s="159"/>
      <c r="U5981" s="159"/>
    </row>
    <row r="5982" spans="20:21">
      <c r="T5982" s="159"/>
      <c r="U5982" s="159"/>
    </row>
    <row r="5983" spans="20:21">
      <c r="T5983" s="159"/>
      <c r="U5983" s="159"/>
    </row>
    <row r="5984" spans="20:21">
      <c r="T5984" s="159"/>
      <c r="U5984" s="159"/>
    </row>
    <row r="5985" spans="20:21">
      <c r="T5985" s="159"/>
      <c r="U5985" s="159"/>
    </row>
    <row r="5986" spans="20:21">
      <c r="T5986" s="159"/>
      <c r="U5986" s="159"/>
    </row>
    <row r="5987" spans="20:21">
      <c r="T5987" s="159"/>
      <c r="U5987" s="159"/>
    </row>
    <row r="5988" spans="20:21">
      <c r="T5988" s="159"/>
      <c r="U5988" s="159"/>
    </row>
    <row r="5989" spans="20:21">
      <c r="T5989" s="159"/>
      <c r="U5989" s="159"/>
    </row>
    <row r="5990" spans="20:21">
      <c r="T5990" s="159"/>
      <c r="U5990" s="159"/>
    </row>
    <row r="5991" spans="20:21">
      <c r="T5991" s="159"/>
      <c r="U5991" s="159"/>
    </row>
    <row r="5992" spans="20:21">
      <c r="T5992" s="159"/>
      <c r="U5992" s="159"/>
    </row>
    <row r="5993" spans="20:21">
      <c r="T5993" s="159"/>
      <c r="U5993" s="159"/>
    </row>
    <row r="5994" spans="20:21">
      <c r="T5994" s="159"/>
      <c r="U5994" s="159"/>
    </row>
    <row r="5995" spans="20:21">
      <c r="T5995" s="159"/>
      <c r="U5995" s="159"/>
    </row>
    <row r="5996" spans="20:21">
      <c r="T5996" s="159"/>
      <c r="U5996" s="159"/>
    </row>
    <row r="5997" spans="20:21">
      <c r="T5997" s="159"/>
      <c r="U5997" s="159"/>
    </row>
    <row r="5998" spans="20:21">
      <c r="T5998" s="159"/>
      <c r="U5998" s="159"/>
    </row>
    <row r="5999" spans="20:21">
      <c r="T5999" s="159"/>
      <c r="U5999" s="159"/>
    </row>
    <row r="6000" spans="20:21">
      <c r="T6000" s="159"/>
      <c r="U6000" s="159"/>
    </row>
    <row r="6001" spans="20:21">
      <c r="T6001" s="159"/>
      <c r="U6001" s="159"/>
    </row>
    <row r="6002" spans="20:21">
      <c r="T6002" s="159"/>
      <c r="U6002" s="159"/>
    </row>
    <row r="6003" spans="20:21">
      <c r="T6003" s="159"/>
      <c r="U6003" s="159"/>
    </row>
    <row r="6004" spans="20:21">
      <c r="T6004" s="159"/>
      <c r="U6004" s="159"/>
    </row>
    <row r="6005" spans="20:21">
      <c r="T6005" s="159"/>
      <c r="U6005" s="159"/>
    </row>
    <row r="6006" spans="20:21">
      <c r="T6006" s="159"/>
      <c r="U6006" s="159"/>
    </row>
    <row r="6007" spans="20:21">
      <c r="T6007" s="159"/>
      <c r="U6007" s="159"/>
    </row>
    <row r="6008" spans="20:21">
      <c r="T6008" s="159"/>
      <c r="U6008" s="159"/>
    </row>
    <row r="6009" spans="20:21">
      <c r="T6009" s="159"/>
      <c r="U6009" s="159"/>
    </row>
    <row r="6010" spans="20:21">
      <c r="T6010" s="159"/>
      <c r="U6010" s="159"/>
    </row>
    <row r="6011" spans="20:21">
      <c r="T6011" s="159"/>
      <c r="U6011" s="159"/>
    </row>
    <row r="6012" spans="20:21">
      <c r="T6012" s="159"/>
      <c r="U6012" s="159"/>
    </row>
    <row r="6013" spans="20:21">
      <c r="T6013" s="159"/>
      <c r="U6013" s="159"/>
    </row>
    <row r="6014" spans="20:21">
      <c r="T6014" s="159"/>
      <c r="U6014" s="159"/>
    </row>
    <row r="6015" spans="20:21">
      <c r="T6015" s="159"/>
      <c r="U6015" s="159"/>
    </row>
    <row r="6016" spans="20:21">
      <c r="T6016" s="159"/>
      <c r="U6016" s="159"/>
    </row>
    <row r="6017" spans="20:21">
      <c r="T6017" s="159"/>
      <c r="U6017" s="159"/>
    </row>
    <row r="6018" spans="20:21">
      <c r="T6018" s="159"/>
      <c r="U6018" s="159"/>
    </row>
    <row r="6019" spans="20:21">
      <c r="T6019" s="159"/>
      <c r="U6019" s="159"/>
    </row>
    <row r="6020" spans="20:21">
      <c r="T6020" s="159"/>
      <c r="U6020" s="159"/>
    </row>
    <row r="6021" spans="20:21">
      <c r="T6021" s="159"/>
      <c r="U6021" s="159"/>
    </row>
    <row r="6022" spans="20:21">
      <c r="T6022" s="159"/>
      <c r="U6022" s="159"/>
    </row>
    <row r="6023" spans="20:21">
      <c r="T6023" s="159"/>
      <c r="U6023" s="159"/>
    </row>
    <row r="6024" spans="20:21">
      <c r="T6024" s="159"/>
      <c r="U6024" s="159"/>
    </row>
    <row r="6025" spans="20:21">
      <c r="T6025" s="159"/>
      <c r="U6025" s="159"/>
    </row>
    <row r="6026" spans="20:21">
      <c r="T6026" s="159"/>
      <c r="U6026" s="159"/>
    </row>
    <row r="6027" spans="20:21">
      <c r="T6027" s="159"/>
      <c r="U6027" s="159"/>
    </row>
    <row r="6028" spans="20:21">
      <c r="T6028" s="159"/>
      <c r="U6028" s="159"/>
    </row>
    <row r="6029" spans="20:21">
      <c r="T6029" s="159"/>
      <c r="U6029" s="159"/>
    </row>
    <row r="6030" spans="20:21">
      <c r="T6030" s="159"/>
      <c r="U6030" s="159"/>
    </row>
    <row r="6031" spans="20:21">
      <c r="T6031" s="159"/>
      <c r="U6031" s="159"/>
    </row>
    <row r="6032" spans="20:21">
      <c r="T6032" s="159"/>
      <c r="U6032" s="159"/>
    </row>
    <row r="6033" spans="20:21">
      <c r="T6033" s="159"/>
      <c r="U6033" s="159"/>
    </row>
    <row r="6034" spans="20:21">
      <c r="T6034" s="159"/>
      <c r="U6034" s="159"/>
    </row>
    <row r="6035" spans="20:21">
      <c r="T6035" s="159"/>
      <c r="U6035" s="159"/>
    </row>
    <row r="6036" spans="20:21">
      <c r="T6036" s="159"/>
      <c r="U6036" s="159"/>
    </row>
    <row r="6037" spans="20:21">
      <c r="T6037" s="159"/>
      <c r="U6037" s="159"/>
    </row>
    <row r="6038" spans="20:21">
      <c r="T6038" s="159"/>
      <c r="U6038" s="159"/>
    </row>
    <row r="6039" spans="20:21">
      <c r="T6039" s="159"/>
      <c r="U6039" s="159"/>
    </row>
    <row r="6040" spans="20:21">
      <c r="T6040" s="159"/>
      <c r="U6040" s="159"/>
    </row>
    <row r="6041" spans="20:21">
      <c r="T6041" s="159"/>
      <c r="U6041" s="159"/>
    </row>
    <row r="6042" spans="20:21">
      <c r="T6042" s="159"/>
      <c r="U6042" s="159"/>
    </row>
    <row r="6043" spans="20:21">
      <c r="T6043" s="159"/>
      <c r="U6043" s="159"/>
    </row>
    <row r="6044" spans="20:21">
      <c r="T6044" s="159"/>
      <c r="U6044" s="159"/>
    </row>
    <row r="6045" spans="20:21">
      <c r="T6045" s="159"/>
      <c r="U6045" s="159"/>
    </row>
    <row r="6046" spans="20:21">
      <c r="T6046" s="159"/>
      <c r="U6046" s="159"/>
    </row>
    <row r="6047" spans="20:21">
      <c r="T6047" s="159"/>
      <c r="U6047" s="159"/>
    </row>
    <row r="6048" spans="20:21">
      <c r="T6048" s="159"/>
      <c r="U6048" s="159"/>
    </row>
    <row r="6049" spans="20:21">
      <c r="T6049" s="159"/>
      <c r="U6049" s="159"/>
    </row>
    <row r="6050" spans="20:21">
      <c r="T6050" s="159"/>
      <c r="U6050" s="159"/>
    </row>
    <row r="6051" spans="20:21">
      <c r="T6051" s="159"/>
      <c r="U6051" s="159"/>
    </row>
    <row r="6052" spans="20:21">
      <c r="T6052" s="159"/>
      <c r="U6052" s="159"/>
    </row>
    <row r="6053" spans="20:21">
      <c r="T6053" s="159"/>
      <c r="U6053" s="159"/>
    </row>
    <row r="6054" spans="20:21">
      <c r="T6054" s="159"/>
      <c r="U6054" s="159"/>
    </row>
    <row r="6055" spans="20:21">
      <c r="T6055" s="159"/>
      <c r="U6055" s="159"/>
    </row>
    <row r="6056" spans="20:21">
      <c r="T6056" s="159"/>
      <c r="U6056" s="159"/>
    </row>
    <row r="6057" spans="20:21">
      <c r="T6057" s="159"/>
      <c r="U6057" s="159"/>
    </row>
    <row r="6058" spans="20:21">
      <c r="T6058" s="159"/>
      <c r="U6058" s="159"/>
    </row>
    <row r="6059" spans="20:21">
      <c r="T6059" s="159"/>
      <c r="U6059" s="159"/>
    </row>
    <row r="6060" spans="20:21">
      <c r="T6060" s="159"/>
      <c r="U6060" s="159"/>
    </row>
    <row r="6061" spans="20:21">
      <c r="T6061" s="159"/>
      <c r="U6061" s="159"/>
    </row>
    <row r="6062" spans="20:21">
      <c r="T6062" s="159"/>
      <c r="U6062" s="159"/>
    </row>
    <row r="6063" spans="20:21">
      <c r="T6063" s="159"/>
      <c r="U6063" s="159"/>
    </row>
    <row r="6064" spans="20:21">
      <c r="T6064" s="159"/>
      <c r="U6064" s="159"/>
    </row>
    <row r="6065" spans="20:21">
      <c r="T6065" s="159"/>
      <c r="U6065" s="159"/>
    </row>
    <row r="6066" spans="20:21">
      <c r="T6066" s="159"/>
      <c r="U6066" s="159"/>
    </row>
    <row r="6067" spans="20:21">
      <c r="T6067" s="159"/>
      <c r="U6067" s="159"/>
    </row>
    <row r="6068" spans="20:21">
      <c r="T6068" s="159"/>
      <c r="U6068" s="159"/>
    </row>
    <row r="6069" spans="20:21">
      <c r="T6069" s="159"/>
      <c r="U6069" s="159"/>
    </row>
    <row r="6070" spans="20:21">
      <c r="T6070" s="159"/>
      <c r="U6070" s="159"/>
    </row>
    <row r="6071" spans="20:21">
      <c r="T6071" s="159"/>
      <c r="U6071" s="159"/>
    </row>
    <row r="6072" spans="20:21">
      <c r="T6072" s="159"/>
      <c r="U6072" s="159"/>
    </row>
    <row r="6073" spans="20:21">
      <c r="T6073" s="159"/>
      <c r="U6073" s="159"/>
    </row>
    <row r="6074" spans="20:21">
      <c r="T6074" s="159"/>
      <c r="U6074" s="159"/>
    </row>
    <row r="6075" spans="20:21">
      <c r="T6075" s="159"/>
      <c r="U6075" s="159"/>
    </row>
    <row r="6076" spans="20:21">
      <c r="T6076" s="159"/>
      <c r="U6076" s="159"/>
    </row>
    <row r="6077" spans="20:21">
      <c r="T6077" s="159"/>
      <c r="U6077" s="159"/>
    </row>
    <row r="6078" spans="20:21">
      <c r="T6078" s="159"/>
      <c r="U6078" s="159"/>
    </row>
    <row r="6079" spans="20:21">
      <c r="T6079" s="159"/>
      <c r="U6079" s="159"/>
    </row>
    <row r="6080" spans="20:21">
      <c r="T6080" s="159"/>
      <c r="U6080" s="159"/>
    </row>
    <row r="6081" spans="20:21">
      <c r="T6081" s="159"/>
      <c r="U6081" s="159"/>
    </row>
    <row r="6082" spans="20:21">
      <c r="T6082" s="159"/>
      <c r="U6082" s="159"/>
    </row>
    <row r="6083" spans="20:21">
      <c r="T6083" s="159"/>
      <c r="U6083" s="159"/>
    </row>
    <row r="6084" spans="20:21">
      <c r="T6084" s="159"/>
      <c r="U6084" s="159"/>
    </row>
    <row r="6085" spans="20:21">
      <c r="T6085" s="159"/>
      <c r="U6085" s="159"/>
    </row>
    <row r="6086" spans="20:21">
      <c r="T6086" s="159"/>
      <c r="U6086" s="159"/>
    </row>
    <row r="6087" spans="20:21">
      <c r="T6087" s="159"/>
      <c r="U6087" s="159"/>
    </row>
    <row r="6088" spans="20:21">
      <c r="T6088" s="159"/>
      <c r="U6088" s="159"/>
    </row>
    <row r="6089" spans="20:21">
      <c r="T6089" s="159"/>
      <c r="U6089" s="159"/>
    </row>
    <row r="6090" spans="20:21">
      <c r="T6090" s="159"/>
      <c r="U6090" s="159"/>
    </row>
    <row r="6091" spans="20:21">
      <c r="T6091" s="159"/>
      <c r="U6091" s="159"/>
    </row>
    <row r="6092" spans="20:21">
      <c r="T6092" s="159"/>
      <c r="U6092" s="159"/>
    </row>
    <row r="6093" spans="20:21">
      <c r="T6093" s="159"/>
      <c r="U6093" s="159"/>
    </row>
    <row r="6094" spans="20:21">
      <c r="T6094" s="159"/>
      <c r="U6094" s="159"/>
    </row>
    <row r="6095" spans="20:21">
      <c r="T6095" s="159"/>
      <c r="U6095" s="159"/>
    </row>
    <row r="6096" spans="20:21">
      <c r="T6096" s="159"/>
      <c r="U6096" s="159"/>
    </row>
    <row r="6097" spans="20:21">
      <c r="T6097" s="159"/>
      <c r="U6097" s="159"/>
    </row>
    <row r="6098" spans="20:21">
      <c r="T6098" s="159"/>
      <c r="U6098" s="159"/>
    </row>
    <row r="6099" spans="20:21">
      <c r="T6099" s="159"/>
      <c r="U6099" s="159"/>
    </row>
    <row r="6100" spans="20:21">
      <c r="T6100" s="159"/>
      <c r="U6100" s="159"/>
    </row>
    <row r="6101" spans="20:21">
      <c r="T6101" s="159"/>
      <c r="U6101" s="159"/>
    </row>
    <row r="6102" spans="20:21">
      <c r="T6102" s="159"/>
      <c r="U6102" s="159"/>
    </row>
    <row r="6103" spans="20:21">
      <c r="T6103" s="159"/>
      <c r="U6103" s="159"/>
    </row>
    <row r="6104" spans="20:21">
      <c r="T6104" s="159"/>
      <c r="U6104" s="159"/>
    </row>
    <row r="6105" spans="20:21">
      <c r="T6105" s="159"/>
      <c r="U6105" s="159"/>
    </row>
    <row r="6106" spans="20:21">
      <c r="T6106" s="159"/>
      <c r="U6106" s="159"/>
    </row>
    <row r="6107" spans="20:21">
      <c r="T6107" s="159"/>
      <c r="U6107" s="159"/>
    </row>
    <row r="6108" spans="20:21">
      <c r="T6108" s="159"/>
      <c r="U6108" s="159"/>
    </row>
    <row r="6109" spans="20:21">
      <c r="T6109" s="159"/>
      <c r="U6109" s="159"/>
    </row>
    <row r="6110" spans="20:21">
      <c r="T6110" s="159"/>
      <c r="U6110" s="159"/>
    </row>
    <row r="6111" spans="20:21">
      <c r="T6111" s="159"/>
      <c r="U6111" s="159"/>
    </row>
    <row r="6112" spans="20:21">
      <c r="T6112" s="159"/>
      <c r="U6112" s="159"/>
    </row>
    <row r="6113" spans="20:21">
      <c r="T6113" s="159"/>
      <c r="U6113" s="159"/>
    </row>
    <row r="6114" spans="20:21">
      <c r="T6114" s="159"/>
      <c r="U6114" s="159"/>
    </row>
    <row r="6115" spans="20:21">
      <c r="T6115" s="159"/>
      <c r="U6115" s="159"/>
    </row>
    <row r="6116" spans="20:21">
      <c r="T6116" s="159"/>
      <c r="U6116" s="159"/>
    </row>
    <row r="6117" spans="20:21">
      <c r="T6117" s="159"/>
      <c r="U6117" s="159"/>
    </row>
    <row r="6118" spans="20:21">
      <c r="T6118" s="159"/>
      <c r="U6118" s="159"/>
    </row>
    <row r="6119" spans="20:21">
      <c r="T6119" s="159"/>
      <c r="U6119" s="159"/>
    </row>
    <row r="6120" spans="20:21">
      <c r="T6120" s="159"/>
      <c r="U6120" s="159"/>
    </row>
    <row r="6121" spans="20:21">
      <c r="T6121" s="159"/>
      <c r="U6121" s="159"/>
    </row>
    <row r="6122" spans="20:21">
      <c r="T6122" s="159"/>
      <c r="U6122" s="159"/>
    </row>
    <row r="6123" spans="20:21">
      <c r="T6123" s="159"/>
      <c r="U6123" s="159"/>
    </row>
    <row r="6124" spans="20:21">
      <c r="T6124" s="159"/>
      <c r="U6124" s="159"/>
    </row>
    <row r="6125" spans="20:21">
      <c r="T6125" s="159"/>
      <c r="U6125" s="159"/>
    </row>
    <row r="6126" spans="20:21">
      <c r="T6126" s="159"/>
      <c r="U6126" s="159"/>
    </row>
    <row r="6127" spans="20:21">
      <c r="T6127" s="159"/>
      <c r="U6127" s="159"/>
    </row>
    <row r="6128" spans="20:21">
      <c r="T6128" s="159"/>
      <c r="U6128" s="159"/>
    </row>
    <row r="6129" spans="20:21">
      <c r="T6129" s="159"/>
      <c r="U6129" s="159"/>
    </row>
    <row r="6130" spans="20:21">
      <c r="T6130" s="159"/>
      <c r="U6130" s="159"/>
    </row>
    <row r="6131" spans="20:21">
      <c r="T6131" s="159"/>
      <c r="U6131" s="159"/>
    </row>
    <row r="6132" spans="20:21">
      <c r="T6132" s="159"/>
      <c r="U6132" s="159"/>
    </row>
    <row r="6133" spans="20:21">
      <c r="T6133" s="159"/>
      <c r="U6133" s="159"/>
    </row>
    <row r="6134" spans="20:21">
      <c r="T6134" s="159"/>
      <c r="U6134" s="159"/>
    </row>
    <row r="6135" spans="20:21">
      <c r="T6135" s="159"/>
      <c r="U6135" s="159"/>
    </row>
    <row r="6136" spans="20:21">
      <c r="T6136" s="159"/>
      <c r="U6136" s="159"/>
    </row>
    <row r="6137" spans="20:21">
      <c r="T6137" s="159"/>
      <c r="U6137" s="159"/>
    </row>
    <row r="6138" spans="20:21">
      <c r="T6138" s="159"/>
      <c r="U6138" s="159"/>
    </row>
    <row r="6139" spans="20:21">
      <c r="T6139" s="159"/>
      <c r="U6139" s="159"/>
    </row>
    <row r="6140" spans="20:21">
      <c r="T6140" s="159"/>
      <c r="U6140" s="159"/>
    </row>
    <row r="6141" spans="20:21">
      <c r="T6141" s="159"/>
      <c r="U6141" s="159"/>
    </row>
    <row r="6142" spans="20:21">
      <c r="T6142" s="159"/>
      <c r="U6142" s="159"/>
    </row>
    <row r="6143" spans="20:21">
      <c r="T6143" s="159"/>
      <c r="U6143" s="159"/>
    </row>
    <row r="6144" spans="20:21">
      <c r="T6144" s="159"/>
      <c r="U6144" s="159"/>
    </row>
    <row r="6145" spans="20:21">
      <c r="T6145" s="159"/>
      <c r="U6145" s="159"/>
    </row>
    <row r="6146" spans="20:21">
      <c r="T6146" s="159"/>
      <c r="U6146" s="159"/>
    </row>
    <row r="6147" spans="20:21">
      <c r="T6147" s="159"/>
      <c r="U6147" s="159"/>
    </row>
    <row r="6148" spans="20:21">
      <c r="T6148" s="159"/>
      <c r="U6148" s="159"/>
    </row>
    <row r="6149" spans="20:21">
      <c r="T6149" s="159"/>
      <c r="U6149" s="159"/>
    </row>
    <row r="6150" spans="20:21">
      <c r="T6150" s="159"/>
      <c r="U6150" s="159"/>
    </row>
    <row r="6151" spans="20:21">
      <c r="T6151" s="159"/>
      <c r="U6151" s="159"/>
    </row>
    <row r="6152" spans="20:21">
      <c r="T6152" s="159"/>
      <c r="U6152" s="159"/>
    </row>
    <row r="6153" spans="20:21">
      <c r="T6153" s="159"/>
      <c r="U6153" s="159"/>
    </row>
    <row r="6154" spans="20:21">
      <c r="T6154" s="159"/>
      <c r="U6154" s="159"/>
    </row>
    <row r="6155" spans="20:21">
      <c r="T6155" s="159"/>
      <c r="U6155" s="159"/>
    </row>
    <row r="6156" spans="20:21">
      <c r="T6156" s="159"/>
      <c r="U6156" s="159"/>
    </row>
    <row r="6157" spans="20:21">
      <c r="T6157" s="159"/>
      <c r="U6157" s="159"/>
    </row>
    <row r="6158" spans="20:21">
      <c r="T6158" s="159"/>
      <c r="U6158" s="159"/>
    </row>
    <row r="6159" spans="20:21">
      <c r="T6159" s="159"/>
      <c r="U6159" s="159"/>
    </row>
    <row r="6160" spans="20:21">
      <c r="T6160" s="159"/>
      <c r="U6160" s="159"/>
    </row>
    <row r="6161" spans="20:21">
      <c r="T6161" s="159"/>
      <c r="U6161" s="159"/>
    </row>
    <row r="6162" spans="20:21">
      <c r="T6162" s="159"/>
      <c r="U6162" s="159"/>
    </row>
    <row r="6163" spans="20:21">
      <c r="T6163" s="159"/>
      <c r="U6163" s="159"/>
    </row>
    <row r="6164" spans="20:21">
      <c r="T6164" s="159"/>
      <c r="U6164" s="159"/>
    </row>
    <row r="6165" spans="20:21">
      <c r="T6165" s="159"/>
      <c r="U6165" s="159"/>
    </row>
    <row r="6166" spans="20:21">
      <c r="T6166" s="159"/>
      <c r="U6166" s="159"/>
    </row>
    <row r="6167" spans="20:21">
      <c r="T6167" s="159"/>
      <c r="U6167" s="159"/>
    </row>
    <row r="6168" spans="20:21">
      <c r="T6168" s="159"/>
      <c r="U6168" s="159"/>
    </row>
    <row r="6169" spans="20:21">
      <c r="T6169" s="159"/>
      <c r="U6169" s="159"/>
    </row>
    <row r="6170" spans="20:21">
      <c r="T6170" s="159"/>
      <c r="U6170" s="159"/>
    </row>
    <row r="6171" spans="20:21">
      <c r="T6171" s="159"/>
      <c r="U6171" s="159"/>
    </row>
    <row r="6172" spans="20:21">
      <c r="T6172" s="159"/>
      <c r="U6172" s="159"/>
    </row>
    <row r="6173" spans="20:21">
      <c r="T6173" s="159"/>
      <c r="U6173" s="159"/>
    </row>
    <row r="6174" spans="20:21">
      <c r="T6174" s="159"/>
      <c r="U6174" s="159"/>
    </row>
    <row r="6175" spans="20:21">
      <c r="T6175" s="159"/>
      <c r="U6175" s="159"/>
    </row>
    <row r="6176" spans="20:21">
      <c r="T6176" s="159"/>
      <c r="U6176" s="159"/>
    </row>
    <row r="6177" spans="20:21">
      <c r="T6177" s="159"/>
      <c r="U6177" s="159"/>
    </row>
    <row r="6178" spans="20:21">
      <c r="T6178" s="159"/>
      <c r="U6178" s="159"/>
    </row>
    <row r="6179" spans="20:21">
      <c r="T6179" s="159"/>
      <c r="U6179" s="159"/>
    </row>
    <row r="6180" spans="20:21">
      <c r="T6180" s="159"/>
      <c r="U6180" s="159"/>
    </row>
    <row r="6181" spans="20:21">
      <c r="T6181" s="159"/>
      <c r="U6181" s="159"/>
    </row>
    <row r="6182" spans="20:21">
      <c r="T6182" s="159"/>
      <c r="U6182" s="159"/>
    </row>
    <row r="6183" spans="20:21">
      <c r="T6183" s="159"/>
      <c r="U6183" s="159"/>
    </row>
    <row r="6184" spans="20:21">
      <c r="T6184" s="159"/>
      <c r="U6184" s="159"/>
    </row>
    <row r="6185" spans="20:21">
      <c r="T6185" s="159"/>
      <c r="U6185" s="159"/>
    </row>
    <row r="6186" spans="20:21">
      <c r="T6186" s="159"/>
      <c r="U6186" s="159"/>
    </row>
    <row r="6187" spans="20:21">
      <c r="T6187" s="159"/>
      <c r="U6187" s="159"/>
    </row>
    <row r="6188" spans="20:21">
      <c r="T6188" s="159"/>
      <c r="U6188" s="159"/>
    </row>
    <row r="6189" spans="20:21">
      <c r="T6189" s="159"/>
      <c r="U6189" s="159"/>
    </row>
    <row r="6190" spans="20:21">
      <c r="T6190" s="159"/>
      <c r="U6190" s="159"/>
    </row>
    <row r="6191" spans="20:21">
      <c r="T6191" s="159"/>
      <c r="U6191" s="159"/>
    </row>
    <row r="6192" spans="20:21">
      <c r="T6192" s="159"/>
      <c r="U6192" s="159"/>
    </row>
    <row r="6193" spans="20:21">
      <c r="T6193" s="159"/>
      <c r="U6193" s="159"/>
    </row>
    <row r="6194" spans="20:21">
      <c r="T6194" s="159"/>
      <c r="U6194" s="159"/>
    </row>
    <row r="6195" spans="20:21">
      <c r="T6195" s="159"/>
      <c r="U6195" s="159"/>
    </row>
    <row r="6196" spans="20:21">
      <c r="T6196" s="159"/>
      <c r="U6196" s="159"/>
    </row>
    <row r="6197" spans="20:21">
      <c r="T6197" s="159"/>
      <c r="U6197" s="159"/>
    </row>
    <row r="6198" spans="20:21">
      <c r="T6198" s="159"/>
      <c r="U6198" s="159"/>
    </row>
    <row r="6199" spans="20:21">
      <c r="T6199" s="159"/>
      <c r="U6199" s="159"/>
    </row>
    <row r="6200" spans="20:21">
      <c r="T6200" s="159"/>
      <c r="U6200" s="159"/>
    </row>
    <row r="6201" spans="20:21">
      <c r="T6201" s="159"/>
      <c r="U6201" s="159"/>
    </row>
    <row r="6202" spans="20:21">
      <c r="T6202" s="159"/>
      <c r="U6202" s="159"/>
    </row>
    <row r="6203" spans="20:21">
      <c r="T6203" s="159"/>
      <c r="U6203" s="159"/>
    </row>
    <row r="6204" spans="20:21">
      <c r="T6204" s="159"/>
      <c r="U6204" s="159"/>
    </row>
    <row r="6205" spans="20:21">
      <c r="T6205" s="159"/>
      <c r="U6205" s="159"/>
    </row>
    <row r="6206" spans="20:21">
      <c r="T6206" s="159"/>
      <c r="U6206" s="159"/>
    </row>
    <row r="6207" spans="20:21">
      <c r="T6207" s="159"/>
      <c r="U6207" s="159"/>
    </row>
    <row r="6208" spans="20:21">
      <c r="T6208" s="159"/>
      <c r="U6208" s="159"/>
    </row>
    <row r="6209" spans="20:21">
      <c r="T6209" s="159"/>
      <c r="U6209" s="159"/>
    </row>
    <row r="6210" spans="20:21">
      <c r="T6210" s="159"/>
      <c r="U6210" s="159"/>
    </row>
    <row r="6211" spans="20:21">
      <c r="T6211" s="159"/>
      <c r="U6211" s="159"/>
    </row>
    <row r="6212" spans="20:21">
      <c r="T6212" s="159"/>
      <c r="U6212" s="159"/>
    </row>
    <row r="6213" spans="20:21">
      <c r="T6213" s="159"/>
      <c r="U6213" s="159"/>
    </row>
    <row r="6214" spans="20:21">
      <c r="T6214" s="159"/>
      <c r="U6214" s="159"/>
    </row>
    <row r="6215" spans="20:21">
      <c r="T6215" s="159"/>
      <c r="U6215" s="159"/>
    </row>
    <row r="6216" spans="20:21">
      <c r="T6216" s="159"/>
      <c r="U6216" s="159"/>
    </row>
    <row r="6217" spans="20:21">
      <c r="T6217" s="159"/>
      <c r="U6217" s="159"/>
    </row>
    <row r="6218" spans="20:21">
      <c r="T6218" s="159"/>
      <c r="U6218" s="159"/>
    </row>
    <row r="6219" spans="20:21">
      <c r="T6219" s="159"/>
      <c r="U6219" s="159"/>
    </row>
    <row r="6220" spans="20:21">
      <c r="T6220" s="159"/>
      <c r="U6220" s="159"/>
    </row>
    <row r="6221" spans="20:21">
      <c r="T6221" s="159"/>
      <c r="U6221" s="159"/>
    </row>
    <row r="6222" spans="20:21">
      <c r="T6222" s="159"/>
      <c r="U6222" s="159"/>
    </row>
    <row r="6223" spans="20:21">
      <c r="T6223" s="159"/>
      <c r="U6223" s="159"/>
    </row>
    <row r="6224" spans="20:21">
      <c r="T6224" s="159"/>
      <c r="U6224" s="159"/>
    </row>
    <row r="6225" spans="20:21">
      <c r="T6225" s="159"/>
      <c r="U6225" s="159"/>
    </row>
    <row r="6226" spans="20:21">
      <c r="T6226" s="159"/>
      <c r="U6226" s="159"/>
    </row>
    <row r="6227" spans="20:21">
      <c r="T6227" s="159"/>
      <c r="U6227" s="159"/>
    </row>
    <row r="6228" spans="20:21">
      <c r="T6228" s="159"/>
      <c r="U6228" s="159"/>
    </row>
    <row r="6229" spans="20:21">
      <c r="T6229" s="159"/>
      <c r="U6229" s="159"/>
    </row>
    <row r="6230" spans="20:21">
      <c r="T6230" s="159"/>
      <c r="U6230" s="159"/>
    </row>
    <row r="6231" spans="20:21">
      <c r="T6231" s="159"/>
      <c r="U6231" s="159"/>
    </row>
    <row r="6232" spans="20:21">
      <c r="T6232" s="159"/>
      <c r="U6232" s="159"/>
    </row>
    <row r="6233" spans="20:21">
      <c r="T6233" s="159"/>
      <c r="U6233" s="159"/>
    </row>
    <row r="6234" spans="20:21">
      <c r="T6234" s="159"/>
      <c r="U6234" s="159"/>
    </row>
    <row r="6235" spans="20:21">
      <c r="T6235" s="159"/>
      <c r="U6235" s="159"/>
    </row>
    <row r="6236" spans="20:21">
      <c r="T6236" s="159"/>
      <c r="U6236" s="159"/>
    </row>
    <row r="6237" spans="20:21">
      <c r="T6237" s="159"/>
      <c r="U6237" s="159"/>
    </row>
    <row r="6238" spans="20:21">
      <c r="T6238" s="159"/>
      <c r="U6238" s="159"/>
    </row>
    <row r="6239" spans="20:21">
      <c r="T6239" s="159"/>
      <c r="U6239" s="159"/>
    </row>
    <row r="6240" spans="20:21">
      <c r="T6240" s="159"/>
      <c r="U6240" s="159"/>
    </row>
    <row r="6241" spans="20:21">
      <c r="T6241" s="159"/>
      <c r="U6241" s="159"/>
    </row>
    <row r="6242" spans="20:21">
      <c r="T6242" s="159"/>
      <c r="U6242" s="159"/>
    </row>
    <row r="6243" spans="20:21">
      <c r="T6243" s="159"/>
      <c r="U6243" s="159"/>
    </row>
    <row r="6244" spans="20:21">
      <c r="T6244" s="159"/>
      <c r="U6244" s="159"/>
    </row>
    <row r="6245" spans="20:21">
      <c r="T6245" s="159"/>
      <c r="U6245" s="159"/>
    </row>
    <row r="6246" spans="20:21">
      <c r="T6246" s="159"/>
      <c r="U6246" s="159"/>
    </row>
    <row r="6247" spans="20:21">
      <c r="T6247" s="159"/>
      <c r="U6247" s="159"/>
    </row>
    <row r="6248" spans="20:21">
      <c r="T6248" s="159"/>
      <c r="U6248" s="159"/>
    </row>
    <row r="6249" spans="20:21">
      <c r="T6249" s="159"/>
      <c r="U6249" s="159"/>
    </row>
    <row r="6250" spans="20:21">
      <c r="T6250" s="159"/>
      <c r="U6250" s="159"/>
    </row>
    <row r="6251" spans="20:21">
      <c r="T6251" s="159"/>
      <c r="U6251" s="159"/>
    </row>
    <row r="6252" spans="20:21">
      <c r="T6252" s="159"/>
      <c r="U6252" s="159"/>
    </row>
    <row r="6253" spans="20:21">
      <c r="T6253" s="159"/>
      <c r="U6253" s="159"/>
    </row>
    <row r="6254" spans="20:21">
      <c r="T6254" s="159"/>
      <c r="U6254" s="159"/>
    </row>
    <row r="6255" spans="20:21">
      <c r="T6255" s="159"/>
      <c r="U6255" s="159"/>
    </row>
    <row r="6256" spans="20:21">
      <c r="T6256" s="159"/>
      <c r="U6256" s="159"/>
    </row>
    <row r="6257" spans="20:21">
      <c r="T6257" s="159"/>
      <c r="U6257" s="159"/>
    </row>
    <row r="6258" spans="20:21">
      <c r="T6258" s="159"/>
      <c r="U6258" s="159"/>
    </row>
    <row r="6259" spans="20:21">
      <c r="T6259" s="159"/>
      <c r="U6259" s="159"/>
    </row>
    <row r="6260" spans="20:21">
      <c r="T6260" s="159"/>
      <c r="U6260" s="159"/>
    </row>
    <row r="6261" spans="20:21">
      <c r="T6261" s="159"/>
      <c r="U6261" s="159"/>
    </row>
    <row r="6262" spans="20:21">
      <c r="T6262" s="159"/>
      <c r="U6262" s="159"/>
    </row>
    <row r="6263" spans="20:21">
      <c r="T6263" s="159"/>
      <c r="U6263" s="159"/>
    </row>
    <row r="6264" spans="20:21">
      <c r="T6264" s="159"/>
      <c r="U6264" s="159"/>
    </row>
    <row r="6265" spans="20:21">
      <c r="T6265" s="159"/>
      <c r="U6265" s="159"/>
    </row>
    <row r="6266" spans="20:21">
      <c r="T6266" s="159"/>
      <c r="U6266" s="159"/>
    </row>
    <row r="6267" spans="20:21">
      <c r="T6267" s="159"/>
      <c r="U6267" s="159"/>
    </row>
    <row r="6268" spans="20:21">
      <c r="T6268" s="159"/>
      <c r="U6268" s="159"/>
    </row>
    <row r="6269" spans="20:21">
      <c r="T6269" s="159"/>
      <c r="U6269" s="159"/>
    </row>
    <row r="6270" spans="20:21">
      <c r="T6270" s="159"/>
      <c r="U6270" s="159"/>
    </row>
    <row r="6271" spans="20:21">
      <c r="T6271" s="159"/>
      <c r="U6271" s="159"/>
    </row>
    <row r="6272" spans="20:21">
      <c r="T6272" s="159"/>
      <c r="U6272" s="159"/>
    </row>
    <row r="6273" spans="20:21">
      <c r="T6273" s="159"/>
      <c r="U6273" s="159"/>
    </row>
    <row r="6274" spans="20:21">
      <c r="T6274" s="159"/>
      <c r="U6274" s="159"/>
    </row>
    <row r="6275" spans="20:21">
      <c r="T6275" s="159"/>
      <c r="U6275" s="159"/>
    </row>
    <row r="6276" spans="20:21">
      <c r="T6276" s="159"/>
      <c r="U6276" s="159"/>
    </row>
    <row r="6277" spans="20:21">
      <c r="T6277" s="159"/>
      <c r="U6277" s="159"/>
    </row>
    <row r="6278" spans="20:21">
      <c r="T6278" s="159"/>
      <c r="U6278" s="159"/>
    </row>
    <row r="6279" spans="20:21">
      <c r="T6279" s="159"/>
      <c r="U6279" s="159"/>
    </row>
    <row r="6280" spans="20:21">
      <c r="T6280" s="159"/>
      <c r="U6280" s="159"/>
    </row>
    <row r="6281" spans="20:21">
      <c r="T6281" s="159"/>
      <c r="U6281" s="159"/>
    </row>
    <row r="6282" spans="20:21">
      <c r="T6282" s="159"/>
      <c r="U6282" s="159"/>
    </row>
    <row r="6283" spans="20:21">
      <c r="T6283" s="159"/>
      <c r="U6283" s="159"/>
    </row>
    <row r="6284" spans="20:21">
      <c r="T6284" s="159"/>
      <c r="U6284" s="159"/>
    </row>
    <row r="6285" spans="20:21">
      <c r="T6285" s="159"/>
      <c r="U6285" s="159"/>
    </row>
    <row r="6286" spans="20:21">
      <c r="T6286" s="159"/>
      <c r="U6286" s="159"/>
    </row>
    <row r="6287" spans="20:21">
      <c r="T6287" s="159"/>
      <c r="U6287" s="159"/>
    </row>
    <row r="6288" spans="20:21">
      <c r="T6288" s="159"/>
      <c r="U6288" s="159"/>
    </row>
    <row r="6289" spans="20:21">
      <c r="T6289" s="159"/>
      <c r="U6289" s="159"/>
    </row>
    <row r="6290" spans="20:21">
      <c r="T6290" s="159"/>
      <c r="U6290" s="159"/>
    </row>
    <row r="6291" spans="20:21">
      <c r="T6291" s="159"/>
      <c r="U6291" s="159"/>
    </row>
    <row r="6292" spans="20:21">
      <c r="T6292" s="159"/>
      <c r="U6292" s="159"/>
    </row>
    <row r="6293" spans="20:21">
      <c r="T6293" s="159"/>
      <c r="U6293" s="159"/>
    </row>
    <row r="6294" spans="20:21">
      <c r="T6294" s="159"/>
      <c r="U6294" s="159"/>
    </row>
    <row r="6295" spans="20:21">
      <c r="T6295" s="159"/>
      <c r="U6295" s="159"/>
    </row>
    <row r="6296" spans="20:21">
      <c r="T6296" s="159"/>
      <c r="U6296" s="159"/>
    </row>
    <row r="6297" spans="20:21">
      <c r="T6297" s="159"/>
      <c r="U6297" s="159"/>
    </row>
    <row r="6298" spans="20:21">
      <c r="T6298" s="159"/>
      <c r="U6298" s="159"/>
    </row>
    <row r="6299" spans="20:21">
      <c r="T6299" s="159"/>
      <c r="U6299" s="159"/>
    </row>
    <row r="6300" spans="20:21">
      <c r="T6300" s="159"/>
      <c r="U6300" s="159"/>
    </row>
    <row r="6301" spans="20:21">
      <c r="T6301" s="159"/>
      <c r="U6301" s="159"/>
    </row>
    <row r="6302" spans="20:21">
      <c r="T6302" s="159"/>
      <c r="U6302" s="159"/>
    </row>
    <row r="6303" spans="20:21">
      <c r="T6303" s="159"/>
      <c r="U6303" s="159"/>
    </row>
    <row r="6304" spans="20:21">
      <c r="T6304" s="159"/>
      <c r="U6304" s="159"/>
    </row>
    <row r="6305" spans="20:21">
      <c r="T6305" s="159"/>
      <c r="U6305" s="159"/>
    </row>
    <row r="6306" spans="20:21">
      <c r="T6306" s="159"/>
      <c r="U6306" s="159"/>
    </row>
    <row r="6307" spans="20:21">
      <c r="T6307" s="159"/>
      <c r="U6307" s="159"/>
    </row>
    <row r="6308" spans="20:21">
      <c r="T6308" s="159"/>
      <c r="U6308" s="159"/>
    </row>
    <row r="6309" spans="20:21">
      <c r="T6309" s="159"/>
      <c r="U6309" s="159"/>
    </row>
    <row r="6310" spans="20:21">
      <c r="T6310" s="159"/>
      <c r="U6310" s="159"/>
    </row>
    <row r="6311" spans="20:21">
      <c r="T6311" s="159"/>
      <c r="U6311" s="159"/>
    </row>
    <row r="6312" spans="20:21">
      <c r="T6312" s="159"/>
      <c r="U6312" s="159"/>
    </row>
    <row r="6313" spans="20:21">
      <c r="T6313" s="159"/>
      <c r="U6313" s="159"/>
    </row>
    <row r="6314" spans="20:21">
      <c r="T6314" s="159"/>
      <c r="U6314" s="159"/>
    </row>
    <row r="6315" spans="20:21">
      <c r="T6315" s="159"/>
      <c r="U6315" s="159"/>
    </row>
    <row r="6316" spans="20:21">
      <c r="T6316" s="159"/>
      <c r="U6316" s="159"/>
    </row>
    <row r="6317" spans="20:21">
      <c r="T6317" s="159"/>
      <c r="U6317" s="159"/>
    </row>
    <row r="6318" spans="20:21">
      <c r="T6318" s="159"/>
      <c r="U6318" s="159"/>
    </row>
    <row r="6319" spans="20:21">
      <c r="T6319" s="159"/>
      <c r="U6319" s="159"/>
    </row>
    <row r="6320" spans="20:21">
      <c r="T6320" s="159"/>
      <c r="U6320" s="159"/>
    </row>
    <row r="6321" spans="20:21">
      <c r="T6321" s="159"/>
      <c r="U6321" s="159"/>
    </row>
    <row r="6322" spans="20:21">
      <c r="T6322" s="159"/>
      <c r="U6322" s="159"/>
    </row>
    <row r="6323" spans="20:21">
      <c r="T6323" s="159"/>
      <c r="U6323" s="159"/>
    </row>
    <row r="6324" spans="20:21">
      <c r="T6324" s="159"/>
      <c r="U6324" s="159"/>
    </row>
    <row r="6325" spans="20:21">
      <c r="T6325" s="159"/>
      <c r="U6325" s="159"/>
    </row>
    <row r="6326" spans="20:21">
      <c r="T6326" s="159"/>
      <c r="U6326" s="159"/>
    </row>
    <row r="6327" spans="20:21">
      <c r="T6327" s="159"/>
      <c r="U6327" s="159"/>
    </row>
    <row r="6328" spans="20:21">
      <c r="T6328" s="159"/>
      <c r="U6328" s="159"/>
    </row>
    <row r="6329" spans="20:21">
      <c r="T6329" s="159"/>
      <c r="U6329" s="159"/>
    </row>
    <row r="6330" spans="20:21">
      <c r="T6330" s="159"/>
      <c r="U6330" s="159"/>
    </row>
    <row r="6331" spans="20:21">
      <c r="T6331" s="159"/>
      <c r="U6331" s="159"/>
    </row>
    <row r="6332" spans="20:21">
      <c r="T6332" s="159"/>
      <c r="U6332" s="159"/>
    </row>
    <row r="6333" spans="20:21">
      <c r="T6333" s="159"/>
      <c r="U6333" s="159"/>
    </row>
    <row r="6334" spans="20:21">
      <c r="T6334" s="159"/>
      <c r="U6334" s="159"/>
    </row>
    <row r="6335" spans="20:21">
      <c r="T6335" s="159"/>
      <c r="U6335" s="159"/>
    </row>
    <row r="6336" spans="20:21">
      <c r="T6336" s="159"/>
      <c r="U6336" s="159"/>
    </row>
    <row r="6337" spans="20:21">
      <c r="T6337" s="159"/>
      <c r="U6337" s="159"/>
    </row>
    <row r="6338" spans="20:21">
      <c r="T6338" s="159"/>
      <c r="U6338" s="159"/>
    </row>
    <row r="6339" spans="20:21">
      <c r="T6339" s="159"/>
      <c r="U6339" s="159"/>
    </row>
    <row r="6340" spans="20:21">
      <c r="T6340" s="159"/>
      <c r="U6340" s="159"/>
    </row>
    <row r="6341" spans="20:21">
      <c r="T6341" s="159"/>
      <c r="U6341" s="159"/>
    </row>
    <row r="6342" spans="20:21">
      <c r="T6342" s="159"/>
      <c r="U6342" s="159"/>
    </row>
    <row r="6343" spans="20:21">
      <c r="T6343" s="159"/>
      <c r="U6343" s="159"/>
    </row>
    <row r="6344" spans="20:21">
      <c r="T6344" s="159"/>
      <c r="U6344" s="159"/>
    </row>
    <row r="6345" spans="20:21">
      <c r="T6345" s="159"/>
      <c r="U6345" s="159"/>
    </row>
    <row r="6346" spans="20:21">
      <c r="T6346" s="159"/>
      <c r="U6346" s="159"/>
    </row>
    <row r="6347" spans="20:21">
      <c r="T6347" s="159"/>
      <c r="U6347" s="159"/>
    </row>
    <row r="6348" spans="20:21">
      <c r="T6348" s="159"/>
      <c r="U6348" s="159"/>
    </row>
    <row r="6349" spans="20:21">
      <c r="T6349" s="159"/>
      <c r="U6349" s="159"/>
    </row>
    <row r="6350" spans="20:21">
      <c r="T6350" s="159"/>
      <c r="U6350" s="159"/>
    </row>
    <row r="6351" spans="20:21">
      <c r="T6351" s="159"/>
      <c r="U6351" s="159"/>
    </row>
    <row r="6352" spans="20:21">
      <c r="T6352" s="159"/>
      <c r="U6352" s="159"/>
    </row>
    <row r="6353" spans="20:21">
      <c r="T6353" s="159"/>
      <c r="U6353" s="159"/>
    </row>
    <row r="6354" spans="20:21">
      <c r="T6354" s="159"/>
      <c r="U6354" s="159"/>
    </row>
    <row r="6355" spans="20:21">
      <c r="T6355" s="159"/>
      <c r="U6355" s="159"/>
    </row>
    <row r="6356" spans="20:21">
      <c r="T6356" s="159"/>
      <c r="U6356" s="159"/>
    </row>
    <row r="6357" spans="20:21">
      <c r="T6357" s="159"/>
      <c r="U6357" s="159"/>
    </row>
    <row r="6358" spans="20:21">
      <c r="T6358" s="159"/>
      <c r="U6358" s="159"/>
    </row>
    <row r="6359" spans="20:21">
      <c r="T6359" s="159"/>
      <c r="U6359" s="159"/>
    </row>
    <row r="6360" spans="20:21">
      <c r="T6360" s="159"/>
      <c r="U6360" s="159"/>
    </row>
    <row r="6361" spans="20:21">
      <c r="T6361" s="159"/>
      <c r="U6361" s="159"/>
    </row>
    <row r="6362" spans="20:21">
      <c r="T6362" s="159"/>
      <c r="U6362" s="159"/>
    </row>
    <row r="6363" spans="20:21">
      <c r="T6363" s="159"/>
      <c r="U6363" s="159"/>
    </row>
    <row r="6364" spans="20:21">
      <c r="T6364" s="159"/>
      <c r="U6364" s="159"/>
    </row>
    <row r="6365" spans="20:21">
      <c r="T6365" s="159"/>
      <c r="U6365" s="159"/>
    </row>
    <row r="6366" spans="20:21">
      <c r="T6366" s="159"/>
      <c r="U6366" s="159"/>
    </row>
    <row r="6367" spans="20:21">
      <c r="T6367" s="159"/>
      <c r="U6367" s="159"/>
    </row>
    <row r="6368" spans="20:21">
      <c r="T6368" s="159"/>
      <c r="U6368" s="159"/>
    </row>
    <row r="6369" spans="20:21">
      <c r="T6369" s="159"/>
      <c r="U6369" s="159"/>
    </row>
    <row r="6370" spans="20:21">
      <c r="T6370" s="159"/>
      <c r="U6370" s="159"/>
    </row>
    <row r="6371" spans="20:21">
      <c r="T6371" s="159"/>
      <c r="U6371" s="159"/>
    </row>
    <row r="6372" spans="20:21">
      <c r="T6372" s="159"/>
      <c r="U6372" s="159"/>
    </row>
    <row r="6373" spans="20:21">
      <c r="T6373" s="159"/>
      <c r="U6373" s="159"/>
    </row>
    <row r="6374" spans="20:21">
      <c r="T6374" s="159"/>
      <c r="U6374" s="159"/>
    </row>
    <row r="6375" spans="20:21">
      <c r="T6375" s="159"/>
      <c r="U6375" s="159"/>
    </row>
    <row r="6376" spans="20:21">
      <c r="T6376" s="159"/>
      <c r="U6376" s="159"/>
    </row>
    <row r="6377" spans="20:21">
      <c r="T6377" s="159"/>
      <c r="U6377" s="159"/>
    </row>
    <row r="6378" spans="20:21">
      <c r="T6378" s="159"/>
      <c r="U6378" s="159"/>
    </row>
    <row r="6379" spans="20:21">
      <c r="T6379" s="159"/>
      <c r="U6379" s="159"/>
    </row>
    <row r="6380" spans="20:21">
      <c r="T6380" s="159"/>
      <c r="U6380" s="159"/>
    </row>
    <row r="6381" spans="20:21">
      <c r="T6381" s="159"/>
      <c r="U6381" s="159"/>
    </row>
    <row r="6382" spans="20:21">
      <c r="T6382" s="159"/>
      <c r="U6382" s="159"/>
    </row>
    <row r="6383" spans="20:21">
      <c r="T6383" s="159"/>
      <c r="U6383" s="159"/>
    </row>
    <row r="6384" spans="20:21">
      <c r="T6384" s="159"/>
      <c r="U6384" s="159"/>
    </row>
    <row r="6385" spans="20:21">
      <c r="T6385" s="159"/>
      <c r="U6385" s="159"/>
    </row>
    <row r="6386" spans="20:21">
      <c r="T6386" s="159"/>
      <c r="U6386" s="159"/>
    </row>
    <row r="6387" spans="20:21">
      <c r="T6387" s="159"/>
      <c r="U6387" s="159"/>
    </row>
    <row r="6388" spans="20:21">
      <c r="T6388" s="159"/>
      <c r="U6388" s="159"/>
    </row>
    <row r="6389" spans="20:21">
      <c r="T6389" s="159"/>
      <c r="U6389" s="159"/>
    </row>
    <row r="6390" spans="20:21">
      <c r="T6390" s="159"/>
      <c r="U6390" s="159"/>
    </row>
    <row r="6391" spans="20:21">
      <c r="T6391" s="159"/>
      <c r="U6391" s="159"/>
    </row>
    <row r="6392" spans="20:21">
      <c r="T6392" s="159"/>
      <c r="U6392" s="159"/>
    </row>
    <row r="6393" spans="20:21">
      <c r="T6393" s="159"/>
      <c r="U6393" s="159"/>
    </row>
    <row r="6394" spans="20:21">
      <c r="T6394" s="159"/>
      <c r="U6394" s="159"/>
    </row>
    <row r="6395" spans="20:21">
      <c r="T6395" s="159"/>
      <c r="U6395" s="159"/>
    </row>
    <row r="6396" spans="20:21">
      <c r="T6396" s="159"/>
      <c r="U6396" s="159"/>
    </row>
    <row r="6397" spans="20:21">
      <c r="T6397" s="159"/>
      <c r="U6397" s="159"/>
    </row>
    <row r="6398" spans="20:21">
      <c r="T6398" s="159"/>
      <c r="U6398" s="159"/>
    </row>
    <row r="6399" spans="20:21">
      <c r="T6399" s="159"/>
      <c r="U6399" s="159"/>
    </row>
    <row r="6400" spans="20:21">
      <c r="T6400" s="159"/>
      <c r="U6400" s="159"/>
    </row>
    <row r="6401" spans="20:21">
      <c r="T6401" s="159"/>
      <c r="U6401" s="159"/>
    </row>
    <row r="6402" spans="20:21">
      <c r="T6402" s="159"/>
      <c r="U6402" s="159"/>
    </row>
    <row r="6403" spans="20:21">
      <c r="T6403" s="159"/>
      <c r="U6403" s="159"/>
    </row>
    <row r="6404" spans="20:21">
      <c r="T6404" s="159"/>
      <c r="U6404" s="159"/>
    </row>
    <row r="6405" spans="20:21">
      <c r="T6405" s="159"/>
      <c r="U6405" s="159"/>
    </row>
    <row r="6406" spans="20:21">
      <c r="T6406" s="159"/>
      <c r="U6406" s="159"/>
    </row>
    <row r="6407" spans="20:21">
      <c r="T6407" s="159"/>
      <c r="U6407" s="159"/>
    </row>
    <row r="6408" spans="20:21">
      <c r="T6408" s="159"/>
      <c r="U6408" s="159"/>
    </row>
    <row r="6409" spans="20:21">
      <c r="T6409" s="159"/>
      <c r="U6409" s="159"/>
    </row>
    <row r="6410" spans="20:21">
      <c r="T6410" s="159"/>
      <c r="U6410" s="159"/>
    </row>
    <row r="6411" spans="20:21">
      <c r="T6411" s="159"/>
      <c r="U6411" s="159"/>
    </row>
    <row r="6412" spans="20:21">
      <c r="T6412" s="159"/>
      <c r="U6412" s="159"/>
    </row>
    <row r="6413" spans="20:21">
      <c r="T6413" s="159"/>
      <c r="U6413" s="159"/>
    </row>
    <row r="6414" spans="20:21">
      <c r="T6414" s="159"/>
      <c r="U6414" s="159"/>
    </row>
    <row r="6415" spans="20:21">
      <c r="T6415" s="159"/>
      <c r="U6415" s="159"/>
    </row>
    <row r="6416" spans="20:21">
      <c r="T6416" s="159"/>
      <c r="U6416" s="159"/>
    </row>
    <row r="6417" spans="20:21">
      <c r="T6417" s="159"/>
      <c r="U6417" s="159"/>
    </row>
    <row r="6418" spans="20:21">
      <c r="T6418" s="159"/>
      <c r="U6418" s="159"/>
    </row>
    <row r="6419" spans="20:21">
      <c r="T6419" s="159"/>
      <c r="U6419" s="159"/>
    </row>
    <row r="6420" spans="20:21">
      <c r="T6420" s="159"/>
      <c r="U6420" s="159"/>
    </row>
    <row r="6421" spans="20:21">
      <c r="T6421" s="159"/>
      <c r="U6421" s="159"/>
    </row>
    <row r="6422" spans="20:21">
      <c r="T6422" s="159"/>
      <c r="U6422" s="159"/>
    </row>
    <row r="6423" spans="20:21">
      <c r="T6423" s="159"/>
      <c r="U6423" s="159"/>
    </row>
    <row r="6424" spans="20:21">
      <c r="T6424" s="159"/>
      <c r="U6424" s="159"/>
    </row>
    <row r="6425" spans="20:21">
      <c r="T6425" s="159"/>
      <c r="U6425" s="159"/>
    </row>
    <row r="6426" spans="20:21">
      <c r="T6426" s="159"/>
      <c r="U6426" s="159"/>
    </row>
    <row r="6427" spans="20:21">
      <c r="T6427" s="159"/>
      <c r="U6427" s="159"/>
    </row>
    <row r="6428" spans="20:21">
      <c r="T6428" s="159"/>
      <c r="U6428" s="159"/>
    </row>
    <row r="6429" spans="20:21">
      <c r="T6429" s="159"/>
      <c r="U6429" s="159"/>
    </row>
    <row r="6430" spans="20:21">
      <c r="T6430" s="159"/>
      <c r="U6430" s="159"/>
    </row>
    <row r="6431" spans="20:21">
      <c r="T6431" s="159"/>
      <c r="U6431" s="159"/>
    </row>
    <row r="6432" spans="20:21">
      <c r="T6432" s="159"/>
      <c r="U6432" s="159"/>
    </row>
    <row r="6433" spans="20:21">
      <c r="T6433" s="159"/>
      <c r="U6433" s="159"/>
    </row>
    <row r="6434" spans="20:21">
      <c r="T6434" s="159"/>
      <c r="U6434" s="159"/>
    </row>
    <row r="6435" spans="20:21">
      <c r="T6435" s="159"/>
      <c r="U6435" s="159"/>
    </row>
    <row r="6436" spans="20:21">
      <c r="T6436" s="159"/>
      <c r="U6436" s="159"/>
    </row>
    <row r="6437" spans="20:21">
      <c r="T6437" s="159"/>
      <c r="U6437" s="159"/>
    </row>
    <row r="6438" spans="20:21">
      <c r="T6438" s="159"/>
      <c r="U6438" s="159"/>
    </row>
    <row r="6439" spans="20:21">
      <c r="T6439" s="159"/>
      <c r="U6439" s="159"/>
    </row>
    <row r="6440" spans="20:21">
      <c r="T6440" s="159"/>
      <c r="U6440" s="159"/>
    </row>
    <row r="6441" spans="20:21">
      <c r="T6441" s="159"/>
      <c r="U6441" s="159"/>
    </row>
    <row r="6442" spans="20:21">
      <c r="T6442" s="159"/>
      <c r="U6442" s="159"/>
    </row>
    <row r="6443" spans="20:21">
      <c r="T6443" s="159"/>
      <c r="U6443" s="159"/>
    </row>
    <row r="6444" spans="20:21">
      <c r="T6444" s="159"/>
      <c r="U6444" s="159"/>
    </row>
    <row r="6445" spans="20:21">
      <c r="T6445" s="159"/>
      <c r="U6445" s="159"/>
    </row>
    <row r="6446" spans="20:21">
      <c r="T6446" s="159"/>
      <c r="U6446" s="159"/>
    </row>
    <row r="6447" spans="20:21">
      <c r="T6447" s="159"/>
      <c r="U6447" s="159"/>
    </row>
    <row r="6448" spans="20:21">
      <c r="T6448" s="159"/>
      <c r="U6448" s="159"/>
    </row>
    <row r="6449" spans="20:21">
      <c r="T6449" s="159"/>
      <c r="U6449" s="159"/>
    </row>
    <row r="6450" spans="20:21">
      <c r="T6450" s="159"/>
      <c r="U6450" s="159"/>
    </row>
    <row r="6451" spans="20:21">
      <c r="T6451" s="159"/>
      <c r="U6451" s="159"/>
    </row>
    <row r="6452" spans="20:21">
      <c r="T6452" s="159"/>
      <c r="U6452" s="159"/>
    </row>
    <row r="6453" spans="20:21">
      <c r="T6453" s="159"/>
      <c r="U6453" s="159"/>
    </row>
    <row r="6454" spans="20:21">
      <c r="T6454" s="159"/>
      <c r="U6454" s="159"/>
    </row>
    <row r="6455" spans="20:21">
      <c r="T6455" s="159"/>
      <c r="U6455" s="159"/>
    </row>
    <row r="6456" spans="20:21">
      <c r="T6456" s="159"/>
      <c r="U6456" s="159"/>
    </row>
    <row r="6457" spans="20:21">
      <c r="T6457" s="159"/>
      <c r="U6457" s="159"/>
    </row>
    <row r="6458" spans="20:21">
      <c r="T6458" s="159"/>
      <c r="U6458" s="159"/>
    </row>
    <row r="6459" spans="20:21">
      <c r="T6459" s="159"/>
      <c r="U6459" s="159"/>
    </row>
    <row r="6460" spans="20:21">
      <c r="T6460" s="159"/>
      <c r="U6460" s="159"/>
    </row>
    <row r="6461" spans="20:21">
      <c r="T6461" s="159"/>
      <c r="U6461" s="159"/>
    </row>
    <row r="6462" spans="20:21">
      <c r="T6462" s="159"/>
      <c r="U6462" s="159"/>
    </row>
    <row r="6463" spans="20:21">
      <c r="T6463" s="159"/>
      <c r="U6463" s="159"/>
    </row>
    <row r="6464" spans="20:21">
      <c r="T6464" s="159"/>
      <c r="U6464" s="159"/>
    </row>
    <row r="6465" spans="20:21">
      <c r="T6465" s="159"/>
      <c r="U6465" s="159"/>
    </row>
    <row r="6466" spans="20:21">
      <c r="T6466" s="159"/>
      <c r="U6466" s="159"/>
    </row>
    <row r="6467" spans="20:21">
      <c r="T6467" s="159"/>
      <c r="U6467" s="159"/>
    </row>
    <row r="6468" spans="20:21">
      <c r="T6468" s="159"/>
      <c r="U6468" s="159"/>
    </row>
    <row r="6469" spans="20:21">
      <c r="T6469" s="159"/>
      <c r="U6469" s="159"/>
    </row>
    <row r="6470" spans="20:21">
      <c r="T6470" s="159"/>
      <c r="U6470" s="159"/>
    </row>
    <row r="6471" spans="20:21">
      <c r="T6471" s="159"/>
      <c r="U6471" s="159"/>
    </row>
    <row r="6472" spans="20:21">
      <c r="T6472" s="159"/>
      <c r="U6472" s="159"/>
    </row>
    <row r="6473" spans="20:21">
      <c r="T6473" s="159"/>
      <c r="U6473" s="159"/>
    </row>
    <row r="6474" spans="20:21">
      <c r="T6474" s="159"/>
      <c r="U6474" s="159"/>
    </row>
    <row r="6475" spans="20:21">
      <c r="T6475" s="159"/>
      <c r="U6475" s="159"/>
    </row>
    <row r="6476" spans="20:21">
      <c r="T6476" s="159"/>
      <c r="U6476" s="159"/>
    </row>
    <row r="6477" spans="20:21">
      <c r="T6477" s="159"/>
      <c r="U6477" s="159"/>
    </row>
    <row r="6478" spans="20:21">
      <c r="T6478" s="159"/>
      <c r="U6478" s="159"/>
    </row>
    <row r="6479" spans="20:21">
      <c r="T6479" s="159"/>
      <c r="U6479" s="159"/>
    </row>
    <row r="6480" spans="20:21">
      <c r="T6480" s="159"/>
      <c r="U6480" s="159"/>
    </row>
    <row r="6481" spans="20:21">
      <c r="T6481" s="159"/>
      <c r="U6481" s="159"/>
    </row>
    <row r="6482" spans="20:21">
      <c r="T6482" s="159"/>
      <c r="U6482" s="159"/>
    </row>
    <row r="6483" spans="20:21">
      <c r="T6483" s="159"/>
      <c r="U6483" s="159"/>
    </row>
    <row r="6484" spans="20:21">
      <c r="T6484" s="159"/>
      <c r="U6484" s="159"/>
    </row>
    <row r="6485" spans="20:21">
      <c r="T6485" s="159"/>
      <c r="U6485" s="159"/>
    </row>
    <row r="6486" spans="20:21">
      <c r="T6486" s="159"/>
      <c r="U6486" s="159"/>
    </row>
    <row r="6487" spans="20:21">
      <c r="T6487" s="159"/>
      <c r="U6487" s="159"/>
    </row>
    <row r="6488" spans="20:21">
      <c r="T6488" s="159"/>
      <c r="U6488" s="159"/>
    </row>
    <row r="6489" spans="20:21">
      <c r="T6489" s="159"/>
      <c r="U6489" s="159"/>
    </row>
    <row r="6490" spans="20:21">
      <c r="T6490" s="159"/>
      <c r="U6490" s="159"/>
    </row>
    <row r="6491" spans="20:21">
      <c r="T6491" s="159"/>
      <c r="U6491" s="159"/>
    </row>
    <row r="6492" spans="20:21">
      <c r="T6492" s="159"/>
      <c r="U6492" s="159"/>
    </row>
    <row r="6493" spans="20:21">
      <c r="T6493" s="159"/>
      <c r="U6493" s="159"/>
    </row>
    <row r="6494" spans="20:21">
      <c r="T6494" s="159"/>
      <c r="U6494" s="159"/>
    </row>
    <row r="6495" spans="20:21">
      <c r="T6495" s="159"/>
      <c r="U6495" s="159"/>
    </row>
    <row r="6496" spans="20:21">
      <c r="T6496" s="159"/>
      <c r="U6496" s="159"/>
    </row>
    <row r="6497" spans="20:21">
      <c r="T6497" s="159"/>
      <c r="U6497" s="159"/>
    </row>
    <row r="6498" spans="20:21">
      <c r="T6498" s="159"/>
      <c r="U6498" s="159"/>
    </row>
    <row r="6499" spans="20:21">
      <c r="T6499" s="159"/>
      <c r="U6499" s="159"/>
    </row>
    <row r="6500" spans="20:21">
      <c r="T6500" s="159"/>
      <c r="U6500" s="159"/>
    </row>
    <row r="6501" spans="20:21">
      <c r="T6501" s="159"/>
      <c r="U6501" s="159"/>
    </row>
    <row r="6502" spans="20:21">
      <c r="T6502" s="159"/>
      <c r="U6502" s="159"/>
    </row>
    <row r="6503" spans="20:21">
      <c r="T6503" s="159"/>
      <c r="U6503" s="159"/>
    </row>
    <row r="6504" spans="20:21">
      <c r="T6504" s="159"/>
      <c r="U6504" s="159"/>
    </row>
    <row r="6505" spans="20:21">
      <c r="T6505" s="159"/>
      <c r="U6505" s="159"/>
    </row>
    <row r="6506" spans="20:21">
      <c r="T6506" s="159"/>
      <c r="U6506" s="159"/>
    </row>
    <row r="6507" spans="20:21">
      <c r="T6507" s="159"/>
      <c r="U6507" s="159"/>
    </row>
    <row r="6508" spans="20:21">
      <c r="T6508" s="159"/>
      <c r="U6508" s="159"/>
    </row>
    <row r="6509" spans="20:21">
      <c r="T6509" s="159"/>
      <c r="U6509" s="159"/>
    </row>
    <row r="6510" spans="20:21">
      <c r="T6510" s="159"/>
      <c r="U6510" s="159"/>
    </row>
    <row r="6511" spans="20:21">
      <c r="T6511" s="159"/>
      <c r="U6511" s="159"/>
    </row>
    <row r="6512" spans="20:21">
      <c r="T6512" s="159"/>
      <c r="U6512" s="159"/>
    </row>
    <row r="6513" spans="20:21">
      <c r="T6513" s="159"/>
      <c r="U6513" s="159"/>
    </row>
    <row r="6514" spans="20:21">
      <c r="T6514" s="159"/>
      <c r="U6514" s="159"/>
    </row>
    <row r="6515" spans="20:21">
      <c r="T6515" s="159"/>
      <c r="U6515" s="159"/>
    </row>
    <row r="6516" spans="20:21">
      <c r="T6516" s="159"/>
      <c r="U6516" s="159"/>
    </row>
    <row r="6517" spans="20:21">
      <c r="T6517" s="159"/>
      <c r="U6517" s="159"/>
    </row>
    <row r="6518" spans="20:21">
      <c r="T6518" s="159"/>
      <c r="U6518" s="159"/>
    </row>
    <row r="6519" spans="20:21">
      <c r="T6519" s="159"/>
      <c r="U6519" s="159"/>
    </row>
    <row r="6520" spans="20:21">
      <c r="T6520" s="159"/>
      <c r="U6520" s="159"/>
    </row>
    <row r="6521" spans="20:21">
      <c r="T6521" s="159"/>
      <c r="U6521" s="159"/>
    </row>
    <row r="6522" spans="20:21">
      <c r="T6522" s="159"/>
      <c r="U6522" s="159"/>
    </row>
    <row r="6523" spans="20:21">
      <c r="T6523" s="159"/>
      <c r="U6523" s="159"/>
    </row>
    <row r="6524" spans="20:21">
      <c r="T6524" s="159"/>
      <c r="U6524" s="159"/>
    </row>
    <row r="6525" spans="20:21">
      <c r="T6525" s="159"/>
      <c r="U6525" s="159"/>
    </row>
    <row r="6526" spans="20:21">
      <c r="T6526" s="159"/>
      <c r="U6526" s="159"/>
    </row>
    <row r="6527" spans="20:21">
      <c r="T6527" s="159"/>
      <c r="U6527" s="159"/>
    </row>
    <row r="6528" spans="20:21">
      <c r="T6528" s="159"/>
      <c r="U6528" s="159"/>
    </row>
    <row r="6529" spans="20:21">
      <c r="T6529" s="159"/>
      <c r="U6529" s="159"/>
    </row>
    <row r="6530" spans="20:21">
      <c r="T6530" s="159"/>
      <c r="U6530" s="159"/>
    </row>
    <row r="6531" spans="20:21">
      <c r="T6531" s="159"/>
      <c r="U6531" s="159"/>
    </row>
    <row r="6532" spans="20:21">
      <c r="T6532" s="159"/>
      <c r="U6532" s="159"/>
    </row>
    <row r="6533" spans="20:21">
      <c r="T6533" s="159"/>
      <c r="U6533" s="159"/>
    </row>
    <row r="6534" spans="20:21">
      <c r="T6534" s="159"/>
      <c r="U6534" s="159"/>
    </row>
    <row r="6535" spans="20:21">
      <c r="T6535" s="159"/>
      <c r="U6535" s="159"/>
    </row>
    <row r="6536" spans="20:21">
      <c r="T6536" s="159"/>
      <c r="U6536" s="159"/>
    </row>
    <row r="6537" spans="20:21">
      <c r="T6537" s="159"/>
      <c r="U6537" s="159"/>
    </row>
    <row r="6538" spans="20:21">
      <c r="T6538" s="159"/>
      <c r="U6538" s="159"/>
    </row>
    <row r="6539" spans="20:21">
      <c r="T6539" s="159"/>
      <c r="U6539" s="159"/>
    </row>
    <row r="6540" spans="20:21">
      <c r="T6540" s="159"/>
      <c r="U6540" s="159"/>
    </row>
    <row r="6541" spans="20:21">
      <c r="T6541" s="159"/>
      <c r="U6541" s="159"/>
    </row>
    <row r="6542" spans="20:21">
      <c r="T6542" s="159"/>
      <c r="U6542" s="159"/>
    </row>
    <row r="6543" spans="20:21">
      <c r="T6543" s="159"/>
      <c r="U6543" s="159"/>
    </row>
    <row r="6544" spans="20:21">
      <c r="T6544" s="159"/>
      <c r="U6544" s="159"/>
    </row>
    <row r="6545" spans="20:21">
      <c r="T6545" s="159"/>
      <c r="U6545" s="159"/>
    </row>
    <row r="6546" spans="20:21">
      <c r="T6546" s="159"/>
      <c r="U6546" s="159"/>
    </row>
    <row r="6547" spans="20:21">
      <c r="T6547" s="159"/>
      <c r="U6547" s="159"/>
    </row>
    <row r="6548" spans="20:21">
      <c r="T6548" s="159"/>
      <c r="U6548" s="159"/>
    </row>
    <row r="6549" spans="20:21">
      <c r="T6549" s="159"/>
      <c r="U6549" s="159"/>
    </row>
    <row r="6550" spans="20:21">
      <c r="T6550" s="159"/>
      <c r="U6550" s="159"/>
    </row>
    <row r="6551" spans="20:21">
      <c r="T6551" s="159"/>
      <c r="U6551" s="159"/>
    </row>
    <row r="6552" spans="20:21">
      <c r="T6552" s="159"/>
      <c r="U6552" s="159"/>
    </row>
    <row r="6553" spans="20:21">
      <c r="T6553" s="159"/>
      <c r="U6553" s="159"/>
    </row>
    <row r="6554" spans="20:21">
      <c r="T6554" s="159"/>
      <c r="U6554" s="159"/>
    </row>
    <row r="6555" spans="20:21">
      <c r="T6555" s="159"/>
      <c r="U6555" s="159"/>
    </row>
    <row r="6556" spans="20:21">
      <c r="T6556" s="159"/>
      <c r="U6556" s="159"/>
    </row>
    <row r="6557" spans="20:21">
      <c r="T6557" s="159"/>
      <c r="U6557" s="159"/>
    </row>
    <row r="6558" spans="20:21">
      <c r="T6558" s="159"/>
      <c r="U6558" s="159"/>
    </row>
    <row r="6559" spans="20:21">
      <c r="T6559" s="159"/>
      <c r="U6559" s="159"/>
    </row>
    <row r="6560" spans="20:21">
      <c r="T6560" s="159"/>
      <c r="U6560" s="159"/>
    </row>
    <row r="6561" spans="20:21">
      <c r="T6561" s="159"/>
      <c r="U6561" s="159"/>
    </row>
    <row r="6562" spans="20:21">
      <c r="T6562" s="159"/>
      <c r="U6562" s="159"/>
    </row>
    <row r="6563" spans="20:21">
      <c r="T6563" s="159"/>
      <c r="U6563" s="159"/>
    </row>
    <row r="6564" spans="20:21">
      <c r="T6564" s="159"/>
      <c r="U6564" s="159"/>
    </row>
    <row r="6565" spans="20:21">
      <c r="T6565" s="159"/>
      <c r="U6565" s="159"/>
    </row>
    <row r="6566" spans="20:21">
      <c r="T6566" s="159"/>
      <c r="U6566" s="159"/>
    </row>
    <row r="6567" spans="20:21">
      <c r="T6567" s="159"/>
      <c r="U6567" s="159"/>
    </row>
    <row r="6568" spans="20:21">
      <c r="T6568" s="159"/>
      <c r="U6568" s="159"/>
    </row>
    <row r="6569" spans="20:21">
      <c r="T6569" s="159"/>
      <c r="U6569" s="159"/>
    </row>
    <row r="6570" spans="20:21">
      <c r="T6570" s="159"/>
      <c r="U6570" s="159"/>
    </row>
    <row r="6571" spans="20:21">
      <c r="T6571" s="159"/>
      <c r="U6571" s="159"/>
    </row>
    <row r="6572" spans="20:21">
      <c r="T6572" s="159"/>
      <c r="U6572" s="159"/>
    </row>
    <row r="6573" spans="20:21">
      <c r="T6573" s="159"/>
      <c r="U6573" s="159"/>
    </row>
    <row r="6574" spans="20:21">
      <c r="T6574" s="159"/>
      <c r="U6574" s="159"/>
    </row>
    <row r="6575" spans="20:21">
      <c r="T6575" s="159"/>
      <c r="U6575" s="159"/>
    </row>
    <row r="6576" spans="20:21">
      <c r="T6576" s="159"/>
      <c r="U6576" s="159"/>
    </row>
    <row r="6577" spans="20:21">
      <c r="T6577" s="159"/>
      <c r="U6577" s="159"/>
    </row>
    <row r="6578" spans="20:21">
      <c r="T6578" s="159"/>
      <c r="U6578" s="159"/>
    </row>
    <row r="6579" spans="20:21">
      <c r="T6579" s="159"/>
      <c r="U6579" s="159"/>
    </row>
    <row r="6580" spans="20:21">
      <c r="T6580" s="159"/>
      <c r="U6580" s="159"/>
    </row>
    <row r="6581" spans="20:21">
      <c r="T6581" s="159"/>
      <c r="U6581" s="159"/>
    </row>
    <row r="6582" spans="20:21">
      <c r="T6582" s="159"/>
      <c r="U6582" s="159"/>
    </row>
    <row r="6583" spans="20:21">
      <c r="T6583" s="159"/>
      <c r="U6583" s="159"/>
    </row>
    <row r="6584" spans="20:21">
      <c r="T6584" s="159"/>
      <c r="U6584" s="159"/>
    </row>
    <row r="6585" spans="20:21">
      <c r="T6585" s="159"/>
      <c r="U6585" s="159"/>
    </row>
    <row r="6586" spans="20:21">
      <c r="T6586" s="159"/>
      <c r="U6586" s="159"/>
    </row>
    <row r="6587" spans="20:21">
      <c r="T6587" s="159"/>
      <c r="U6587" s="159"/>
    </row>
    <row r="6588" spans="20:21">
      <c r="T6588" s="159"/>
      <c r="U6588" s="159"/>
    </row>
    <row r="6589" spans="20:21">
      <c r="T6589" s="159"/>
      <c r="U6589" s="159"/>
    </row>
    <row r="6590" spans="20:21">
      <c r="T6590" s="159"/>
      <c r="U6590" s="159"/>
    </row>
    <row r="6591" spans="20:21">
      <c r="T6591" s="159"/>
      <c r="U6591" s="159"/>
    </row>
    <row r="6592" spans="20:21">
      <c r="T6592" s="159"/>
      <c r="U6592" s="159"/>
    </row>
    <row r="6593" spans="20:21">
      <c r="T6593" s="159"/>
      <c r="U6593" s="159"/>
    </row>
    <row r="6594" spans="20:21">
      <c r="T6594" s="159"/>
      <c r="U6594" s="159"/>
    </row>
    <row r="6595" spans="20:21">
      <c r="T6595" s="159"/>
      <c r="U6595" s="159"/>
    </row>
    <row r="6596" spans="20:21">
      <c r="T6596" s="159"/>
      <c r="U6596" s="159"/>
    </row>
    <row r="6597" spans="20:21">
      <c r="T6597" s="159"/>
      <c r="U6597" s="159"/>
    </row>
    <row r="6598" spans="20:21">
      <c r="T6598" s="159"/>
      <c r="U6598" s="159"/>
    </row>
    <row r="6599" spans="20:21">
      <c r="T6599" s="159"/>
      <c r="U6599" s="159"/>
    </row>
    <row r="6600" spans="20:21">
      <c r="T6600" s="159"/>
      <c r="U6600" s="159"/>
    </row>
    <row r="6601" spans="20:21">
      <c r="T6601" s="159"/>
      <c r="U6601" s="159"/>
    </row>
    <row r="6602" spans="20:21">
      <c r="T6602" s="159"/>
      <c r="U6602" s="159"/>
    </row>
    <row r="6603" spans="20:21">
      <c r="T6603" s="159"/>
      <c r="U6603" s="159"/>
    </row>
    <row r="6604" spans="20:21">
      <c r="T6604" s="159"/>
      <c r="U6604" s="159"/>
    </row>
    <row r="6605" spans="20:21">
      <c r="T6605" s="159"/>
      <c r="U6605" s="159"/>
    </row>
    <row r="6606" spans="20:21">
      <c r="T6606" s="159"/>
      <c r="U6606" s="159"/>
    </row>
    <row r="6607" spans="20:21">
      <c r="T6607" s="159"/>
      <c r="U6607" s="159"/>
    </row>
    <row r="6608" spans="20:21">
      <c r="T6608" s="159"/>
      <c r="U6608" s="159"/>
    </row>
    <row r="6609" spans="20:21">
      <c r="T6609" s="159"/>
      <c r="U6609" s="159"/>
    </row>
    <row r="6610" spans="20:21">
      <c r="T6610" s="159"/>
      <c r="U6610" s="159"/>
    </row>
    <row r="6611" spans="20:21">
      <c r="T6611" s="159"/>
      <c r="U6611" s="159"/>
    </row>
    <row r="6612" spans="20:21">
      <c r="T6612" s="159"/>
      <c r="U6612" s="159"/>
    </row>
    <row r="6613" spans="20:21">
      <c r="T6613" s="159"/>
      <c r="U6613" s="159"/>
    </row>
    <row r="6614" spans="20:21">
      <c r="T6614" s="159"/>
      <c r="U6614" s="159"/>
    </row>
    <row r="6615" spans="20:21">
      <c r="T6615" s="159"/>
      <c r="U6615" s="159"/>
    </row>
    <row r="6616" spans="20:21">
      <c r="T6616" s="159"/>
      <c r="U6616" s="159"/>
    </row>
    <row r="6617" spans="20:21">
      <c r="T6617" s="159"/>
      <c r="U6617" s="159"/>
    </row>
    <row r="6618" spans="20:21">
      <c r="T6618" s="159"/>
      <c r="U6618" s="159"/>
    </row>
    <row r="6619" spans="20:21">
      <c r="T6619" s="159"/>
      <c r="U6619" s="159"/>
    </row>
    <row r="6620" spans="20:21">
      <c r="T6620" s="159"/>
      <c r="U6620" s="159"/>
    </row>
    <row r="6621" spans="20:21">
      <c r="T6621" s="159"/>
      <c r="U6621" s="159"/>
    </row>
    <row r="6622" spans="20:21">
      <c r="T6622" s="159"/>
      <c r="U6622" s="159"/>
    </row>
    <row r="6623" spans="20:21">
      <c r="T6623" s="159"/>
      <c r="U6623" s="159"/>
    </row>
    <row r="6624" spans="20:21">
      <c r="T6624" s="159"/>
      <c r="U6624" s="159"/>
    </row>
    <row r="6625" spans="20:21">
      <c r="T6625" s="159"/>
      <c r="U6625" s="159"/>
    </row>
    <row r="6626" spans="20:21">
      <c r="T6626" s="159"/>
      <c r="U6626" s="159"/>
    </row>
    <row r="6627" spans="20:21">
      <c r="T6627" s="159"/>
      <c r="U6627" s="159"/>
    </row>
    <row r="6628" spans="20:21">
      <c r="T6628" s="159"/>
      <c r="U6628" s="159"/>
    </row>
    <row r="6629" spans="20:21">
      <c r="T6629" s="159"/>
      <c r="U6629" s="159"/>
    </row>
    <row r="6630" spans="20:21">
      <c r="T6630" s="159"/>
      <c r="U6630" s="159"/>
    </row>
    <row r="6631" spans="20:21">
      <c r="T6631" s="159"/>
      <c r="U6631" s="159"/>
    </row>
    <row r="6632" spans="20:21">
      <c r="T6632" s="159"/>
      <c r="U6632" s="159"/>
    </row>
    <row r="6633" spans="20:21">
      <c r="T6633" s="159"/>
      <c r="U6633" s="159"/>
    </row>
    <row r="6634" spans="20:21">
      <c r="T6634" s="159"/>
      <c r="U6634" s="159"/>
    </row>
    <row r="6635" spans="20:21">
      <c r="T6635" s="159"/>
      <c r="U6635" s="159"/>
    </row>
    <row r="6636" spans="20:21">
      <c r="T6636" s="159"/>
      <c r="U6636" s="159"/>
    </row>
    <row r="6637" spans="20:21">
      <c r="T6637" s="159"/>
      <c r="U6637" s="159"/>
    </row>
    <row r="6638" spans="20:21">
      <c r="T6638" s="159"/>
      <c r="U6638" s="159"/>
    </row>
    <row r="6639" spans="20:21">
      <c r="T6639" s="159"/>
      <c r="U6639" s="159"/>
    </row>
    <row r="6640" spans="20:21">
      <c r="T6640" s="159"/>
      <c r="U6640" s="159"/>
    </row>
    <row r="6641" spans="20:21">
      <c r="T6641" s="159"/>
      <c r="U6641" s="159"/>
    </row>
    <row r="6642" spans="20:21">
      <c r="T6642" s="159"/>
      <c r="U6642" s="159"/>
    </row>
    <row r="6643" spans="20:21">
      <c r="T6643" s="159"/>
      <c r="U6643" s="159"/>
    </row>
    <row r="6644" spans="20:21">
      <c r="T6644" s="159"/>
      <c r="U6644" s="159"/>
    </row>
    <row r="6645" spans="20:21">
      <c r="T6645" s="159"/>
      <c r="U6645" s="159"/>
    </row>
    <row r="6646" spans="20:21">
      <c r="T6646" s="159"/>
      <c r="U6646" s="159"/>
    </row>
    <row r="6647" spans="20:21">
      <c r="T6647" s="159"/>
      <c r="U6647" s="159"/>
    </row>
    <row r="6648" spans="20:21">
      <c r="T6648" s="159"/>
      <c r="U6648" s="159"/>
    </row>
    <row r="6649" spans="20:21">
      <c r="T6649" s="159"/>
      <c r="U6649" s="159"/>
    </row>
    <row r="6650" spans="20:21">
      <c r="T6650" s="159"/>
      <c r="U6650" s="159"/>
    </row>
    <row r="6651" spans="20:21">
      <c r="T6651" s="159"/>
      <c r="U6651" s="159"/>
    </row>
    <row r="6652" spans="20:21">
      <c r="T6652" s="159"/>
      <c r="U6652" s="159"/>
    </row>
    <row r="6653" spans="20:21">
      <c r="T6653" s="159"/>
      <c r="U6653" s="159"/>
    </row>
    <row r="6654" spans="20:21">
      <c r="T6654" s="159"/>
      <c r="U6654" s="159"/>
    </row>
    <row r="6655" spans="20:21">
      <c r="T6655" s="159"/>
      <c r="U6655" s="159"/>
    </row>
    <row r="6656" spans="20:21">
      <c r="T6656" s="159"/>
      <c r="U6656" s="159"/>
    </row>
    <row r="6657" spans="20:21">
      <c r="T6657" s="159"/>
      <c r="U6657" s="159"/>
    </row>
    <row r="6658" spans="20:21">
      <c r="T6658" s="159"/>
      <c r="U6658" s="159"/>
    </row>
    <row r="6659" spans="20:21">
      <c r="T6659" s="159"/>
      <c r="U6659" s="159"/>
    </row>
    <row r="6660" spans="20:21">
      <c r="T6660" s="159"/>
      <c r="U6660" s="159"/>
    </row>
    <row r="6661" spans="20:21">
      <c r="T6661" s="159"/>
      <c r="U6661" s="159"/>
    </row>
    <row r="6662" spans="20:21">
      <c r="T6662" s="159"/>
      <c r="U6662" s="159"/>
    </row>
    <row r="6663" spans="20:21">
      <c r="T6663" s="159"/>
      <c r="U6663" s="159"/>
    </row>
    <row r="6664" spans="20:21">
      <c r="T6664" s="159"/>
      <c r="U6664" s="159"/>
    </row>
    <row r="6665" spans="20:21">
      <c r="T6665" s="159"/>
      <c r="U6665" s="159"/>
    </row>
    <row r="6666" spans="20:21">
      <c r="T6666" s="159"/>
      <c r="U6666" s="159"/>
    </row>
    <row r="6667" spans="20:21">
      <c r="T6667" s="159"/>
      <c r="U6667" s="159"/>
    </row>
    <row r="6668" spans="20:21">
      <c r="T6668" s="159"/>
      <c r="U6668" s="159"/>
    </row>
    <row r="6669" spans="20:21">
      <c r="T6669" s="159"/>
      <c r="U6669" s="159"/>
    </row>
    <row r="6670" spans="20:21">
      <c r="T6670" s="159"/>
      <c r="U6670" s="159"/>
    </row>
    <row r="6671" spans="20:21">
      <c r="T6671" s="159"/>
      <c r="U6671" s="159"/>
    </row>
    <row r="6672" spans="20:21">
      <c r="T6672" s="159"/>
      <c r="U6672" s="159"/>
    </row>
    <row r="6673" spans="20:21">
      <c r="T6673" s="159"/>
      <c r="U6673" s="159"/>
    </row>
    <row r="6674" spans="20:21">
      <c r="T6674" s="159"/>
      <c r="U6674" s="159"/>
    </row>
    <row r="6675" spans="20:21">
      <c r="T6675" s="159"/>
      <c r="U6675" s="159"/>
    </row>
    <row r="6676" spans="20:21">
      <c r="T6676" s="159"/>
      <c r="U6676" s="159"/>
    </row>
    <row r="6677" spans="20:21">
      <c r="T6677" s="159"/>
      <c r="U6677" s="159"/>
    </row>
    <row r="6678" spans="20:21">
      <c r="T6678" s="159"/>
      <c r="U6678" s="159"/>
    </row>
    <row r="6679" spans="20:21">
      <c r="T6679" s="159"/>
      <c r="U6679" s="159"/>
    </row>
    <row r="6680" spans="20:21">
      <c r="T6680" s="159"/>
      <c r="U6680" s="159"/>
    </row>
    <row r="6681" spans="20:21">
      <c r="T6681" s="159"/>
      <c r="U6681" s="159"/>
    </row>
    <row r="6682" spans="20:21">
      <c r="T6682" s="159"/>
      <c r="U6682" s="159"/>
    </row>
    <row r="6683" spans="20:21">
      <c r="T6683" s="159"/>
      <c r="U6683" s="159"/>
    </row>
    <row r="6684" spans="20:21">
      <c r="T6684" s="159"/>
      <c r="U6684" s="159"/>
    </row>
    <row r="6685" spans="20:21">
      <c r="T6685" s="159"/>
      <c r="U6685" s="159"/>
    </row>
    <row r="6686" spans="20:21">
      <c r="T6686" s="159"/>
      <c r="U6686" s="159"/>
    </row>
    <row r="6687" spans="20:21">
      <c r="T6687" s="159"/>
      <c r="U6687" s="159"/>
    </row>
    <row r="6688" spans="20:21">
      <c r="T6688" s="159"/>
      <c r="U6688" s="159"/>
    </row>
    <row r="6689" spans="20:21">
      <c r="T6689" s="159"/>
      <c r="U6689" s="159"/>
    </row>
    <row r="6690" spans="20:21">
      <c r="T6690" s="159"/>
      <c r="U6690" s="159"/>
    </row>
    <row r="6691" spans="20:21">
      <c r="T6691" s="159"/>
      <c r="U6691" s="159"/>
    </row>
    <row r="6692" spans="20:21">
      <c r="T6692" s="159"/>
      <c r="U6692" s="159"/>
    </row>
    <row r="6693" spans="20:21">
      <c r="T6693" s="159"/>
      <c r="U6693" s="159"/>
    </row>
    <row r="6694" spans="20:21">
      <c r="T6694" s="159"/>
      <c r="U6694" s="159"/>
    </row>
    <row r="6695" spans="20:21">
      <c r="T6695" s="159"/>
      <c r="U6695" s="159"/>
    </row>
    <row r="6696" spans="20:21">
      <c r="T6696" s="159"/>
      <c r="U6696" s="159"/>
    </row>
    <row r="6697" spans="20:21">
      <c r="T6697" s="159"/>
      <c r="U6697" s="159"/>
    </row>
    <row r="6698" spans="20:21">
      <c r="T6698" s="159"/>
      <c r="U6698" s="159"/>
    </row>
    <row r="6699" spans="20:21">
      <c r="T6699" s="159"/>
      <c r="U6699" s="159"/>
    </row>
    <row r="6700" spans="20:21">
      <c r="T6700" s="159"/>
      <c r="U6700" s="159"/>
    </row>
    <row r="6701" spans="20:21">
      <c r="T6701" s="159"/>
      <c r="U6701" s="159"/>
    </row>
    <row r="6702" spans="20:21">
      <c r="T6702" s="159"/>
      <c r="U6702" s="159"/>
    </row>
    <row r="6703" spans="20:21">
      <c r="T6703" s="159"/>
      <c r="U6703" s="159"/>
    </row>
    <row r="6704" spans="20:21">
      <c r="T6704" s="159"/>
      <c r="U6704" s="159"/>
    </row>
    <row r="6705" spans="20:21">
      <c r="T6705" s="159"/>
      <c r="U6705" s="159"/>
    </row>
    <row r="6706" spans="20:21">
      <c r="T6706" s="159"/>
      <c r="U6706" s="159"/>
    </row>
    <row r="6707" spans="20:21">
      <c r="T6707" s="159"/>
      <c r="U6707" s="159"/>
    </row>
    <row r="6708" spans="20:21">
      <c r="T6708" s="159"/>
      <c r="U6708" s="159"/>
    </row>
    <row r="6709" spans="20:21">
      <c r="T6709" s="159"/>
      <c r="U6709" s="159"/>
    </row>
    <row r="6710" spans="20:21">
      <c r="T6710" s="159"/>
      <c r="U6710" s="159"/>
    </row>
    <row r="6711" spans="20:21">
      <c r="T6711" s="159"/>
      <c r="U6711" s="159"/>
    </row>
    <row r="6712" spans="20:21">
      <c r="T6712" s="159"/>
      <c r="U6712" s="159"/>
    </row>
    <row r="6713" spans="20:21">
      <c r="T6713" s="159"/>
      <c r="U6713" s="159"/>
    </row>
    <row r="6714" spans="20:21">
      <c r="T6714" s="159"/>
      <c r="U6714" s="159"/>
    </row>
    <row r="6715" spans="20:21">
      <c r="T6715" s="159"/>
      <c r="U6715" s="159"/>
    </row>
    <row r="6716" spans="20:21">
      <c r="T6716" s="159"/>
      <c r="U6716" s="159"/>
    </row>
    <row r="6717" spans="20:21">
      <c r="T6717" s="159"/>
      <c r="U6717" s="159"/>
    </row>
    <row r="6718" spans="20:21">
      <c r="T6718" s="159"/>
      <c r="U6718" s="159"/>
    </row>
    <row r="6719" spans="20:21">
      <c r="T6719" s="159"/>
      <c r="U6719" s="159"/>
    </row>
    <row r="6720" spans="20:21">
      <c r="T6720" s="159"/>
      <c r="U6720" s="159"/>
    </row>
    <row r="6721" spans="20:21">
      <c r="T6721" s="159"/>
      <c r="U6721" s="159"/>
    </row>
    <row r="6722" spans="20:21">
      <c r="T6722" s="159"/>
      <c r="U6722" s="159"/>
    </row>
    <row r="6723" spans="20:21">
      <c r="T6723" s="159"/>
      <c r="U6723" s="159"/>
    </row>
    <row r="6724" spans="20:21">
      <c r="T6724" s="159"/>
      <c r="U6724" s="159"/>
    </row>
    <row r="6725" spans="20:21">
      <c r="T6725" s="159"/>
      <c r="U6725" s="159"/>
    </row>
    <row r="6726" spans="20:21">
      <c r="T6726" s="159"/>
      <c r="U6726" s="159"/>
    </row>
    <row r="6727" spans="20:21">
      <c r="T6727" s="159"/>
      <c r="U6727" s="159"/>
    </row>
    <row r="6728" spans="20:21">
      <c r="T6728" s="159"/>
      <c r="U6728" s="159"/>
    </row>
    <row r="6729" spans="20:21">
      <c r="T6729" s="159"/>
      <c r="U6729" s="159"/>
    </row>
    <row r="6730" spans="20:21">
      <c r="T6730" s="159"/>
      <c r="U6730" s="159"/>
    </row>
    <row r="6731" spans="20:21">
      <c r="T6731" s="159"/>
      <c r="U6731" s="159"/>
    </row>
    <row r="6732" spans="20:21">
      <c r="T6732" s="159"/>
      <c r="U6732" s="159"/>
    </row>
    <row r="6733" spans="20:21">
      <c r="T6733" s="159"/>
      <c r="U6733" s="159"/>
    </row>
    <row r="6734" spans="20:21">
      <c r="T6734" s="159"/>
      <c r="U6734" s="159"/>
    </row>
    <row r="6735" spans="20:21">
      <c r="T6735" s="159"/>
      <c r="U6735" s="159"/>
    </row>
    <row r="6736" spans="20:21">
      <c r="T6736" s="159"/>
      <c r="U6736" s="159"/>
    </row>
    <row r="6737" spans="20:21">
      <c r="T6737" s="159"/>
      <c r="U6737" s="159"/>
    </row>
    <row r="6738" spans="20:21">
      <c r="T6738" s="159"/>
      <c r="U6738" s="159"/>
    </row>
    <row r="6739" spans="20:21">
      <c r="T6739" s="159"/>
      <c r="U6739" s="159"/>
    </row>
    <row r="6740" spans="20:21">
      <c r="T6740" s="159"/>
      <c r="U6740" s="159"/>
    </row>
    <row r="6741" spans="20:21">
      <c r="T6741" s="159"/>
      <c r="U6741" s="159"/>
    </row>
    <row r="6742" spans="20:21">
      <c r="T6742" s="159"/>
      <c r="U6742" s="159"/>
    </row>
    <row r="6743" spans="20:21">
      <c r="T6743" s="159"/>
      <c r="U6743" s="159"/>
    </row>
    <row r="6744" spans="20:21">
      <c r="T6744" s="159"/>
      <c r="U6744" s="159"/>
    </row>
    <row r="6745" spans="20:21">
      <c r="T6745" s="159"/>
      <c r="U6745" s="159"/>
    </row>
    <row r="6746" spans="20:21">
      <c r="T6746" s="159"/>
      <c r="U6746" s="159"/>
    </row>
    <row r="6747" spans="20:21">
      <c r="T6747" s="159"/>
      <c r="U6747" s="159"/>
    </row>
    <row r="6748" spans="20:21">
      <c r="T6748" s="159"/>
      <c r="U6748" s="159"/>
    </row>
    <row r="6749" spans="20:21">
      <c r="T6749" s="159"/>
      <c r="U6749" s="159"/>
    </row>
    <row r="6750" spans="20:21">
      <c r="T6750" s="159"/>
      <c r="U6750" s="159"/>
    </row>
    <row r="6751" spans="20:21">
      <c r="T6751" s="159"/>
      <c r="U6751" s="159"/>
    </row>
    <row r="6752" spans="20:21">
      <c r="T6752" s="159"/>
      <c r="U6752" s="159"/>
    </row>
    <row r="6753" spans="20:21">
      <c r="T6753" s="159"/>
      <c r="U6753" s="159"/>
    </row>
    <row r="6754" spans="20:21">
      <c r="T6754" s="159"/>
      <c r="U6754" s="159"/>
    </row>
    <row r="6755" spans="20:21">
      <c r="T6755" s="159"/>
      <c r="U6755" s="159"/>
    </row>
    <row r="6756" spans="20:21">
      <c r="T6756" s="159"/>
      <c r="U6756" s="159"/>
    </row>
    <row r="6757" spans="20:21">
      <c r="T6757" s="159"/>
      <c r="U6757" s="159"/>
    </row>
    <row r="6758" spans="20:21">
      <c r="T6758" s="159"/>
      <c r="U6758" s="159"/>
    </row>
    <row r="6759" spans="20:21">
      <c r="T6759" s="159"/>
      <c r="U6759" s="159"/>
    </row>
    <row r="6760" spans="20:21">
      <c r="T6760" s="159"/>
      <c r="U6760" s="159"/>
    </row>
    <row r="6761" spans="20:21">
      <c r="T6761" s="159"/>
      <c r="U6761" s="159"/>
    </row>
    <row r="6762" spans="20:21">
      <c r="T6762" s="159"/>
      <c r="U6762" s="159"/>
    </row>
    <row r="6763" spans="20:21">
      <c r="T6763" s="159"/>
      <c r="U6763" s="159"/>
    </row>
    <row r="6764" spans="20:21">
      <c r="T6764" s="159"/>
      <c r="U6764" s="159"/>
    </row>
    <row r="6765" spans="20:21">
      <c r="T6765" s="159"/>
      <c r="U6765" s="159"/>
    </row>
    <row r="6766" spans="20:21">
      <c r="T6766" s="159"/>
      <c r="U6766" s="159"/>
    </row>
    <row r="6767" spans="20:21">
      <c r="T6767" s="159"/>
      <c r="U6767" s="159"/>
    </row>
    <row r="6768" spans="20:21">
      <c r="T6768" s="159"/>
      <c r="U6768" s="159"/>
    </row>
    <row r="6769" spans="20:21">
      <c r="T6769" s="159"/>
      <c r="U6769" s="159"/>
    </row>
    <row r="6770" spans="20:21">
      <c r="T6770" s="159"/>
      <c r="U6770" s="159"/>
    </row>
    <row r="6771" spans="20:21">
      <c r="T6771" s="159"/>
      <c r="U6771" s="159"/>
    </row>
    <row r="6772" spans="20:21">
      <c r="T6772" s="159"/>
      <c r="U6772" s="159"/>
    </row>
    <row r="6773" spans="20:21">
      <c r="T6773" s="159"/>
      <c r="U6773" s="159"/>
    </row>
    <row r="6774" spans="20:21">
      <c r="T6774" s="159"/>
      <c r="U6774" s="159"/>
    </row>
    <row r="6775" spans="20:21">
      <c r="T6775" s="159"/>
      <c r="U6775" s="159"/>
    </row>
    <row r="6776" spans="20:21">
      <c r="T6776" s="159"/>
      <c r="U6776" s="159"/>
    </row>
    <row r="6777" spans="20:21">
      <c r="T6777" s="159"/>
      <c r="U6777" s="159"/>
    </row>
    <row r="6778" spans="20:21">
      <c r="T6778" s="159"/>
      <c r="U6778" s="159"/>
    </row>
    <row r="6779" spans="20:21">
      <c r="T6779" s="159"/>
      <c r="U6779" s="159"/>
    </row>
    <row r="6780" spans="20:21">
      <c r="T6780" s="159"/>
      <c r="U6780" s="159"/>
    </row>
    <row r="6781" spans="20:21">
      <c r="T6781" s="159"/>
      <c r="U6781" s="159"/>
    </row>
    <row r="6782" spans="20:21">
      <c r="T6782" s="159"/>
      <c r="U6782" s="159"/>
    </row>
    <row r="6783" spans="20:21">
      <c r="T6783" s="159"/>
      <c r="U6783" s="159"/>
    </row>
    <row r="6784" spans="20:21">
      <c r="T6784" s="159"/>
      <c r="U6784" s="159"/>
    </row>
    <row r="6785" spans="20:21">
      <c r="T6785" s="159"/>
      <c r="U6785" s="159"/>
    </row>
    <row r="6786" spans="20:21">
      <c r="T6786" s="159"/>
      <c r="U6786" s="159"/>
    </row>
    <row r="6787" spans="20:21">
      <c r="T6787" s="159"/>
      <c r="U6787" s="159"/>
    </row>
    <row r="6788" spans="20:21">
      <c r="T6788" s="159"/>
      <c r="U6788" s="159"/>
    </row>
    <row r="6789" spans="20:21">
      <c r="T6789" s="159"/>
      <c r="U6789" s="159"/>
    </row>
    <row r="6790" spans="20:21">
      <c r="T6790" s="159"/>
      <c r="U6790" s="159"/>
    </row>
    <row r="6791" spans="20:21">
      <c r="T6791" s="159"/>
      <c r="U6791" s="159"/>
    </row>
    <row r="6792" spans="20:21">
      <c r="T6792" s="159"/>
      <c r="U6792" s="159"/>
    </row>
    <row r="6793" spans="20:21">
      <c r="T6793" s="159"/>
      <c r="U6793" s="159"/>
    </row>
    <row r="6794" spans="20:21">
      <c r="T6794" s="159"/>
      <c r="U6794" s="159"/>
    </row>
    <row r="6795" spans="20:21">
      <c r="T6795" s="159"/>
      <c r="U6795" s="159"/>
    </row>
    <row r="6796" spans="20:21">
      <c r="T6796" s="159"/>
      <c r="U6796" s="159"/>
    </row>
    <row r="6797" spans="20:21">
      <c r="T6797" s="159"/>
      <c r="U6797" s="159"/>
    </row>
    <row r="6798" spans="20:21">
      <c r="T6798" s="159"/>
      <c r="U6798" s="159"/>
    </row>
    <row r="6799" spans="20:21">
      <c r="T6799" s="159"/>
      <c r="U6799" s="159"/>
    </row>
    <row r="6800" spans="20:21">
      <c r="T6800" s="159"/>
      <c r="U6800" s="159"/>
    </row>
    <row r="6801" spans="20:21">
      <c r="T6801" s="159"/>
      <c r="U6801" s="159"/>
    </row>
    <row r="6802" spans="20:21">
      <c r="T6802" s="159"/>
      <c r="U6802" s="159"/>
    </row>
    <row r="6803" spans="20:21">
      <c r="T6803" s="159"/>
      <c r="U6803" s="159"/>
    </row>
    <row r="6804" spans="20:21">
      <c r="T6804" s="159"/>
      <c r="U6804" s="159"/>
    </row>
    <row r="6805" spans="20:21">
      <c r="T6805" s="159"/>
      <c r="U6805" s="159"/>
    </row>
    <row r="6806" spans="20:21">
      <c r="T6806" s="159"/>
      <c r="U6806" s="159"/>
    </row>
    <row r="6807" spans="20:21">
      <c r="T6807" s="159"/>
      <c r="U6807" s="159"/>
    </row>
    <row r="6808" spans="20:21">
      <c r="T6808" s="159"/>
      <c r="U6808" s="159"/>
    </row>
    <row r="6809" spans="20:21">
      <c r="T6809" s="159"/>
      <c r="U6809" s="159"/>
    </row>
    <row r="6810" spans="20:21">
      <c r="T6810" s="159"/>
      <c r="U6810" s="159"/>
    </row>
    <row r="6811" spans="20:21">
      <c r="T6811" s="159"/>
      <c r="U6811" s="159"/>
    </row>
    <row r="6812" spans="20:21">
      <c r="T6812" s="159"/>
      <c r="U6812" s="159"/>
    </row>
    <row r="6813" spans="20:21">
      <c r="T6813" s="159"/>
      <c r="U6813" s="159"/>
    </row>
    <row r="6814" spans="20:21">
      <c r="T6814" s="159"/>
      <c r="U6814" s="159"/>
    </row>
    <row r="6815" spans="20:21">
      <c r="T6815" s="159"/>
      <c r="U6815" s="159"/>
    </row>
    <row r="6816" spans="20:21">
      <c r="T6816" s="159"/>
      <c r="U6816" s="159"/>
    </row>
    <row r="6817" spans="20:21">
      <c r="T6817" s="159"/>
      <c r="U6817" s="159"/>
    </row>
    <row r="6818" spans="20:21">
      <c r="T6818" s="159"/>
      <c r="U6818" s="159"/>
    </row>
    <row r="6819" spans="20:21">
      <c r="T6819" s="159"/>
      <c r="U6819" s="159"/>
    </row>
    <row r="6820" spans="20:21">
      <c r="T6820" s="159"/>
      <c r="U6820" s="159"/>
    </row>
    <row r="6821" spans="20:21">
      <c r="T6821" s="159"/>
      <c r="U6821" s="159"/>
    </row>
    <row r="6822" spans="20:21">
      <c r="T6822" s="159"/>
      <c r="U6822" s="159"/>
    </row>
    <row r="6823" spans="20:21">
      <c r="T6823" s="159"/>
      <c r="U6823" s="159"/>
    </row>
    <row r="6824" spans="20:21">
      <c r="T6824" s="159"/>
      <c r="U6824" s="159"/>
    </row>
    <row r="6825" spans="20:21">
      <c r="T6825" s="159"/>
      <c r="U6825" s="159"/>
    </row>
    <row r="6826" spans="20:21">
      <c r="T6826" s="159"/>
      <c r="U6826" s="159"/>
    </row>
    <row r="6827" spans="20:21">
      <c r="T6827" s="159"/>
      <c r="U6827" s="159"/>
    </row>
    <row r="6828" spans="20:21">
      <c r="T6828" s="159"/>
      <c r="U6828" s="159"/>
    </row>
    <row r="6829" spans="20:21">
      <c r="T6829" s="159"/>
      <c r="U6829" s="159"/>
    </row>
    <row r="6830" spans="20:21">
      <c r="T6830" s="159"/>
      <c r="U6830" s="159"/>
    </row>
    <row r="6831" spans="20:21">
      <c r="T6831" s="159"/>
      <c r="U6831" s="159"/>
    </row>
    <row r="6832" spans="20:21">
      <c r="T6832" s="159"/>
      <c r="U6832" s="159"/>
    </row>
    <row r="6833" spans="20:21">
      <c r="T6833" s="159"/>
      <c r="U6833" s="159"/>
    </row>
    <row r="6834" spans="20:21">
      <c r="T6834" s="159"/>
      <c r="U6834" s="159"/>
    </row>
    <row r="6835" spans="20:21">
      <c r="T6835" s="159"/>
      <c r="U6835" s="159"/>
    </row>
    <row r="6836" spans="20:21">
      <c r="T6836" s="159"/>
      <c r="U6836" s="159"/>
    </row>
    <row r="6837" spans="20:21">
      <c r="T6837" s="159"/>
      <c r="U6837" s="159"/>
    </row>
    <row r="6838" spans="20:21">
      <c r="T6838" s="159"/>
      <c r="U6838" s="159"/>
    </row>
    <row r="6839" spans="20:21">
      <c r="T6839" s="159"/>
      <c r="U6839" s="159"/>
    </row>
    <row r="6840" spans="20:21">
      <c r="T6840" s="159"/>
      <c r="U6840" s="159"/>
    </row>
    <row r="6841" spans="20:21">
      <c r="T6841" s="159"/>
      <c r="U6841" s="159"/>
    </row>
    <row r="6842" spans="20:21">
      <c r="T6842" s="159"/>
      <c r="U6842" s="159"/>
    </row>
    <row r="6843" spans="20:21">
      <c r="T6843" s="159"/>
      <c r="U6843" s="159"/>
    </row>
    <row r="6844" spans="20:21">
      <c r="T6844" s="159"/>
      <c r="U6844" s="159"/>
    </row>
    <row r="6845" spans="20:21">
      <c r="T6845" s="159"/>
      <c r="U6845" s="159"/>
    </row>
    <row r="6846" spans="20:21">
      <c r="T6846" s="159"/>
      <c r="U6846" s="159"/>
    </row>
    <row r="6847" spans="20:21">
      <c r="T6847" s="159"/>
      <c r="U6847" s="159"/>
    </row>
    <row r="6848" spans="20:21">
      <c r="T6848" s="159"/>
      <c r="U6848" s="159"/>
    </row>
    <row r="6849" spans="20:21">
      <c r="T6849" s="159"/>
      <c r="U6849" s="159"/>
    </row>
    <row r="6850" spans="20:21">
      <c r="T6850" s="159"/>
      <c r="U6850" s="159"/>
    </row>
    <row r="6851" spans="20:21">
      <c r="T6851" s="159"/>
      <c r="U6851" s="159"/>
    </row>
    <row r="6852" spans="20:21">
      <c r="T6852" s="159"/>
      <c r="U6852" s="159"/>
    </row>
    <row r="6853" spans="20:21">
      <c r="T6853" s="159"/>
      <c r="U6853" s="159"/>
    </row>
    <row r="6854" spans="20:21">
      <c r="T6854" s="159"/>
      <c r="U6854" s="159"/>
    </row>
    <row r="6855" spans="20:21">
      <c r="T6855" s="159"/>
      <c r="U6855" s="159"/>
    </row>
    <row r="6856" spans="20:21">
      <c r="T6856" s="159"/>
      <c r="U6856" s="159"/>
    </row>
    <row r="6857" spans="20:21">
      <c r="T6857" s="159"/>
      <c r="U6857" s="159"/>
    </row>
    <row r="6858" spans="20:21">
      <c r="T6858" s="159"/>
      <c r="U6858" s="159"/>
    </row>
    <row r="6859" spans="20:21">
      <c r="T6859" s="159"/>
      <c r="U6859" s="159"/>
    </row>
    <row r="6860" spans="20:21">
      <c r="T6860" s="159"/>
      <c r="U6860" s="159"/>
    </row>
    <row r="6861" spans="20:21">
      <c r="T6861" s="159"/>
      <c r="U6861" s="159"/>
    </row>
    <row r="6862" spans="20:21">
      <c r="T6862" s="159"/>
      <c r="U6862" s="159"/>
    </row>
    <row r="6863" spans="20:21">
      <c r="T6863" s="159"/>
      <c r="U6863" s="159"/>
    </row>
    <row r="6864" spans="20:21">
      <c r="T6864" s="159"/>
      <c r="U6864" s="159"/>
    </row>
    <row r="6865" spans="20:21">
      <c r="T6865" s="159"/>
      <c r="U6865" s="159"/>
    </row>
    <row r="6866" spans="20:21">
      <c r="T6866" s="159"/>
      <c r="U6866" s="159"/>
    </row>
    <row r="6867" spans="20:21">
      <c r="T6867" s="159"/>
      <c r="U6867" s="159"/>
    </row>
    <row r="6868" spans="20:21">
      <c r="T6868" s="159"/>
      <c r="U6868" s="159"/>
    </row>
    <row r="6869" spans="20:21">
      <c r="T6869" s="159"/>
      <c r="U6869" s="159"/>
    </row>
    <row r="6870" spans="20:21">
      <c r="T6870" s="159"/>
      <c r="U6870" s="159"/>
    </row>
    <row r="6871" spans="20:21">
      <c r="T6871" s="159"/>
      <c r="U6871" s="159"/>
    </row>
    <row r="6872" spans="20:21">
      <c r="T6872" s="159"/>
      <c r="U6872" s="159"/>
    </row>
    <row r="6873" spans="20:21">
      <c r="T6873" s="159"/>
      <c r="U6873" s="159"/>
    </row>
    <row r="6874" spans="20:21">
      <c r="T6874" s="159"/>
      <c r="U6874" s="159"/>
    </row>
    <row r="6875" spans="20:21">
      <c r="T6875" s="159"/>
      <c r="U6875" s="159"/>
    </row>
    <row r="6876" spans="20:21">
      <c r="T6876" s="159"/>
      <c r="U6876" s="159"/>
    </row>
    <row r="6877" spans="20:21">
      <c r="T6877" s="159"/>
      <c r="U6877" s="159"/>
    </row>
    <row r="6878" spans="20:21">
      <c r="T6878" s="159"/>
      <c r="U6878" s="159"/>
    </row>
    <row r="6879" spans="20:21">
      <c r="T6879" s="159"/>
      <c r="U6879" s="159"/>
    </row>
    <row r="6880" spans="20:21">
      <c r="T6880" s="159"/>
      <c r="U6880" s="159"/>
    </row>
    <row r="6881" spans="20:21">
      <c r="T6881" s="159"/>
      <c r="U6881" s="159"/>
    </row>
    <row r="6882" spans="20:21">
      <c r="T6882" s="159"/>
      <c r="U6882" s="159"/>
    </row>
    <row r="6883" spans="20:21">
      <c r="T6883" s="159"/>
      <c r="U6883" s="159"/>
    </row>
    <row r="6884" spans="20:21">
      <c r="T6884" s="159"/>
      <c r="U6884" s="159"/>
    </row>
    <row r="6885" spans="20:21">
      <c r="T6885" s="159"/>
      <c r="U6885" s="159"/>
    </row>
    <row r="6886" spans="20:21">
      <c r="T6886" s="159"/>
      <c r="U6886" s="159"/>
    </row>
    <row r="6887" spans="20:21">
      <c r="T6887" s="159"/>
      <c r="U6887" s="159"/>
    </row>
    <row r="6888" spans="20:21">
      <c r="T6888" s="159"/>
      <c r="U6888" s="159"/>
    </row>
    <row r="6889" spans="20:21">
      <c r="T6889" s="159"/>
      <c r="U6889" s="159"/>
    </row>
    <row r="6890" spans="20:21">
      <c r="T6890" s="159"/>
      <c r="U6890" s="159"/>
    </row>
    <row r="6891" spans="20:21">
      <c r="T6891" s="159"/>
      <c r="U6891" s="159"/>
    </row>
    <row r="6892" spans="20:21">
      <c r="T6892" s="159"/>
      <c r="U6892" s="159"/>
    </row>
    <row r="6893" spans="20:21">
      <c r="T6893" s="159"/>
      <c r="U6893" s="159"/>
    </row>
    <row r="6894" spans="20:21">
      <c r="T6894" s="159"/>
      <c r="U6894" s="159"/>
    </row>
    <row r="6895" spans="20:21">
      <c r="T6895" s="159"/>
      <c r="U6895" s="159"/>
    </row>
    <row r="6896" spans="20:21">
      <c r="T6896" s="159"/>
      <c r="U6896" s="159"/>
    </row>
    <row r="6897" spans="20:21">
      <c r="T6897" s="159"/>
      <c r="U6897" s="159"/>
    </row>
    <row r="6898" spans="20:21">
      <c r="T6898" s="159"/>
      <c r="U6898" s="159"/>
    </row>
    <row r="6899" spans="20:21">
      <c r="T6899" s="159"/>
      <c r="U6899" s="159"/>
    </row>
    <row r="6900" spans="20:21">
      <c r="T6900" s="159"/>
      <c r="U6900" s="159"/>
    </row>
    <row r="6901" spans="20:21">
      <c r="T6901" s="159"/>
      <c r="U6901" s="159"/>
    </row>
    <row r="6902" spans="20:21">
      <c r="T6902" s="159"/>
      <c r="U6902" s="159"/>
    </row>
    <row r="6903" spans="20:21">
      <c r="T6903" s="159"/>
      <c r="U6903" s="159"/>
    </row>
    <row r="6904" spans="20:21">
      <c r="T6904" s="159"/>
      <c r="U6904" s="159"/>
    </row>
    <row r="6905" spans="20:21">
      <c r="T6905" s="159"/>
      <c r="U6905" s="159"/>
    </row>
    <row r="6906" spans="20:21">
      <c r="T6906" s="159"/>
      <c r="U6906" s="159"/>
    </row>
    <row r="6907" spans="20:21">
      <c r="T6907" s="159"/>
      <c r="U6907" s="159"/>
    </row>
    <row r="6908" spans="20:21">
      <c r="T6908" s="159"/>
      <c r="U6908" s="159"/>
    </row>
    <row r="6909" spans="20:21">
      <c r="T6909" s="159"/>
      <c r="U6909" s="159"/>
    </row>
    <row r="6910" spans="20:21">
      <c r="T6910" s="159"/>
      <c r="U6910" s="159"/>
    </row>
    <row r="6911" spans="20:21">
      <c r="T6911" s="159"/>
      <c r="U6911" s="159"/>
    </row>
    <row r="6912" spans="20:21">
      <c r="T6912" s="159"/>
      <c r="U6912" s="159"/>
    </row>
    <row r="6913" spans="20:21">
      <c r="T6913" s="159"/>
      <c r="U6913" s="159"/>
    </row>
    <row r="6914" spans="20:21">
      <c r="T6914" s="159"/>
      <c r="U6914" s="159"/>
    </row>
    <row r="6915" spans="20:21">
      <c r="T6915" s="159"/>
      <c r="U6915" s="159"/>
    </row>
    <row r="6916" spans="20:21">
      <c r="T6916" s="159"/>
      <c r="U6916" s="159"/>
    </row>
    <row r="6917" spans="20:21">
      <c r="T6917" s="159"/>
      <c r="U6917" s="159"/>
    </row>
    <row r="6918" spans="20:21">
      <c r="T6918" s="159"/>
      <c r="U6918" s="159"/>
    </row>
    <row r="6919" spans="20:21">
      <c r="T6919" s="159"/>
      <c r="U6919" s="159"/>
    </row>
    <row r="6920" spans="20:21">
      <c r="T6920" s="159"/>
      <c r="U6920" s="159"/>
    </row>
    <row r="6921" spans="20:21">
      <c r="T6921" s="159"/>
      <c r="U6921" s="159"/>
    </row>
    <row r="6922" spans="20:21">
      <c r="T6922" s="159"/>
      <c r="U6922" s="159"/>
    </row>
    <row r="6923" spans="20:21">
      <c r="T6923" s="159"/>
      <c r="U6923" s="159"/>
    </row>
    <row r="6924" spans="20:21">
      <c r="T6924" s="159"/>
      <c r="U6924" s="159"/>
    </row>
    <row r="6925" spans="20:21">
      <c r="T6925" s="159"/>
      <c r="U6925" s="159"/>
    </row>
    <row r="6926" spans="20:21">
      <c r="T6926" s="159"/>
      <c r="U6926" s="159"/>
    </row>
    <row r="6927" spans="20:21">
      <c r="T6927" s="159"/>
      <c r="U6927" s="159"/>
    </row>
    <row r="6928" spans="20:21">
      <c r="T6928" s="159"/>
      <c r="U6928" s="159"/>
    </row>
    <row r="6929" spans="20:21">
      <c r="T6929" s="159"/>
      <c r="U6929" s="159"/>
    </row>
    <row r="6930" spans="20:21">
      <c r="T6930" s="159"/>
      <c r="U6930" s="159"/>
    </row>
    <row r="6931" spans="20:21">
      <c r="T6931" s="159"/>
      <c r="U6931" s="159"/>
    </row>
    <row r="6932" spans="20:21">
      <c r="T6932" s="159"/>
      <c r="U6932" s="159"/>
    </row>
    <row r="6933" spans="20:21">
      <c r="T6933" s="159"/>
      <c r="U6933" s="159"/>
    </row>
    <row r="6934" spans="20:21">
      <c r="T6934" s="159"/>
      <c r="U6934" s="159"/>
    </row>
    <row r="6935" spans="20:21">
      <c r="T6935" s="159"/>
      <c r="U6935" s="159"/>
    </row>
    <row r="6936" spans="20:21">
      <c r="T6936" s="159"/>
      <c r="U6936" s="159"/>
    </row>
    <row r="6937" spans="20:21">
      <c r="T6937" s="159"/>
      <c r="U6937" s="159"/>
    </row>
    <row r="6938" spans="20:21">
      <c r="T6938" s="159"/>
      <c r="U6938" s="159"/>
    </row>
    <row r="6939" spans="20:21">
      <c r="T6939" s="159"/>
      <c r="U6939" s="159"/>
    </row>
    <row r="6940" spans="20:21">
      <c r="T6940" s="159"/>
      <c r="U6940" s="159"/>
    </row>
    <row r="6941" spans="20:21">
      <c r="T6941" s="159"/>
      <c r="U6941" s="159"/>
    </row>
    <row r="6942" spans="20:21">
      <c r="T6942" s="159"/>
      <c r="U6942" s="159"/>
    </row>
    <row r="6943" spans="20:21">
      <c r="T6943" s="159"/>
      <c r="U6943" s="159"/>
    </row>
    <row r="6944" spans="20:21">
      <c r="T6944" s="159"/>
      <c r="U6944" s="159"/>
    </row>
    <row r="6945" spans="20:21">
      <c r="T6945" s="159"/>
      <c r="U6945" s="159"/>
    </row>
    <row r="6946" spans="20:21">
      <c r="T6946" s="159"/>
      <c r="U6946" s="159"/>
    </row>
    <row r="6947" spans="20:21">
      <c r="T6947" s="159"/>
      <c r="U6947" s="159"/>
    </row>
    <row r="6948" spans="20:21">
      <c r="T6948" s="159"/>
      <c r="U6948" s="159"/>
    </row>
    <row r="6949" spans="20:21">
      <c r="T6949" s="159"/>
      <c r="U6949" s="159"/>
    </row>
    <row r="6950" spans="20:21">
      <c r="T6950" s="159"/>
      <c r="U6950" s="159"/>
    </row>
    <row r="6951" spans="20:21">
      <c r="T6951" s="159"/>
      <c r="U6951" s="159"/>
    </row>
    <row r="6952" spans="20:21">
      <c r="T6952" s="159"/>
      <c r="U6952" s="159"/>
    </row>
    <row r="6953" spans="20:21">
      <c r="T6953" s="159"/>
      <c r="U6953" s="159"/>
    </row>
    <row r="6954" spans="20:21">
      <c r="T6954" s="159"/>
      <c r="U6954" s="159"/>
    </row>
    <row r="6955" spans="20:21">
      <c r="T6955" s="159"/>
      <c r="U6955" s="159"/>
    </row>
    <row r="6956" spans="20:21">
      <c r="T6956" s="159"/>
      <c r="U6956" s="159"/>
    </row>
    <row r="6957" spans="20:21">
      <c r="T6957" s="159"/>
      <c r="U6957" s="159"/>
    </row>
    <row r="6958" spans="20:21">
      <c r="T6958" s="159"/>
      <c r="U6958" s="159"/>
    </row>
    <row r="6959" spans="20:21">
      <c r="T6959" s="159"/>
      <c r="U6959" s="159"/>
    </row>
    <row r="6960" spans="20:21">
      <c r="T6960" s="159"/>
      <c r="U6960" s="159"/>
    </row>
    <row r="6961" spans="20:21">
      <c r="T6961" s="159"/>
      <c r="U6961" s="159"/>
    </row>
    <row r="6962" spans="20:21">
      <c r="T6962" s="159"/>
      <c r="U6962" s="159"/>
    </row>
    <row r="6963" spans="20:21">
      <c r="T6963" s="159"/>
      <c r="U6963" s="159"/>
    </row>
    <row r="6964" spans="20:21">
      <c r="T6964" s="159"/>
      <c r="U6964" s="159"/>
    </row>
    <row r="6965" spans="20:21">
      <c r="T6965" s="159"/>
      <c r="U6965" s="159"/>
    </row>
    <row r="6966" spans="20:21">
      <c r="T6966" s="159"/>
      <c r="U6966" s="159"/>
    </row>
    <row r="6967" spans="20:21">
      <c r="T6967" s="159"/>
      <c r="U6967" s="159"/>
    </row>
    <row r="6968" spans="20:21">
      <c r="T6968" s="159"/>
      <c r="U6968" s="159"/>
    </row>
    <row r="6969" spans="20:21">
      <c r="T6969" s="159"/>
      <c r="U6969" s="159"/>
    </row>
    <row r="6970" spans="20:21">
      <c r="T6970" s="159"/>
      <c r="U6970" s="159"/>
    </row>
    <row r="6971" spans="20:21">
      <c r="T6971" s="159"/>
      <c r="U6971" s="159"/>
    </row>
    <row r="6972" spans="20:21">
      <c r="T6972" s="159"/>
      <c r="U6972" s="159"/>
    </row>
    <row r="6973" spans="20:21">
      <c r="T6973" s="159"/>
      <c r="U6973" s="159"/>
    </row>
    <row r="6974" spans="20:21">
      <c r="T6974" s="159"/>
      <c r="U6974" s="159"/>
    </row>
    <row r="6975" spans="20:21">
      <c r="T6975" s="159"/>
      <c r="U6975" s="159"/>
    </row>
    <row r="6976" spans="20:21">
      <c r="T6976" s="159"/>
      <c r="U6976" s="159"/>
    </row>
    <row r="6977" spans="20:21">
      <c r="T6977" s="159"/>
      <c r="U6977" s="159"/>
    </row>
    <row r="6978" spans="20:21">
      <c r="T6978" s="159"/>
      <c r="U6978" s="159"/>
    </row>
    <row r="6979" spans="20:21">
      <c r="T6979" s="159"/>
      <c r="U6979" s="159"/>
    </row>
    <row r="6980" spans="20:21">
      <c r="T6980" s="159"/>
      <c r="U6980" s="159"/>
    </row>
    <row r="6981" spans="20:21">
      <c r="T6981" s="159"/>
      <c r="U6981" s="159"/>
    </row>
    <row r="6982" spans="20:21">
      <c r="T6982" s="159"/>
      <c r="U6982" s="159"/>
    </row>
    <row r="6983" spans="20:21">
      <c r="T6983" s="159"/>
      <c r="U6983" s="159"/>
    </row>
    <row r="6984" spans="20:21">
      <c r="T6984" s="159"/>
      <c r="U6984" s="159"/>
    </row>
    <row r="6985" spans="20:21">
      <c r="T6985" s="159"/>
      <c r="U6985" s="159"/>
    </row>
    <row r="6986" spans="20:21">
      <c r="T6986" s="159"/>
      <c r="U6986" s="159"/>
    </row>
    <row r="6987" spans="20:21">
      <c r="T6987" s="159"/>
      <c r="U6987" s="159"/>
    </row>
    <row r="6988" spans="20:21">
      <c r="T6988" s="159"/>
      <c r="U6988" s="159"/>
    </row>
    <row r="6989" spans="20:21">
      <c r="T6989" s="159"/>
      <c r="U6989" s="159"/>
    </row>
    <row r="6990" spans="20:21">
      <c r="T6990" s="159"/>
      <c r="U6990" s="159"/>
    </row>
    <row r="6991" spans="20:21">
      <c r="T6991" s="159"/>
      <c r="U6991" s="159"/>
    </row>
    <row r="6992" spans="20:21">
      <c r="T6992" s="159"/>
      <c r="U6992" s="159"/>
    </row>
    <row r="6993" spans="20:21">
      <c r="T6993" s="159"/>
      <c r="U6993" s="159"/>
    </row>
    <row r="6994" spans="20:21">
      <c r="T6994" s="159"/>
      <c r="U6994" s="159"/>
    </row>
    <row r="6995" spans="20:21">
      <c r="T6995" s="159"/>
      <c r="U6995" s="159"/>
    </row>
    <row r="6996" spans="20:21">
      <c r="T6996" s="159"/>
      <c r="U6996" s="159"/>
    </row>
    <row r="6997" spans="20:21">
      <c r="T6997" s="159"/>
      <c r="U6997" s="159"/>
    </row>
    <row r="6998" spans="20:21">
      <c r="T6998" s="159"/>
      <c r="U6998" s="159"/>
    </row>
    <row r="6999" spans="20:21">
      <c r="T6999" s="159"/>
      <c r="U6999" s="159"/>
    </row>
    <row r="7000" spans="20:21">
      <c r="T7000" s="159"/>
      <c r="U7000" s="159"/>
    </row>
    <row r="7001" spans="20:21">
      <c r="T7001" s="159"/>
      <c r="U7001" s="159"/>
    </row>
    <row r="7002" spans="20:21">
      <c r="T7002" s="159"/>
      <c r="U7002" s="159"/>
    </row>
    <row r="7003" spans="20:21">
      <c r="T7003" s="159"/>
      <c r="U7003" s="159"/>
    </row>
    <row r="7004" spans="20:21">
      <c r="T7004" s="159"/>
      <c r="U7004" s="159"/>
    </row>
    <row r="7005" spans="20:21">
      <c r="T7005" s="159"/>
      <c r="U7005" s="159"/>
    </row>
    <row r="7006" spans="20:21">
      <c r="T7006" s="159"/>
      <c r="U7006" s="159"/>
    </row>
    <row r="7007" spans="20:21">
      <c r="T7007" s="159"/>
      <c r="U7007" s="159"/>
    </row>
    <row r="7008" spans="20:21">
      <c r="T7008" s="159"/>
      <c r="U7008" s="159"/>
    </row>
    <row r="7009" spans="20:21">
      <c r="T7009" s="159"/>
      <c r="U7009" s="159"/>
    </row>
    <row r="7010" spans="20:21">
      <c r="T7010" s="159"/>
      <c r="U7010" s="159"/>
    </row>
    <row r="7011" spans="20:21">
      <c r="T7011" s="159"/>
      <c r="U7011" s="159"/>
    </row>
    <row r="7012" spans="20:21">
      <c r="T7012" s="159"/>
      <c r="U7012" s="159"/>
    </row>
    <row r="7013" spans="20:21">
      <c r="T7013" s="159"/>
      <c r="U7013" s="159"/>
    </row>
    <row r="7014" spans="20:21">
      <c r="T7014" s="159"/>
      <c r="U7014" s="159"/>
    </row>
    <row r="7015" spans="20:21">
      <c r="T7015" s="159"/>
      <c r="U7015" s="159"/>
    </row>
    <row r="7016" spans="20:21">
      <c r="T7016" s="159"/>
      <c r="U7016" s="159"/>
    </row>
    <row r="7017" spans="20:21">
      <c r="T7017" s="159"/>
      <c r="U7017" s="159"/>
    </row>
    <row r="7018" spans="20:21">
      <c r="T7018" s="159"/>
      <c r="U7018" s="159"/>
    </row>
    <row r="7019" spans="20:21">
      <c r="T7019" s="159"/>
      <c r="U7019" s="159"/>
    </row>
    <row r="7020" spans="20:21">
      <c r="T7020" s="159"/>
      <c r="U7020" s="159"/>
    </row>
    <row r="7021" spans="20:21">
      <c r="T7021" s="159"/>
      <c r="U7021" s="159"/>
    </row>
    <row r="7022" spans="20:21">
      <c r="T7022" s="159"/>
      <c r="U7022" s="159"/>
    </row>
    <row r="7023" spans="20:21">
      <c r="T7023" s="159"/>
      <c r="U7023" s="159"/>
    </row>
    <row r="7024" spans="20:21">
      <c r="T7024" s="159"/>
      <c r="U7024" s="159"/>
    </row>
    <row r="7025" spans="20:21">
      <c r="T7025" s="159"/>
      <c r="U7025" s="159"/>
    </row>
    <row r="7026" spans="20:21">
      <c r="T7026" s="159"/>
      <c r="U7026" s="159"/>
    </row>
    <row r="7027" spans="20:21">
      <c r="T7027" s="159"/>
      <c r="U7027" s="159"/>
    </row>
    <row r="7028" spans="20:21">
      <c r="T7028" s="159"/>
      <c r="U7028" s="159"/>
    </row>
    <row r="7029" spans="20:21">
      <c r="T7029" s="159"/>
      <c r="U7029" s="159"/>
    </row>
    <row r="7030" spans="20:21">
      <c r="T7030" s="159"/>
      <c r="U7030" s="159"/>
    </row>
    <row r="7031" spans="20:21">
      <c r="T7031" s="159"/>
      <c r="U7031" s="159"/>
    </row>
    <row r="7032" spans="20:21">
      <c r="T7032" s="159"/>
      <c r="U7032" s="159"/>
    </row>
    <row r="7033" spans="20:21">
      <c r="T7033" s="159"/>
      <c r="U7033" s="159"/>
    </row>
    <row r="7034" spans="20:21">
      <c r="T7034" s="159"/>
      <c r="U7034" s="159"/>
    </row>
    <row r="7035" spans="20:21">
      <c r="T7035" s="159"/>
      <c r="U7035" s="159"/>
    </row>
    <row r="7036" spans="20:21">
      <c r="T7036" s="159"/>
      <c r="U7036" s="159"/>
    </row>
    <row r="7037" spans="20:21">
      <c r="T7037" s="159"/>
      <c r="U7037" s="159"/>
    </row>
    <row r="7038" spans="20:21">
      <c r="T7038" s="159"/>
      <c r="U7038" s="159"/>
    </row>
    <row r="7039" spans="20:21">
      <c r="T7039" s="159"/>
      <c r="U7039" s="159"/>
    </row>
    <row r="7040" spans="20:21">
      <c r="T7040" s="159"/>
      <c r="U7040" s="159"/>
    </row>
    <row r="7041" spans="20:21">
      <c r="T7041" s="159"/>
      <c r="U7041" s="159"/>
    </row>
    <row r="7042" spans="20:21">
      <c r="T7042" s="159"/>
      <c r="U7042" s="159"/>
    </row>
    <row r="7043" spans="20:21">
      <c r="T7043" s="159"/>
      <c r="U7043" s="159"/>
    </row>
    <row r="7044" spans="20:21">
      <c r="T7044" s="159"/>
      <c r="U7044" s="159"/>
    </row>
    <row r="7045" spans="20:21">
      <c r="T7045" s="159"/>
      <c r="U7045" s="159"/>
    </row>
    <row r="7046" spans="20:21">
      <c r="T7046" s="159"/>
      <c r="U7046" s="159"/>
    </row>
    <row r="7047" spans="20:21">
      <c r="T7047" s="159"/>
      <c r="U7047" s="159"/>
    </row>
    <row r="7048" spans="20:21">
      <c r="T7048" s="159"/>
      <c r="U7048" s="159"/>
    </row>
    <row r="7049" spans="20:21">
      <c r="T7049" s="159"/>
      <c r="U7049" s="159"/>
    </row>
    <row r="7050" spans="20:21">
      <c r="T7050" s="159"/>
      <c r="U7050" s="159"/>
    </row>
    <row r="7051" spans="20:21">
      <c r="T7051" s="159"/>
      <c r="U7051" s="159"/>
    </row>
    <row r="7052" spans="20:21">
      <c r="T7052" s="159"/>
      <c r="U7052" s="159"/>
    </row>
    <row r="7053" spans="20:21">
      <c r="T7053" s="159"/>
      <c r="U7053" s="159"/>
    </row>
    <row r="7054" spans="20:21">
      <c r="T7054" s="159"/>
      <c r="U7054" s="159"/>
    </row>
    <row r="7055" spans="20:21">
      <c r="T7055" s="159"/>
      <c r="U7055" s="159"/>
    </row>
    <row r="7056" spans="20:21">
      <c r="T7056" s="159"/>
      <c r="U7056" s="159"/>
    </row>
    <row r="7057" spans="20:21">
      <c r="T7057" s="159"/>
      <c r="U7057" s="159"/>
    </row>
    <row r="7058" spans="20:21">
      <c r="T7058" s="159"/>
      <c r="U7058" s="159"/>
    </row>
    <row r="7059" spans="20:21">
      <c r="T7059" s="159"/>
      <c r="U7059" s="159"/>
    </row>
    <row r="7060" spans="20:21">
      <c r="T7060" s="159"/>
      <c r="U7060" s="159"/>
    </row>
    <row r="7061" spans="20:21">
      <c r="T7061" s="159"/>
      <c r="U7061" s="159"/>
    </row>
    <row r="7062" spans="20:21">
      <c r="T7062" s="159"/>
      <c r="U7062" s="159"/>
    </row>
    <row r="7063" spans="20:21">
      <c r="T7063" s="159"/>
      <c r="U7063" s="159"/>
    </row>
    <row r="7064" spans="20:21">
      <c r="T7064" s="159"/>
      <c r="U7064" s="159"/>
    </row>
    <row r="7065" spans="20:21">
      <c r="T7065" s="159"/>
      <c r="U7065" s="159"/>
    </row>
    <row r="7066" spans="20:21">
      <c r="T7066" s="159"/>
      <c r="U7066" s="159"/>
    </row>
    <row r="7067" spans="20:21">
      <c r="T7067" s="159"/>
      <c r="U7067" s="159"/>
    </row>
    <row r="7068" spans="20:21">
      <c r="T7068" s="159"/>
      <c r="U7068" s="159"/>
    </row>
    <row r="7069" spans="20:21">
      <c r="T7069" s="159"/>
      <c r="U7069" s="159"/>
    </row>
    <row r="7070" spans="20:21">
      <c r="T7070" s="159"/>
      <c r="U7070" s="159"/>
    </row>
    <row r="7071" spans="20:21">
      <c r="T7071" s="159"/>
      <c r="U7071" s="159"/>
    </row>
    <row r="7072" spans="20:21">
      <c r="T7072" s="159"/>
      <c r="U7072" s="159"/>
    </row>
    <row r="7073" spans="20:21">
      <c r="T7073" s="159"/>
      <c r="U7073" s="159"/>
    </row>
    <row r="7074" spans="20:21">
      <c r="T7074" s="159"/>
      <c r="U7074" s="159"/>
    </row>
    <row r="7075" spans="20:21">
      <c r="T7075" s="159"/>
      <c r="U7075" s="159"/>
    </row>
    <row r="7076" spans="20:21">
      <c r="T7076" s="159"/>
      <c r="U7076" s="159"/>
    </row>
    <row r="7077" spans="20:21">
      <c r="T7077" s="159"/>
      <c r="U7077" s="159"/>
    </row>
    <row r="7078" spans="20:21">
      <c r="T7078" s="159"/>
      <c r="U7078" s="159"/>
    </row>
    <row r="7079" spans="20:21">
      <c r="T7079" s="159"/>
      <c r="U7079" s="159"/>
    </row>
    <row r="7080" spans="20:21">
      <c r="T7080" s="159"/>
      <c r="U7080" s="159"/>
    </row>
    <row r="7081" spans="20:21">
      <c r="T7081" s="159"/>
      <c r="U7081" s="159"/>
    </row>
    <row r="7082" spans="20:21">
      <c r="T7082" s="159"/>
      <c r="U7082" s="159"/>
    </row>
    <row r="7083" spans="20:21">
      <c r="T7083" s="159"/>
      <c r="U7083" s="159"/>
    </row>
    <row r="7084" spans="20:21">
      <c r="T7084" s="159"/>
      <c r="U7084" s="159"/>
    </row>
    <row r="7085" spans="20:21">
      <c r="T7085" s="159"/>
      <c r="U7085" s="159"/>
    </row>
    <row r="7086" spans="20:21">
      <c r="T7086" s="159"/>
      <c r="U7086" s="159"/>
    </row>
    <row r="7087" spans="20:21">
      <c r="T7087" s="159"/>
      <c r="U7087" s="159"/>
    </row>
    <row r="7088" spans="20:21">
      <c r="T7088" s="159"/>
      <c r="U7088" s="159"/>
    </row>
    <row r="7089" spans="20:21">
      <c r="T7089" s="159"/>
      <c r="U7089" s="159"/>
    </row>
    <row r="7090" spans="20:21">
      <c r="T7090" s="159"/>
      <c r="U7090" s="159"/>
    </row>
    <row r="7091" spans="20:21">
      <c r="T7091" s="159"/>
      <c r="U7091" s="159"/>
    </row>
    <row r="7092" spans="20:21">
      <c r="T7092" s="159"/>
      <c r="U7092" s="159"/>
    </row>
    <row r="7093" spans="20:21">
      <c r="T7093" s="159"/>
      <c r="U7093" s="159"/>
    </row>
    <row r="7094" spans="20:21">
      <c r="T7094" s="159"/>
      <c r="U7094" s="159"/>
    </row>
    <row r="7095" spans="20:21">
      <c r="T7095" s="159"/>
      <c r="U7095" s="159"/>
    </row>
    <row r="7096" spans="20:21">
      <c r="T7096" s="159"/>
      <c r="U7096" s="159"/>
    </row>
    <row r="7097" spans="20:21">
      <c r="T7097" s="159"/>
      <c r="U7097" s="159"/>
    </row>
    <row r="7098" spans="20:21">
      <c r="T7098" s="159"/>
      <c r="U7098" s="159"/>
    </row>
    <row r="7099" spans="20:21">
      <c r="T7099" s="159"/>
      <c r="U7099" s="159"/>
    </row>
    <row r="7100" spans="20:21">
      <c r="T7100" s="159"/>
      <c r="U7100" s="159"/>
    </row>
    <row r="7101" spans="20:21">
      <c r="T7101" s="159"/>
      <c r="U7101" s="159"/>
    </row>
    <row r="7102" spans="20:21">
      <c r="T7102" s="159"/>
      <c r="U7102" s="159"/>
    </row>
    <row r="7103" spans="20:21">
      <c r="T7103" s="159"/>
      <c r="U7103" s="159"/>
    </row>
    <row r="7104" spans="20:21">
      <c r="T7104" s="159"/>
      <c r="U7104" s="159"/>
    </row>
    <row r="7105" spans="20:21">
      <c r="T7105" s="159"/>
      <c r="U7105" s="159"/>
    </row>
    <row r="7106" spans="20:21">
      <c r="T7106" s="159"/>
      <c r="U7106" s="159"/>
    </row>
    <row r="7107" spans="20:21">
      <c r="T7107" s="159"/>
      <c r="U7107" s="159"/>
    </row>
    <row r="7108" spans="20:21">
      <c r="T7108" s="159"/>
      <c r="U7108" s="159"/>
    </row>
    <row r="7109" spans="20:21">
      <c r="T7109" s="159"/>
      <c r="U7109" s="159"/>
    </row>
    <row r="7110" spans="20:21">
      <c r="T7110" s="159"/>
      <c r="U7110" s="159"/>
    </row>
    <row r="7111" spans="20:21">
      <c r="T7111" s="159"/>
      <c r="U7111" s="159"/>
    </row>
    <row r="7112" spans="20:21">
      <c r="T7112" s="159"/>
      <c r="U7112" s="159"/>
    </row>
    <row r="7113" spans="20:21">
      <c r="T7113" s="159"/>
      <c r="U7113" s="159"/>
    </row>
    <row r="7114" spans="20:21">
      <c r="T7114" s="159"/>
      <c r="U7114" s="159"/>
    </row>
    <row r="7115" spans="20:21">
      <c r="T7115" s="159"/>
      <c r="U7115" s="159"/>
    </row>
    <row r="7116" spans="20:21">
      <c r="T7116" s="159"/>
      <c r="U7116" s="159"/>
    </row>
    <row r="7117" spans="20:21">
      <c r="T7117" s="159"/>
      <c r="U7117" s="159"/>
    </row>
    <row r="7118" spans="20:21">
      <c r="T7118" s="159"/>
      <c r="U7118" s="159"/>
    </row>
    <row r="7119" spans="20:21">
      <c r="T7119" s="159"/>
      <c r="U7119" s="159"/>
    </row>
    <row r="7120" spans="20:21">
      <c r="T7120" s="159"/>
      <c r="U7120" s="159"/>
    </row>
    <row r="7121" spans="20:21">
      <c r="T7121" s="159"/>
      <c r="U7121" s="159"/>
    </row>
    <row r="7122" spans="20:21">
      <c r="T7122" s="159"/>
      <c r="U7122" s="159"/>
    </row>
    <row r="7123" spans="20:21">
      <c r="T7123" s="159"/>
      <c r="U7123" s="159"/>
    </row>
    <row r="7124" spans="20:21">
      <c r="T7124" s="159"/>
      <c r="U7124" s="159"/>
    </row>
    <row r="7125" spans="20:21">
      <c r="T7125" s="159"/>
      <c r="U7125" s="159"/>
    </row>
    <row r="7126" spans="20:21">
      <c r="T7126" s="159"/>
      <c r="U7126" s="159"/>
    </row>
    <row r="7127" spans="20:21">
      <c r="T7127" s="159"/>
      <c r="U7127" s="159"/>
    </row>
    <row r="7128" spans="20:21">
      <c r="T7128" s="159"/>
      <c r="U7128" s="159"/>
    </row>
    <row r="7129" spans="20:21">
      <c r="T7129" s="159"/>
      <c r="U7129" s="159"/>
    </row>
    <row r="7130" spans="20:21">
      <c r="T7130" s="159"/>
      <c r="U7130" s="159"/>
    </row>
    <row r="7131" spans="20:21">
      <c r="T7131" s="159"/>
      <c r="U7131" s="159"/>
    </row>
    <row r="7132" spans="20:21">
      <c r="T7132" s="159"/>
      <c r="U7132" s="159"/>
    </row>
    <row r="7133" spans="20:21">
      <c r="T7133" s="159"/>
      <c r="U7133" s="159"/>
    </row>
    <row r="7134" spans="20:21">
      <c r="T7134" s="159"/>
      <c r="U7134" s="159"/>
    </row>
    <row r="7135" spans="20:21">
      <c r="T7135" s="159"/>
      <c r="U7135" s="159"/>
    </row>
    <row r="7136" spans="20:21">
      <c r="T7136" s="159"/>
      <c r="U7136" s="159"/>
    </row>
    <row r="7137" spans="20:21">
      <c r="T7137" s="159"/>
      <c r="U7137" s="159"/>
    </row>
    <row r="7138" spans="20:21">
      <c r="T7138" s="159"/>
      <c r="U7138" s="159"/>
    </row>
    <row r="7139" spans="20:21">
      <c r="T7139" s="159"/>
      <c r="U7139" s="159"/>
    </row>
    <row r="7140" spans="20:21">
      <c r="T7140" s="159"/>
      <c r="U7140" s="159"/>
    </row>
    <row r="7141" spans="20:21">
      <c r="T7141" s="159"/>
      <c r="U7141" s="159"/>
    </row>
    <row r="7142" spans="20:21">
      <c r="T7142" s="159"/>
      <c r="U7142" s="159"/>
    </row>
    <row r="7143" spans="20:21">
      <c r="T7143" s="159"/>
      <c r="U7143" s="159"/>
    </row>
    <row r="7144" spans="20:21">
      <c r="T7144" s="159"/>
      <c r="U7144" s="159"/>
    </row>
    <row r="7145" spans="20:21">
      <c r="T7145" s="159"/>
      <c r="U7145" s="159"/>
    </row>
    <row r="7146" spans="20:21">
      <c r="T7146" s="159"/>
      <c r="U7146" s="159"/>
    </row>
    <row r="7147" spans="20:21">
      <c r="T7147" s="159"/>
      <c r="U7147" s="159"/>
    </row>
    <row r="7148" spans="20:21">
      <c r="T7148" s="159"/>
      <c r="U7148" s="159"/>
    </row>
    <row r="7149" spans="20:21">
      <c r="T7149" s="159"/>
      <c r="U7149" s="159"/>
    </row>
    <row r="7150" spans="20:21">
      <c r="T7150" s="159"/>
      <c r="U7150" s="159"/>
    </row>
    <row r="7151" spans="20:21">
      <c r="T7151" s="159"/>
      <c r="U7151" s="159"/>
    </row>
    <row r="7152" spans="20:21">
      <c r="T7152" s="159"/>
      <c r="U7152" s="159"/>
    </row>
    <row r="7153" spans="20:21">
      <c r="T7153" s="159"/>
      <c r="U7153" s="159"/>
    </row>
    <row r="7154" spans="20:21">
      <c r="T7154" s="159"/>
      <c r="U7154" s="159"/>
    </row>
    <row r="7155" spans="20:21">
      <c r="T7155" s="159"/>
      <c r="U7155" s="159"/>
    </row>
    <row r="7156" spans="20:21">
      <c r="T7156" s="159"/>
      <c r="U7156" s="159"/>
    </row>
    <row r="7157" spans="20:21">
      <c r="T7157" s="159"/>
      <c r="U7157" s="159"/>
    </row>
    <row r="7158" spans="20:21">
      <c r="T7158" s="159"/>
      <c r="U7158" s="159"/>
    </row>
    <row r="7159" spans="20:21">
      <c r="T7159" s="159"/>
      <c r="U7159" s="159"/>
    </row>
    <row r="7160" spans="20:21">
      <c r="T7160" s="159"/>
      <c r="U7160" s="159"/>
    </row>
    <row r="7161" spans="20:21">
      <c r="T7161" s="159"/>
      <c r="U7161" s="159"/>
    </row>
    <row r="7162" spans="20:21">
      <c r="T7162" s="159"/>
      <c r="U7162" s="159"/>
    </row>
    <row r="7163" spans="20:21">
      <c r="T7163" s="159"/>
      <c r="U7163" s="159"/>
    </row>
    <row r="7164" spans="20:21">
      <c r="T7164" s="159"/>
      <c r="U7164" s="159"/>
    </row>
    <row r="7165" spans="20:21">
      <c r="T7165" s="159"/>
      <c r="U7165" s="159"/>
    </row>
    <row r="7166" spans="20:21">
      <c r="T7166" s="159"/>
      <c r="U7166" s="159"/>
    </row>
    <row r="7167" spans="20:21">
      <c r="T7167" s="159"/>
      <c r="U7167" s="159"/>
    </row>
    <row r="7168" spans="20:21">
      <c r="T7168" s="159"/>
      <c r="U7168" s="159"/>
    </row>
    <row r="7169" spans="20:21">
      <c r="T7169" s="159"/>
      <c r="U7169" s="159"/>
    </row>
    <row r="7170" spans="20:21">
      <c r="T7170" s="159"/>
      <c r="U7170" s="159"/>
    </row>
    <row r="7171" spans="20:21">
      <c r="T7171" s="159"/>
      <c r="U7171" s="159"/>
    </row>
    <row r="7172" spans="20:21">
      <c r="T7172" s="159"/>
      <c r="U7172" s="159"/>
    </row>
    <row r="7173" spans="20:21">
      <c r="T7173" s="159"/>
      <c r="U7173" s="159"/>
    </row>
    <row r="7174" spans="20:21">
      <c r="T7174" s="159"/>
      <c r="U7174" s="159"/>
    </row>
    <row r="7175" spans="20:21">
      <c r="T7175" s="159"/>
      <c r="U7175" s="159"/>
    </row>
    <row r="7176" spans="20:21">
      <c r="T7176" s="159"/>
      <c r="U7176" s="159"/>
    </row>
    <row r="7177" spans="20:21">
      <c r="T7177" s="159"/>
      <c r="U7177" s="159"/>
    </row>
    <row r="7178" spans="20:21">
      <c r="T7178" s="159"/>
      <c r="U7178" s="159"/>
    </row>
    <row r="7179" spans="20:21">
      <c r="T7179" s="159"/>
      <c r="U7179" s="159"/>
    </row>
    <row r="7180" spans="20:21">
      <c r="T7180" s="159"/>
      <c r="U7180" s="159"/>
    </row>
    <row r="7181" spans="20:21">
      <c r="T7181" s="159"/>
      <c r="U7181" s="159"/>
    </row>
    <row r="7182" spans="20:21">
      <c r="T7182" s="159"/>
      <c r="U7182" s="159"/>
    </row>
    <row r="7183" spans="20:21">
      <c r="T7183" s="159"/>
      <c r="U7183" s="159"/>
    </row>
    <row r="7184" spans="20:21">
      <c r="T7184" s="159"/>
      <c r="U7184" s="159"/>
    </row>
    <row r="7185" spans="20:21">
      <c r="T7185" s="159"/>
      <c r="U7185" s="159"/>
    </row>
    <row r="7186" spans="20:21">
      <c r="T7186" s="159"/>
      <c r="U7186" s="159"/>
    </row>
    <row r="7187" spans="20:21">
      <c r="T7187" s="159"/>
      <c r="U7187" s="159"/>
    </row>
    <row r="7188" spans="20:21">
      <c r="T7188" s="159"/>
      <c r="U7188" s="159"/>
    </row>
    <row r="7189" spans="20:21">
      <c r="T7189" s="159"/>
      <c r="U7189" s="159"/>
    </row>
    <row r="7190" spans="20:21">
      <c r="T7190" s="159"/>
      <c r="U7190" s="159"/>
    </row>
    <row r="7191" spans="20:21">
      <c r="T7191" s="159"/>
      <c r="U7191" s="159"/>
    </row>
    <row r="7192" spans="20:21">
      <c r="T7192" s="159"/>
      <c r="U7192" s="159"/>
    </row>
    <row r="7193" spans="20:21">
      <c r="T7193" s="159"/>
      <c r="U7193" s="159"/>
    </row>
    <row r="7194" spans="20:21">
      <c r="T7194" s="159"/>
      <c r="U7194" s="159"/>
    </row>
    <row r="7195" spans="20:21">
      <c r="T7195" s="159"/>
      <c r="U7195" s="159"/>
    </row>
    <row r="7196" spans="20:21">
      <c r="T7196" s="159"/>
      <c r="U7196" s="159"/>
    </row>
    <row r="7197" spans="20:21">
      <c r="T7197" s="159"/>
      <c r="U7197" s="159"/>
    </row>
    <row r="7198" spans="20:21">
      <c r="T7198" s="159"/>
      <c r="U7198" s="159"/>
    </row>
    <row r="7199" spans="20:21">
      <c r="T7199" s="159"/>
      <c r="U7199" s="159"/>
    </row>
    <row r="7200" spans="20:21">
      <c r="T7200" s="159"/>
      <c r="U7200" s="159"/>
    </row>
    <row r="7201" spans="20:21">
      <c r="T7201" s="159"/>
      <c r="U7201" s="159"/>
    </row>
    <row r="7202" spans="20:21">
      <c r="T7202" s="159"/>
      <c r="U7202" s="159"/>
    </row>
    <row r="7203" spans="20:21">
      <c r="T7203" s="159"/>
      <c r="U7203" s="159"/>
    </row>
    <row r="7204" spans="20:21">
      <c r="T7204" s="159"/>
      <c r="U7204" s="159"/>
    </row>
    <row r="7205" spans="20:21">
      <c r="T7205" s="159"/>
      <c r="U7205" s="159"/>
    </row>
    <row r="7206" spans="20:21">
      <c r="T7206" s="159"/>
      <c r="U7206" s="159"/>
    </row>
    <row r="7207" spans="20:21">
      <c r="T7207" s="159"/>
      <c r="U7207" s="159"/>
    </row>
    <row r="7208" spans="20:21">
      <c r="T7208" s="159"/>
      <c r="U7208" s="159"/>
    </row>
    <row r="7209" spans="20:21">
      <c r="T7209" s="159"/>
      <c r="U7209" s="159"/>
    </row>
    <row r="7210" spans="20:21">
      <c r="T7210" s="159"/>
      <c r="U7210" s="159"/>
    </row>
    <row r="7211" spans="20:21">
      <c r="T7211" s="159"/>
      <c r="U7211" s="159"/>
    </row>
    <row r="7212" spans="20:21">
      <c r="T7212" s="159"/>
      <c r="U7212" s="159"/>
    </row>
    <row r="7213" spans="20:21">
      <c r="T7213" s="159"/>
      <c r="U7213" s="159"/>
    </row>
    <row r="7214" spans="20:21">
      <c r="T7214" s="159"/>
      <c r="U7214" s="159"/>
    </row>
    <row r="7215" spans="20:21">
      <c r="T7215" s="159"/>
      <c r="U7215" s="159"/>
    </row>
    <row r="7216" spans="20:21">
      <c r="T7216" s="159"/>
      <c r="U7216" s="159"/>
    </row>
    <row r="7217" spans="20:21">
      <c r="T7217" s="159"/>
      <c r="U7217" s="159"/>
    </row>
    <row r="7218" spans="20:21">
      <c r="T7218" s="159"/>
      <c r="U7218" s="159"/>
    </row>
    <row r="7219" spans="20:21">
      <c r="T7219" s="159"/>
      <c r="U7219" s="159"/>
    </row>
    <row r="7220" spans="20:21">
      <c r="T7220" s="159"/>
      <c r="U7220" s="159"/>
    </row>
    <row r="7221" spans="20:21">
      <c r="T7221" s="159"/>
      <c r="U7221" s="159"/>
    </row>
    <row r="7222" spans="20:21">
      <c r="T7222" s="159"/>
      <c r="U7222" s="159"/>
    </row>
    <row r="7223" spans="20:21">
      <c r="T7223" s="159"/>
      <c r="U7223" s="159"/>
    </row>
    <row r="7224" spans="20:21">
      <c r="T7224" s="159"/>
      <c r="U7224" s="159"/>
    </row>
    <row r="7225" spans="20:21">
      <c r="T7225" s="159"/>
      <c r="U7225" s="159"/>
    </row>
    <row r="7226" spans="20:21">
      <c r="T7226" s="159"/>
      <c r="U7226" s="159"/>
    </row>
    <row r="7227" spans="20:21">
      <c r="T7227" s="159"/>
      <c r="U7227" s="159"/>
    </row>
    <row r="7228" spans="20:21">
      <c r="T7228" s="159"/>
      <c r="U7228" s="159"/>
    </row>
    <row r="7229" spans="20:21">
      <c r="T7229" s="159"/>
      <c r="U7229" s="159"/>
    </row>
    <row r="7230" spans="20:21">
      <c r="T7230" s="159"/>
      <c r="U7230" s="159"/>
    </row>
    <row r="7231" spans="20:21">
      <c r="T7231" s="159"/>
      <c r="U7231" s="159"/>
    </row>
    <row r="7232" spans="20:21">
      <c r="T7232" s="159"/>
      <c r="U7232" s="159"/>
    </row>
    <row r="7233" spans="20:21">
      <c r="T7233" s="159"/>
      <c r="U7233" s="159"/>
    </row>
    <row r="7234" spans="20:21">
      <c r="T7234" s="159"/>
      <c r="U7234" s="159"/>
    </row>
    <row r="7235" spans="20:21">
      <c r="T7235" s="159"/>
      <c r="U7235" s="159"/>
    </row>
    <row r="7236" spans="20:21">
      <c r="T7236" s="159"/>
      <c r="U7236" s="159"/>
    </row>
    <row r="7237" spans="20:21">
      <c r="T7237" s="159"/>
      <c r="U7237" s="159"/>
    </row>
    <row r="7238" spans="20:21">
      <c r="T7238" s="159"/>
      <c r="U7238" s="159"/>
    </row>
    <row r="7239" spans="20:21">
      <c r="T7239" s="159"/>
      <c r="U7239" s="159"/>
    </row>
    <row r="7240" spans="20:21">
      <c r="T7240" s="159"/>
      <c r="U7240" s="159"/>
    </row>
    <row r="7241" spans="20:21">
      <c r="T7241" s="159"/>
      <c r="U7241" s="159"/>
    </row>
    <row r="7242" spans="20:21">
      <c r="T7242" s="159"/>
      <c r="U7242" s="159"/>
    </row>
    <row r="7243" spans="20:21">
      <c r="T7243" s="159"/>
      <c r="U7243" s="159"/>
    </row>
    <row r="7244" spans="20:21">
      <c r="T7244" s="159"/>
      <c r="U7244" s="159"/>
    </row>
    <row r="7245" spans="20:21">
      <c r="T7245" s="159"/>
      <c r="U7245" s="159"/>
    </row>
    <row r="7246" spans="20:21">
      <c r="T7246" s="159"/>
      <c r="U7246" s="159"/>
    </row>
    <row r="7247" spans="20:21">
      <c r="T7247" s="159"/>
      <c r="U7247" s="159"/>
    </row>
    <row r="7248" spans="20:21">
      <c r="T7248" s="159"/>
      <c r="U7248" s="159"/>
    </row>
    <row r="7249" spans="20:21">
      <c r="T7249" s="159"/>
      <c r="U7249" s="159"/>
    </row>
    <row r="7250" spans="20:21">
      <c r="T7250" s="159"/>
      <c r="U7250" s="159"/>
    </row>
    <row r="7251" spans="20:21">
      <c r="T7251" s="159"/>
      <c r="U7251" s="159"/>
    </row>
    <row r="7252" spans="20:21">
      <c r="T7252" s="159"/>
      <c r="U7252" s="159"/>
    </row>
    <row r="7253" spans="20:21">
      <c r="T7253" s="159"/>
      <c r="U7253" s="159"/>
    </row>
    <row r="7254" spans="20:21">
      <c r="T7254" s="159"/>
      <c r="U7254" s="159"/>
    </row>
    <row r="7255" spans="20:21">
      <c r="T7255" s="159"/>
      <c r="U7255" s="159"/>
    </row>
    <row r="7256" spans="20:21">
      <c r="T7256" s="159"/>
      <c r="U7256" s="159"/>
    </row>
    <row r="7257" spans="20:21">
      <c r="T7257" s="159"/>
      <c r="U7257" s="159"/>
    </row>
    <row r="7258" spans="20:21">
      <c r="T7258" s="159"/>
      <c r="U7258" s="159"/>
    </row>
    <row r="7259" spans="20:21">
      <c r="T7259" s="159"/>
      <c r="U7259" s="159"/>
    </row>
    <row r="7260" spans="20:21">
      <c r="T7260" s="159"/>
      <c r="U7260" s="159"/>
    </row>
    <row r="7261" spans="20:21">
      <c r="T7261" s="159"/>
      <c r="U7261" s="159"/>
    </row>
    <row r="7262" spans="20:21">
      <c r="T7262" s="159"/>
      <c r="U7262" s="159"/>
    </row>
    <row r="7263" spans="20:21">
      <c r="T7263" s="159"/>
      <c r="U7263" s="159"/>
    </row>
    <row r="7264" spans="20:21">
      <c r="T7264" s="159"/>
      <c r="U7264" s="159"/>
    </row>
    <row r="7265" spans="20:21">
      <c r="T7265" s="159"/>
      <c r="U7265" s="159"/>
    </row>
    <row r="7266" spans="20:21">
      <c r="T7266" s="159"/>
      <c r="U7266" s="159"/>
    </row>
    <row r="7267" spans="20:21">
      <c r="T7267" s="159"/>
      <c r="U7267" s="159"/>
    </row>
    <row r="7268" spans="20:21">
      <c r="T7268" s="159"/>
      <c r="U7268" s="159"/>
    </row>
    <row r="7269" spans="20:21">
      <c r="T7269" s="159"/>
      <c r="U7269" s="159"/>
    </row>
    <row r="7270" spans="20:21">
      <c r="T7270" s="159"/>
      <c r="U7270" s="159"/>
    </row>
    <row r="7271" spans="20:21">
      <c r="T7271" s="159"/>
      <c r="U7271" s="159"/>
    </row>
    <row r="7272" spans="20:21">
      <c r="T7272" s="159"/>
      <c r="U7272" s="159"/>
    </row>
    <row r="7273" spans="20:21">
      <c r="T7273" s="159"/>
      <c r="U7273" s="159"/>
    </row>
    <row r="7274" spans="20:21">
      <c r="T7274" s="159"/>
      <c r="U7274" s="159"/>
    </row>
    <row r="7275" spans="20:21">
      <c r="T7275" s="159"/>
      <c r="U7275" s="159"/>
    </row>
    <row r="7276" spans="20:21">
      <c r="T7276" s="159"/>
      <c r="U7276" s="159"/>
    </row>
    <row r="7277" spans="20:21">
      <c r="T7277" s="159"/>
      <c r="U7277" s="159"/>
    </row>
    <row r="7278" spans="20:21">
      <c r="T7278" s="159"/>
      <c r="U7278" s="159"/>
    </row>
    <row r="7279" spans="20:21">
      <c r="T7279" s="159"/>
      <c r="U7279" s="159"/>
    </row>
    <row r="7280" spans="20:21">
      <c r="T7280" s="159"/>
      <c r="U7280" s="159"/>
    </row>
    <row r="7281" spans="20:21">
      <c r="T7281" s="159"/>
      <c r="U7281" s="159"/>
    </row>
    <row r="7282" spans="20:21">
      <c r="T7282" s="159"/>
      <c r="U7282" s="159"/>
    </row>
    <row r="7283" spans="20:21">
      <c r="T7283" s="159"/>
      <c r="U7283" s="159"/>
    </row>
    <row r="7284" spans="20:21">
      <c r="T7284" s="159"/>
      <c r="U7284" s="159"/>
    </row>
    <row r="7285" spans="20:21">
      <c r="T7285" s="159"/>
      <c r="U7285" s="159"/>
    </row>
    <row r="7286" spans="20:21">
      <c r="T7286" s="159"/>
      <c r="U7286" s="159"/>
    </row>
    <row r="7287" spans="20:21">
      <c r="T7287" s="159"/>
      <c r="U7287" s="159"/>
    </row>
    <row r="7288" spans="20:21">
      <c r="T7288" s="159"/>
      <c r="U7288" s="159"/>
    </row>
    <row r="7289" spans="20:21">
      <c r="T7289" s="159"/>
      <c r="U7289" s="159"/>
    </row>
    <row r="7290" spans="20:21">
      <c r="T7290" s="159"/>
      <c r="U7290" s="159"/>
    </row>
    <row r="7291" spans="20:21">
      <c r="T7291" s="159"/>
      <c r="U7291" s="159"/>
    </row>
    <row r="7292" spans="20:21">
      <c r="T7292" s="159"/>
      <c r="U7292" s="159"/>
    </row>
    <row r="7293" spans="20:21">
      <c r="T7293" s="159"/>
      <c r="U7293" s="159"/>
    </row>
    <row r="7294" spans="20:21">
      <c r="T7294" s="159"/>
      <c r="U7294" s="159"/>
    </row>
    <row r="7295" spans="20:21">
      <c r="T7295" s="159"/>
      <c r="U7295" s="159"/>
    </row>
    <row r="7296" spans="20:21">
      <c r="T7296" s="159"/>
      <c r="U7296" s="159"/>
    </row>
    <row r="7297" spans="20:21">
      <c r="T7297" s="159"/>
      <c r="U7297" s="159"/>
    </row>
    <row r="7298" spans="20:21">
      <c r="T7298" s="159"/>
      <c r="U7298" s="159"/>
    </row>
    <row r="7299" spans="20:21">
      <c r="T7299" s="159"/>
      <c r="U7299" s="159"/>
    </row>
    <row r="7300" spans="20:21">
      <c r="T7300" s="159"/>
      <c r="U7300" s="159"/>
    </row>
    <row r="7301" spans="20:21">
      <c r="T7301" s="159"/>
      <c r="U7301" s="159"/>
    </row>
    <row r="7302" spans="20:21">
      <c r="T7302" s="159"/>
      <c r="U7302" s="159"/>
    </row>
    <row r="7303" spans="20:21">
      <c r="T7303" s="159"/>
      <c r="U7303" s="159"/>
    </row>
    <row r="7304" spans="20:21">
      <c r="T7304" s="159"/>
      <c r="U7304" s="159"/>
    </row>
    <row r="7305" spans="20:21">
      <c r="T7305" s="159"/>
      <c r="U7305" s="159"/>
    </row>
    <row r="7306" spans="20:21">
      <c r="T7306" s="159"/>
      <c r="U7306" s="159"/>
    </row>
    <row r="7307" spans="20:21">
      <c r="T7307" s="159"/>
      <c r="U7307" s="159"/>
    </row>
    <row r="7308" spans="20:21">
      <c r="T7308" s="159"/>
      <c r="U7308" s="159"/>
    </row>
    <row r="7309" spans="20:21">
      <c r="T7309" s="159"/>
      <c r="U7309" s="159"/>
    </row>
    <row r="7310" spans="20:21">
      <c r="T7310" s="159"/>
      <c r="U7310" s="159"/>
    </row>
    <row r="7311" spans="20:21">
      <c r="T7311" s="159"/>
      <c r="U7311" s="159"/>
    </row>
    <row r="7312" spans="20:21">
      <c r="T7312" s="159"/>
      <c r="U7312" s="159"/>
    </row>
    <row r="7313" spans="20:21">
      <c r="T7313" s="159"/>
      <c r="U7313" s="159"/>
    </row>
    <row r="7314" spans="20:21">
      <c r="T7314" s="159"/>
      <c r="U7314" s="159"/>
    </row>
    <row r="7315" spans="20:21">
      <c r="T7315" s="159"/>
      <c r="U7315" s="159"/>
    </row>
    <row r="7316" spans="20:21">
      <c r="T7316" s="159"/>
      <c r="U7316" s="159"/>
    </row>
    <row r="7317" spans="20:21">
      <c r="T7317" s="159"/>
      <c r="U7317" s="159"/>
    </row>
    <row r="7318" spans="20:21">
      <c r="T7318" s="159"/>
      <c r="U7318" s="159"/>
    </row>
    <row r="7319" spans="20:21">
      <c r="T7319" s="159"/>
      <c r="U7319" s="159"/>
    </row>
    <row r="7320" spans="20:21">
      <c r="T7320" s="159"/>
      <c r="U7320" s="159"/>
    </row>
    <row r="7321" spans="20:21">
      <c r="T7321" s="159"/>
      <c r="U7321" s="159"/>
    </row>
    <row r="7322" spans="20:21">
      <c r="T7322" s="159"/>
      <c r="U7322" s="159"/>
    </row>
    <row r="7323" spans="20:21">
      <c r="T7323" s="159"/>
      <c r="U7323" s="159"/>
    </row>
    <row r="7324" spans="20:21">
      <c r="T7324" s="159"/>
      <c r="U7324" s="159"/>
    </row>
    <row r="7325" spans="20:21">
      <c r="T7325" s="159"/>
      <c r="U7325" s="159"/>
    </row>
    <row r="7326" spans="20:21">
      <c r="T7326" s="159"/>
      <c r="U7326" s="159"/>
    </row>
    <row r="7327" spans="20:21">
      <c r="T7327" s="159"/>
      <c r="U7327" s="159"/>
    </row>
    <row r="7328" spans="20:21">
      <c r="T7328" s="159"/>
      <c r="U7328" s="159"/>
    </row>
    <row r="7329" spans="20:21">
      <c r="T7329" s="159"/>
      <c r="U7329" s="159"/>
    </row>
    <row r="7330" spans="20:21">
      <c r="T7330" s="159"/>
      <c r="U7330" s="159"/>
    </row>
    <row r="7331" spans="20:21">
      <c r="T7331" s="159"/>
      <c r="U7331" s="159"/>
    </row>
    <row r="7332" spans="20:21">
      <c r="T7332" s="159"/>
      <c r="U7332" s="159"/>
    </row>
    <row r="7333" spans="20:21">
      <c r="T7333" s="159"/>
      <c r="U7333" s="159"/>
    </row>
    <row r="7334" spans="20:21">
      <c r="T7334" s="159"/>
      <c r="U7334" s="159"/>
    </row>
    <row r="7335" spans="20:21">
      <c r="T7335" s="159"/>
      <c r="U7335" s="159"/>
    </row>
    <row r="7336" spans="20:21">
      <c r="T7336" s="159"/>
      <c r="U7336" s="159"/>
    </row>
    <row r="7337" spans="20:21">
      <c r="T7337" s="159"/>
      <c r="U7337" s="159"/>
    </row>
    <row r="7338" spans="20:21">
      <c r="T7338" s="159"/>
      <c r="U7338" s="159"/>
    </row>
    <row r="7339" spans="20:21">
      <c r="T7339" s="159"/>
      <c r="U7339" s="159"/>
    </row>
    <row r="7340" spans="20:21">
      <c r="T7340" s="159"/>
      <c r="U7340" s="159"/>
    </row>
    <row r="7341" spans="20:21">
      <c r="T7341" s="159"/>
      <c r="U7341" s="159"/>
    </row>
    <row r="7342" spans="20:21">
      <c r="T7342" s="159"/>
      <c r="U7342" s="159"/>
    </row>
    <row r="7343" spans="20:21">
      <c r="T7343" s="159"/>
      <c r="U7343" s="159"/>
    </row>
    <row r="7344" spans="20:21">
      <c r="T7344" s="159"/>
      <c r="U7344" s="159"/>
    </row>
    <row r="7345" spans="20:21">
      <c r="T7345" s="159"/>
      <c r="U7345" s="159"/>
    </row>
    <row r="7346" spans="20:21">
      <c r="T7346" s="159"/>
      <c r="U7346" s="159"/>
    </row>
    <row r="7347" spans="20:21">
      <c r="T7347" s="159"/>
      <c r="U7347" s="159"/>
    </row>
    <row r="7348" spans="20:21">
      <c r="T7348" s="159"/>
      <c r="U7348" s="159"/>
    </row>
    <row r="7349" spans="20:21">
      <c r="T7349" s="159"/>
      <c r="U7349" s="159"/>
    </row>
    <row r="7350" spans="20:21">
      <c r="T7350" s="159"/>
      <c r="U7350" s="159"/>
    </row>
    <row r="7351" spans="20:21">
      <c r="T7351" s="159"/>
      <c r="U7351" s="159"/>
    </row>
    <row r="7352" spans="20:21">
      <c r="T7352" s="159"/>
      <c r="U7352" s="159"/>
    </row>
    <row r="7353" spans="20:21">
      <c r="T7353" s="159"/>
      <c r="U7353" s="159"/>
    </row>
    <row r="7354" spans="20:21">
      <c r="T7354" s="159"/>
      <c r="U7354" s="159"/>
    </row>
    <row r="7355" spans="20:21">
      <c r="T7355" s="159"/>
      <c r="U7355" s="159"/>
    </row>
    <row r="7356" spans="20:21">
      <c r="T7356" s="159"/>
      <c r="U7356" s="159"/>
    </row>
    <row r="7357" spans="20:21">
      <c r="T7357" s="159"/>
      <c r="U7357" s="159"/>
    </row>
    <row r="7358" spans="20:21">
      <c r="T7358" s="159"/>
      <c r="U7358" s="159"/>
    </row>
    <row r="7359" spans="20:21">
      <c r="T7359" s="159"/>
      <c r="U7359" s="159"/>
    </row>
    <row r="7360" spans="20:21">
      <c r="T7360" s="159"/>
      <c r="U7360" s="159"/>
    </row>
    <row r="7361" spans="20:21">
      <c r="T7361" s="159"/>
      <c r="U7361" s="159"/>
    </row>
    <row r="7362" spans="20:21">
      <c r="T7362" s="159"/>
      <c r="U7362" s="159"/>
    </row>
    <row r="7363" spans="20:21">
      <c r="T7363" s="159"/>
      <c r="U7363" s="159"/>
    </row>
    <row r="7364" spans="20:21">
      <c r="T7364" s="159"/>
      <c r="U7364" s="159"/>
    </row>
    <row r="7365" spans="20:21">
      <c r="T7365" s="159"/>
      <c r="U7365" s="159"/>
    </row>
    <row r="7366" spans="20:21">
      <c r="T7366" s="159"/>
      <c r="U7366" s="159"/>
    </row>
    <row r="7367" spans="20:21">
      <c r="T7367" s="159"/>
      <c r="U7367" s="159"/>
    </row>
    <row r="7368" spans="20:21">
      <c r="T7368" s="159"/>
      <c r="U7368" s="159"/>
    </row>
    <row r="7369" spans="20:21">
      <c r="T7369" s="159"/>
      <c r="U7369" s="159"/>
    </row>
    <row r="7370" spans="20:21">
      <c r="T7370" s="159"/>
      <c r="U7370" s="159"/>
    </row>
    <row r="7371" spans="20:21">
      <c r="T7371" s="159"/>
      <c r="U7371" s="159"/>
    </row>
    <row r="7372" spans="20:21">
      <c r="T7372" s="159"/>
      <c r="U7372" s="159"/>
    </row>
    <row r="7373" spans="20:21">
      <c r="T7373" s="159"/>
      <c r="U7373" s="159"/>
    </row>
    <row r="7374" spans="20:21">
      <c r="T7374" s="159"/>
      <c r="U7374" s="159"/>
    </row>
    <row r="7375" spans="20:21">
      <c r="T7375" s="159"/>
      <c r="U7375" s="159"/>
    </row>
    <row r="7376" spans="20:21">
      <c r="T7376" s="159"/>
      <c r="U7376" s="159"/>
    </row>
    <row r="7377" spans="20:21">
      <c r="T7377" s="159"/>
      <c r="U7377" s="159"/>
    </row>
    <row r="7378" spans="20:21">
      <c r="T7378" s="159"/>
      <c r="U7378" s="159"/>
    </row>
    <row r="7379" spans="20:21">
      <c r="T7379" s="159"/>
      <c r="U7379" s="159"/>
    </row>
    <row r="7380" spans="20:21">
      <c r="T7380" s="159"/>
      <c r="U7380" s="159"/>
    </row>
    <row r="7381" spans="20:21">
      <c r="T7381" s="159"/>
      <c r="U7381" s="159"/>
    </row>
    <row r="7382" spans="20:21">
      <c r="T7382" s="159"/>
      <c r="U7382" s="159"/>
    </row>
    <row r="7383" spans="20:21">
      <c r="T7383" s="159"/>
      <c r="U7383" s="159"/>
    </row>
    <row r="7384" spans="20:21">
      <c r="T7384" s="159"/>
      <c r="U7384" s="159"/>
    </row>
    <row r="7385" spans="20:21">
      <c r="T7385" s="159"/>
      <c r="U7385" s="159"/>
    </row>
    <row r="7386" spans="20:21">
      <c r="T7386" s="159"/>
      <c r="U7386" s="159"/>
    </row>
    <row r="7387" spans="20:21">
      <c r="T7387" s="159"/>
      <c r="U7387" s="159"/>
    </row>
    <row r="7388" spans="20:21">
      <c r="T7388" s="159"/>
      <c r="U7388" s="159"/>
    </row>
    <row r="7389" spans="20:21">
      <c r="T7389" s="159"/>
      <c r="U7389" s="159"/>
    </row>
    <row r="7390" spans="20:21">
      <c r="T7390" s="159"/>
      <c r="U7390" s="159"/>
    </row>
    <row r="7391" spans="20:21">
      <c r="T7391" s="159"/>
      <c r="U7391" s="159"/>
    </row>
    <row r="7392" spans="20:21">
      <c r="T7392" s="159"/>
      <c r="U7392" s="159"/>
    </row>
    <row r="7393" spans="20:21">
      <c r="T7393" s="159"/>
      <c r="U7393" s="159"/>
    </row>
    <row r="7394" spans="20:21">
      <c r="T7394" s="159"/>
      <c r="U7394" s="159"/>
    </row>
    <row r="7395" spans="20:21">
      <c r="T7395" s="159"/>
      <c r="U7395" s="159"/>
    </row>
    <row r="7396" spans="20:21">
      <c r="T7396" s="159"/>
      <c r="U7396" s="159"/>
    </row>
    <row r="7397" spans="20:21">
      <c r="T7397" s="159"/>
      <c r="U7397" s="159"/>
    </row>
    <row r="7398" spans="20:21">
      <c r="T7398" s="159"/>
      <c r="U7398" s="159"/>
    </row>
    <row r="7399" spans="20:21">
      <c r="T7399" s="159"/>
      <c r="U7399" s="159"/>
    </row>
    <row r="7400" spans="20:21">
      <c r="T7400" s="159"/>
      <c r="U7400" s="159"/>
    </row>
    <row r="7401" spans="20:21">
      <c r="T7401" s="159"/>
      <c r="U7401" s="159"/>
    </row>
    <row r="7402" spans="20:21">
      <c r="T7402" s="159"/>
      <c r="U7402" s="159"/>
    </row>
    <row r="7403" spans="20:21">
      <c r="T7403" s="159"/>
      <c r="U7403" s="159"/>
    </row>
    <row r="7404" spans="20:21">
      <c r="T7404" s="159"/>
      <c r="U7404" s="159"/>
    </row>
    <row r="7405" spans="20:21">
      <c r="T7405" s="159"/>
      <c r="U7405" s="159"/>
    </row>
    <row r="7406" spans="20:21">
      <c r="T7406" s="159"/>
      <c r="U7406" s="159"/>
    </row>
    <row r="7407" spans="20:21">
      <c r="T7407" s="159"/>
      <c r="U7407" s="159"/>
    </row>
    <row r="7408" spans="20:21">
      <c r="T7408" s="159"/>
      <c r="U7408" s="159"/>
    </row>
    <row r="7409" spans="20:21">
      <c r="T7409" s="159"/>
      <c r="U7409" s="159"/>
    </row>
    <row r="7410" spans="20:21">
      <c r="T7410" s="159"/>
      <c r="U7410" s="159"/>
    </row>
    <row r="7411" spans="20:21">
      <c r="T7411" s="159"/>
      <c r="U7411" s="159"/>
    </row>
    <row r="7412" spans="20:21">
      <c r="T7412" s="159"/>
      <c r="U7412" s="159"/>
    </row>
    <row r="7413" spans="20:21">
      <c r="T7413" s="159"/>
      <c r="U7413" s="159"/>
    </row>
    <row r="7414" spans="20:21">
      <c r="T7414" s="159"/>
      <c r="U7414" s="159"/>
    </row>
    <row r="7415" spans="20:21">
      <c r="T7415" s="159"/>
      <c r="U7415" s="159"/>
    </row>
    <row r="7416" spans="20:21">
      <c r="T7416" s="159"/>
      <c r="U7416" s="159"/>
    </row>
    <row r="7417" spans="20:21">
      <c r="T7417" s="159"/>
      <c r="U7417" s="159"/>
    </row>
    <row r="7418" spans="20:21">
      <c r="T7418" s="159"/>
      <c r="U7418" s="159"/>
    </row>
    <row r="7419" spans="20:21">
      <c r="T7419" s="159"/>
      <c r="U7419" s="159"/>
    </row>
    <row r="7420" spans="20:21">
      <c r="T7420" s="159"/>
      <c r="U7420" s="159"/>
    </row>
    <row r="7421" spans="20:21">
      <c r="T7421" s="159"/>
      <c r="U7421" s="159"/>
    </row>
    <row r="7422" spans="20:21">
      <c r="T7422" s="159"/>
      <c r="U7422" s="159"/>
    </row>
    <row r="7423" spans="20:21">
      <c r="T7423" s="159"/>
      <c r="U7423" s="159"/>
    </row>
    <row r="7424" spans="20:21">
      <c r="T7424" s="159"/>
      <c r="U7424" s="159"/>
    </row>
    <row r="7425" spans="20:21">
      <c r="T7425" s="159"/>
      <c r="U7425" s="159"/>
    </row>
    <row r="7426" spans="20:21">
      <c r="T7426" s="159"/>
      <c r="U7426" s="159"/>
    </row>
    <row r="7427" spans="20:21">
      <c r="T7427" s="159"/>
      <c r="U7427" s="159"/>
    </row>
    <row r="7428" spans="20:21">
      <c r="T7428" s="159"/>
      <c r="U7428" s="159"/>
    </row>
    <row r="7429" spans="20:21">
      <c r="T7429" s="159"/>
      <c r="U7429" s="159"/>
    </row>
    <row r="7430" spans="20:21">
      <c r="T7430" s="159"/>
      <c r="U7430" s="159"/>
    </row>
    <row r="7431" spans="20:21">
      <c r="T7431" s="159"/>
      <c r="U7431" s="159"/>
    </row>
    <row r="7432" spans="20:21">
      <c r="T7432" s="159"/>
      <c r="U7432" s="159"/>
    </row>
    <row r="7433" spans="20:21">
      <c r="T7433" s="159"/>
      <c r="U7433" s="159"/>
    </row>
    <row r="7434" spans="20:21">
      <c r="T7434" s="159"/>
      <c r="U7434" s="159"/>
    </row>
    <row r="7435" spans="20:21">
      <c r="T7435" s="159"/>
      <c r="U7435" s="159"/>
    </row>
    <row r="7436" spans="20:21">
      <c r="T7436" s="159"/>
      <c r="U7436" s="159"/>
    </row>
    <row r="7437" spans="20:21">
      <c r="T7437" s="159"/>
      <c r="U7437" s="159"/>
    </row>
    <row r="7438" spans="20:21">
      <c r="T7438" s="159"/>
      <c r="U7438" s="159"/>
    </row>
    <row r="7439" spans="20:21">
      <c r="T7439" s="159"/>
      <c r="U7439" s="159"/>
    </row>
    <row r="7440" spans="20:21">
      <c r="T7440" s="159"/>
      <c r="U7440" s="159"/>
    </row>
    <row r="7441" spans="20:21">
      <c r="T7441" s="159"/>
      <c r="U7441" s="159"/>
    </row>
    <row r="7442" spans="20:21">
      <c r="T7442" s="159"/>
      <c r="U7442" s="159"/>
    </row>
    <row r="7443" spans="20:21">
      <c r="T7443" s="159"/>
      <c r="U7443" s="159"/>
    </row>
    <row r="7444" spans="20:21">
      <c r="T7444" s="159"/>
      <c r="U7444" s="159"/>
    </row>
    <row r="7445" spans="20:21">
      <c r="T7445" s="159"/>
      <c r="U7445" s="159"/>
    </row>
    <row r="7446" spans="20:21">
      <c r="T7446" s="159"/>
      <c r="U7446" s="159"/>
    </row>
    <row r="7447" spans="20:21">
      <c r="T7447" s="159"/>
      <c r="U7447" s="159"/>
    </row>
    <row r="7448" spans="20:21">
      <c r="T7448" s="159"/>
      <c r="U7448" s="159"/>
    </row>
    <row r="7449" spans="20:21">
      <c r="T7449" s="159"/>
      <c r="U7449" s="159"/>
    </row>
    <row r="7450" spans="20:21">
      <c r="T7450" s="159"/>
      <c r="U7450" s="159"/>
    </row>
    <row r="7451" spans="20:21">
      <c r="T7451" s="159"/>
      <c r="U7451" s="159"/>
    </row>
    <row r="7452" spans="20:21">
      <c r="T7452" s="159"/>
      <c r="U7452" s="159"/>
    </row>
    <row r="7453" spans="20:21">
      <c r="T7453" s="159"/>
      <c r="U7453" s="159"/>
    </row>
    <row r="7454" spans="20:21">
      <c r="T7454" s="159"/>
      <c r="U7454" s="159"/>
    </row>
    <row r="7455" spans="20:21">
      <c r="T7455" s="159"/>
      <c r="U7455" s="159"/>
    </row>
    <row r="7456" spans="20:21">
      <c r="T7456" s="159"/>
      <c r="U7456" s="159"/>
    </row>
    <row r="7457" spans="20:21">
      <c r="T7457" s="159"/>
      <c r="U7457" s="159"/>
    </row>
    <row r="7458" spans="20:21">
      <c r="T7458" s="159"/>
      <c r="U7458" s="159"/>
    </row>
    <row r="7459" spans="20:21">
      <c r="T7459" s="159"/>
      <c r="U7459" s="159"/>
    </row>
    <row r="7460" spans="20:21">
      <c r="T7460" s="159"/>
      <c r="U7460" s="159"/>
    </row>
    <row r="7461" spans="20:21">
      <c r="T7461" s="159"/>
      <c r="U7461" s="159"/>
    </row>
    <row r="7462" spans="20:21">
      <c r="T7462" s="159"/>
      <c r="U7462" s="159"/>
    </row>
    <row r="7463" spans="20:21">
      <c r="T7463" s="159"/>
      <c r="U7463" s="159"/>
    </row>
    <row r="7464" spans="20:21">
      <c r="T7464" s="159"/>
      <c r="U7464" s="159"/>
    </row>
    <row r="7465" spans="20:21">
      <c r="T7465" s="159"/>
      <c r="U7465" s="159"/>
    </row>
    <row r="7466" spans="20:21">
      <c r="T7466" s="159"/>
      <c r="U7466" s="159"/>
    </row>
    <row r="7467" spans="20:21">
      <c r="T7467" s="159"/>
      <c r="U7467" s="159"/>
    </row>
    <row r="7468" spans="20:21">
      <c r="T7468" s="159"/>
      <c r="U7468" s="159"/>
    </row>
    <row r="7469" spans="20:21">
      <c r="T7469" s="159"/>
      <c r="U7469" s="159"/>
    </row>
    <row r="7470" spans="20:21">
      <c r="T7470" s="159"/>
      <c r="U7470" s="159"/>
    </row>
    <row r="7471" spans="20:21">
      <c r="T7471" s="159"/>
      <c r="U7471" s="159"/>
    </row>
    <row r="7472" spans="20:21">
      <c r="T7472" s="159"/>
      <c r="U7472" s="159"/>
    </row>
    <row r="7473" spans="20:21">
      <c r="T7473" s="159"/>
      <c r="U7473" s="159"/>
    </row>
    <row r="7474" spans="20:21">
      <c r="T7474" s="159"/>
      <c r="U7474" s="159"/>
    </row>
    <row r="7475" spans="20:21">
      <c r="T7475" s="159"/>
      <c r="U7475" s="159"/>
    </row>
    <row r="7476" spans="20:21">
      <c r="T7476" s="159"/>
      <c r="U7476" s="159"/>
    </row>
    <row r="7477" spans="20:21">
      <c r="T7477" s="159"/>
      <c r="U7477" s="159"/>
    </row>
    <row r="7478" spans="20:21">
      <c r="T7478" s="159"/>
      <c r="U7478" s="159"/>
    </row>
    <row r="7479" spans="20:21">
      <c r="T7479" s="159"/>
      <c r="U7479" s="159"/>
    </row>
    <row r="7480" spans="20:21">
      <c r="T7480" s="159"/>
      <c r="U7480" s="159"/>
    </row>
    <row r="7481" spans="20:21">
      <c r="T7481" s="159"/>
      <c r="U7481" s="159"/>
    </row>
    <row r="7482" spans="20:21">
      <c r="T7482" s="159"/>
      <c r="U7482" s="159"/>
    </row>
    <row r="7483" spans="20:21">
      <c r="T7483" s="159"/>
      <c r="U7483" s="159"/>
    </row>
    <row r="7484" spans="20:21">
      <c r="T7484" s="159"/>
      <c r="U7484" s="159"/>
    </row>
    <row r="7485" spans="20:21">
      <c r="T7485" s="159"/>
      <c r="U7485" s="159"/>
    </row>
    <row r="7486" spans="20:21">
      <c r="T7486" s="159"/>
      <c r="U7486" s="159"/>
    </row>
    <row r="7487" spans="20:21">
      <c r="T7487" s="159"/>
      <c r="U7487" s="159"/>
    </row>
    <row r="7488" spans="20:21">
      <c r="T7488" s="159"/>
      <c r="U7488" s="159"/>
    </row>
    <row r="7489" spans="20:21">
      <c r="T7489" s="159"/>
      <c r="U7489" s="159"/>
    </row>
    <row r="7490" spans="20:21">
      <c r="T7490" s="159"/>
      <c r="U7490" s="159"/>
    </row>
    <row r="7491" spans="20:21">
      <c r="T7491" s="159"/>
      <c r="U7491" s="159"/>
    </row>
    <row r="7492" spans="20:21">
      <c r="T7492" s="159"/>
      <c r="U7492" s="159"/>
    </row>
    <row r="7493" spans="20:21">
      <c r="T7493" s="159"/>
      <c r="U7493" s="159"/>
    </row>
    <row r="7494" spans="20:21">
      <c r="T7494" s="159"/>
      <c r="U7494" s="159"/>
    </row>
    <row r="7495" spans="20:21">
      <c r="T7495" s="159"/>
      <c r="U7495" s="159"/>
    </row>
    <row r="7496" spans="20:21">
      <c r="T7496" s="159"/>
      <c r="U7496" s="159"/>
    </row>
    <row r="7497" spans="20:21">
      <c r="T7497" s="159"/>
      <c r="U7497" s="159"/>
    </row>
    <row r="7498" spans="20:21">
      <c r="T7498" s="159"/>
      <c r="U7498" s="159"/>
    </row>
    <row r="7499" spans="20:21">
      <c r="T7499" s="159"/>
      <c r="U7499" s="159"/>
    </row>
    <row r="7500" spans="20:21">
      <c r="T7500" s="159"/>
      <c r="U7500" s="159"/>
    </row>
    <row r="7501" spans="20:21">
      <c r="T7501" s="159"/>
      <c r="U7501" s="159"/>
    </row>
    <row r="7502" spans="20:21">
      <c r="T7502" s="159"/>
      <c r="U7502" s="159"/>
    </row>
    <row r="7503" spans="20:21">
      <c r="T7503" s="159"/>
      <c r="U7503" s="159"/>
    </row>
    <row r="7504" spans="20:21">
      <c r="T7504" s="159"/>
      <c r="U7504" s="159"/>
    </row>
    <row r="7505" spans="20:21">
      <c r="T7505" s="159"/>
      <c r="U7505" s="159"/>
    </row>
    <row r="7506" spans="20:21">
      <c r="T7506" s="159"/>
      <c r="U7506" s="159"/>
    </row>
    <row r="7507" spans="20:21">
      <c r="T7507" s="159"/>
      <c r="U7507" s="159"/>
    </row>
    <row r="7508" spans="20:21">
      <c r="T7508" s="159"/>
      <c r="U7508" s="159"/>
    </row>
    <row r="7509" spans="20:21">
      <c r="T7509" s="159"/>
      <c r="U7509" s="159"/>
    </row>
    <row r="7510" spans="20:21">
      <c r="T7510" s="159"/>
      <c r="U7510" s="159"/>
    </row>
    <row r="7511" spans="20:21">
      <c r="T7511" s="159"/>
      <c r="U7511" s="159"/>
    </row>
    <row r="7512" spans="20:21">
      <c r="T7512" s="159"/>
      <c r="U7512" s="159"/>
    </row>
    <row r="7513" spans="20:21">
      <c r="T7513" s="159"/>
      <c r="U7513" s="159"/>
    </row>
    <row r="7514" spans="20:21">
      <c r="T7514" s="159"/>
      <c r="U7514" s="159"/>
    </row>
    <row r="7515" spans="20:21">
      <c r="T7515" s="159"/>
      <c r="U7515" s="159"/>
    </row>
    <row r="7516" spans="20:21">
      <c r="T7516" s="159"/>
      <c r="U7516" s="159"/>
    </row>
    <row r="7517" spans="20:21">
      <c r="T7517" s="159"/>
      <c r="U7517" s="159"/>
    </row>
    <row r="7518" spans="20:21">
      <c r="T7518" s="159"/>
      <c r="U7518" s="159"/>
    </row>
    <row r="7519" spans="20:21">
      <c r="T7519" s="159"/>
      <c r="U7519" s="159"/>
    </row>
    <row r="7520" spans="20:21">
      <c r="T7520" s="159"/>
      <c r="U7520" s="159"/>
    </row>
    <row r="7521" spans="20:21">
      <c r="T7521" s="159"/>
      <c r="U7521" s="159"/>
    </row>
    <row r="7522" spans="20:21">
      <c r="T7522" s="159"/>
      <c r="U7522" s="159"/>
    </row>
    <row r="7523" spans="20:21">
      <c r="T7523" s="159"/>
      <c r="U7523" s="159"/>
    </row>
    <row r="7524" spans="20:21">
      <c r="T7524" s="159"/>
      <c r="U7524" s="159"/>
    </row>
    <row r="7525" spans="20:21">
      <c r="T7525" s="159"/>
      <c r="U7525" s="159"/>
    </row>
    <row r="7526" spans="20:21">
      <c r="T7526" s="159"/>
      <c r="U7526" s="159"/>
    </row>
    <row r="7527" spans="20:21">
      <c r="T7527" s="159"/>
      <c r="U7527" s="159"/>
    </row>
    <row r="7528" spans="20:21">
      <c r="T7528" s="159"/>
      <c r="U7528" s="159"/>
    </row>
    <row r="7529" spans="20:21">
      <c r="T7529" s="159"/>
      <c r="U7529" s="159"/>
    </row>
    <row r="7530" spans="20:21">
      <c r="T7530" s="159"/>
      <c r="U7530" s="159"/>
    </row>
    <row r="7531" spans="20:21">
      <c r="T7531" s="159"/>
      <c r="U7531" s="159"/>
    </row>
    <row r="7532" spans="20:21">
      <c r="T7532" s="159"/>
      <c r="U7532" s="159"/>
    </row>
    <row r="7533" spans="20:21">
      <c r="T7533" s="159"/>
      <c r="U7533" s="159"/>
    </row>
    <row r="7534" spans="20:21">
      <c r="T7534" s="159"/>
      <c r="U7534" s="159"/>
    </row>
    <row r="7535" spans="20:21">
      <c r="T7535" s="159"/>
      <c r="U7535" s="159"/>
    </row>
    <row r="7536" spans="20:21">
      <c r="T7536" s="159"/>
      <c r="U7536" s="159"/>
    </row>
    <row r="7537" spans="20:21">
      <c r="T7537" s="159"/>
      <c r="U7537" s="159"/>
    </row>
    <row r="7538" spans="20:21">
      <c r="T7538" s="159"/>
      <c r="U7538" s="159"/>
    </row>
    <row r="7539" spans="20:21">
      <c r="T7539" s="159"/>
      <c r="U7539" s="159"/>
    </row>
    <row r="7540" spans="20:21">
      <c r="T7540" s="159"/>
      <c r="U7540" s="159"/>
    </row>
    <row r="7541" spans="20:21">
      <c r="T7541" s="159"/>
      <c r="U7541" s="159"/>
    </row>
    <row r="7542" spans="20:21">
      <c r="T7542" s="159"/>
      <c r="U7542" s="159"/>
    </row>
    <row r="7543" spans="20:21">
      <c r="T7543" s="159"/>
      <c r="U7543" s="159"/>
    </row>
    <row r="7544" spans="20:21">
      <c r="T7544" s="159"/>
      <c r="U7544" s="159"/>
    </row>
    <row r="7545" spans="20:21">
      <c r="T7545" s="159"/>
      <c r="U7545" s="159"/>
    </row>
    <row r="7546" spans="20:21">
      <c r="T7546" s="159"/>
      <c r="U7546" s="159"/>
    </row>
    <row r="7547" spans="20:21">
      <c r="T7547" s="159"/>
      <c r="U7547" s="159"/>
    </row>
    <row r="7548" spans="20:21">
      <c r="T7548" s="159"/>
      <c r="U7548" s="159"/>
    </row>
    <row r="7549" spans="20:21">
      <c r="T7549" s="159"/>
      <c r="U7549" s="159"/>
    </row>
    <row r="7550" spans="20:21">
      <c r="T7550" s="159"/>
      <c r="U7550" s="159"/>
    </row>
    <row r="7551" spans="20:21">
      <c r="T7551" s="159"/>
      <c r="U7551" s="159"/>
    </row>
    <row r="7552" spans="20:21">
      <c r="T7552" s="159"/>
      <c r="U7552" s="159"/>
    </row>
    <row r="7553" spans="20:21">
      <c r="T7553" s="159"/>
      <c r="U7553" s="159"/>
    </row>
    <row r="7554" spans="20:21">
      <c r="T7554" s="159"/>
      <c r="U7554" s="159"/>
    </row>
    <row r="7555" spans="20:21">
      <c r="T7555" s="159"/>
      <c r="U7555" s="159"/>
    </row>
    <row r="7556" spans="20:21">
      <c r="T7556" s="159"/>
      <c r="U7556" s="159"/>
    </row>
    <row r="7557" spans="20:21">
      <c r="T7557" s="159"/>
      <c r="U7557" s="159"/>
    </row>
    <row r="7558" spans="20:21">
      <c r="T7558" s="159"/>
      <c r="U7558" s="159"/>
    </row>
    <row r="7559" spans="20:21">
      <c r="T7559" s="159"/>
      <c r="U7559" s="159"/>
    </row>
    <row r="7560" spans="20:21">
      <c r="T7560" s="159"/>
      <c r="U7560" s="159"/>
    </row>
    <row r="7561" spans="20:21">
      <c r="T7561" s="159"/>
      <c r="U7561" s="159"/>
    </row>
    <row r="7562" spans="20:21">
      <c r="T7562" s="159"/>
      <c r="U7562" s="159"/>
    </row>
    <row r="7563" spans="20:21">
      <c r="T7563" s="159"/>
      <c r="U7563" s="159"/>
    </row>
    <row r="7564" spans="20:21">
      <c r="T7564" s="159"/>
      <c r="U7564" s="159"/>
    </row>
    <row r="7565" spans="20:21">
      <c r="T7565" s="159"/>
      <c r="U7565" s="159"/>
    </row>
    <row r="7566" spans="20:21">
      <c r="T7566" s="159"/>
      <c r="U7566" s="159"/>
    </row>
    <row r="7567" spans="20:21">
      <c r="T7567" s="159"/>
      <c r="U7567" s="159"/>
    </row>
    <row r="7568" spans="20:21">
      <c r="T7568" s="159"/>
      <c r="U7568" s="159"/>
    </row>
    <row r="7569" spans="20:21">
      <c r="T7569" s="159"/>
      <c r="U7569" s="159"/>
    </row>
    <row r="7570" spans="20:21">
      <c r="T7570" s="159"/>
      <c r="U7570" s="159"/>
    </row>
    <row r="7571" spans="20:21">
      <c r="T7571" s="159"/>
      <c r="U7571" s="159"/>
    </row>
    <row r="7572" spans="20:21">
      <c r="T7572" s="159"/>
      <c r="U7572" s="159"/>
    </row>
    <row r="7573" spans="20:21">
      <c r="T7573" s="159"/>
      <c r="U7573" s="159"/>
    </row>
    <row r="7574" spans="20:21">
      <c r="T7574" s="159"/>
      <c r="U7574" s="159"/>
    </row>
    <row r="7575" spans="20:21">
      <c r="T7575" s="159"/>
      <c r="U7575" s="159"/>
    </row>
    <row r="7576" spans="20:21">
      <c r="T7576" s="159"/>
      <c r="U7576" s="159"/>
    </row>
    <row r="7577" spans="20:21">
      <c r="T7577" s="159"/>
      <c r="U7577" s="159"/>
    </row>
    <row r="7578" spans="20:21">
      <c r="T7578" s="159"/>
      <c r="U7578" s="159"/>
    </row>
    <row r="7579" spans="20:21">
      <c r="T7579" s="159"/>
      <c r="U7579" s="159"/>
    </row>
    <row r="7580" spans="20:21">
      <c r="T7580" s="159"/>
      <c r="U7580" s="159"/>
    </row>
    <row r="7581" spans="20:21">
      <c r="T7581" s="159"/>
      <c r="U7581" s="159"/>
    </row>
    <row r="7582" spans="20:21">
      <c r="T7582" s="159"/>
      <c r="U7582" s="159"/>
    </row>
    <row r="7583" spans="20:21">
      <c r="T7583" s="159"/>
      <c r="U7583" s="159"/>
    </row>
    <row r="7584" spans="20:21">
      <c r="T7584" s="159"/>
      <c r="U7584" s="159"/>
    </row>
    <row r="7585" spans="20:21">
      <c r="T7585" s="159"/>
      <c r="U7585" s="159"/>
    </row>
    <row r="7586" spans="20:21">
      <c r="T7586" s="159"/>
      <c r="U7586" s="159"/>
    </row>
    <row r="7587" spans="20:21">
      <c r="T7587" s="159"/>
      <c r="U7587" s="159"/>
    </row>
    <row r="7588" spans="20:21">
      <c r="T7588" s="159"/>
      <c r="U7588" s="159"/>
    </row>
    <row r="7589" spans="20:21">
      <c r="T7589" s="159"/>
      <c r="U7589" s="159"/>
    </row>
    <row r="7590" spans="20:21">
      <c r="T7590" s="159"/>
      <c r="U7590" s="159"/>
    </row>
    <row r="7591" spans="20:21">
      <c r="T7591" s="159"/>
      <c r="U7591" s="159"/>
    </row>
    <row r="7592" spans="20:21">
      <c r="T7592" s="159"/>
      <c r="U7592" s="159"/>
    </row>
    <row r="7593" spans="20:21">
      <c r="T7593" s="159"/>
      <c r="U7593" s="159"/>
    </row>
    <row r="7594" spans="20:21">
      <c r="T7594" s="159"/>
      <c r="U7594" s="159"/>
    </row>
    <row r="7595" spans="20:21">
      <c r="T7595" s="159"/>
      <c r="U7595" s="159"/>
    </row>
    <row r="7596" spans="20:21">
      <c r="T7596" s="159"/>
      <c r="U7596" s="159"/>
    </row>
    <row r="7597" spans="20:21">
      <c r="T7597" s="159"/>
      <c r="U7597" s="159"/>
    </row>
    <row r="7598" spans="20:21">
      <c r="T7598" s="159"/>
      <c r="U7598" s="159"/>
    </row>
    <row r="7599" spans="20:21">
      <c r="T7599" s="159"/>
      <c r="U7599" s="159"/>
    </row>
    <row r="7600" spans="20:21">
      <c r="T7600" s="159"/>
      <c r="U7600" s="159"/>
    </row>
    <row r="7601" spans="20:21">
      <c r="T7601" s="159"/>
      <c r="U7601" s="159"/>
    </row>
    <row r="7602" spans="20:21">
      <c r="T7602" s="159"/>
      <c r="U7602" s="159"/>
    </row>
    <row r="7603" spans="20:21">
      <c r="T7603" s="159"/>
      <c r="U7603" s="159"/>
    </row>
    <row r="7604" spans="20:21">
      <c r="T7604" s="159"/>
      <c r="U7604" s="159"/>
    </row>
    <row r="7605" spans="20:21">
      <c r="T7605" s="159"/>
      <c r="U7605" s="159"/>
    </row>
    <row r="7606" spans="20:21">
      <c r="T7606" s="159"/>
      <c r="U7606" s="159"/>
    </row>
    <row r="7607" spans="20:21">
      <c r="T7607" s="159"/>
      <c r="U7607" s="159"/>
    </row>
    <row r="7608" spans="20:21">
      <c r="T7608" s="159"/>
      <c r="U7608" s="159"/>
    </row>
    <row r="7609" spans="20:21">
      <c r="T7609" s="159"/>
      <c r="U7609" s="159"/>
    </row>
    <row r="7610" spans="20:21">
      <c r="T7610" s="159"/>
      <c r="U7610" s="159"/>
    </row>
    <row r="7611" spans="20:21">
      <c r="T7611" s="159"/>
      <c r="U7611" s="159"/>
    </row>
    <row r="7612" spans="20:21">
      <c r="T7612" s="159"/>
      <c r="U7612" s="159"/>
    </row>
    <row r="7613" spans="20:21">
      <c r="T7613" s="159"/>
      <c r="U7613" s="159"/>
    </row>
    <row r="7614" spans="20:21">
      <c r="T7614" s="159"/>
      <c r="U7614" s="159"/>
    </row>
    <row r="7615" spans="20:21">
      <c r="T7615" s="159"/>
      <c r="U7615" s="159"/>
    </row>
    <row r="7616" spans="20:21">
      <c r="T7616" s="159"/>
      <c r="U7616" s="159"/>
    </row>
    <row r="7617" spans="20:21">
      <c r="T7617" s="159"/>
      <c r="U7617" s="159"/>
    </row>
    <row r="7618" spans="20:21">
      <c r="T7618" s="159"/>
      <c r="U7618" s="159"/>
    </row>
    <row r="7619" spans="20:21">
      <c r="T7619" s="159"/>
      <c r="U7619" s="159"/>
    </row>
    <row r="7620" spans="20:21">
      <c r="T7620" s="159"/>
      <c r="U7620" s="159"/>
    </row>
    <row r="7621" spans="20:21">
      <c r="T7621" s="159"/>
      <c r="U7621" s="159"/>
    </row>
    <row r="7622" spans="20:21">
      <c r="T7622" s="159"/>
      <c r="U7622" s="159"/>
    </row>
    <row r="7623" spans="20:21">
      <c r="T7623" s="159"/>
      <c r="U7623" s="159"/>
    </row>
    <row r="7624" spans="20:21">
      <c r="T7624" s="159"/>
      <c r="U7624" s="159"/>
    </row>
    <row r="7625" spans="20:21">
      <c r="T7625" s="159"/>
      <c r="U7625" s="159"/>
    </row>
    <row r="7626" spans="20:21">
      <c r="T7626" s="159"/>
      <c r="U7626" s="159"/>
    </row>
    <row r="7627" spans="20:21">
      <c r="T7627" s="159"/>
      <c r="U7627" s="159"/>
    </row>
    <row r="7628" spans="20:21">
      <c r="T7628" s="159"/>
      <c r="U7628" s="159"/>
    </row>
    <row r="7629" spans="20:21">
      <c r="T7629" s="159"/>
      <c r="U7629" s="159"/>
    </row>
    <row r="7630" spans="20:21">
      <c r="T7630" s="159"/>
      <c r="U7630" s="159"/>
    </row>
    <row r="7631" spans="20:21">
      <c r="T7631" s="159"/>
      <c r="U7631" s="159"/>
    </row>
    <row r="7632" spans="20:21">
      <c r="T7632" s="159"/>
      <c r="U7632" s="159"/>
    </row>
    <row r="7633" spans="20:21">
      <c r="T7633" s="159"/>
      <c r="U7633" s="159"/>
    </row>
    <row r="7634" spans="20:21">
      <c r="T7634" s="159"/>
      <c r="U7634" s="159"/>
    </row>
    <row r="7635" spans="20:21">
      <c r="T7635" s="159"/>
      <c r="U7635" s="159"/>
    </row>
    <row r="7636" spans="20:21">
      <c r="T7636" s="159"/>
      <c r="U7636" s="159"/>
    </row>
    <row r="7637" spans="20:21">
      <c r="T7637" s="159"/>
      <c r="U7637" s="159"/>
    </row>
    <row r="7638" spans="20:21">
      <c r="T7638" s="159"/>
      <c r="U7638" s="159"/>
    </row>
    <row r="7639" spans="20:21">
      <c r="T7639" s="159"/>
      <c r="U7639" s="159"/>
    </row>
    <row r="7640" spans="20:21">
      <c r="T7640" s="159"/>
      <c r="U7640" s="159"/>
    </row>
    <row r="7641" spans="20:21">
      <c r="T7641" s="159"/>
      <c r="U7641" s="159"/>
    </row>
    <row r="7642" spans="20:21">
      <c r="T7642" s="159"/>
      <c r="U7642" s="159"/>
    </row>
    <row r="7643" spans="20:21">
      <c r="T7643" s="159"/>
      <c r="U7643" s="159"/>
    </row>
    <row r="7644" spans="20:21">
      <c r="T7644" s="159"/>
      <c r="U7644" s="159"/>
    </row>
    <row r="7645" spans="20:21">
      <c r="T7645" s="159"/>
      <c r="U7645" s="159"/>
    </row>
    <row r="7646" spans="20:21">
      <c r="T7646" s="159"/>
      <c r="U7646" s="159"/>
    </row>
    <row r="7647" spans="20:21">
      <c r="T7647" s="159"/>
      <c r="U7647" s="159"/>
    </row>
    <row r="7648" spans="20:21">
      <c r="T7648" s="159"/>
      <c r="U7648" s="159"/>
    </row>
    <row r="7649" spans="20:21">
      <c r="T7649" s="159"/>
      <c r="U7649" s="159"/>
    </row>
    <row r="7650" spans="20:21">
      <c r="T7650" s="159"/>
      <c r="U7650" s="159"/>
    </row>
    <row r="7651" spans="20:21">
      <c r="T7651" s="159"/>
      <c r="U7651" s="159"/>
    </row>
    <row r="7652" spans="20:21">
      <c r="T7652" s="159"/>
      <c r="U7652" s="159"/>
    </row>
    <row r="7653" spans="20:21">
      <c r="T7653" s="159"/>
      <c r="U7653" s="159"/>
    </row>
    <row r="7654" spans="20:21">
      <c r="T7654" s="159"/>
      <c r="U7654" s="159"/>
    </row>
    <row r="7655" spans="20:21">
      <c r="T7655" s="159"/>
      <c r="U7655" s="159"/>
    </row>
    <row r="7656" spans="20:21">
      <c r="T7656" s="159"/>
      <c r="U7656" s="159"/>
    </row>
    <row r="7657" spans="20:21">
      <c r="T7657" s="159"/>
      <c r="U7657" s="159"/>
    </row>
    <row r="7658" spans="20:21">
      <c r="T7658" s="159"/>
      <c r="U7658" s="159"/>
    </row>
    <row r="7659" spans="20:21">
      <c r="T7659" s="159"/>
      <c r="U7659" s="159"/>
    </row>
    <row r="7660" spans="20:21">
      <c r="T7660" s="159"/>
      <c r="U7660" s="159"/>
    </row>
    <row r="7661" spans="20:21">
      <c r="T7661" s="159"/>
      <c r="U7661" s="159"/>
    </row>
    <row r="7662" spans="20:21">
      <c r="T7662" s="159"/>
      <c r="U7662" s="159"/>
    </row>
    <row r="7663" spans="20:21">
      <c r="T7663" s="159"/>
      <c r="U7663" s="159"/>
    </row>
    <row r="7664" spans="20:21">
      <c r="T7664" s="159"/>
      <c r="U7664" s="159"/>
    </row>
    <row r="7665" spans="20:21">
      <c r="T7665" s="159"/>
      <c r="U7665" s="159"/>
    </row>
    <row r="7666" spans="20:21">
      <c r="T7666" s="159"/>
      <c r="U7666" s="159"/>
    </row>
    <row r="7667" spans="20:21">
      <c r="T7667" s="159"/>
      <c r="U7667" s="159"/>
    </row>
    <row r="7668" spans="20:21">
      <c r="T7668" s="159"/>
      <c r="U7668" s="159"/>
    </row>
    <row r="7669" spans="20:21">
      <c r="T7669" s="159"/>
      <c r="U7669" s="159"/>
    </row>
    <row r="7670" spans="20:21">
      <c r="T7670" s="159"/>
      <c r="U7670" s="159"/>
    </row>
    <row r="7671" spans="20:21">
      <c r="T7671" s="159"/>
      <c r="U7671" s="159"/>
    </row>
    <row r="7672" spans="20:21">
      <c r="T7672" s="159"/>
      <c r="U7672" s="159"/>
    </row>
    <row r="7673" spans="20:21">
      <c r="T7673" s="159"/>
      <c r="U7673" s="159"/>
    </row>
    <row r="7674" spans="20:21">
      <c r="T7674" s="159"/>
      <c r="U7674" s="159"/>
    </row>
    <row r="7675" spans="20:21">
      <c r="T7675" s="159"/>
      <c r="U7675" s="159"/>
    </row>
    <row r="7676" spans="20:21">
      <c r="T7676" s="159"/>
      <c r="U7676" s="159"/>
    </row>
    <row r="7677" spans="20:21">
      <c r="T7677" s="159"/>
      <c r="U7677" s="159"/>
    </row>
    <row r="7678" spans="20:21">
      <c r="T7678" s="159"/>
      <c r="U7678" s="159"/>
    </row>
    <row r="7679" spans="20:21">
      <c r="T7679" s="159"/>
      <c r="U7679" s="159"/>
    </row>
    <row r="7680" spans="20:21">
      <c r="T7680" s="159"/>
      <c r="U7680" s="159"/>
    </row>
    <row r="7681" spans="20:21">
      <c r="T7681" s="159"/>
      <c r="U7681" s="159"/>
    </row>
    <row r="7682" spans="20:21">
      <c r="T7682" s="159"/>
      <c r="U7682" s="159"/>
    </row>
    <row r="7683" spans="20:21">
      <c r="T7683" s="159"/>
      <c r="U7683" s="159"/>
    </row>
    <row r="7684" spans="20:21">
      <c r="T7684" s="159"/>
      <c r="U7684" s="159"/>
    </row>
    <row r="7685" spans="20:21">
      <c r="T7685" s="159"/>
      <c r="U7685" s="159"/>
    </row>
    <row r="7686" spans="20:21">
      <c r="T7686" s="159"/>
      <c r="U7686" s="159"/>
    </row>
    <row r="7687" spans="20:21">
      <c r="T7687" s="159"/>
      <c r="U7687" s="159"/>
    </row>
    <row r="7688" spans="20:21">
      <c r="T7688" s="159"/>
      <c r="U7688" s="159"/>
    </row>
    <row r="7689" spans="20:21">
      <c r="T7689" s="159"/>
      <c r="U7689" s="159"/>
    </row>
    <row r="7690" spans="20:21">
      <c r="T7690" s="159"/>
      <c r="U7690" s="159"/>
    </row>
    <row r="7691" spans="20:21">
      <c r="T7691" s="159"/>
      <c r="U7691" s="159"/>
    </row>
    <row r="7692" spans="20:21">
      <c r="T7692" s="159"/>
      <c r="U7692" s="159"/>
    </row>
    <row r="7693" spans="20:21">
      <c r="T7693" s="159"/>
      <c r="U7693" s="159"/>
    </row>
    <row r="7694" spans="20:21">
      <c r="T7694" s="159"/>
      <c r="U7694" s="159"/>
    </row>
    <row r="7695" spans="20:21">
      <c r="T7695" s="159"/>
      <c r="U7695" s="159"/>
    </row>
    <row r="7696" spans="20:21">
      <c r="T7696" s="159"/>
      <c r="U7696" s="159"/>
    </row>
    <row r="7697" spans="20:21">
      <c r="T7697" s="159"/>
      <c r="U7697" s="159"/>
    </row>
    <row r="7698" spans="20:21">
      <c r="T7698" s="159"/>
      <c r="U7698" s="159"/>
    </row>
    <row r="7699" spans="20:21">
      <c r="T7699" s="159"/>
      <c r="U7699" s="159"/>
    </row>
    <row r="7700" spans="20:21">
      <c r="T7700" s="159"/>
      <c r="U7700" s="159"/>
    </row>
    <row r="7701" spans="20:21">
      <c r="T7701" s="159"/>
      <c r="U7701" s="159"/>
    </row>
    <row r="7702" spans="20:21">
      <c r="T7702" s="159"/>
      <c r="U7702" s="159"/>
    </row>
    <row r="7703" spans="20:21">
      <c r="T7703" s="159"/>
      <c r="U7703" s="159"/>
    </row>
    <row r="7704" spans="20:21">
      <c r="T7704" s="159"/>
      <c r="U7704" s="159"/>
    </row>
    <row r="7705" spans="20:21">
      <c r="T7705" s="159"/>
      <c r="U7705" s="159"/>
    </row>
    <row r="7706" spans="20:21">
      <c r="T7706" s="159"/>
      <c r="U7706" s="159"/>
    </row>
    <row r="7707" spans="20:21">
      <c r="T7707" s="159"/>
      <c r="U7707" s="159"/>
    </row>
    <row r="7708" spans="20:21">
      <c r="T7708" s="159"/>
      <c r="U7708" s="159"/>
    </row>
    <row r="7709" spans="20:21">
      <c r="T7709" s="159"/>
      <c r="U7709" s="159"/>
    </row>
    <row r="7710" spans="20:21">
      <c r="T7710" s="159"/>
      <c r="U7710" s="159"/>
    </row>
    <row r="7711" spans="20:21">
      <c r="T7711" s="159"/>
      <c r="U7711" s="159"/>
    </row>
    <row r="7712" spans="20:21">
      <c r="T7712" s="159"/>
      <c r="U7712" s="159"/>
    </row>
    <row r="7713" spans="20:21">
      <c r="T7713" s="159"/>
      <c r="U7713" s="159"/>
    </row>
    <row r="7714" spans="20:21">
      <c r="T7714" s="159"/>
      <c r="U7714" s="159"/>
    </row>
    <row r="7715" spans="20:21">
      <c r="T7715" s="159"/>
      <c r="U7715" s="159"/>
    </row>
    <row r="7716" spans="20:21">
      <c r="T7716" s="159"/>
      <c r="U7716" s="159"/>
    </row>
    <row r="7717" spans="20:21">
      <c r="T7717" s="159"/>
      <c r="U7717" s="159"/>
    </row>
    <row r="7718" spans="20:21">
      <c r="T7718" s="159"/>
      <c r="U7718" s="159"/>
    </row>
    <row r="7719" spans="20:21">
      <c r="T7719" s="159"/>
      <c r="U7719" s="159"/>
    </row>
    <row r="7720" spans="20:21">
      <c r="T7720" s="159"/>
      <c r="U7720" s="159"/>
    </row>
    <row r="7721" spans="20:21">
      <c r="T7721" s="159"/>
      <c r="U7721" s="159"/>
    </row>
    <row r="7722" spans="20:21">
      <c r="T7722" s="159"/>
      <c r="U7722" s="159"/>
    </row>
    <row r="7723" spans="20:21">
      <c r="T7723" s="159"/>
      <c r="U7723" s="159"/>
    </row>
    <row r="7724" spans="20:21">
      <c r="T7724" s="159"/>
      <c r="U7724" s="159"/>
    </row>
    <row r="7725" spans="20:21">
      <c r="T7725" s="159"/>
      <c r="U7725" s="159"/>
    </row>
    <row r="7726" spans="20:21">
      <c r="T7726" s="159"/>
      <c r="U7726" s="159"/>
    </row>
    <row r="7727" spans="20:21">
      <c r="T7727" s="159"/>
      <c r="U7727" s="159"/>
    </row>
    <row r="7728" spans="20:21">
      <c r="T7728" s="159"/>
      <c r="U7728" s="159"/>
    </row>
    <row r="7729" spans="20:21">
      <c r="T7729" s="159"/>
      <c r="U7729" s="159"/>
    </row>
    <row r="7730" spans="20:21">
      <c r="T7730" s="159"/>
      <c r="U7730" s="159"/>
    </row>
    <row r="7731" spans="20:21">
      <c r="T7731" s="159"/>
      <c r="U7731" s="159"/>
    </row>
    <row r="7732" spans="20:21">
      <c r="T7732" s="159"/>
      <c r="U7732" s="159"/>
    </row>
    <row r="7733" spans="20:21">
      <c r="T7733" s="159"/>
      <c r="U7733" s="159"/>
    </row>
    <row r="7734" spans="20:21">
      <c r="T7734" s="159"/>
      <c r="U7734" s="159"/>
    </row>
    <row r="7735" spans="20:21">
      <c r="T7735" s="159"/>
      <c r="U7735" s="159"/>
    </row>
    <row r="7736" spans="20:21">
      <c r="T7736" s="159"/>
      <c r="U7736" s="159"/>
    </row>
    <row r="7737" spans="20:21">
      <c r="T7737" s="159"/>
      <c r="U7737" s="159"/>
    </row>
    <row r="7738" spans="20:21">
      <c r="T7738" s="159"/>
      <c r="U7738" s="159"/>
    </row>
    <row r="7739" spans="20:21">
      <c r="T7739" s="159"/>
      <c r="U7739" s="159"/>
    </row>
    <row r="7740" spans="20:21">
      <c r="T7740" s="159"/>
      <c r="U7740" s="159"/>
    </row>
    <row r="7741" spans="20:21">
      <c r="T7741" s="159"/>
      <c r="U7741" s="159"/>
    </row>
    <row r="7742" spans="20:21">
      <c r="T7742" s="159"/>
      <c r="U7742" s="159"/>
    </row>
    <row r="7743" spans="20:21">
      <c r="T7743" s="159"/>
      <c r="U7743" s="159"/>
    </row>
    <row r="7744" spans="20:21">
      <c r="T7744" s="159"/>
      <c r="U7744" s="159"/>
    </row>
    <row r="7745" spans="20:21">
      <c r="T7745" s="159"/>
      <c r="U7745" s="159"/>
    </row>
    <row r="7746" spans="20:21">
      <c r="T7746" s="159"/>
      <c r="U7746" s="159"/>
    </row>
    <row r="7747" spans="20:21">
      <c r="T7747" s="159"/>
      <c r="U7747" s="159"/>
    </row>
    <row r="7748" spans="20:21">
      <c r="T7748" s="159"/>
      <c r="U7748" s="159"/>
    </row>
    <row r="7749" spans="20:21">
      <c r="T7749" s="159"/>
      <c r="U7749" s="159"/>
    </row>
    <row r="7750" spans="20:21">
      <c r="T7750" s="159"/>
      <c r="U7750" s="159"/>
    </row>
    <row r="7751" spans="20:21">
      <c r="T7751" s="159"/>
      <c r="U7751" s="159"/>
    </row>
    <row r="7752" spans="20:21">
      <c r="T7752" s="159"/>
      <c r="U7752" s="159"/>
    </row>
    <row r="7753" spans="20:21">
      <c r="T7753" s="159"/>
      <c r="U7753" s="159"/>
    </row>
    <row r="7754" spans="20:21">
      <c r="T7754" s="159"/>
      <c r="U7754" s="159"/>
    </row>
    <row r="7755" spans="20:21">
      <c r="T7755" s="159"/>
      <c r="U7755" s="159"/>
    </row>
    <row r="7756" spans="20:21">
      <c r="T7756" s="159"/>
      <c r="U7756" s="159"/>
    </row>
    <row r="7757" spans="20:21">
      <c r="T7757" s="159"/>
      <c r="U7757" s="159"/>
    </row>
    <row r="7758" spans="20:21">
      <c r="T7758" s="159"/>
      <c r="U7758" s="159"/>
    </row>
    <row r="7759" spans="20:21">
      <c r="T7759" s="159"/>
      <c r="U7759" s="159"/>
    </row>
    <row r="7760" spans="20:21">
      <c r="T7760" s="159"/>
      <c r="U7760" s="159"/>
    </row>
    <row r="7761" spans="20:21">
      <c r="T7761" s="159"/>
      <c r="U7761" s="159"/>
    </row>
    <row r="7762" spans="20:21">
      <c r="T7762" s="159"/>
      <c r="U7762" s="159"/>
    </row>
    <row r="7763" spans="20:21">
      <c r="T7763" s="159"/>
      <c r="U7763" s="159"/>
    </row>
    <row r="7764" spans="20:21">
      <c r="T7764" s="159"/>
      <c r="U7764" s="159"/>
    </row>
    <row r="7765" spans="20:21">
      <c r="T7765" s="159"/>
      <c r="U7765" s="159"/>
    </row>
    <row r="7766" spans="20:21">
      <c r="T7766" s="159"/>
      <c r="U7766" s="159"/>
    </row>
    <row r="7767" spans="20:21">
      <c r="T7767" s="159"/>
      <c r="U7767" s="159"/>
    </row>
    <row r="7768" spans="20:21">
      <c r="T7768" s="159"/>
      <c r="U7768" s="159"/>
    </row>
    <row r="7769" spans="20:21">
      <c r="T7769" s="159"/>
      <c r="U7769" s="159"/>
    </row>
    <row r="7770" spans="20:21">
      <c r="T7770" s="159"/>
      <c r="U7770" s="159"/>
    </row>
    <row r="7771" spans="20:21">
      <c r="T7771" s="159"/>
      <c r="U7771" s="159"/>
    </row>
    <row r="7772" spans="20:21">
      <c r="T7772" s="159"/>
      <c r="U7772" s="159"/>
    </row>
    <row r="7773" spans="20:21">
      <c r="T7773" s="159"/>
      <c r="U7773" s="159"/>
    </row>
    <row r="7774" spans="20:21">
      <c r="T7774" s="159"/>
      <c r="U7774" s="159"/>
    </row>
    <row r="7775" spans="20:21">
      <c r="T7775" s="159"/>
      <c r="U7775" s="159"/>
    </row>
    <row r="7776" spans="20:21">
      <c r="T7776" s="159"/>
      <c r="U7776" s="159"/>
    </row>
    <row r="7777" spans="20:21">
      <c r="T7777" s="159"/>
      <c r="U7777" s="159"/>
    </row>
    <row r="7778" spans="20:21">
      <c r="T7778" s="159"/>
      <c r="U7778" s="159"/>
    </row>
    <row r="7779" spans="20:21">
      <c r="T7779" s="159"/>
      <c r="U7779" s="159"/>
    </row>
    <row r="7780" spans="20:21">
      <c r="T7780" s="159"/>
      <c r="U7780" s="159"/>
    </row>
    <row r="7781" spans="20:21">
      <c r="T7781" s="159"/>
      <c r="U7781" s="159"/>
    </row>
    <row r="7782" spans="20:21">
      <c r="T7782" s="159"/>
      <c r="U7782" s="159"/>
    </row>
    <row r="7783" spans="20:21">
      <c r="T7783" s="159"/>
      <c r="U7783" s="159"/>
    </row>
    <row r="7784" spans="20:21">
      <c r="T7784" s="159"/>
      <c r="U7784" s="159"/>
    </row>
    <row r="7785" spans="20:21">
      <c r="T7785" s="159"/>
      <c r="U7785" s="159"/>
    </row>
    <row r="7786" spans="20:21">
      <c r="T7786" s="159"/>
      <c r="U7786" s="159"/>
    </row>
    <row r="7787" spans="20:21">
      <c r="T7787" s="159"/>
      <c r="U7787" s="159"/>
    </row>
    <row r="7788" spans="20:21">
      <c r="T7788" s="159"/>
      <c r="U7788" s="159"/>
    </row>
    <row r="7789" spans="20:21">
      <c r="T7789" s="159"/>
      <c r="U7789" s="159"/>
    </row>
    <row r="7790" spans="20:21">
      <c r="T7790" s="159"/>
      <c r="U7790" s="159"/>
    </row>
    <row r="7791" spans="20:21">
      <c r="T7791" s="159"/>
      <c r="U7791" s="159"/>
    </row>
    <row r="7792" spans="20:21">
      <c r="T7792" s="159"/>
      <c r="U7792" s="159"/>
    </row>
    <row r="7793" spans="20:21">
      <c r="T7793" s="159"/>
      <c r="U7793" s="159"/>
    </row>
    <row r="7794" spans="20:21">
      <c r="T7794" s="159"/>
      <c r="U7794" s="159"/>
    </row>
    <row r="7795" spans="20:21">
      <c r="T7795" s="159"/>
      <c r="U7795" s="159"/>
    </row>
    <row r="7796" spans="20:21">
      <c r="T7796" s="159"/>
      <c r="U7796" s="159"/>
    </row>
    <row r="7797" spans="20:21">
      <c r="T7797" s="159"/>
      <c r="U7797" s="159"/>
    </row>
    <row r="7798" spans="20:21">
      <c r="T7798" s="159"/>
      <c r="U7798" s="159"/>
    </row>
    <row r="7799" spans="20:21">
      <c r="T7799" s="159"/>
      <c r="U7799" s="159"/>
    </row>
    <row r="7800" spans="20:21">
      <c r="T7800" s="159"/>
      <c r="U7800" s="159"/>
    </row>
    <row r="7801" spans="20:21">
      <c r="T7801" s="159"/>
      <c r="U7801" s="159"/>
    </row>
    <row r="7802" spans="20:21">
      <c r="T7802" s="159"/>
      <c r="U7802" s="159"/>
    </row>
    <row r="7803" spans="20:21">
      <c r="T7803" s="159"/>
      <c r="U7803" s="159"/>
    </row>
    <row r="7804" spans="20:21">
      <c r="T7804" s="159"/>
      <c r="U7804" s="159"/>
    </row>
    <row r="7805" spans="20:21">
      <c r="T7805" s="159"/>
      <c r="U7805" s="159"/>
    </row>
    <row r="7806" spans="20:21">
      <c r="T7806" s="159"/>
      <c r="U7806" s="159"/>
    </row>
    <row r="7807" spans="20:21">
      <c r="T7807" s="159"/>
      <c r="U7807" s="159"/>
    </row>
    <row r="7808" spans="20:21">
      <c r="T7808" s="159"/>
      <c r="U7808" s="159"/>
    </row>
    <row r="7809" spans="20:21">
      <c r="T7809" s="159"/>
      <c r="U7809" s="159"/>
    </row>
    <row r="7810" spans="20:21">
      <c r="T7810" s="159"/>
      <c r="U7810" s="159"/>
    </row>
    <row r="7811" spans="20:21">
      <c r="T7811" s="159"/>
      <c r="U7811" s="159"/>
    </row>
    <row r="7812" spans="20:21">
      <c r="T7812" s="159"/>
      <c r="U7812" s="159"/>
    </row>
    <row r="7813" spans="20:21">
      <c r="T7813" s="159"/>
      <c r="U7813" s="159"/>
    </row>
    <row r="7814" spans="20:21">
      <c r="T7814" s="159"/>
      <c r="U7814" s="159"/>
    </row>
    <row r="7815" spans="20:21">
      <c r="T7815" s="159"/>
      <c r="U7815" s="159"/>
    </row>
    <row r="7816" spans="20:21">
      <c r="T7816" s="159"/>
      <c r="U7816" s="159"/>
    </row>
    <row r="7817" spans="20:21">
      <c r="T7817" s="159"/>
      <c r="U7817" s="159"/>
    </row>
    <row r="7818" spans="20:21">
      <c r="T7818" s="159"/>
      <c r="U7818" s="159"/>
    </row>
    <row r="7819" spans="20:21">
      <c r="T7819" s="159"/>
      <c r="U7819" s="159"/>
    </row>
    <row r="7820" spans="20:21">
      <c r="T7820" s="159"/>
      <c r="U7820" s="159"/>
    </row>
    <row r="7821" spans="20:21">
      <c r="T7821" s="159"/>
      <c r="U7821" s="159"/>
    </row>
    <row r="7822" spans="20:21">
      <c r="T7822" s="159"/>
      <c r="U7822" s="159"/>
    </row>
    <row r="7823" spans="20:21">
      <c r="T7823" s="159"/>
      <c r="U7823" s="159"/>
    </row>
    <row r="7824" spans="20:21">
      <c r="T7824" s="159"/>
      <c r="U7824" s="159"/>
    </row>
    <row r="7825" spans="20:21">
      <c r="T7825" s="159"/>
      <c r="U7825" s="159"/>
    </row>
    <row r="7826" spans="20:21">
      <c r="T7826" s="159"/>
      <c r="U7826" s="159"/>
    </row>
    <row r="7827" spans="20:21">
      <c r="T7827" s="159"/>
      <c r="U7827" s="159"/>
    </row>
    <row r="7828" spans="20:21">
      <c r="T7828" s="159"/>
      <c r="U7828" s="159"/>
    </row>
    <row r="7829" spans="20:21">
      <c r="T7829" s="159"/>
      <c r="U7829" s="159"/>
    </row>
    <row r="7830" spans="20:21">
      <c r="T7830" s="159"/>
      <c r="U7830" s="159"/>
    </row>
    <row r="7831" spans="20:21">
      <c r="T7831" s="159"/>
      <c r="U7831" s="159"/>
    </row>
    <row r="7832" spans="20:21">
      <c r="T7832" s="159"/>
      <c r="U7832" s="159"/>
    </row>
    <row r="7833" spans="20:21">
      <c r="T7833" s="159"/>
      <c r="U7833" s="159"/>
    </row>
    <row r="7834" spans="20:21">
      <c r="T7834" s="159"/>
      <c r="U7834" s="159"/>
    </row>
    <row r="7835" spans="20:21">
      <c r="T7835" s="159"/>
      <c r="U7835" s="159"/>
    </row>
    <row r="7836" spans="20:21">
      <c r="T7836" s="159"/>
      <c r="U7836" s="159"/>
    </row>
    <row r="7837" spans="20:21">
      <c r="T7837" s="159"/>
      <c r="U7837" s="159"/>
    </row>
    <row r="7838" spans="20:21">
      <c r="T7838" s="159"/>
      <c r="U7838" s="159"/>
    </row>
    <row r="7839" spans="20:21">
      <c r="T7839" s="159"/>
      <c r="U7839" s="159"/>
    </row>
    <row r="7840" spans="20:21">
      <c r="T7840" s="159"/>
      <c r="U7840" s="159"/>
    </row>
    <row r="7841" spans="20:21">
      <c r="T7841" s="159"/>
      <c r="U7841" s="159"/>
    </row>
    <row r="7842" spans="20:21">
      <c r="T7842" s="159"/>
      <c r="U7842" s="159"/>
    </row>
    <row r="7843" spans="20:21">
      <c r="T7843" s="159"/>
      <c r="U7843" s="159"/>
    </row>
    <row r="7844" spans="20:21">
      <c r="T7844" s="159"/>
      <c r="U7844" s="159"/>
    </row>
    <row r="7845" spans="20:21">
      <c r="T7845" s="159"/>
      <c r="U7845" s="159"/>
    </row>
    <row r="7846" spans="20:21">
      <c r="T7846" s="159"/>
      <c r="U7846" s="159"/>
    </row>
    <row r="7847" spans="20:21">
      <c r="T7847" s="159"/>
      <c r="U7847" s="159"/>
    </row>
    <row r="7848" spans="20:21">
      <c r="T7848" s="159"/>
      <c r="U7848" s="159"/>
    </row>
    <row r="7849" spans="20:21">
      <c r="T7849" s="159"/>
      <c r="U7849" s="159"/>
    </row>
    <row r="7850" spans="20:21">
      <c r="T7850" s="159"/>
      <c r="U7850" s="159"/>
    </row>
    <row r="7851" spans="20:21">
      <c r="T7851" s="159"/>
      <c r="U7851" s="159"/>
    </row>
    <row r="7852" spans="20:21">
      <c r="T7852" s="159"/>
      <c r="U7852" s="159"/>
    </row>
    <row r="7853" spans="20:21">
      <c r="T7853" s="159"/>
      <c r="U7853" s="159"/>
    </row>
    <row r="7854" spans="20:21">
      <c r="T7854" s="159"/>
      <c r="U7854" s="159"/>
    </row>
    <row r="7855" spans="20:21">
      <c r="T7855" s="159"/>
      <c r="U7855" s="159"/>
    </row>
    <row r="7856" spans="20:21">
      <c r="T7856" s="159"/>
      <c r="U7856" s="159"/>
    </row>
    <row r="7857" spans="20:21">
      <c r="T7857" s="159"/>
      <c r="U7857" s="159"/>
    </row>
    <row r="7858" spans="20:21">
      <c r="T7858" s="159"/>
      <c r="U7858" s="159"/>
    </row>
    <row r="7859" spans="20:21">
      <c r="T7859" s="159"/>
      <c r="U7859" s="159"/>
    </row>
    <row r="7860" spans="20:21">
      <c r="T7860" s="159"/>
      <c r="U7860" s="159"/>
    </row>
    <row r="7861" spans="20:21">
      <c r="T7861" s="159"/>
      <c r="U7861" s="159"/>
    </row>
    <row r="7862" spans="20:21">
      <c r="T7862" s="159"/>
      <c r="U7862" s="159"/>
    </row>
    <row r="7863" spans="20:21">
      <c r="T7863" s="159"/>
      <c r="U7863" s="159"/>
    </row>
    <row r="7864" spans="20:21">
      <c r="T7864" s="159"/>
      <c r="U7864" s="159"/>
    </row>
    <row r="7865" spans="20:21">
      <c r="T7865" s="159"/>
      <c r="U7865" s="159"/>
    </row>
    <row r="7866" spans="20:21">
      <c r="T7866" s="159"/>
      <c r="U7866" s="159"/>
    </row>
    <row r="7867" spans="20:21">
      <c r="T7867" s="159"/>
      <c r="U7867" s="159"/>
    </row>
    <row r="7868" spans="20:21">
      <c r="T7868" s="159"/>
      <c r="U7868" s="159"/>
    </row>
    <row r="7869" spans="20:21">
      <c r="T7869" s="159"/>
      <c r="U7869" s="159"/>
    </row>
    <row r="7870" spans="20:21">
      <c r="T7870" s="159"/>
      <c r="U7870" s="159"/>
    </row>
    <row r="7871" spans="20:21">
      <c r="T7871" s="159"/>
      <c r="U7871" s="159"/>
    </row>
    <row r="7872" spans="20:21">
      <c r="T7872" s="159"/>
      <c r="U7872" s="159"/>
    </row>
    <row r="7873" spans="20:21">
      <c r="T7873" s="159"/>
      <c r="U7873" s="159"/>
    </row>
    <row r="7874" spans="20:21">
      <c r="T7874" s="159"/>
      <c r="U7874" s="159"/>
    </row>
    <row r="7875" spans="20:21">
      <c r="T7875" s="159"/>
      <c r="U7875" s="159"/>
    </row>
    <row r="7876" spans="20:21">
      <c r="T7876" s="159"/>
      <c r="U7876" s="159"/>
    </row>
    <row r="7877" spans="20:21">
      <c r="T7877" s="159"/>
      <c r="U7877" s="159"/>
    </row>
    <row r="7878" spans="20:21">
      <c r="T7878" s="159"/>
      <c r="U7878" s="159"/>
    </row>
    <row r="7879" spans="20:21">
      <c r="T7879" s="159"/>
      <c r="U7879" s="159"/>
    </row>
    <row r="7880" spans="20:21">
      <c r="T7880" s="159"/>
      <c r="U7880" s="159"/>
    </row>
    <row r="7881" spans="20:21">
      <c r="T7881" s="159"/>
      <c r="U7881" s="159"/>
    </row>
    <row r="7882" spans="20:21">
      <c r="T7882" s="159"/>
      <c r="U7882" s="159"/>
    </row>
    <row r="7883" spans="20:21">
      <c r="T7883" s="159"/>
      <c r="U7883" s="159"/>
    </row>
    <row r="7884" spans="20:21">
      <c r="T7884" s="159"/>
      <c r="U7884" s="159"/>
    </row>
    <row r="7885" spans="20:21">
      <c r="T7885" s="159"/>
      <c r="U7885" s="159"/>
    </row>
    <row r="7886" spans="20:21">
      <c r="T7886" s="159"/>
      <c r="U7886" s="159"/>
    </row>
    <row r="7887" spans="20:21">
      <c r="T7887" s="159"/>
      <c r="U7887" s="159"/>
    </row>
    <row r="7888" spans="20:21">
      <c r="T7888" s="159"/>
      <c r="U7888" s="159"/>
    </row>
    <row r="7889" spans="20:21">
      <c r="T7889" s="159"/>
      <c r="U7889" s="159"/>
    </row>
    <row r="7890" spans="20:21">
      <c r="T7890" s="159"/>
      <c r="U7890" s="159"/>
    </row>
    <row r="7891" spans="20:21">
      <c r="T7891" s="159"/>
      <c r="U7891" s="159"/>
    </row>
    <row r="7892" spans="20:21">
      <c r="T7892" s="159"/>
      <c r="U7892" s="159"/>
    </row>
    <row r="7893" spans="20:21">
      <c r="T7893" s="159"/>
      <c r="U7893" s="159"/>
    </row>
    <row r="7894" spans="20:21">
      <c r="T7894" s="159"/>
      <c r="U7894" s="159"/>
    </row>
    <row r="7895" spans="20:21">
      <c r="T7895" s="159"/>
      <c r="U7895" s="159"/>
    </row>
    <row r="7896" spans="20:21">
      <c r="T7896" s="159"/>
      <c r="U7896" s="159"/>
    </row>
    <row r="7897" spans="20:21">
      <c r="T7897" s="159"/>
      <c r="U7897" s="159"/>
    </row>
    <row r="7898" spans="20:21">
      <c r="T7898" s="159"/>
      <c r="U7898" s="159"/>
    </row>
    <row r="7899" spans="20:21">
      <c r="T7899" s="159"/>
      <c r="U7899" s="159"/>
    </row>
    <row r="7900" spans="20:21">
      <c r="T7900" s="159"/>
      <c r="U7900" s="159"/>
    </row>
    <row r="7901" spans="20:21">
      <c r="T7901" s="159"/>
      <c r="U7901" s="159"/>
    </row>
    <row r="7902" spans="20:21">
      <c r="T7902" s="159"/>
      <c r="U7902" s="159"/>
    </row>
    <row r="7903" spans="20:21">
      <c r="T7903" s="159"/>
      <c r="U7903" s="159"/>
    </row>
    <row r="7904" spans="20:21">
      <c r="T7904" s="159"/>
      <c r="U7904" s="159"/>
    </row>
    <row r="7905" spans="20:21">
      <c r="T7905" s="159"/>
      <c r="U7905" s="159"/>
    </row>
    <row r="7906" spans="20:21">
      <c r="T7906" s="159"/>
      <c r="U7906" s="159"/>
    </row>
    <row r="7907" spans="20:21">
      <c r="T7907" s="159"/>
      <c r="U7907" s="159"/>
    </row>
    <row r="7908" spans="20:21">
      <c r="T7908" s="159"/>
      <c r="U7908" s="159"/>
    </row>
    <row r="7909" spans="20:21">
      <c r="T7909" s="159"/>
      <c r="U7909" s="159"/>
    </row>
    <row r="7910" spans="20:21">
      <c r="T7910" s="159"/>
      <c r="U7910" s="159"/>
    </row>
    <row r="7911" spans="20:21">
      <c r="T7911" s="159"/>
      <c r="U7911" s="159"/>
    </row>
    <row r="7912" spans="20:21">
      <c r="T7912" s="159"/>
      <c r="U7912" s="159"/>
    </row>
    <row r="7913" spans="20:21">
      <c r="T7913" s="159"/>
      <c r="U7913" s="159"/>
    </row>
    <row r="7914" spans="20:21">
      <c r="T7914" s="159"/>
      <c r="U7914" s="159"/>
    </row>
    <row r="7915" spans="20:21">
      <c r="T7915" s="159"/>
      <c r="U7915" s="159"/>
    </row>
    <row r="7916" spans="20:21">
      <c r="T7916" s="159"/>
      <c r="U7916" s="159"/>
    </row>
    <row r="7917" spans="20:21">
      <c r="T7917" s="159"/>
      <c r="U7917" s="159"/>
    </row>
    <row r="7918" spans="20:21">
      <c r="T7918" s="159"/>
      <c r="U7918" s="159"/>
    </row>
    <row r="7919" spans="20:21">
      <c r="T7919" s="159"/>
      <c r="U7919" s="159"/>
    </row>
    <row r="7920" spans="20:21">
      <c r="T7920" s="159"/>
      <c r="U7920" s="159"/>
    </row>
    <row r="7921" spans="20:21">
      <c r="T7921" s="159"/>
      <c r="U7921" s="159"/>
    </row>
    <row r="7922" spans="20:21">
      <c r="T7922" s="159"/>
      <c r="U7922" s="159"/>
    </row>
    <row r="7923" spans="20:21">
      <c r="T7923" s="159"/>
      <c r="U7923" s="159"/>
    </row>
    <row r="7924" spans="20:21">
      <c r="T7924" s="159"/>
      <c r="U7924" s="159"/>
    </row>
    <row r="7925" spans="20:21">
      <c r="T7925" s="159"/>
      <c r="U7925" s="159"/>
    </row>
    <row r="7926" spans="20:21">
      <c r="T7926" s="159"/>
      <c r="U7926" s="159"/>
    </row>
    <row r="7927" spans="20:21">
      <c r="T7927" s="159"/>
      <c r="U7927" s="159"/>
    </row>
    <row r="7928" spans="20:21">
      <c r="T7928" s="159"/>
      <c r="U7928" s="159"/>
    </row>
    <row r="7929" spans="20:21">
      <c r="T7929" s="159"/>
      <c r="U7929" s="159"/>
    </row>
    <row r="7930" spans="20:21">
      <c r="T7930" s="159"/>
      <c r="U7930" s="159"/>
    </row>
    <row r="7931" spans="20:21">
      <c r="T7931" s="159"/>
      <c r="U7931" s="159"/>
    </row>
    <row r="7932" spans="20:21">
      <c r="T7932" s="159"/>
      <c r="U7932" s="159"/>
    </row>
    <row r="7933" spans="20:21">
      <c r="T7933" s="159"/>
      <c r="U7933" s="159"/>
    </row>
    <row r="7934" spans="20:21">
      <c r="T7934" s="159"/>
      <c r="U7934" s="159"/>
    </row>
    <row r="7935" spans="20:21">
      <c r="T7935" s="159"/>
      <c r="U7935" s="159"/>
    </row>
    <row r="7936" spans="20:21">
      <c r="T7936" s="159"/>
      <c r="U7936" s="159"/>
    </row>
    <row r="7937" spans="20:21">
      <c r="T7937" s="159"/>
      <c r="U7937" s="159"/>
    </row>
    <row r="7938" spans="20:21">
      <c r="T7938" s="159"/>
      <c r="U7938" s="159"/>
    </row>
    <row r="7939" spans="20:21">
      <c r="T7939" s="159"/>
      <c r="U7939" s="159"/>
    </row>
    <row r="7940" spans="20:21">
      <c r="T7940" s="159"/>
      <c r="U7940" s="159"/>
    </row>
    <row r="7941" spans="20:21">
      <c r="T7941" s="159"/>
      <c r="U7941" s="159"/>
    </row>
    <row r="7942" spans="20:21">
      <c r="T7942" s="159"/>
      <c r="U7942" s="159"/>
    </row>
    <row r="7943" spans="20:21">
      <c r="T7943" s="159"/>
      <c r="U7943" s="159"/>
    </row>
    <row r="7944" spans="20:21">
      <c r="T7944" s="159"/>
      <c r="U7944" s="159"/>
    </row>
    <row r="7945" spans="20:21">
      <c r="T7945" s="159"/>
      <c r="U7945" s="159"/>
    </row>
    <row r="7946" spans="20:21">
      <c r="T7946" s="159"/>
      <c r="U7946" s="159"/>
    </row>
    <row r="7947" spans="20:21">
      <c r="T7947" s="159"/>
      <c r="U7947" s="159"/>
    </row>
    <row r="7948" spans="20:21">
      <c r="T7948" s="159"/>
      <c r="U7948" s="159"/>
    </row>
    <row r="7949" spans="20:21">
      <c r="T7949" s="159"/>
      <c r="U7949" s="159"/>
    </row>
    <row r="7950" spans="20:21">
      <c r="T7950" s="159"/>
      <c r="U7950" s="159"/>
    </row>
    <row r="7951" spans="20:21">
      <c r="T7951" s="159"/>
      <c r="U7951" s="159"/>
    </row>
    <row r="7952" spans="20:21">
      <c r="T7952" s="159"/>
      <c r="U7952" s="159"/>
    </row>
    <row r="7953" spans="20:21">
      <c r="T7953" s="159"/>
      <c r="U7953" s="159"/>
    </row>
    <row r="7954" spans="20:21">
      <c r="T7954" s="159"/>
      <c r="U7954" s="159"/>
    </row>
    <row r="7955" spans="20:21">
      <c r="T7955" s="159"/>
      <c r="U7955" s="159"/>
    </row>
    <row r="7956" spans="20:21">
      <c r="T7956" s="159"/>
      <c r="U7956" s="159"/>
    </row>
    <row r="7957" spans="20:21">
      <c r="T7957" s="159"/>
      <c r="U7957" s="159"/>
    </row>
    <row r="7958" spans="20:21">
      <c r="T7958" s="159"/>
      <c r="U7958" s="159"/>
    </row>
    <row r="7959" spans="20:21">
      <c r="T7959" s="159"/>
      <c r="U7959" s="159"/>
    </row>
    <row r="7960" spans="20:21">
      <c r="T7960" s="159"/>
      <c r="U7960" s="159"/>
    </row>
    <row r="7961" spans="20:21">
      <c r="T7961" s="159"/>
      <c r="U7961" s="159"/>
    </row>
    <row r="7962" spans="20:21">
      <c r="T7962" s="159"/>
      <c r="U7962" s="159"/>
    </row>
    <row r="7963" spans="20:21">
      <c r="T7963" s="159"/>
      <c r="U7963" s="159"/>
    </row>
    <row r="7964" spans="20:21">
      <c r="T7964" s="159"/>
      <c r="U7964" s="159"/>
    </row>
    <row r="7965" spans="20:21">
      <c r="T7965" s="159"/>
      <c r="U7965" s="159"/>
    </row>
    <row r="7966" spans="20:21">
      <c r="T7966" s="159"/>
      <c r="U7966" s="159"/>
    </row>
    <row r="7967" spans="20:21">
      <c r="T7967" s="159"/>
      <c r="U7967" s="159"/>
    </row>
    <row r="7968" spans="20:21">
      <c r="T7968" s="159"/>
      <c r="U7968" s="159"/>
    </row>
    <row r="7969" spans="20:21">
      <c r="T7969" s="159"/>
      <c r="U7969" s="159"/>
    </row>
    <row r="7970" spans="20:21">
      <c r="T7970" s="159"/>
      <c r="U7970" s="159"/>
    </row>
    <row r="7971" spans="20:21">
      <c r="T7971" s="159"/>
      <c r="U7971" s="159"/>
    </row>
    <row r="7972" spans="20:21">
      <c r="T7972" s="159"/>
      <c r="U7972" s="159"/>
    </row>
    <row r="7973" spans="20:21">
      <c r="T7973" s="159"/>
      <c r="U7973" s="159"/>
    </row>
    <row r="7974" spans="20:21">
      <c r="T7974" s="159"/>
      <c r="U7974" s="159"/>
    </row>
    <row r="7975" spans="20:21">
      <c r="T7975" s="159"/>
      <c r="U7975" s="159"/>
    </row>
    <row r="7976" spans="20:21">
      <c r="T7976" s="159"/>
      <c r="U7976" s="159"/>
    </row>
    <row r="7977" spans="20:21">
      <c r="T7977" s="159"/>
      <c r="U7977" s="159"/>
    </row>
    <row r="7978" spans="20:21">
      <c r="T7978" s="159"/>
      <c r="U7978" s="159"/>
    </row>
    <row r="7979" spans="20:21">
      <c r="T7979" s="159"/>
      <c r="U7979" s="159"/>
    </row>
    <row r="7980" spans="20:21">
      <c r="T7980" s="159"/>
      <c r="U7980" s="159"/>
    </row>
    <row r="7981" spans="20:21">
      <c r="T7981" s="159"/>
      <c r="U7981" s="159"/>
    </row>
    <row r="7982" spans="20:21">
      <c r="T7982" s="159"/>
      <c r="U7982" s="159"/>
    </row>
    <row r="7983" spans="20:21">
      <c r="T7983" s="159"/>
      <c r="U7983" s="159"/>
    </row>
    <row r="7984" spans="20:21">
      <c r="T7984" s="159"/>
      <c r="U7984" s="159"/>
    </row>
    <row r="7985" spans="20:21">
      <c r="T7985" s="159"/>
      <c r="U7985" s="159"/>
    </row>
    <row r="7986" spans="20:21">
      <c r="T7986" s="159"/>
      <c r="U7986" s="159"/>
    </row>
    <row r="7987" spans="20:21">
      <c r="T7987" s="159"/>
      <c r="U7987" s="159"/>
    </row>
    <row r="7988" spans="20:21">
      <c r="T7988" s="159"/>
      <c r="U7988" s="159"/>
    </row>
    <row r="7989" spans="20:21">
      <c r="T7989" s="159"/>
      <c r="U7989" s="159"/>
    </row>
    <row r="7990" spans="20:21">
      <c r="T7990" s="159"/>
      <c r="U7990" s="159"/>
    </row>
    <row r="7991" spans="20:21">
      <c r="T7991" s="159"/>
      <c r="U7991" s="159"/>
    </row>
    <row r="7992" spans="20:21">
      <c r="T7992" s="159"/>
      <c r="U7992" s="159"/>
    </row>
    <row r="7993" spans="20:21">
      <c r="T7993" s="159"/>
      <c r="U7993" s="159"/>
    </row>
    <row r="7994" spans="20:21">
      <c r="T7994" s="159"/>
      <c r="U7994" s="159"/>
    </row>
    <row r="7995" spans="20:21">
      <c r="T7995" s="159"/>
      <c r="U7995" s="159"/>
    </row>
    <row r="7996" spans="20:21">
      <c r="T7996" s="159"/>
      <c r="U7996" s="159"/>
    </row>
    <row r="7997" spans="20:21">
      <c r="T7997" s="159"/>
      <c r="U7997" s="159"/>
    </row>
    <row r="7998" spans="20:21">
      <c r="T7998" s="159"/>
      <c r="U7998" s="159"/>
    </row>
    <row r="7999" spans="20:21">
      <c r="T7999" s="159"/>
      <c r="U7999" s="159"/>
    </row>
    <row r="8000" spans="20:21">
      <c r="T8000" s="159"/>
      <c r="U8000" s="159"/>
    </row>
    <row r="8001" spans="20:21">
      <c r="T8001" s="159"/>
      <c r="U8001" s="159"/>
    </row>
    <row r="8002" spans="20:21">
      <c r="T8002" s="159"/>
      <c r="U8002" s="159"/>
    </row>
    <row r="8003" spans="20:21">
      <c r="T8003" s="159"/>
      <c r="U8003" s="159"/>
    </row>
    <row r="8004" spans="20:21">
      <c r="T8004" s="159"/>
      <c r="U8004" s="159"/>
    </row>
    <row r="8005" spans="20:21">
      <c r="T8005" s="159"/>
      <c r="U8005" s="159"/>
    </row>
    <row r="8006" spans="20:21">
      <c r="T8006" s="159"/>
      <c r="U8006" s="159"/>
    </row>
    <row r="8007" spans="20:21">
      <c r="T8007" s="159"/>
      <c r="U8007" s="159"/>
    </row>
    <row r="8008" spans="20:21">
      <c r="T8008" s="159"/>
      <c r="U8008" s="159"/>
    </row>
    <row r="8009" spans="20:21">
      <c r="T8009" s="159"/>
      <c r="U8009" s="159"/>
    </row>
    <row r="8010" spans="20:21">
      <c r="T8010" s="159"/>
      <c r="U8010" s="159"/>
    </row>
    <row r="8011" spans="20:21">
      <c r="T8011" s="159"/>
      <c r="U8011" s="159"/>
    </row>
    <row r="8012" spans="20:21">
      <c r="T8012" s="159"/>
      <c r="U8012" s="159"/>
    </row>
    <row r="8013" spans="20:21">
      <c r="T8013" s="159"/>
      <c r="U8013" s="159"/>
    </row>
    <row r="8014" spans="20:21">
      <c r="T8014" s="159"/>
      <c r="U8014" s="159"/>
    </row>
    <row r="8015" spans="20:21">
      <c r="T8015" s="159"/>
      <c r="U8015" s="159"/>
    </row>
    <row r="8016" spans="20:21">
      <c r="T8016" s="159"/>
      <c r="U8016" s="159"/>
    </row>
    <row r="8017" spans="20:21">
      <c r="T8017" s="159"/>
      <c r="U8017" s="159"/>
    </row>
    <row r="8018" spans="20:21">
      <c r="T8018" s="159"/>
      <c r="U8018" s="159"/>
    </row>
    <row r="8019" spans="20:21">
      <c r="T8019" s="159"/>
      <c r="U8019" s="159"/>
    </row>
    <row r="8020" spans="20:21">
      <c r="T8020" s="159"/>
      <c r="U8020" s="159"/>
    </row>
    <row r="8021" spans="20:21">
      <c r="T8021" s="159"/>
      <c r="U8021" s="159"/>
    </row>
    <row r="8022" spans="20:21">
      <c r="T8022" s="159"/>
      <c r="U8022" s="159"/>
    </row>
    <row r="8023" spans="20:21">
      <c r="T8023" s="159"/>
      <c r="U8023" s="159"/>
    </row>
    <row r="8024" spans="20:21">
      <c r="T8024" s="159"/>
      <c r="U8024" s="159"/>
    </row>
    <row r="8025" spans="20:21">
      <c r="T8025" s="159"/>
      <c r="U8025" s="159"/>
    </row>
    <row r="8026" spans="20:21">
      <c r="T8026" s="159"/>
      <c r="U8026" s="159"/>
    </row>
    <row r="8027" spans="20:21">
      <c r="T8027" s="159"/>
      <c r="U8027" s="159"/>
    </row>
    <row r="8028" spans="20:21">
      <c r="T8028" s="159"/>
      <c r="U8028" s="159"/>
    </row>
    <row r="8029" spans="20:21">
      <c r="T8029" s="159"/>
      <c r="U8029" s="159"/>
    </row>
    <row r="8030" spans="20:21">
      <c r="T8030" s="159"/>
      <c r="U8030" s="159"/>
    </row>
    <row r="8031" spans="20:21">
      <c r="T8031" s="159"/>
      <c r="U8031" s="159"/>
    </row>
    <row r="8032" spans="20:21">
      <c r="T8032" s="159"/>
      <c r="U8032" s="159"/>
    </row>
    <row r="8033" spans="20:21">
      <c r="T8033" s="159"/>
      <c r="U8033" s="159"/>
    </row>
    <row r="8034" spans="20:21">
      <c r="T8034" s="159"/>
      <c r="U8034" s="159"/>
    </row>
    <row r="8035" spans="20:21">
      <c r="T8035" s="159"/>
      <c r="U8035" s="159"/>
    </row>
    <row r="8036" spans="20:21">
      <c r="T8036" s="159"/>
      <c r="U8036" s="159"/>
    </row>
    <row r="8037" spans="20:21">
      <c r="T8037" s="159"/>
      <c r="U8037" s="159"/>
    </row>
    <row r="8038" spans="20:21">
      <c r="T8038" s="159"/>
      <c r="U8038" s="159"/>
    </row>
    <row r="8039" spans="20:21">
      <c r="T8039" s="159"/>
      <c r="U8039" s="159"/>
    </row>
    <row r="8040" spans="20:21">
      <c r="T8040" s="159"/>
      <c r="U8040" s="159"/>
    </row>
    <row r="8041" spans="20:21">
      <c r="T8041" s="159"/>
      <c r="U8041" s="159"/>
    </row>
    <row r="8042" spans="20:21">
      <c r="T8042" s="159"/>
      <c r="U8042" s="159"/>
    </row>
    <row r="8043" spans="20:21">
      <c r="T8043" s="159"/>
      <c r="U8043" s="159"/>
    </row>
    <row r="8044" spans="20:21">
      <c r="T8044" s="159"/>
      <c r="U8044" s="159"/>
    </row>
    <row r="8045" spans="20:21">
      <c r="T8045" s="159"/>
      <c r="U8045" s="159"/>
    </row>
    <row r="8046" spans="20:21">
      <c r="T8046" s="159"/>
      <c r="U8046" s="159"/>
    </row>
    <row r="8047" spans="20:21">
      <c r="T8047" s="159"/>
      <c r="U8047" s="159"/>
    </row>
    <row r="8048" spans="20:21">
      <c r="T8048" s="159"/>
      <c r="U8048" s="159"/>
    </row>
    <row r="8049" spans="20:21">
      <c r="T8049" s="159"/>
      <c r="U8049" s="159"/>
    </row>
    <row r="8050" spans="20:21">
      <c r="T8050" s="159"/>
      <c r="U8050" s="159"/>
    </row>
    <row r="8051" spans="20:21">
      <c r="T8051" s="159"/>
      <c r="U8051" s="159"/>
    </row>
    <row r="8052" spans="20:21">
      <c r="T8052" s="159"/>
      <c r="U8052" s="159"/>
    </row>
    <row r="8053" spans="20:21">
      <c r="T8053" s="159"/>
      <c r="U8053" s="159"/>
    </row>
    <row r="8054" spans="20:21">
      <c r="T8054" s="159"/>
      <c r="U8054" s="159"/>
    </row>
    <row r="8055" spans="20:21">
      <c r="T8055" s="159"/>
      <c r="U8055" s="159"/>
    </row>
    <row r="8056" spans="20:21">
      <c r="T8056" s="159"/>
      <c r="U8056" s="159"/>
    </row>
    <row r="8057" spans="20:21">
      <c r="T8057" s="159"/>
      <c r="U8057" s="159"/>
    </row>
    <row r="8058" spans="20:21">
      <c r="T8058" s="159"/>
      <c r="U8058" s="159"/>
    </row>
    <row r="8059" spans="20:21">
      <c r="T8059" s="159"/>
      <c r="U8059" s="159"/>
    </row>
    <row r="8060" spans="20:21">
      <c r="T8060" s="159"/>
      <c r="U8060" s="159"/>
    </row>
    <row r="8061" spans="20:21">
      <c r="T8061" s="159"/>
      <c r="U8061" s="159"/>
    </row>
    <row r="8062" spans="20:21">
      <c r="T8062" s="159"/>
      <c r="U8062" s="159"/>
    </row>
    <row r="8063" spans="20:21">
      <c r="T8063" s="159"/>
      <c r="U8063" s="159"/>
    </row>
    <row r="8064" spans="20:21">
      <c r="T8064" s="159"/>
      <c r="U8064" s="159"/>
    </row>
    <row r="8065" spans="20:21">
      <c r="T8065" s="159"/>
      <c r="U8065" s="159"/>
    </row>
    <row r="8066" spans="20:21">
      <c r="T8066" s="159"/>
      <c r="U8066" s="159"/>
    </row>
    <row r="8067" spans="20:21">
      <c r="T8067" s="159"/>
      <c r="U8067" s="159"/>
    </row>
    <row r="8068" spans="20:21">
      <c r="T8068" s="159"/>
      <c r="U8068" s="159"/>
    </row>
    <row r="8069" spans="20:21">
      <c r="T8069" s="159"/>
      <c r="U8069" s="159"/>
    </row>
    <row r="8070" spans="20:21">
      <c r="T8070" s="159"/>
      <c r="U8070" s="159"/>
    </row>
    <row r="8071" spans="20:21">
      <c r="T8071" s="159"/>
      <c r="U8071" s="159"/>
    </row>
    <row r="8072" spans="20:21">
      <c r="T8072" s="159"/>
      <c r="U8072" s="159"/>
    </row>
    <row r="8073" spans="20:21">
      <c r="T8073" s="159"/>
      <c r="U8073" s="159"/>
    </row>
    <row r="8074" spans="20:21">
      <c r="T8074" s="159"/>
      <c r="U8074" s="159"/>
    </row>
    <row r="8075" spans="20:21">
      <c r="T8075" s="159"/>
      <c r="U8075" s="159"/>
    </row>
    <row r="8076" spans="20:21">
      <c r="T8076" s="159"/>
      <c r="U8076" s="159"/>
    </row>
    <row r="8077" spans="20:21">
      <c r="T8077" s="159"/>
      <c r="U8077" s="159"/>
    </row>
    <row r="8078" spans="20:21">
      <c r="T8078" s="159"/>
      <c r="U8078" s="159"/>
    </row>
    <row r="8079" spans="20:21">
      <c r="T8079" s="159"/>
      <c r="U8079" s="159"/>
    </row>
    <row r="8080" spans="20:21">
      <c r="T8080" s="159"/>
      <c r="U8080" s="159"/>
    </row>
    <row r="8081" spans="20:21">
      <c r="T8081" s="159"/>
      <c r="U8081" s="159"/>
    </row>
    <row r="8082" spans="20:21">
      <c r="T8082" s="159"/>
      <c r="U8082" s="159"/>
    </row>
    <row r="8083" spans="20:21">
      <c r="T8083" s="159"/>
      <c r="U8083" s="159"/>
    </row>
    <row r="8084" spans="20:21">
      <c r="T8084" s="159"/>
      <c r="U8084" s="159"/>
    </row>
    <row r="8085" spans="20:21">
      <c r="T8085" s="159"/>
      <c r="U8085" s="159"/>
    </row>
    <row r="8086" spans="20:21">
      <c r="T8086" s="159"/>
      <c r="U8086" s="159"/>
    </row>
    <row r="8087" spans="20:21">
      <c r="T8087" s="159"/>
      <c r="U8087" s="159"/>
    </row>
    <row r="8088" spans="20:21">
      <c r="T8088" s="159"/>
      <c r="U8088" s="159"/>
    </row>
    <row r="8089" spans="20:21">
      <c r="T8089" s="159"/>
      <c r="U8089" s="159"/>
    </row>
    <row r="8090" spans="20:21">
      <c r="T8090" s="159"/>
      <c r="U8090" s="159"/>
    </row>
    <row r="8091" spans="20:21">
      <c r="T8091" s="159"/>
      <c r="U8091" s="159"/>
    </row>
    <row r="8092" spans="20:21">
      <c r="T8092" s="159"/>
      <c r="U8092" s="159"/>
    </row>
    <row r="8093" spans="20:21">
      <c r="T8093" s="159"/>
      <c r="U8093" s="159"/>
    </row>
    <row r="8094" spans="20:21">
      <c r="T8094" s="159"/>
      <c r="U8094" s="159"/>
    </row>
    <row r="8095" spans="20:21">
      <c r="T8095" s="159"/>
      <c r="U8095" s="159"/>
    </row>
    <row r="8096" spans="20:21">
      <c r="T8096" s="159"/>
      <c r="U8096" s="159"/>
    </row>
    <row r="8097" spans="20:21">
      <c r="T8097" s="159"/>
      <c r="U8097" s="159"/>
    </row>
    <row r="8098" spans="20:21">
      <c r="T8098" s="159"/>
      <c r="U8098" s="159"/>
    </row>
    <row r="8099" spans="20:21">
      <c r="T8099" s="159"/>
      <c r="U8099" s="159"/>
    </row>
    <row r="8100" spans="20:21">
      <c r="T8100" s="159"/>
      <c r="U8100" s="159"/>
    </row>
    <row r="8101" spans="20:21">
      <c r="T8101" s="159"/>
      <c r="U8101" s="159"/>
    </row>
    <row r="8102" spans="20:21">
      <c r="T8102" s="159"/>
      <c r="U8102" s="159"/>
    </row>
    <row r="8103" spans="20:21">
      <c r="T8103" s="159"/>
      <c r="U8103" s="159"/>
    </row>
    <row r="8104" spans="20:21">
      <c r="T8104" s="159"/>
      <c r="U8104" s="159"/>
    </row>
    <row r="8105" spans="20:21">
      <c r="T8105" s="159"/>
      <c r="U8105" s="159"/>
    </row>
    <row r="8106" spans="20:21">
      <c r="T8106" s="159"/>
      <c r="U8106" s="159"/>
    </row>
    <row r="8107" spans="20:21">
      <c r="T8107" s="159"/>
      <c r="U8107" s="159"/>
    </row>
    <row r="8108" spans="20:21">
      <c r="T8108" s="159"/>
      <c r="U8108" s="159"/>
    </row>
    <row r="8109" spans="20:21">
      <c r="T8109" s="159"/>
      <c r="U8109" s="159"/>
    </row>
    <row r="8110" spans="20:21">
      <c r="T8110" s="159"/>
      <c r="U8110" s="159"/>
    </row>
    <row r="8111" spans="20:21">
      <c r="T8111" s="159"/>
      <c r="U8111" s="159"/>
    </row>
    <row r="8112" spans="20:21">
      <c r="T8112" s="159"/>
      <c r="U8112" s="159"/>
    </row>
    <row r="8113" spans="20:21">
      <c r="T8113" s="159"/>
      <c r="U8113" s="159"/>
    </row>
    <row r="8114" spans="20:21">
      <c r="T8114" s="159"/>
      <c r="U8114" s="159"/>
    </row>
    <row r="8115" spans="20:21">
      <c r="T8115" s="159"/>
      <c r="U8115" s="159"/>
    </row>
    <row r="8116" spans="20:21">
      <c r="T8116" s="159"/>
      <c r="U8116" s="159"/>
    </row>
    <row r="8117" spans="20:21">
      <c r="T8117" s="159"/>
      <c r="U8117" s="159"/>
    </row>
    <row r="8118" spans="20:21">
      <c r="T8118" s="159"/>
      <c r="U8118" s="159"/>
    </row>
    <row r="8119" spans="20:21">
      <c r="T8119" s="159"/>
      <c r="U8119" s="159"/>
    </row>
    <row r="8120" spans="20:21">
      <c r="T8120" s="159"/>
      <c r="U8120" s="159"/>
    </row>
    <row r="8121" spans="20:21">
      <c r="T8121" s="159"/>
      <c r="U8121" s="159"/>
    </row>
    <row r="8122" spans="20:21">
      <c r="T8122" s="159"/>
      <c r="U8122" s="159"/>
    </row>
    <row r="8123" spans="20:21">
      <c r="T8123" s="159"/>
      <c r="U8123" s="159"/>
    </row>
    <row r="8124" spans="20:21">
      <c r="T8124" s="159"/>
      <c r="U8124" s="159"/>
    </row>
    <row r="8125" spans="20:21">
      <c r="T8125" s="159"/>
      <c r="U8125" s="159"/>
    </row>
    <row r="8126" spans="20:21">
      <c r="T8126" s="159"/>
      <c r="U8126" s="159"/>
    </row>
    <row r="8127" spans="20:21">
      <c r="T8127" s="159"/>
      <c r="U8127" s="159"/>
    </row>
    <row r="8128" spans="20:21">
      <c r="T8128" s="159"/>
      <c r="U8128" s="159"/>
    </row>
    <row r="8129" spans="20:21">
      <c r="T8129" s="159"/>
      <c r="U8129" s="159"/>
    </row>
    <row r="8130" spans="20:21">
      <c r="T8130" s="159"/>
      <c r="U8130" s="159"/>
    </row>
    <row r="8131" spans="20:21">
      <c r="T8131" s="159"/>
      <c r="U8131" s="159"/>
    </row>
    <row r="8132" spans="20:21">
      <c r="T8132" s="159"/>
      <c r="U8132" s="159"/>
    </row>
    <row r="8133" spans="20:21">
      <c r="T8133" s="159"/>
      <c r="U8133" s="159"/>
    </row>
    <row r="8134" spans="20:21">
      <c r="T8134" s="159"/>
      <c r="U8134" s="159"/>
    </row>
    <row r="8135" spans="20:21">
      <c r="T8135" s="159"/>
      <c r="U8135" s="159"/>
    </row>
    <row r="8136" spans="20:21">
      <c r="T8136" s="159"/>
      <c r="U8136" s="159"/>
    </row>
    <row r="8137" spans="20:21">
      <c r="T8137" s="159"/>
      <c r="U8137" s="159"/>
    </row>
    <row r="8138" spans="20:21">
      <c r="T8138" s="159"/>
      <c r="U8138" s="159"/>
    </row>
    <row r="8139" spans="20:21">
      <c r="T8139" s="159"/>
      <c r="U8139" s="159"/>
    </row>
    <row r="8140" spans="20:21">
      <c r="T8140" s="159"/>
      <c r="U8140" s="159"/>
    </row>
    <row r="8141" spans="20:21">
      <c r="T8141" s="159"/>
      <c r="U8141" s="159"/>
    </row>
    <row r="8142" spans="20:21">
      <c r="T8142" s="159"/>
      <c r="U8142" s="159"/>
    </row>
    <row r="8143" spans="20:21">
      <c r="T8143" s="159"/>
      <c r="U8143" s="159"/>
    </row>
    <row r="8144" spans="20:21">
      <c r="T8144" s="159"/>
      <c r="U8144" s="159"/>
    </row>
    <row r="8145" spans="20:21">
      <c r="T8145" s="159"/>
      <c r="U8145" s="159"/>
    </row>
    <row r="8146" spans="20:21">
      <c r="T8146" s="159"/>
      <c r="U8146" s="159"/>
    </row>
    <row r="8147" spans="20:21">
      <c r="T8147" s="159"/>
      <c r="U8147" s="159"/>
    </row>
    <row r="8148" spans="20:21">
      <c r="T8148" s="159"/>
      <c r="U8148" s="159"/>
    </row>
    <row r="8149" spans="20:21">
      <c r="T8149" s="159"/>
      <c r="U8149" s="159"/>
    </row>
    <row r="8150" spans="20:21">
      <c r="T8150" s="159"/>
      <c r="U8150" s="159"/>
    </row>
    <row r="8151" spans="20:21">
      <c r="T8151" s="159"/>
      <c r="U8151" s="159"/>
    </row>
    <row r="8152" spans="20:21">
      <c r="T8152" s="159"/>
      <c r="U8152" s="159"/>
    </row>
    <row r="8153" spans="20:21">
      <c r="T8153" s="159"/>
      <c r="U8153" s="159"/>
    </row>
    <row r="8154" spans="20:21">
      <c r="T8154" s="159"/>
      <c r="U8154" s="159"/>
    </row>
    <row r="8155" spans="20:21">
      <c r="T8155" s="159"/>
      <c r="U8155" s="159"/>
    </row>
    <row r="8156" spans="20:21">
      <c r="T8156" s="159"/>
      <c r="U8156" s="159"/>
    </row>
    <row r="8157" spans="20:21">
      <c r="T8157" s="159"/>
      <c r="U8157" s="159"/>
    </row>
    <row r="8158" spans="20:21">
      <c r="T8158" s="159"/>
      <c r="U8158" s="159"/>
    </row>
    <row r="8159" spans="20:21">
      <c r="T8159" s="159"/>
      <c r="U8159" s="159"/>
    </row>
    <row r="8160" spans="20:21">
      <c r="T8160" s="159"/>
      <c r="U8160" s="159"/>
    </row>
    <row r="8161" spans="20:21">
      <c r="T8161" s="159"/>
      <c r="U8161" s="159"/>
    </row>
    <row r="8162" spans="20:21">
      <c r="T8162" s="159"/>
      <c r="U8162" s="159"/>
    </row>
    <row r="8163" spans="20:21">
      <c r="T8163" s="159"/>
      <c r="U8163" s="159"/>
    </row>
    <row r="8164" spans="20:21">
      <c r="T8164" s="159"/>
      <c r="U8164" s="159"/>
    </row>
    <row r="8165" spans="20:21">
      <c r="T8165" s="159"/>
      <c r="U8165" s="159"/>
    </row>
    <row r="8166" spans="20:21">
      <c r="T8166" s="159"/>
      <c r="U8166" s="159"/>
    </row>
    <row r="8167" spans="20:21">
      <c r="T8167" s="159"/>
      <c r="U8167" s="159"/>
    </row>
    <row r="8168" spans="20:21">
      <c r="T8168" s="159"/>
      <c r="U8168" s="159"/>
    </row>
    <row r="8169" spans="20:21">
      <c r="T8169" s="159"/>
      <c r="U8169" s="159"/>
    </row>
    <row r="8170" spans="20:21">
      <c r="T8170" s="159"/>
      <c r="U8170" s="159"/>
    </row>
    <row r="8171" spans="20:21">
      <c r="T8171" s="159"/>
      <c r="U8171" s="159"/>
    </row>
    <row r="8172" spans="20:21">
      <c r="T8172" s="159"/>
      <c r="U8172" s="159"/>
    </row>
    <row r="8173" spans="20:21">
      <c r="T8173" s="159"/>
      <c r="U8173" s="159"/>
    </row>
    <row r="8174" spans="20:21">
      <c r="T8174" s="159"/>
      <c r="U8174" s="159"/>
    </row>
    <row r="8175" spans="20:21">
      <c r="T8175" s="159"/>
      <c r="U8175" s="159"/>
    </row>
    <row r="8176" spans="20:21">
      <c r="T8176" s="159"/>
      <c r="U8176" s="159"/>
    </row>
    <row r="8177" spans="20:21">
      <c r="T8177" s="159"/>
      <c r="U8177" s="159"/>
    </row>
    <row r="8178" spans="20:21">
      <c r="T8178" s="159"/>
      <c r="U8178" s="159"/>
    </row>
    <row r="8179" spans="20:21">
      <c r="T8179" s="159"/>
      <c r="U8179" s="159"/>
    </row>
    <row r="8180" spans="20:21">
      <c r="T8180" s="159"/>
      <c r="U8180" s="159"/>
    </row>
    <row r="8181" spans="20:21">
      <c r="T8181" s="159"/>
      <c r="U8181" s="159"/>
    </row>
    <row r="8182" spans="20:21">
      <c r="T8182" s="159"/>
      <c r="U8182" s="159"/>
    </row>
    <row r="8183" spans="20:21">
      <c r="T8183" s="159"/>
      <c r="U8183" s="159"/>
    </row>
    <row r="8184" spans="20:21">
      <c r="T8184" s="159"/>
      <c r="U8184" s="159"/>
    </row>
    <row r="8185" spans="20:21">
      <c r="T8185" s="159"/>
      <c r="U8185" s="159"/>
    </row>
    <row r="8186" spans="20:21">
      <c r="T8186" s="159"/>
      <c r="U8186" s="159"/>
    </row>
    <row r="8187" spans="20:21">
      <c r="T8187" s="159"/>
      <c r="U8187" s="159"/>
    </row>
    <row r="8188" spans="20:21">
      <c r="T8188" s="159"/>
      <c r="U8188" s="159"/>
    </row>
    <row r="8189" spans="20:21">
      <c r="T8189" s="159"/>
      <c r="U8189" s="159"/>
    </row>
    <row r="8190" spans="20:21">
      <c r="T8190" s="159"/>
      <c r="U8190" s="159"/>
    </row>
    <row r="8191" spans="20:21">
      <c r="T8191" s="159"/>
      <c r="U8191" s="159"/>
    </row>
    <row r="8192" spans="20:21">
      <c r="T8192" s="159"/>
      <c r="U8192" s="159"/>
    </row>
    <row r="8193" spans="20:21">
      <c r="T8193" s="159"/>
      <c r="U8193" s="159"/>
    </row>
    <row r="8194" spans="20:21">
      <c r="T8194" s="159"/>
      <c r="U8194" s="159"/>
    </row>
    <row r="8195" spans="20:21">
      <c r="T8195" s="159"/>
      <c r="U8195" s="159"/>
    </row>
    <row r="8196" spans="20:21">
      <c r="T8196" s="159"/>
      <c r="U8196" s="159"/>
    </row>
    <row r="8197" spans="20:21">
      <c r="T8197" s="159"/>
      <c r="U8197" s="159"/>
    </row>
    <row r="8198" spans="20:21">
      <c r="T8198" s="159"/>
      <c r="U8198" s="159"/>
    </row>
    <row r="8199" spans="20:21">
      <c r="T8199" s="159"/>
      <c r="U8199" s="159"/>
    </row>
    <row r="8200" spans="20:21">
      <c r="T8200" s="159"/>
      <c r="U8200" s="159"/>
    </row>
    <row r="8201" spans="20:21">
      <c r="T8201" s="159"/>
      <c r="U8201" s="159"/>
    </row>
    <row r="8202" spans="20:21">
      <c r="T8202" s="159"/>
      <c r="U8202" s="159"/>
    </row>
    <row r="8203" spans="20:21">
      <c r="T8203" s="159"/>
      <c r="U8203" s="159"/>
    </row>
    <row r="8204" spans="20:21">
      <c r="T8204" s="159"/>
      <c r="U8204" s="159"/>
    </row>
    <row r="8205" spans="20:21">
      <c r="T8205" s="159"/>
      <c r="U8205" s="159"/>
    </row>
    <row r="8206" spans="20:21">
      <c r="T8206" s="159"/>
      <c r="U8206" s="159"/>
    </row>
    <row r="8207" spans="20:21">
      <c r="T8207" s="159"/>
      <c r="U8207" s="159"/>
    </row>
    <row r="8208" spans="20:21">
      <c r="T8208" s="159"/>
      <c r="U8208" s="159"/>
    </row>
    <row r="8209" spans="20:21">
      <c r="T8209" s="159"/>
      <c r="U8209" s="159"/>
    </row>
    <row r="8210" spans="20:21">
      <c r="T8210" s="159"/>
      <c r="U8210" s="159"/>
    </row>
    <row r="8211" spans="20:21">
      <c r="T8211" s="159"/>
      <c r="U8211" s="159"/>
    </row>
    <row r="8212" spans="20:21">
      <c r="T8212" s="159"/>
      <c r="U8212" s="159"/>
    </row>
    <row r="8213" spans="20:21">
      <c r="T8213" s="159"/>
      <c r="U8213" s="159"/>
    </row>
    <row r="8214" spans="20:21">
      <c r="T8214" s="159"/>
      <c r="U8214" s="159"/>
    </row>
    <row r="8215" spans="20:21">
      <c r="T8215" s="159"/>
      <c r="U8215" s="159"/>
    </row>
    <row r="8216" spans="20:21">
      <c r="T8216" s="159"/>
      <c r="U8216" s="159"/>
    </row>
    <row r="8217" spans="20:21">
      <c r="T8217" s="159"/>
      <c r="U8217" s="159"/>
    </row>
    <row r="8218" spans="20:21">
      <c r="T8218" s="159"/>
      <c r="U8218" s="159"/>
    </row>
    <row r="8219" spans="20:21">
      <c r="T8219" s="159"/>
      <c r="U8219" s="159"/>
    </row>
    <row r="8220" spans="20:21">
      <c r="T8220" s="159"/>
      <c r="U8220" s="159"/>
    </row>
    <row r="8221" spans="20:21">
      <c r="T8221" s="159"/>
      <c r="U8221" s="159"/>
    </row>
    <row r="8222" spans="20:21">
      <c r="T8222" s="159"/>
      <c r="U8222" s="159"/>
    </row>
    <row r="8223" spans="20:21">
      <c r="T8223" s="159"/>
      <c r="U8223" s="159"/>
    </row>
    <row r="8224" spans="20:21">
      <c r="T8224" s="159"/>
      <c r="U8224" s="159"/>
    </row>
    <row r="8225" spans="20:21">
      <c r="T8225" s="159"/>
      <c r="U8225" s="159"/>
    </row>
    <row r="8226" spans="20:21">
      <c r="T8226" s="159"/>
      <c r="U8226" s="159"/>
    </row>
    <row r="8227" spans="20:21">
      <c r="T8227" s="159"/>
      <c r="U8227" s="159"/>
    </row>
    <row r="8228" spans="20:21">
      <c r="T8228" s="159"/>
      <c r="U8228" s="159"/>
    </row>
    <row r="8229" spans="20:21">
      <c r="T8229" s="159"/>
      <c r="U8229" s="159"/>
    </row>
    <row r="8230" spans="20:21">
      <c r="T8230" s="159"/>
      <c r="U8230" s="159"/>
    </row>
    <row r="8231" spans="20:21">
      <c r="T8231" s="159"/>
      <c r="U8231" s="159"/>
    </row>
    <row r="8232" spans="20:21">
      <c r="T8232" s="159"/>
      <c r="U8232" s="159"/>
    </row>
    <row r="8233" spans="20:21">
      <c r="T8233" s="159"/>
      <c r="U8233" s="159"/>
    </row>
    <row r="8234" spans="20:21">
      <c r="T8234" s="159"/>
      <c r="U8234" s="159"/>
    </row>
    <row r="8235" spans="20:21">
      <c r="T8235" s="159"/>
      <c r="U8235" s="159"/>
    </row>
    <row r="8236" spans="20:21">
      <c r="T8236" s="159"/>
      <c r="U8236" s="159"/>
    </row>
    <row r="8237" spans="20:21">
      <c r="T8237" s="159"/>
      <c r="U8237" s="159"/>
    </row>
    <row r="8238" spans="20:21">
      <c r="T8238" s="159"/>
      <c r="U8238" s="159"/>
    </row>
    <row r="8239" spans="20:21">
      <c r="T8239" s="159"/>
      <c r="U8239" s="159"/>
    </row>
    <row r="8240" spans="20:21">
      <c r="T8240" s="159"/>
      <c r="U8240" s="159"/>
    </row>
    <row r="8241" spans="20:21">
      <c r="T8241" s="159"/>
      <c r="U8241" s="159"/>
    </row>
    <row r="8242" spans="20:21">
      <c r="T8242" s="159"/>
      <c r="U8242" s="159"/>
    </row>
    <row r="8243" spans="20:21">
      <c r="T8243" s="159"/>
      <c r="U8243" s="159"/>
    </row>
    <row r="8244" spans="20:21">
      <c r="T8244" s="159"/>
      <c r="U8244" s="159"/>
    </row>
    <row r="8245" spans="20:21">
      <c r="T8245" s="159"/>
      <c r="U8245" s="159"/>
    </row>
    <row r="8246" spans="20:21">
      <c r="T8246" s="159"/>
      <c r="U8246" s="159"/>
    </row>
    <row r="8247" spans="20:21">
      <c r="T8247" s="159"/>
      <c r="U8247" s="159"/>
    </row>
    <row r="8248" spans="20:21">
      <c r="T8248" s="159"/>
      <c r="U8248" s="159"/>
    </row>
    <row r="8249" spans="20:21">
      <c r="T8249" s="159"/>
      <c r="U8249" s="159"/>
    </row>
    <row r="8250" spans="20:21">
      <c r="T8250" s="159"/>
      <c r="U8250" s="159"/>
    </row>
    <row r="8251" spans="20:21">
      <c r="T8251" s="159"/>
      <c r="U8251" s="159"/>
    </row>
    <row r="8252" spans="20:21">
      <c r="T8252" s="159"/>
      <c r="U8252" s="159"/>
    </row>
    <row r="8253" spans="20:21">
      <c r="T8253" s="159"/>
      <c r="U8253" s="159"/>
    </row>
    <row r="8254" spans="20:21">
      <c r="T8254" s="159"/>
      <c r="U8254" s="159"/>
    </row>
    <row r="8255" spans="20:21">
      <c r="T8255" s="159"/>
      <c r="U8255" s="159"/>
    </row>
    <row r="8256" spans="20:21">
      <c r="T8256" s="159"/>
      <c r="U8256" s="159"/>
    </row>
    <row r="8257" spans="20:21">
      <c r="T8257" s="159"/>
      <c r="U8257" s="159"/>
    </row>
    <row r="8258" spans="20:21">
      <c r="T8258" s="159"/>
      <c r="U8258" s="159"/>
    </row>
    <row r="8259" spans="20:21">
      <c r="T8259" s="159"/>
      <c r="U8259" s="159"/>
    </row>
    <row r="8260" spans="20:21">
      <c r="T8260" s="159"/>
      <c r="U8260" s="159"/>
    </row>
    <row r="8261" spans="20:21">
      <c r="T8261" s="159"/>
      <c r="U8261" s="159"/>
    </row>
    <row r="8262" spans="20:21">
      <c r="T8262" s="159"/>
      <c r="U8262" s="159"/>
    </row>
    <row r="8263" spans="20:21">
      <c r="T8263" s="159"/>
      <c r="U8263" s="159"/>
    </row>
    <row r="8264" spans="20:21">
      <c r="T8264" s="159"/>
      <c r="U8264" s="159"/>
    </row>
    <row r="8265" spans="20:21">
      <c r="T8265" s="159"/>
      <c r="U8265" s="159"/>
    </row>
    <row r="8266" spans="20:21">
      <c r="T8266" s="159"/>
      <c r="U8266" s="159"/>
    </row>
    <row r="8267" spans="20:21">
      <c r="T8267" s="159"/>
      <c r="U8267" s="159"/>
    </row>
    <row r="8268" spans="20:21">
      <c r="T8268" s="159"/>
      <c r="U8268" s="159"/>
    </row>
    <row r="8269" spans="20:21">
      <c r="T8269" s="159"/>
      <c r="U8269" s="159"/>
    </row>
    <row r="8270" spans="20:21">
      <c r="T8270" s="159"/>
      <c r="U8270" s="159"/>
    </row>
    <row r="8271" spans="20:21">
      <c r="T8271" s="159"/>
      <c r="U8271" s="159"/>
    </row>
    <row r="8272" spans="20:21">
      <c r="T8272" s="159"/>
      <c r="U8272" s="159"/>
    </row>
    <row r="8273" spans="20:21">
      <c r="T8273" s="159"/>
      <c r="U8273" s="159"/>
    </row>
    <row r="8274" spans="20:21">
      <c r="T8274" s="159"/>
      <c r="U8274" s="159"/>
    </row>
    <row r="8275" spans="20:21">
      <c r="T8275" s="159"/>
      <c r="U8275" s="159"/>
    </row>
    <row r="8276" spans="20:21">
      <c r="T8276" s="159"/>
      <c r="U8276" s="159"/>
    </row>
    <row r="8277" spans="20:21">
      <c r="T8277" s="159"/>
      <c r="U8277" s="159"/>
    </row>
    <row r="8278" spans="20:21">
      <c r="T8278" s="159"/>
      <c r="U8278" s="159"/>
    </row>
    <row r="8279" spans="20:21">
      <c r="T8279" s="159"/>
      <c r="U8279" s="159"/>
    </row>
    <row r="8280" spans="20:21">
      <c r="T8280" s="159"/>
      <c r="U8280" s="159"/>
    </row>
    <row r="8281" spans="20:21">
      <c r="T8281" s="159"/>
      <c r="U8281" s="159"/>
    </row>
    <row r="8282" spans="20:21">
      <c r="T8282" s="159"/>
      <c r="U8282" s="159"/>
    </row>
    <row r="8283" spans="20:21">
      <c r="T8283" s="159"/>
      <c r="U8283" s="159"/>
    </row>
    <row r="8284" spans="20:21">
      <c r="T8284" s="159"/>
      <c r="U8284" s="159"/>
    </row>
    <row r="8285" spans="20:21">
      <c r="T8285" s="159"/>
      <c r="U8285" s="159"/>
    </row>
    <row r="8286" spans="20:21">
      <c r="T8286" s="159"/>
      <c r="U8286" s="159"/>
    </row>
    <row r="8287" spans="20:21">
      <c r="T8287" s="159"/>
      <c r="U8287" s="159"/>
    </row>
    <row r="8288" spans="20:21">
      <c r="T8288" s="159"/>
      <c r="U8288" s="159"/>
    </row>
    <row r="8289" spans="20:21">
      <c r="T8289" s="159"/>
      <c r="U8289" s="159"/>
    </row>
    <row r="8290" spans="20:21">
      <c r="T8290" s="159"/>
      <c r="U8290" s="159"/>
    </row>
    <row r="8291" spans="20:21">
      <c r="T8291" s="159"/>
      <c r="U8291" s="159"/>
    </row>
    <row r="8292" spans="20:21">
      <c r="T8292" s="159"/>
      <c r="U8292" s="159"/>
    </row>
    <row r="8293" spans="20:21">
      <c r="T8293" s="159"/>
      <c r="U8293" s="159"/>
    </row>
    <row r="8294" spans="20:21">
      <c r="T8294" s="159"/>
      <c r="U8294" s="159"/>
    </row>
    <row r="8295" spans="20:21">
      <c r="T8295" s="159"/>
      <c r="U8295" s="159"/>
    </row>
    <row r="8296" spans="20:21">
      <c r="T8296" s="159"/>
      <c r="U8296" s="159"/>
    </row>
    <row r="8297" spans="20:21">
      <c r="T8297" s="159"/>
      <c r="U8297" s="159"/>
    </row>
    <row r="8298" spans="20:21">
      <c r="T8298" s="159"/>
      <c r="U8298" s="159"/>
    </row>
    <row r="8299" spans="20:21">
      <c r="T8299" s="159"/>
      <c r="U8299" s="159"/>
    </row>
    <row r="8300" spans="20:21">
      <c r="T8300" s="159"/>
      <c r="U8300" s="159"/>
    </row>
    <row r="8301" spans="20:21">
      <c r="T8301" s="159"/>
      <c r="U8301" s="159"/>
    </row>
    <row r="8302" spans="20:21">
      <c r="T8302" s="159"/>
      <c r="U8302" s="159"/>
    </row>
    <row r="8303" spans="20:21">
      <c r="T8303" s="159"/>
      <c r="U8303" s="159"/>
    </row>
    <row r="8304" spans="20:21">
      <c r="T8304" s="159"/>
      <c r="U8304" s="159"/>
    </row>
    <row r="8305" spans="20:21">
      <c r="T8305" s="159"/>
      <c r="U8305" s="159"/>
    </row>
    <row r="8306" spans="20:21">
      <c r="T8306" s="159"/>
      <c r="U8306" s="159"/>
    </row>
    <row r="8307" spans="20:21">
      <c r="T8307" s="159"/>
      <c r="U8307" s="159"/>
    </row>
    <row r="8308" spans="20:21">
      <c r="T8308" s="159"/>
      <c r="U8308" s="159"/>
    </row>
    <row r="8309" spans="20:21">
      <c r="T8309" s="159"/>
      <c r="U8309" s="159"/>
    </row>
    <row r="8310" spans="20:21">
      <c r="T8310" s="159"/>
      <c r="U8310" s="159"/>
    </row>
    <row r="8311" spans="20:21">
      <c r="T8311" s="159"/>
      <c r="U8311" s="159"/>
    </row>
    <row r="8312" spans="20:21">
      <c r="T8312" s="159"/>
      <c r="U8312" s="159"/>
    </row>
    <row r="8313" spans="20:21">
      <c r="T8313" s="159"/>
      <c r="U8313" s="159"/>
    </row>
    <row r="8314" spans="20:21">
      <c r="T8314" s="159"/>
      <c r="U8314" s="159"/>
    </row>
    <row r="8315" spans="20:21">
      <c r="T8315" s="159"/>
      <c r="U8315" s="159"/>
    </row>
    <row r="8316" spans="20:21">
      <c r="T8316" s="159"/>
      <c r="U8316" s="159"/>
    </row>
    <row r="8317" spans="20:21">
      <c r="T8317" s="159"/>
      <c r="U8317" s="159"/>
    </row>
    <row r="8318" spans="20:21">
      <c r="T8318" s="159"/>
      <c r="U8318" s="159"/>
    </row>
    <row r="8319" spans="20:21">
      <c r="T8319" s="159"/>
      <c r="U8319" s="159"/>
    </row>
    <row r="8320" spans="20:21">
      <c r="T8320" s="159"/>
      <c r="U8320" s="159"/>
    </row>
    <row r="8321" spans="20:21">
      <c r="T8321" s="159"/>
      <c r="U8321" s="159"/>
    </row>
    <row r="8322" spans="20:21">
      <c r="T8322" s="159"/>
      <c r="U8322" s="159"/>
    </row>
    <row r="8323" spans="20:21">
      <c r="T8323" s="159"/>
      <c r="U8323" s="159"/>
    </row>
    <row r="8324" spans="20:21">
      <c r="T8324" s="159"/>
      <c r="U8324" s="159"/>
    </row>
    <row r="8325" spans="20:21">
      <c r="T8325" s="159"/>
      <c r="U8325" s="159"/>
    </row>
    <row r="8326" spans="20:21">
      <c r="T8326" s="159"/>
      <c r="U8326" s="159"/>
    </row>
    <row r="8327" spans="20:21">
      <c r="T8327" s="159"/>
      <c r="U8327" s="159"/>
    </row>
    <row r="8328" spans="20:21">
      <c r="T8328" s="159"/>
      <c r="U8328" s="159"/>
    </row>
    <row r="8329" spans="20:21">
      <c r="T8329" s="159"/>
      <c r="U8329" s="159"/>
    </row>
    <row r="8330" spans="20:21">
      <c r="T8330" s="159"/>
      <c r="U8330" s="159"/>
    </row>
    <row r="8331" spans="20:21">
      <c r="T8331" s="159"/>
      <c r="U8331" s="159"/>
    </row>
    <row r="8332" spans="20:21">
      <c r="T8332" s="159"/>
      <c r="U8332" s="159"/>
    </row>
    <row r="8333" spans="20:21">
      <c r="T8333" s="159"/>
      <c r="U8333" s="159"/>
    </row>
    <row r="8334" spans="20:21">
      <c r="T8334" s="159"/>
      <c r="U8334" s="159"/>
    </row>
    <row r="8335" spans="20:21">
      <c r="T8335" s="159"/>
      <c r="U8335" s="159"/>
    </row>
    <row r="8336" spans="20:21">
      <c r="T8336" s="159"/>
      <c r="U8336" s="159"/>
    </row>
    <row r="8337" spans="20:21">
      <c r="T8337" s="159"/>
      <c r="U8337" s="159"/>
    </row>
    <row r="8338" spans="20:21">
      <c r="T8338" s="159"/>
      <c r="U8338" s="159"/>
    </row>
    <row r="8339" spans="20:21">
      <c r="T8339" s="159"/>
      <c r="U8339" s="159"/>
    </row>
    <row r="8340" spans="20:21">
      <c r="T8340" s="159"/>
      <c r="U8340" s="159"/>
    </row>
    <row r="8341" spans="20:21">
      <c r="T8341" s="159"/>
      <c r="U8341" s="159"/>
    </row>
    <row r="8342" spans="20:21">
      <c r="T8342" s="159"/>
      <c r="U8342" s="159"/>
    </row>
    <row r="8343" spans="20:21">
      <c r="T8343" s="159"/>
      <c r="U8343" s="159"/>
    </row>
    <row r="8344" spans="20:21">
      <c r="T8344" s="159"/>
      <c r="U8344" s="159"/>
    </row>
    <row r="8345" spans="20:21">
      <c r="T8345" s="159"/>
      <c r="U8345" s="159"/>
    </row>
    <row r="8346" spans="20:21">
      <c r="T8346" s="159"/>
      <c r="U8346" s="159"/>
    </row>
    <row r="8347" spans="20:21">
      <c r="T8347" s="159"/>
      <c r="U8347" s="159"/>
    </row>
    <row r="8348" spans="20:21">
      <c r="T8348" s="159"/>
      <c r="U8348" s="159"/>
    </row>
    <row r="8349" spans="20:21">
      <c r="T8349" s="159"/>
      <c r="U8349" s="159"/>
    </row>
    <row r="8350" spans="20:21">
      <c r="T8350" s="159"/>
      <c r="U8350" s="159"/>
    </row>
    <row r="8351" spans="20:21">
      <c r="T8351" s="159"/>
      <c r="U8351" s="159"/>
    </row>
    <row r="8352" spans="20:21">
      <c r="T8352" s="159"/>
      <c r="U8352" s="159"/>
    </row>
    <row r="8353" spans="20:21">
      <c r="T8353" s="159"/>
      <c r="U8353" s="159"/>
    </row>
    <row r="8354" spans="20:21">
      <c r="T8354" s="159"/>
      <c r="U8354" s="159"/>
    </row>
    <row r="8355" spans="20:21">
      <c r="T8355" s="159"/>
      <c r="U8355" s="159"/>
    </row>
    <row r="8356" spans="20:21">
      <c r="T8356" s="159"/>
      <c r="U8356" s="159"/>
    </row>
    <row r="8357" spans="20:21">
      <c r="T8357" s="159"/>
      <c r="U8357" s="159"/>
    </row>
    <row r="8358" spans="20:21">
      <c r="T8358" s="159"/>
      <c r="U8358" s="159"/>
    </row>
    <row r="8359" spans="20:21">
      <c r="T8359" s="159"/>
      <c r="U8359" s="159"/>
    </row>
    <row r="8360" spans="20:21">
      <c r="T8360" s="159"/>
      <c r="U8360" s="159"/>
    </row>
    <row r="8361" spans="20:21">
      <c r="T8361" s="159"/>
      <c r="U8361" s="159"/>
    </row>
    <row r="8362" spans="20:21">
      <c r="T8362" s="159"/>
      <c r="U8362" s="159"/>
    </row>
    <row r="8363" spans="20:21">
      <c r="T8363" s="159"/>
      <c r="U8363" s="159"/>
    </row>
    <row r="8364" spans="20:21">
      <c r="T8364" s="159"/>
      <c r="U8364" s="159"/>
    </row>
    <row r="8365" spans="20:21">
      <c r="T8365" s="159"/>
      <c r="U8365" s="159"/>
    </row>
    <row r="8366" spans="20:21">
      <c r="T8366" s="159"/>
      <c r="U8366" s="159"/>
    </row>
    <row r="8367" spans="20:21">
      <c r="T8367" s="159"/>
      <c r="U8367" s="159"/>
    </row>
    <row r="8368" spans="20:21">
      <c r="T8368" s="159"/>
      <c r="U8368" s="159"/>
    </row>
    <row r="8369" spans="20:21">
      <c r="T8369" s="159"/>
      <c r="U8369" s="159"/>
    </row>
    <row r="8370" spans="20:21">
      <c r="T8370" s="159"/>
      <c r="U8370" s="159"/>
    </row>
    <row r="8371" spans="20:21">
      <c r="T8371" s="159"/>
      <c r="U8371" s="159"/>
    </row>
    <row r="8372" spans="20:21">
      <c r="T8372" s="159"/>
      <c r="U8372" s="159"/>
    </row>
    <row r="8373" spans="20:21">
      <c r="T8373" s="159"/>
      <c r="U8373" s="159"/>
    </row>
    <row r="8374" spans="20:21">
      <c r="T8374" s="159"/>
      <c r="U8374" s="159"/>
    </row>
    <row r="8375" spans="20:21">
      <c r="T8375" s="159"/>
      <c r="U8375" s="159"/>
    </row>
    <row r="8376" spans="20:21">
      <c r="T8376" s="159"/>
      <c r="U8376" s="159"/>
    </row>
    <row r="8377" spans="20:21">
      <c r="T8377" s="159"/>
      <c r="U8377" s="159"/>
    </row>
    <row r="8378" spans="20:21">
      <c r="T8378" s="159"/>
      <c r="U8378" s="159"/>
    </row>
    <row r="8379" spans="20:21">
      <c r="T8379" s="159"/>
      <c r="U8379" s="159"/>
    </row>
    <row r="8380" spans="20:21">
      <c r="T8380" s="159"/>
      <c r="U8380" s="159"/>
    </row>
    <row r="8381" spans="20:21">
      <c r="T8381" s="159"/>
      <c r="U8381" s="159"/>
    </row>
    <row r="8382" spans="20:21">
      <c r="T8382" s="159"/>
      <c r="U8382" s="159"/>
    </row>
    <row r="8383" spans="20:21">
      <c r="T8383" s="159"/>
      <c r="U8383" s="159"/>
    </row>
    <row r="8384" spans="20:21">
      <c r="T8384" s="159"/>
      <c r="U8384" s="159"/>
    </row>
    <row r="8385" spans="20:21">
      <c r="T8385" s="159"/>
      <c r="U8385" s="159"/>
    </row>
    <row r="8386" spans="20:21">
      <c r="T8386" s="159"/>
      <c r="U8386" s="159"/>
    </row>
    <row r="8387" spans="20:21">
      <c r="T8387" s="159"/>
      <c r="U8387" s="159"/>
    </row>
    <row r="8388" spans="20:21">
      <c r="T8388" s="159"/>
      <c r="U8388" s="159"/>
    </row>
    <row r="8389" spans="20:21">
      <c r="T8389" s="159"/>
      <c r="U8389" s="159"/>
    </row>
    <row r="8390" spans="20:21">
      <c r="T8390" s="159"/>
      <c r="U8390" s="159"/>
    </row>
    <row r="8391" spans="20:21">
      <c r="T8391" s="159"/>
      <c r="U8391" s="159"/>
    </row>
    <row r="8392" spans="20:21">
      <c r="T8392" s="159"/>
      <c r="U8392" s="159"/>
    </row>
    <row r="8393" spans="20:21">
      <c r="T8393" s="159"/>
      <c r="U8393" s="159"/>
    </row>
    <row r="8394" spans="20:21">
      <c r="T8394" s="159"/>
      <c r="U8394" s="159"/>
    </row>
    <row r="8395" spans="20:21">
      <c r="T8395" s="159"/>
      <c r="U8395" s="159"/>
    </row>
    <row r="8396" spans="20:21">
      <c r="T8396" s="159"/>
      <c r="U8396" s="159"/>
    </row>
    <row r="8397" spans="20:21">
      <c r="T8397" s="159"/>
      <c r="U8397" s="159"/>
    </row>
    <row r="8398" spans="20:21">
      <c r="T8398" s="159"/>
      <c r="U8398" s="159"/>
    </row>
    <row r="8399" spans="20:21">
      <c r="T8399" s="159"/>
      <c r="U8399" s="159"/>
    </row>
    <row r="8400" spans="20:21">
      <c r="T8400" s="159"/>
      <c r="U8400" s="159"/>
    </row>
    <row r="8401" spans="20:21">
      <c r="T8401" s="159"/>
      <c r="U8401" s="159"/>
    </row>
    <row r="8402" spans="20:21">
      <c r="T8402" s="159"/>
      <c r="U8402" s="159"/>
    </row>
    <row r="8403" spans="20:21">
      <c r="T8403" s="159"/>
      <c r="U8403" s="159"/>
    </row>
    <row r="8404" spans="20:21">
      <c r="T8404" s="159"/>
      <c r="U8404" s="159"/>
    </row>
    <row r="8405" spans="20:21">
      <c r="T8405" s="159"/>
      <c r="U8405" s="159"/>
    </row>
    <row r="8406" spans="20:21">
      <c r="T8406" s="159"/>
      <c r="U8406" s="159"/>
    </row>
    <row r="8407" spans="20:21">
      <c r="T8407" s="159"/>
      <c r="U8407" s="159"/>
    </row>
    <row r="8408" spans="20:21">
      <c r="T8408" s="159"/>
      <c r="U8408" s="159"/>
    </row>
    <row r="8409" spans="20:21">
      <c r="T8409" s="159"/>
      <c r="U8409" s="159"/>
    </row>
    <row r="8410" spans="20:21">
      <c r="T8410" s="159"/>
      <c r="U8410" s="159"/>
    </row>
    <row r="8411" spans="20:21">
      <c r="T8411" s="159"/>
      <c r="U8411" s="159"/>
    </row>
    <row r="8412" spans="20:21">
      <c r="T8412" s="159"/>
      <c r="U8412" s="159"/>
    </row>
    <row r="8413" spans="20:21">
      <c r="T8413" s="159"/>
      <c r="U8413" s="159"/>
    </row>
    <row r="8414" spans="20:21">
      <c r="T8414" s="159"/>
      <c r="U8414" s="159"/>
    </row>
    <row r="8415" spans="20:21">
      <c r="T8415" s="159"/>
      <c r="U8415" s="159"/>
    </row>
    <row r="8416" spans="20:21">
      <c r="T8416" s="159"/>
      <c r="U8416" s="159"/>
    </row>
    <row r="8417" spans="20:21">
      <c r="T8417" s="159"/>
      <c r="U8417" s="159"/>
    </row>
    <row r="8418" spans="20:21">
      <c r="T8418" s="159"/>
      <c r="U8418" s="159"/>
    </row>
    <row r="8419" spans="20:21">
      <c r="T8419" s="159"/>
      <c r="U8419" s="159"/>
    </row>
    <row r="8420" spans="20:21">
      <c r="T8420" s="159"/>
      <c r="U8420" s="159"/>
    </row>
    <row r="8421" spans="20:21">
      <c r="T8421" s="159"/>
      <c r="U8421" s="159"/>
    </row>
    <row r="8422" spans="20:21">
      <c r="T8422" s="159"/>
      <c r="U8422" s="159"/>
    </row>
    <row r="8423" spans="20:21">
      <c r="T8423" s="159"/>
      <c r="U8423" s="159"/>
    </row>
    <row r="8424" spans="20:21">
      <c r="T8424" s="159"/>
      <c r="U8424" s="159"/>
    </row>
    <row r="8425" spans="20:21">
      <c r="T8425" s="159"/>
      <c r="U8425" s="159"/>
    </row>
    <row r="8426" spans="20:21">
      <c r="T8426" s="159"/>
      <c r="U8426" s="159"/>
    </row>
    <row r="8427" spans="20:21">
      <c r="T8427" s="159"/>
      <c r="U8427" s="159"/>
    </row>
    <row r="8428" spans="20:21">
      <c r="T8428" s="159"/>
      <c r="U8428" s="159"/>
    </row>
    <row r="8429" spans="20:21">
      <c r="T8429" s="159"/>
      <c r="U8429" s="159"/>
    </row>
    <row r="8430" spans="20:21">
      <c r="T8430" s="159"/>
      <c r="U8430" s="159"/>
    </row>
    <row r="8431" spans="20:21">
      <c r="T8431" s="159"/>
      <c r="U8431" s="159"/>
    </row>
    <row r="8432" spans="20:21">
      <c r="T8432" s="159"/>
      <c r="U8432" s="159"/>
    </row>
    <row r="8433" spans="20:21">
      <c r="T8433" s="159"/>
      <c r="U8433" s="159"/>
    </row>
    <row r="8434" spans="20:21">
      <c r="T8434" s="159"/>
      <c r="U8434" s="159"/>
    </row>
    <row r="8435" spans="20:21">
      <c r="T8435" s="159"/>
      <c r="U8435" s="159"/>
    </row>
    <row r="8436" spans="20:21">
      <c r="T8436" s="159"/>
      <c r="U8436" s="159"/>
    </row>
    <row r="8437" spans="20:21">
      <c r="T8437" s="159"/>
      <c r="U8437" s="159"/>
    </row>
    <row r="8438" spans="20:21">
      <c r="T8438" s="159"/>
      <c r="U8438" s="159"/>
    </row>
    <row r="8439" spans="20:21">
      <c r="T8439" s="159"/>
      <c r="U8439" s="159"/>
    </row>
    <row r="8440" spans="20:21">
      <c r="T8440" s="159"/>
      <c r="U8440" s="159"/>
    </row>
    <row r="8441" spans="20:21">
      <c r="T8441" s="159"/>
      <c r="U8441" s="159"/>
    </row>
    <row r="8442" spans="20:21">
      <c r="T8442" s="159"/>
      <c r="U8442" s="159"/>
    </row>
    <row r="8443" spans="20:21">
      <c r="T8443" s="159"/>
      <c r="U8443" s="159"/>
    </row>
    <row r="8444" spans="20:21">
      <c r="T8444" s="159"/>
      <c r="U8444" s="159"/>
    </row>
    <row r="8445" spans="20:21">
      <c r="T8445" s="159"/>
      <c r="U8445" s="159"/>
    </row>
    <row r="8446" spans="20:21">
      <c r="T8446" s="159"/>
      <c r="U8446" s="159"/>
    </row>
    <row r="8447" spans="20:21">
      <c r="T8447" s="159"/>
      <c r="U8447" s="159"/>
    </row>
    <row r="8448" spans="20:21">
      <c r="T8448" s="159"/>
      <c r="U8448" s="159"/>
    </row>
    <row r="8449" spans="20:21">
      <c r="T8449" s="159"/>
      <c r="U8449" s="159"/>
    </row>
    <row r="8450" spans="20:21">
      <c r="T8450" s="159"/>
      <c r="U8450" s="159"/>
    </row>
    <row r="8451" spans="20:21">
      <c r="T8451" s="159"/>
      <c r="U8451" s="159"/>
    </row>
    <row r="8452" spans="20:21">
      <c r="T8452" s="159"/>
      <c r="U8452" s="159"/>
    </row>
    <row r="8453" spans="20:21">
      <c r="T8453" s="159"/>
      <c r="U8453" s="159"/>
    </row>
    <row r="8454" spans="20:21">
      <c r="T8454" s="159"/>
      <c r="U8454" s="159"/>
    </row>
    <row r="8455" spans="20:21">
      <c r="T8455" s="159"/>
      <c r="U8455" s="159"/>
    </row>
    <row r="8456" spans="20:21">
      <c r="T8456" s="159"/>
      <c r="U8456" s="159"/>
    </row>
    <row r="8457" spans="20:21">
      <c r="T8457" s="159"/>
      <c r="U8457" s="159"/>
    </row>
    <row r="8458" spans="20:21">
      <c r="T8458" s="159"/>
      <c r="U8458" s="159"/>
    </row>
    <row r="8459" spans="20:21">
      <c r="T8459" s="159"/>
      <c r="U8459" s="159"/>
    </row>
    <row r="8460" spans="20:21">
      <c r="T8460" s="159"/>
      <c r="U8460" s="159"/>
    </row>
    <row r="8461" spans="20:21">
      <c r="T8461" s="159"/>
      <c r="U8461" s="159"/>
    </row>
    <row r="8462" spans="20:21">
      <c r="T8462" s="159"/>
      <c r="U8462" s="159"/>
    </row>
    <row r="8463" spans="20:21">
      <c r="T8463" s="159"/>
      <c r="U8463" s="159"/>
    </row>
    <row r="8464" spans="20:21">
      <c r="T8464" s="159"/>
      <c r="U8464" s="159"/>
    </row>
    <row r="8465" spans="20:21">
      <c r="T8465" s="159"/>
      <c r="U8465" s="159"/>
    </row>
    <row r="8466" spans="20:21">
      <c r="T8466" s="159"/>
      <c r="U8466" s="159"/>
    </row>
    <row r="8467" spans="20:21">
      <c r="T8467" s="159"/>
      <c r="U8467" s="159"/>
    </row>
    <row r="8468" spans="20:21">
      <c r="T8468" s="159"/>
      <c r="U8468" s="159"/>
    </row>
    <row r="8469" spans="20:21">
      <c r="T8469" s="159"/>
      <c r="U8469" s="159"/>
    </row>
    <row r="8470" spans="20:21">
      <c r="T8470" s="159"/>
      <c r="U8470" s="159"/>
    </row>
    <row r="8471" spans="20:21">
      <c r="T8471" s="159"/>
      <c r="U8471" s="159"/>
    </row>
    <row r="8472" spans="20:21">
      <c r="T8472" s="159"/>
      <c r="U8472" s="159"/>
    </row>
    <row r="8473" spans="20:21">
      <c r="T8473" s="159"/>
      <c r="U8473" s="159"/>
    </row>
    <row r="8474" spans="20:21">
      <c r="T8474" s="159"/>
      <c r="U8474" s="159"/>
    </row>
    <row r="8475" spans="20:21">
      <c r="T8475" s="159"/>
      <c r="U8475" s="159"/>
    </row>
    <row r="8476" spans="20:21">
      <c r="T8476" s="159"/>
      <c r="U8476" s="159"/>
    </row>
    <row r="8477" spans="20:21">
      <c r="T8477" s="159"/>
      <c r="U8477" s="159"/>
    </row>
    <row r="8478" spans="20:21">
      <c r="T8478" s="159"/>
      <c r="U8478" s="159"/>
    </row>
    <row r="8479" spans="20:21">
      <c r="T8479" s="159"/>
      <c r="U8479" s="159"/>
    </row>
    <row r="8480" spans="20:21">
      <c r="T8480" s="159"/>
      <c r="U8480" s="159"/>
    </row>
    <row r="8481" spans="20:21">
      <c r="T8481" s="159"/>
      <c r="U8481" s="159"/>
    </row>
    <row r="8482" spans="20:21">
      <c r="T8482" s="159"/>
      <c r="U8482" s="159"/>
    </row>
    <row r="8483" spans="20:21">
      <c r="T8483" s="159"/>
      <c r="U8483" s="159"/>
    </row>
    <row r="8484" spans="20:21">
      <c r="T8484" s="159"/>
      <c r="U8484" s="159"/>
    </row>
    <row r="8485" spans="20:21">
      <c r="T8485" s="159"/>
      <c r="U8485" s="159"/>
    </row>
    <row r="8486" spans="20:21">
      <c r="T8486" s="159"/>
      <c r="U8486" s="159"/>
    </row>
    <row r="8487" spans="20:21">
      <c r="T8487" s="159"/>
      <c r="U8487" s="159"/>
    </row>
    <row r="8488" spans="20:21">
      <c r="T8488" s="159"/>
      <c r="U8488" s="159"/>
    </row>
    <row r="8489" spans="20:21">
      <c r="T8489" s="159"/>
      <c r="U8489" s="159"/>
    </row>
    <row r="8490" spans="20:21">
      <c r="T8490" s="159"/>
      <c r="U8490" s="159"/>
    </row>
    <row r="8491" spans="20:21">
      <c r="T8491" s="159"/>
      <c r="U8491" s="159"/>
    </row>
    <row r="8492" spans="20:21">
      <c r="T8492" s="159"/>
      <c r="U8492" s="159"/>
    </row>
    <row r="8493" spans="20:21">
      <c r="T8493" s="159"/>
      <c r="U8493" s="159"/>
    </row>
    <row r="8494" spans="20:21">
      <c r="T8494" s="159"/>
      <c r="U8494" s="159"/>
    </row>
    <row r="8495" spans="20:21">
      <c r="T8495" s="159"/>
      <c r="U8495" s="159"/>
    </row>
    <row r="8496" spans="20:21">
      <c r="T8496" s="159"/>
      <c r="U8496" s="159"/>
    </row>
    <row r="8497" spans="20:21">
      <c r="T8497" s="159"/>
      <c r="U8497" s="159"/>
    </row>
    <row r="8498" spans="20:21">
      <c r="T8498" s="159"/>
      <c r="U8498" s="159"/>
    </row>
    <row r="8499" spans="20:21">
      <c r="T8499" s="159"/>
      <c r="U8499" s="159"/>
    </row>
    <row r="8500" spans="20:21">
      <c r="T8500" s="159"/>
      <c r="U8500" s="159"/>
    </row>
    <row r="8501" spans="20:21">
      <c r="T8501" s="159"/>
      <c r="U8501" s="159"/>
    </row>
    <row r="8502" spans="20:21">
      <c r="T8502" s="159"/>
      <c r="U8502" s="159"/>
    </row>
    <row r="8503" spans="20:21">
      <c r="T8503" s="159"/>
      <c r="U8503" s="159"/>
    </row>
    <row r="8504" spans="20:21">
      <c r="T8504" s="159"/>
      <c r="U8504" s="159"/>
    </row>
    <row r="8505" spans="20:21">
      <c r="T8505" s="159"/>
      <c r="U8505" s="159"/>
    </row>
    <row r="8506" spans="20:21">
      <c r="T8506" s="159"/>
      <c r="U8506" s="159"/>
    </row>
    <row r="8507" spans="20:21">
      <c r="T8507" s="159"/>
      <c r="U8507" s="159"/>
    </row>
    <row r="8508" spans="20:21">
      <c r="T8508" s="159"/>
      <c r="U8508" s="159"/>
    </row>
    <row r="8509" spans="20:21">
      <c r="T8509" s="159"/>
      <c r="U8509" s="159"/>
    </row>
    <row r="8510" spans="20:21">
      <c r="T8510" s="159"/>
      <c r="U8510" s="159"/>
    </row>
    <row r="8511" spans="20:21">
      <c r="T8511" s="159"/>
      <c r="U8511" s="159"/>
    </row>
    <row r="8512" spans="20:21">
      <c r="T8512" s="159"/>
      <c r="U8512" s="159"/>
    </row>
    <row r="8513" spans="20:21">
      <c r="T8513" s="159"/>
      <c r="U8513" s="159"/>
    </row>
    <row r="8514" spans="20:21">
      <c r="T8514" s="159"/>
      <c r="U8514" s="159"/>
    </row>
    <row r="8515" spans="20:21">
      <c r="T8515" s="159"/>
      <c r="U8515" s="159"/>
    </row>
    <row r="8516" spans="20:21">
      <c r="T8516" s="159"/>
      <c r="U8516" s="159"/>
    </row>
    <row r="8517" spans="20:21">
      <c r="T8517" s="159"/>
      <c r="U8517" s="159"/>
    </row>
    <row r="8518" spans="20:21">
      <c r="T8518" s="159"/>
      <c r="U8518" s="159"/>
    </row>
    <row r="8519" spans="20:21">
      <c r="T8519" s="159"/>
      <c r="U8519" s="159"/>
    </row>
    <row r="8520" spans="20:21">
      <c r="T8520" s="159"/>
      <c r="U8520" s="159"/>
    </row>
    <row r="8521" spans="20:21">
      <c r="T8521" s="159"/>
      <c r="U8521" s="159"/>
    </row>
    <row r="8522" spans="20:21">
      <c r="T8522" s="159"/>
      <c r="U8522" s="159"/>
    </row>
    <row r="8523" spans="20:21">
      <c r="T8523" s="159"/>
      <c r="U8523" s="159"/>
    </row>
    <row r="8524" spans="20:21">
      <c r="T8524" s="159"/>
      <c r="U8524" s="159"/>
    </row>
    <row r="8525" spans="20:21">
      <c r="T8525" s="159"/>
      <c r="U8525" s="159"/>
    </row>
    <row r="8526" spans="20:21">
      <c r="T8526" s="159"/>
      <c r="U8526" s="159"/>
    </row>
    <row r="8527" spans="20:21">
      <c r="T8527" s="159"/>
      <c r="U8527" s="159"/>
    </row>
    <row r="8528" spans="20:21">
      <c r="T8528" s="159"/>
      <c r="U8528" s="159"/>
    </row>
    <row r="8529" spans="20:21">
      <c r="T8529" s="159"/>
      <c r="U8529" s="159"/>
    </row>
    <row r="8530" spans="20:21">
      <c r="T8530" s="159"/>
      <c r="U8530" s="159"/>
    </row>
    <row r="8531" spans="20:21">
      <c r="T8531" s="159"/>
      <c r="U8531" s="159"/>
    </row>
    <row r="8532" spans="20:21">
      <c r="T8532" s="159"/>
      <c r="U8532" s="159"/>
    </row>
    <row r="8533" spans="20:21">
      <c r="T8533" s="159"/>
      <c r="U8533" s="159"/>
    </row>
    <row r="8534" spans="20:21">
      <c r="T8534" s="159"/>
      <c r="U8534" s="159"/>
    </row>
    <row r="8535" spans="20:21">
      <c r="T8535" s="159"/>
      <c r="U8535" s="159"/>
    </row>
    <row r="8536" spans="20:21">
      <c r="T8536" s="159"/>
      <c r="U8536" s="159"/>
    </row>
    <row r="8537" spans="20:21">
      <c r="T8537" s="159"/>
      <c r="U8537" s="159"/>
    </row>
    <row r="8538" spans="20:21">
      <c r="T8538" s="159"/>
      <c r="U8538" s="159"/>
    </row>
    <row r="8539" spans="20:21">
      <c r="T8539" s="159"/>
      <c r="U8539" s="159"/>
    </row>
    <row r="8540" spans="20:21">
      <c r="T8540" s="159"/>
      <c r="U8540" s="159"/>
    </row>
    <row r="8541" spans="20:21">
      <c r="T8541" s="159"/>
      <c r="U8541" s="159"/>
    </row>
    <row r="8542" spans="20:21">
      <c r="T8542" s="159"/>
      <c r="U8542" s="159"/>
    </row>
    <row r="8543" spans="20:21">
      <c r="T8543" s="159"/>
      <c r="U8543" s="159"/>
    </row>
    <row r="8544" spans="20:21">
      <c r="T8544" s="159"/>
      <c r="U8544" s="159"/>
    </row>
    <row r="8545" spans="20:21">
      <c r="T8545" s="159"/>
      <c r="U8545" s="159"/>
    </row>
    <row r="8546" spans="20:21">
      <c r="T8546" s="159"/>
      <c r="U8546" s="159"/>
    </row>
    <row r="8547" spans="20:21">
      <c r="T8547" s="159"/>
      <c r="U8547" s="159"/>
    </row>
    <row r="8548" spans="20:21">
      <c r="T8548" s="159"/>
      <c r="U8548" s="159"/>
    </row>
    <row r="8549" spans="20:21">
      <c r="T8549" s="159"/>
      <c r="U8549" s="159"/>
    </row>
    <row r="8550" spans="20:21">
      <c r="T8550" s="159"/>
      <c r="U8550" s="159"/>
    </row>
    <row r="8551" spans="20:21">
      <c r="T8551" s="159"/>
      <c r="U8551" s="159"/>
    </row>
    <row r="8552" spans="20:21">
      <c r="T8552" s="159"/>
      <c r="U8552" s="159"/>
    </row>
    <row r="8553" spans="20:21">
      <c r="T8553" s="159"/>
      <c r="U8553" s="159"/>
    </row>
    <row r="8554" spans="20:21">
      <c r="T8554" s="159"/>
      <c r="U8554" s="159"/>
    </row>
    <row r="8555" spans="20:21">
      <c r="T8555" s="159"/>
      <c r="U8555" s="159"/>
    </row>
    <row r="8556" spans="20:21">
      <c r="T8556" s="159"/>
      <c r="U8556" s="159"/>
    </row>
    <row r="8557" spans="20:21">
      <c r="T8557" s="159"/>
      <c r="U8557" s="159"/>
    </row>
    <row r="8558" spans="20:21">
      <c r="T8558" s="159"/>
      <c r="U8558" s="159"/>
    </row>
    <row r="8559" spans="20:21">
      <c r="T8559" s="159"/>
      <c r="U8559" s="159"/>
    </row>
    <row r="8560" spans="20:21">
      <c r="T8560" s="159"/>
      <c r="U8560" s="159"/>
    </row>
    <row r="8561" spans="20:21">
      <c r="T8561" s="159"/>
      <c r="U8561" s="159"/>
    </row>
    <row r="8562" spans="20:21">
      <c r="T8562" s="159"/>
      <c r="U8562" s="159"/>
    </row>
    <row r="8563" spans="20:21">
      <c r="T8563" s="159"/>
      <c r="U8563" s="159"/>
    </row>
    <row r="8564" spans="20:21">
      <c r="T8564" s="159"/>
      <c r="U8564" s="159"/>
    </row>
    <row r="8565" spans="20:21">
      <c r="T8565" s="159"/>
      <c r="U8565" s="159"/>
    </row>
    <row r="8566" spans="20:21">
      <c r="T8566" s="159"/>
      <c r="U8566" s="159"/>
    </row>
    <row r="8567" spans="20:21">
      <c r="T8567" s="159"/>
      <c r="U8567" s="159"/>
    </row>
    <row r="8568" spans="20:21">
      <c r="T8568" s="159"/>
      <c r="U8568" s="159"/>
    </row>
    <row r="8569" spans="20:21">
      <c r="T8569" s="159"/>
      <c r="U8569" s="159"/>
    </row>
    <row r="8570" spans="20:21">
      <c r="T8570" s="159"/>
      <c r="U8570" s="159"/>
    </row>
    <row r="8571" spans="20:21">
      <c r="T8571" s="159"/>
      <c r="U8571" s="159"/>
    </row>
    <row r="8572" spans="20:21">
      <c r="T8572" s="159"/>
      <c r="U8572" s="159"/>
    </row>
    <row r="8573" spans="20:21">
      <c r="T8573" s="159"/>
      <c r="U8573" s="159"/>
    </row>
    <row r="8574" spans="20:21">
      <c r="T8574" s="159"/>
      <c r="U8574" s="159"/>
    </row>
    <row r="8575" spans="20:21">
      <c r="T8575" s="159"/>
      <c r="U8575" s="159"/>
    </row>
    <row r="8576" spans="20:21">
      <c r="T8576" s="159"/>
      <c r="U8576" s="159"/>
    </row>
    <row r="8577" spans="20:21">
      <c r="T8577" s="159"/>
      <c r="U8577" s="159"/>
    </row>
    <row r="8578" spans="20:21">
      <c r="T8578" s="159"/>
      <c r="U8578" s="159"/>
    </row>
    <row r="8579" spans="20:21">
      <c r="T8579" s="159"/>
      <c r="U8579" s="159"/>
    </row>
    <row r="8580" spans="20:21">
      <c r="T8580" s="159"/>
      <c r="U8580" s="159"/>
    </row>
    <row r="8581" spans="20:21">
      <c r="T8581" s="159"/>
      <c r="U8581" s="159"/>
    </row>
    <row r="8582" spans="20:21">
      <c r="T8582" s="159"/>
      <c r="U8582" s="159"/>
    </row>
    <row r="8583" spans="20:21">
      <c r="T8583" s="159"/>
      <c r="U8583" s="159"/>
    </row>
    <row r="8584" spans="20:21">
      <c r="T8584" s="159"/>
      <c r="U8584" s="159"/>
    </row>
    <row r="8585" spans="20:21">
      <c r="T8585" s="159"/>
      <c r="U8585" s="159"/>
    </row>
    <row r="8586" spans="20:21">
      <c r="T8586" s="159"/>
      <c r="U8586" s="159"/>
    </row>
    <row r="8587" spans="20:21">
      <c r="T8587" s="159"/>
      <c r="U8587" s="159"/>
    </row>
    <row r="8588" spans="20:21">
      <c r="T8588" s="159"/>
      <c r="U8588" s="159"/>
    </row>
    <row r="8589" spans="20:21">
      <c r="T8589" s="159"/>
      <c r="U8589" s="159"/>
    </row>
    <row r="8590" spans="20:21">
      <c r="T8590" s="159"/>
      <c r="U8590" s="159"/>
    </row>
    <row r="8591" spans="20:21">
      <c r="T8591" s="159"/>
      <c r="U8591" s="159"/>
    </row>
    <row r="8592" spans="20:21">
      <c r="T8592" s="159"/>
      <c r="U8592" s="159"/>
    </row>
    <row r="8593" spans="20:21">
      <c r="T8593" s="159"/>
      <c r="U8593" s="159"/>
    </row>
    <row r="8594" spans="20:21">
      <c r="T8594" s="159"/>
      <c r="U8594" s="159"/>
    </row>
    <row r="8595" spans="20:21">
      <c r="T8595" s="159"/>
      <c r="U8595" s="159"/>
    </row>
    <row r="8596" spans="20:21">
      <c r="T8596" s="159"/>
      <c r="U8596" s="159"/>
    </row>
    <row r="8597" spans="20:21">
      <c r="T8597" s="159"/>
      <c r="U8597" s="159"/>
    </row>
    <row r="8598" spans="20:21">
      <c r="T8598" s="159"/>
      <c r="U8598" s="159"/>
    </row>
    <row r="8599" spans="20:21">
      <c r="T8599" s="159"/>
      <c r="U8599" s="159"/>
    </row>
    <row r="8600" spans="20:21">
      <c r="T8600" s="159"/>
      <c r="U8600" s="159"/>
    </row>
    <row r="8601" spans="20:21">
      <c r="T8601" s="159"/>
      <c r="U8601" s="159"/>
    </row>
    <row r="8602" spans="20:21">
      <c r="T8602" s="159"/>
      <c r="U8602" s="159"/>
    </row>
    <row r="8603" spans="20:21">
      <c r="T8603" s="159"/>
      <c r="U8603" s="159"/>
    </row>
    <row r="8604" spans="20:21">
      <c r="T8604" s="159"/>
      <c r="U8604" s="159"/>
    </row>
    <row r="8605" spans="20:21">
      <c r="T8605" s="159"/>
      <c r="U8605" s="159"/>
    </row>
    <row r="8606" spans="20:21">
      <c r="T8606" s="159"/>
      <c r="U8606" s="159"/>
    </row>
    <row r="8607" spans="20:21">
      <c r="T8607" s="159"/>
      <c r="U8607" s="159"/>
    </row>
    <row r="8608" spans="20:21">
      <c r="T8608" s="159"/>
      <c r="U8608" s="159"/>
    </row>
    <row r="8609" spans="20:21">
      <c r="T8609" s="159"/>
      <c r="U8609" s="159"/>
    </row>
    <row r="8610" spans="20:21">
      <c r="T8610" s="159"/>
      <c r="U8610" s="159"/>
    </row>
    <row r="8611" spans="20:21">
      <c r="T8611" s="159"/>
      <c r="U8611" s="159"/>
    </row>
    <row r="8612" spans="20:21">
      <c r="T8612" s="159"/>
      <c r="U8612" s="159"/>
    </row>
    <row r="8613" spans="20:21">
      <c r="T8613" s="159"/>
      <c r="U8613" s="159"/>
    </row>
    <row r="8614" spans="20:21">
      <c r="T8614" s="159"/>
      <c r="U8614" s="159"/>
    </row>
    <row r="8615" spans="20:21">
      <c r="T8615" s="159"/>
      <c r="U8615" s="159"/>
    </row>
    <row r="8616" spans="20:21">
      <c r="T8616" s="159"/>
      <c r="U8616" s="159"/>
    </row>
    <row r="8617" spans="20:21">
      <c r="T8617" s="159"/>
      <c r="U8617" s="159"/>
    </row>
    <row r="8618" spans="20:21">
      <c r="T8618" s="159"/>
      <c r="U8618" s="159"/>
    </row>
    <row r="8619" spans="20:21">
      <c r="T8619" s="159"/>
      <c r="U8619" s="159"/>
    </row>
    <row r="8620" spans="20:21">
      <c r="T8620" s="159"/>
      <c r="U8620" s="159"/>
    </row>
    <row r="8621" spans="20:21">
      <c r="T8621" s="159"/>
      <c r="U8621" s="159"/>
    </row>
    <row r="8622" spans="20:21">
      <c r="T8622" s="159"/>
      <c r="U8622" s="159"/>
    </row>
    <row r="8623" spans="20:21">
      <c r="T8623" s="159"/>
      <c r="U8623" s="159"/>
    </row>
    <row r="8624" spans="20:21">
      <c r="T8624" s="159"/>
      <c r="U8624" s="159"/>
    </row>
    <row r="8625" spans="20:21">
      <c r="T8625" s="159"/>
      <c r="U8625" s="159"/>
    </row>
    <row r="8626" spans="20:21">
      <c r="T8626" s="159"/>
      <c r="U8626" s="159"/>
    </row>
    <row r="8627" spans="20:21">
      <c r="T8627" s="159"/>
      <c r="U8627" s="159"/>
    </row>
    <row r="8628" spans="20:21">
      <c r="T8628" s="159"/>
      <c r="U8628" s="159"/>
    </row>
    <row r="8629" spans="20:21">
      <c r="T8629" s="159"/>
      <c r="U8629" s="159"/>
    </row>
    <row r="8630" spans="20:21">
      <c r="T8630" s="159"/>
      <c r="U8630" s="159"/>
    </row>
    <row r="8631" spans="20:21">
      <c r="T8631" s="159"/>
      <c r="U8631" s="159"/>
    </row>
    <row r="8632" spans="20:21">
      <c r="T8632" s="159"/>
      <c r="U8632" s="159"/>
    </row>
    <row r="8633" spans="20:21">
      <c r="T8633" s="159"/>
      <c r="U8633" s="159"/>
    </row>
    <row r="8634" spans="20:21">
      <c r="T8634" s="159"/>
      <c r="U8634" s="159"/>
    </row>
    <row r="8635" spans="20:21">
      <c r="T8635" s="159"/>
      <c r="U8635" s="159"/>
    </row>
    <row r="8636" spans="20:21">
      <c r="T8636" s="159"/>
      <c r="U8636" s="159"/>
    </row>
    <row r="8637" spans="20:21">
      <c r="T8637" s="159"/>
      <c r="U8637" s="159"/>
    </row>
    <row r="8638" spans="20:21">
      <c r="T8638" s="159"/>
      <c r="U8638" s="159"/>
    </row>
    <row r="8639" spans="20:21">
      <c r="T8639" s="159"/>
      <c r="U8639" s="159"/>
    </row>
    <row r="8640" spans="20:21">
      <c r="T8640" s="159"/>
      <c r="U8640" s="159"/>
    </row>
    <row r="8641" spans="20:21">
      <c r="T8641" s="159"/>
      <c r="U8641" s="159"/>
    </row>
    <row r="8642" spans="20:21">
      <c r="T8642" s="159"/>
      <c r="U8642" s="159"/>
    </row>
    <row r="8643" spans="20:21">
      <c r="T8643" s="159"/>
      <c r="U8643" s="159"/>
    </row>
    <row r="8644" spans="20:21">
      <c r="T8644" s="159"/>
      <c r="U8644" s="159"/>
    </row>
    <row r="8645" spans="20:21">
      <c r="T8645" s="159"/>
      <c r="U8645" s="159"/>
    </row>
    <row r="8646" spans="20:21">
      <c r="T8646" s="159"/>
      <c r="U8646" s="159"/>
    </row>
    <row r="8647" spans="20:21">
      <c r="T8647" s="159"/>
      <c r="U8647" s="159"/>
    </row>
    <row r="8648" spans="20:21">
      <c r="T8648" s="159"/>
      <c r="U8648" s="159"/>
    </row>
    <row r="8649" spans="20:21">
      <c r="T8649" s="159"/>
      <c r="U8649" s="159"/>
    </row>
    <row r="8650" spans="20:21">
      <c r="T8650" s="159"/>
      <c r="U8650" s="159"/>
    </row>
    <row r="8651" spans="20:21">
      <c r="T8651" s="159"/>
      <c r="U8651" s="159"/>
    </row>
    <row r="8652" spans="20:21">
      <c r="T8652" s="159"/>
      <c r="U8652" s="159"/>
    </row>
    <row r="8653" spans="20:21">
      <c r="T8653" s="159"/>
      <c r="U8653" s="159"/>
    </row>
    <row r="8654" spans="20:21">
      <c r="T8654" s="159"/>
      <c r="U8654" s="159"/>
    </row>
    <row r="8655" spans="20:21">
      <c r="T8655" s="159"/>
      <c r="U8655" s="159"/>
    </row>
    <row r="8656" spans="20:21">
      <c r="T8656" s="159"/>
      <c r="U8656" s="159"/>
    </row>
    <row r="8657" spans="20:21">
      <c r="T8657" s="159"/>
      <c r="U8657" s="159"/>
    </row>
    <row r="8658" spans="20:21">
      <c r="T8658" s="159"/>
      <c r="U8658" s="159"/>
    </row>
    <row r="8659" spans="20:21">
      <c r="T8659" s="159"/>
      <c r="U8659" s="159"/>
    </row>
    <row r="8660" spans="20:21">
      <c r="T8660" s="159"/>
      <c r="U8660" s="159"/>
    </row>
    <row r="8661" spans="20:21">
      <c r="T8661" s="159"/>
      <c r="U8661" s="159"/>
    </row>
    <row r="8662" spans="20:21">
      <c r="T8662" s="159"/>
      <c r="U8662" s="159"/>
    </row>
    <row r="8663" spans="20:21">
      <c r="T8663" s="159"/>
      <c r="U8663" s="159"/>
    </row>
    <row r="8664" spans="20:21">
      <c r="T8664" s="159"/>
      <c r="U8664" s="159"/>
    </row>
    <row r="8665" spans="20:21">
      <c r="T8665" s="159"/>
      <c r="U8665" s="159"/>
    </row>
    <row r="8666" spans="20:21">
      <c r="T8666" s="159"/>
      <c r="U8666" s="159"/>
    </row>
    <row r="8667" spans="20:21">
      <c r="T8667" s="159"/>
      <c r="U8667" s="159"/>
    </row>
    <row r="8668" spans="20:21">
      <c r="T8668" s="159"/>
      <c r="U8668" s="159"/>
    </row>
    <row r="8669" spans="20:21">
      <c r="T8669" s="159"/>
      <c r="U8669" s="159"/>
    </row>
    <row r="8670" spans="20:21">
      <c r="T8670" s="159"/>
      <c r="U8670" s="159"/>
    </row>
    <row r="8671" spans="20:21">
      <c r="T8671" s="159"/>
      <c r="U8671" s="159"/>
    </row>
    <row r="8672" spans="20:21">
      <c r="T8672" s="159"/>
      <c r="U8672" s="159"/>
    </row>
    <row r="8673" spans="20:21">
      <c r="T8673" s="159"/>
      <c r="U8673" s="159"/>
    </row>
    <row r="8674" spans="20:21">
      <c r="T8674" s="159"/>
      <c r="U8674" s="159"/>
    </row>
    <row r="8675" spans="20:21">
      <c r="T8675" s="159"/>
      <c r="U8675" s="159"/>
    </row>
    <row r="8676" spans="20:21">
      <c r="T8676" s="159"/>
      <c r="U8676" s="159"/>
    </row>
    <row r="8677" spans="20:21">
      <c r="T8677" s="159"/>
      <c r="U8677" s="159"/>
    </row>
    <row r="8678" spans="20:21">
      <c r="T8678" s="159"/>
      <c r="U8678" s="159"/>
    </row>
    <row r="8679" spans="20:21">
      <c r="T8679" s="159"/>
      <c r="U8679" s="159"/>
    </row>
    <row r="8680" spans="20:21">
      <c r="T8680" s="159"/>
      <c r="U8680" s="159"/>
    </row>
    <row r="8681" spans="20:21">
      <c r="T8681" s="159"/>
      <c r="U8681" s="159"/>
    </row>
    <row r="8682" spans="20:21">
      <c r="T8682" s="159"/>
      <c r="U8682" s="159"/>
    </row>
    <row r="8683" spans="20:21">
      <c r="T8683" s="159"/>
      <c r="U8683" s="159"/>
    </row>
    <row r="8684" spans="20:21">
      <c r="T8684" s="159"/>
      <c r="U8684" s="159"/>
    </row>
    <row r="8685" spans="20:21">
      <c r="T8685" s="159"/>
      <c r="U8685" s="159"/>
    </row>
    <row r="8686" spans="20:21">
      <c r="T8686" s="159"/>
      <c r="U8686" s="159"/>
    </row>
    <row r="8687" spans="20:21">
      <c r="T8687" s="159"/>
      <c r="U8687" s="159"/>
    </row>
    <row r="8688" spans="20:21">
      <c r="T8688" s="159"/>
      <c r="U8688" s="159"/>
    </row>
    <row r="8689" spans="20:21">
      <c r="T8689" s="159"/>
      <c r="U8689" s="159"/>
    </row>
    <row r="8690" spans="20:21">
      <c r="T8690" s="159"/>
      <c r="U8690" s="159"/>
    </row>
    <row r="8691" spans="20:21">
      <c r="T8691" s="159"/>
      <c r="U8691" s="159"/>
    </row>
    <row r="8692" spans="20:21">
      <c r="T8692" s="159"/>
      <c r="U8692" s="159"/>
    </row>
    <row r="8693" spans="20:21">
      <c r="T8693" s="159"/>
      <c r="U8693" s="159"/>
    </row>
    <row r="8694" spans="20:21">
      <c r="T8694" s="159"/>
      <c r="U8694" s="159"/>
    </row>
    <row r="8695" spans="20:21">
      <c r="T8695" s="159"/>
      <c r="U8695" s="159"/>
    </row>
    <row r="8696" spans="20:21">
      <c r="T8696" s="159"/>
      <c r="U8696" s="159"/>
    </row>
    <row r="8697" spans="20:21">
      <c r="T8697" s="159"/>
      <c r="U8697" s="159"/>
    </row>
    <row r="8698" spans="20:21">
      <c r="T8698" s="159"/>
      <c r="U8698" s="159"/>
    </row>
    <row r="8699" spans="20:21">
      <c r="T8699" s="159"/>
      <c r="U8699" s="159"/>
    </row>
    <row r="8700" spans="20:21">
      <c r="T8700" s="159"/>
      <c r="U8700" s="159"/>
    </row>
    <row r="8701" spans="20:21">
      <c r="T8701" s="159"/>
      <c r="U8701" s="159"/>
    </row>
    <row r="8702" spans="20:21">
      <c r="T8702" s="159"/>
      <c r="U8702" s="159"/>
    </row>
    <row r="8703" spans="20:21">
      <c r="T8703" s="159"/>
      <c r="U8703" s="159"/>
    </row>
    <row r="8704" spans="20:21">
      <c r="T8704" s="159"/>
      <c r="U8704" s="159"/>
    </row>
    <row r="8705" spans="20:21">
      <c r="T8705" s="159"/>
      <c r="U8705" s="159"/>
    </row>
    <row r="8706" spans="20:21">
      <c r="T8706" s="159"/>
      <c r="U8706" s="159"/>
    </row>
    <row r="8707" spans="20:21">
      <c r="T8707" s="159"/>
      <c r="U8707" s="159"/>
    </row>
    <row r="8708" spans="20:21">
      <c r="T8708" s="159"/>
      <c r="U8708" s="159"/>
    </row>
    <row r="8709" spans="20:21">
      <c r="T8709" s="159"/>
      <c r="U8709" s="159"/>
    </row>
    <row r="8710" spans="20:21">
      <c r="T8710" s="159"/>
      <c r="U8710" s="159"/>
    </row>
    <row r="8711" spans="20:21">
      <c r="T8711" s="159"/>
      <c r="U8711" s="159"/>
    </row>
    <row r="8712" spans="20:21">
      <c r="T8712" s="159"/>
      <c r="U8712" s="159"/>
    </row>
    <row r="8713" spans="20:21">
      <c r="T8713" s="159"/>
      <c r="U8713" s="159"/>
    </row>
    <row r="8714" spans="20:21">
      <c r="T8714" s="159"/>
      <c r="U8714" s="159"/>
    </row>
    <row r="8715" spans="20:21">
      <c r="T8715" s="159"/>
      <c r="U8715" s="159"/>
    </row>
    <row r="8716" spans="20:21">
      <c r="T8716" s="159"/>
      <c r="U8716" s="159"/>
    </row>
    <row r="8717" spans="20:21">
      <c r="T8717" s="159"/>
      <c r="U8717" s="159"/>
    </row>
    <row r="8718" spans="20:21">
      <c r="T8718" s="159"/>
      <c r="U8718" s="159"/>
    </row>
    <row r="8719" spans="20:21">
      <c r="T8719" s="159"/>
      <c r="U8719" s="159"/>
    </row>
    <row r="8720" spans="20:21">
      <c r="T8720" s="159"/>
      <c r="U8720" s="159"/>
    </row>
    <row r="8721" spans="20:21">
      <c r="T8721" s="159"/>
      <c r="U8721" s="159"/>
    </row>
    <row r="8722" spans="20:21">
      <c r="T8722" s="159"/>
      <c r="U8722" s="159"/>
    </row>
    <row r="8723" spans="20:21">
      <c r="T8723" s="159"/>
      <c r="U8723" s="159"/>
    </row>
    <row r="8724" spans="20:21">
      <c r="T8724" s="159"/>
      <c r="U8724" s="159"/>
    </row>
    <row r="8725" spans="20:21">
      <c r="T8725" s="159"/>
      <c r="U8725" s="159"/>
    </row>
    <row r="8726" spans="20:21">
      <c r="T8726" s="159"/>
      <c r="U8726" s="159"/>
    </row>
    <row r="8727" spans="20:21">
      <c r="T8727" s="159"/>
      <c r="U8727" s="159"/>
    </row>
    <row r="8728" spans="20:21">
      <c r="T8728" s="159"/>
      <c r="U8728" s="159"/>
    </row>
    <row r="8729" spans="20:21">
      <c r="T8729" s="159"/>
      <c r="U8729" s="159"/>
    </row>
    <row r="8730" spans="20:21">
      <c r="T8730" s="159"/>
      <c r="U8730" s="159"/>
    </row>
    <row r="8731" spans="20:21">
      <c r="T8731" s="159"/>
      <c r="U8731" s="159"/>
    </row>
    <row r="8732" spans="20:21">
      <c r="T8732" s="159"/>
      <c r="U8732" s="159"/>
    </row>
    <row r="8733" spans="20:21">
      <c r="T8733" s="159"/>
      <c r="U8733" s="159"/>
    </row>
    <row r="8734" spans="20:21">
      <c r="T8734" s="159"/>
      <c r="U8734" s="159"/>
    </row>
    <row r="8735" spans="20:21">
      <c r="T8735" s="159"/>
      <c r="U8735" s="159"/>
    </row>
    <row r="8736" spans="20:21">
      <c r="T8736" s="159"/>
      <c r="U8736" s="159"/>
    </row>
    <row r="8737" spans="20:21">
      <c r="T8737" s="159"/>
      <c r="U8737" s="159"/>
    </row>
    <row r="8738" spans="20:21">
      <c r="T8738" s="159"/>
      <c r="U8738" s="159"/>
    </row>
    <row r="8739" spans="20:21">
      <c r="T8739" s="159"/>
      <c r="U8739" s="159"/>
    </row>
    <row r="8740" spans="20:21">
      <c r="T8740" s="159"/>
      <c r="U8740" s="159"/>
    </row>
    <row r="8741" spans="20:21">
      <c r="T8741" s="159"/>
      <c r="U8741" s="159"/>
    </row>
    <row r="8742" spans="20:21">
      <c r="T8742" s="159"/>
      <c r="U8742" s="159"/>
    </row>
    <row r="8743" spans="20:21">
      <c r="T8743" s="159"/>
      <c r="U8743" s="159"/>
    </row>
    <row r="8744" spans="20:21">
      <c r="T8744" s="159"/>
      <c r="U8744" s="159"/>
    </row>
    <row r="8745" spans="20:21">
      <c r="T8745" s="159"/>
      <c r="U8745" s="159"/>
    </row>
    <row r="8746" spans="20:21">
      <c r="T8746" s="159"/>
      <c r="U8746" s="159"/>
    </row>
    <row r="8747" spans="20:21">
      <c r="T8747" s="159"/>
      <c r="U8747" s="159"/>
    </row>
    <row r="8748" spans="20:21">
      <c r="T8748" s="159"/>
      <c r="U8748" s="159"/>
    </row>
    <row r="8749" spans="20:21">
      <c r="T8749" s="159"/>
      <c r="U8749" s="159"/>
    </row>
    <row r="8750" spans="20:21">
      <c r="T8750" s="159"/>
      <c r="U8750" s="159"/>
    </row>
    <row r="8751" spans="20:21">
      <c r="T8751" s="159"/>
      <c r="U8751" s="159"/>
    </row>
    <row r="8752" spans="20:21">
      <c r="T8752" s="159"/>
      <c r="U8752" s="159"/>
    </row>
    <row r="8753" spans="20:21">
      <c r="T8753" s="159"/>
      <c r="U8753" s="159"/>
    </row>
    <row r="8754" spans="20:21">
      <c r="T8754" s="159"/>
      <c r="U8754" s="159"/>
    </row>
    <row r="8755" spans="20:21">
      <c r="T8755" s="159"/>
      <c r="U8755" s="159"/>
    </row>
    <row r="8756" spans="20:21">
      <c r="T8756" s="159"/>
      <c r="U8756" s="159"/>
    </row>
    <row r="8757" spans="20:21">
      <c r="T8757" s="159"/>
      <c r="U8757" s="159"/>
    </row>
    <row r="8758" spans="20:21">
      <c r="T8758" s="159"/>
      <c r="U8758" s="159"/>
    </row>
    <row r="8759" spans="20:21">
      <c r="T8759" s="159"/>
      <c r="U8759" s="159"/>
    </row>
    <row r="8760" spans="20:21">
      <c r="T8760" s="159"/>
      <c r="U8760" s="159"/>
    </row>
    <row r="8761" spans="20:21">
      <c r="T8761" s="159"/>
      <c r="U8761" s="159"/>
    </row>
    <row r="8762" spans="20:21">
      <c r="T8762" s="159"/>
      <c r="U8762" s="159"/>
    </row>
    <row r="8763" spans="20:21">
      <c r="T8763" s="159"/>
      <c r="U8763" s="159"/>
    </row>
    <row r="8764" spans="20:21">
      <c r="T8764" s="159"/>
      <c r="U8764" s="159"/>
    </row>
    <row r="8765" spans="20:21">
      <c r="T8765" s="159"/>
      <c r="U8765" s="159"/>
    </row>
    <row r="8766" spans="20:21">
      <c r="T8766" s="159"/>
      <c r="U8766" s="159"/>
    </row>
    <row r="8767" spans="20:21">
      <c r="T8767" s="159"/>
      <c r="U8767" s="159"/>
    </row>
    <row r="8768" spans="20:21">
      <c r="T8768" s="159"/>
      <c r="U8768" s="159"/>
    </row>
    <row r="8769" spans="20:21">
      <c r="T8769" s="159"/>
      <c r="U8769" s="159"/>
    </row>
    <row r="8770" spans="20:21">
      <c r="T8770" s="159"/>
      <c r="U8770" s="159"/>
    </row>
    <row r="8771" spans="20:21">
      <c r="T8771" s="159"/>
      <c r="U8771" s="159"/>
    </row>
    <row r="8772" spans="20:21">
      <c r="T8772" s="159"/>
      <c r="U8772" s="159"/>
    </row>
    <row r="8773" spans="20:21">
      <c r="T8773" s="159"/>
      <c r="U8773" s="159"/>
    </row>
    <row r="8774" spans="20:21">
      <c r="T8774" s="159"/>
      <c r="U8774" s="159"/>
    </row>
    <row r="8775" spans="20:21">
      <c r="T8775" s="159"/>
      <c r="U8775" s="159"/>
    </row>
    <row r="8776" spans="20:21">
      <c r="T8776" s="159"/>
      <c r="U8776" s="159"/>
    </row>
    <row r="8777" spans="20:21">
      <c r="T8777" s="159"/>
      <c r="U8777" s="159"/>
    </row>
    <row r="8778" spans="20:21">
      <c r="T8778" s="159"/>
      <c r="U8778" s="159"/>
    </row>
    <row r="8779" spans="20:21">
      <c r="T8779" s="159"/>
      <c r="U8779" s="159"/>
    </row>
    <row r="8780" spans="20:21">
      <c r="T8780" s="159"/>
      <c r="U8780" s="159"/>
    </row>
    <row r="8781" spans="20:21">
      <c r="T8781" s="159"/>
      <c r="U8781" s="159"/>
    </row>
    <row r="8782" spans="20:21">
      <c r="T8782" s="159"/>
      <c r="U8782" s="159"/>
    </row>
    <row r="8783" spans="20:21">
      <c r="T8783" s="159"/>
      <c r="U8783" s="159"/>
    </row>
    <row r="8784" spans="20:21">
      <c r="T8784" s="159"/>
      <c r="U8784" s="159"/>
    </row>
    <row r="8785" spans="20:21">
      <c r="T8785" s="159"/>
      <c r="U8785" s="159"/>
    </row>
    <row r="8786" spans="20:21">
      <c r="T8786" s="159"/>
      <c r="U8786" s="159"/>
    </row>
    <row r="8787" spans="20:21">
      <c r="T8787" s="159"/>
      <c r="U8787" s="159"/>
    </row>
    <row r="8788" spans="20:21">
      <c r="T8788" s="159"/>
      <c r="U8788" s="159"/>
    </row>
    <row r="8789" spans="20:21">
      <c r="T8789" s="159"/>
      <c r="U8789" s="159"/>
    </row>
    <row r="8790" spans="20:21">
      <c r="T8790" s="159"/>
      <c r="U8790" s="159"/>
    </row>
    <row r="8791" spans="20:21">
      <c r="T8791" s="159"/>
      <c r="U8791" s="159"/>
    </row>
    <row r="8792" spans="20:21">
      <c r="T8792" s="159"/>
      <c r="U8792" s="159"/>
    </row>
    <row r="8793" spans="20:21">
      <c r="T8793" s="159"/>
      <c r="U8793" s="159"/>
    </row>
    <row r="8794" spans="20:21">
      <c r="T8794" s="159"/>
      <c r="U8794" s="159"/>
    </row>
    <row r="8795" spans="20:21">
      <c r="T8795" s="159"/>
      <c r="U8795" s="159"/>
    </row>
    <row r="8796" spans="20:21">
      <c r="T8796" s="159"/>
      <c r="U8796" s="159"/>
    </row>
    <row r="8797" spans="20:21">
      <c r="T8797" s="159"/>
      <c r="U8797" s="159"/>
    </row>
    <row r="8798" spans="20:21">
      <c r="T8798" s="159"/>
      <c r="U8798" s="159"/>
    </row>
    <row r="8799" spans="20:21">
      <c r="T8799" s="159"/>
      <c r="U8799" s="159"/>
    </row>
    <row r="8800" spans="20:21">
      <c r="T8800" s="159"/>
      <c r="U8800" s="159"/>
    </row>
    <row r="8801" spans="20:21">
      <c r="T8801" s="159"/>
      <c r="U8801" s="159"/>
    </row>
    <row r="8802" spans="20:21">
      <c r="T8802" s="159"/>
      <c r="U8802" s="159"/>
    </row>
    <row r="8803" spans="20:21">
      <c r="T8803" s="159"/>
      <c r="U8803" s="159"/>
    </row>
    <row r="8804" spans="20:21">
      <c r="T8804" s="159"/>
      <c r="U8804" s="159"/>
    </row>
    <row r="8805" spans="20:21">
      <c r="T8805" s="159"/>
      <c r="U8805" s="159"/>
    </row>
    <row r="8806" spans="20:21">
      <c r="T8806" s="159"/>
      <c r="U8806" s="159"/>
    </row>
    <row r="8807" spans="20:21">
      <c r="T8807" s="159"/>
      <c r="U8807" s="159"/>
    </row>
    <row r="8808" spans="20:21">
      <c r="T8808" s="159"/>
      <c r="U8808" s="159"/>
    </row>
    <row r="8809" spans="20:21">
      <c r="T8809" s="159"/>
      <c r="U8809" s="159"/>
    </row>
    <row r="8810" spans="20:21">
      <c r="T8810" s="159"/>
      <c r="U8810" s="159"/>
    </row>
    <row r="8811" spans="20:21">
      <c r="T8811" s="159"/>
      <c r="U8811" s="159"/>
    </row>
    <row r="8812" spans="20:21">
      <c r="T8812" s="159"/>
      <c r="U8812" s="159"/>
    </row>
    <row r="8813" spans="20:21">
      <c r="T8813" s="159"/>
      <c r="U8813" s="159"/>
    </row>
    <row r="8814" spans="20:21">
      <c r="T8814" s="159"/>
      <c r="U8814" s="159"/>
    </row>
    <row r="8815" spans="20:21">
      <c r="T8815" s="159"/>
      <c r="U8815" s="159"/>
    </row>
    <row r="8816" spans="20:21">
      <c r="T8816" s="159"/>
      <c r="U8816" s="159"/>
    </row>
    <row r="8817" spans="20:21">
      <c r="T8817" s="159"/>
      <c r="U8817" s="159"/>
    </row>
    <row r="8818" spans="20:21">
      <c r="T8818" s="159"/>
      <c r="U8818" s="159"/>
    </row>
    <row r="8819" spans="20:21">
      <c r="T8819" s="159"/>
      <c r="U8819" s="159"/>
    </row>
    <row r="8820" spans="20:21">
      <c r="T8820" s="159"/>
      <c r="U8820" s="159"/>
    </row>
    <row r="8821" spans="20:21">
      <c r="T8821" s="159"/>
      <c r="U8821" s="159"/>
    </row>
    <row r="8822" spans="20:21">
      <c r="T8822" s="159"/>
      <c r="U8822" s="159"/>
    </row>
    <row r="8823" spans="20:21">
      <c r="T8823" s="159"/>
      <c r="U8823" s="159"/>
    </row>
    <row r="8824" spans="20:21">
      <c r="T8824" s="159"/>
      <c r="U8824" s="159"/>
    </row>
    <row r="8825" spans="20:21">
      <c r="T8825" s="159"/>
      <c r="U8825" s="159"/>
    </row>
    <row r="8826" spans="20:21">
      <c r="T8826" s="159"/>
      <c r="U8826" s="159"/>
    </row>
    <row r="8827" spans="20:21">
      <c r="T8827" s="159"/>
      <c r="U8827" s="159"/>
    </row>
    <row r="8828" spans="20:21">
      <c r="T8828" s="159"/>
      <c r="U8828" s="159"/>
    </row>
    <row r="8829" spans="20:21">
      <c r="T8829" s="159"/>
      <c r="U8829" s="159"/>
    </row>
    <row r="8830" spans="20:21">
      <c r="T8830" s="159"/>
      <c r="U8830" s="159"/>
    </row>
    <row r="8831" spans="20:21">
      <c r="T8831" s="159"/>
      <c r="U8831" s="159"/>
    </row>
    <row r="8832" spans="20:21">
      <c r="T8832" s="159"/>
      <c r="U8832" s="159"/>
    </row>
    <row r="8833" spans="20:21">
      <c r="T8833" s="159"/>
      <c r="U8833" s="159"/>
    </row>
    <row r="8834" spans="20:21">
      <c r="T8834" s="159"/>
      <c r="U8834" s="159"/>
    </row>
    <row r="8835" spans="20:21">
      <c r="T8835" s="159"/>
      <c r="U8835" s="159"/>
    </row>
    <row r="8836" spans="20:21">
      <c r="T8836" s="159"/>
      <c r="U8836" s="159"/>
    </row>
    <row r="8837" spans="20:21">
      <c r="T8837" s="159"/>
      <c r="U8837" s="159"/>
    </row>
    <row r="8838" spans="20:21">
      <c r="T8838" s="159"/>
      <c r="U8838" s="159"/>
    </row>
    <row r="8839" spans="20:21">
      <c r="T8839" s="159"/>
      <c r="U8839" s="159"/>
    </row>
    <row r="8840" spans="20:21">
      <c r="T8840" s="159"/>
      <c r="U8840" s="159"/>
    </row>
    <row r="8841" spans="20:21">
      <c r="T8841" s="159"/>
      <c r="U8841" s="159"/>
    </row>
    <row r="8842" spans="20:21">
      <c r="T8842" s="159"/>
      <c r="U8842" s="159"/>
    </row>
    <row r="8843" spans="20:21">
      <c r="T8843" s="159"/>
      <c r="U8843" s="159"/>
    </row>
    <row r="8844" spans="20:21">
      <c r="T8844" s="159"/>
      <c r="U8844" s="159"/>
    </row>
    <row r="8845" spans="20:21">
      <c r="T8845" s="159"/>
      <c r="U8845" s="159"/>
    </row>
    <row r="8846" spans="20:21">
      <c r="T8846" s="159"/>
      <c r="U8846" s="159"/>
    </row>
    <row r="8847" spans="20:21">
      <c r="T8847" s="159"/>
      <c r="U8847" s="159"/>
    </row>
    <row r="8848" spans="20:21">
      <c r="T8848" s="159"/>
      <c r="U8848" s="159"/>
    </row>
    <row r="8849" spans="20:21">
      <c r="T8849" s="159"/>
      <c r="U8849" s="159"/>
    </row>
    <row r="8850" spans="20:21">
      <c r="T8850" s="159"/>
      <c r="U8850" s="159"/>
    </row>
    <row r="8851" spans="20:21">
      <c r="T8851" s="159"/>
      <c r="U8851" s="159"/>
    </row>
    <row r="8852" spans="20:21">
      <c r="T8852" s="159"/>
      <c r="U8852" s="159"/>
    </row>
    <row r="8853" spans="20:21">
      <c r="T8853" s="159"/>
      <c r="U8853" s="159"/>
    </row>
    <row r="8854" spans="20:21">
      <c r="T8854" s="159"/>
      <c r="U8854" s="159"/>
    </row>
    <row r="8855" spans="20:21">
      <c r="T8855" s="159"/>
      <c r="U8855" s="159"/>
    </row>
    <row r="8856" spans="20:21">
      <c r="T8856" s="159"/>
      <c r="U8856" s="159"/>
    </row>
    <row r="8857" spans="20:21">
      <c r="T8857" s="159"/>
      <c r="U8857" s="159"/>
    </row>
    <row r="8858" spans="20:21">
      <c r="T8858" s="159"/>
      <c r="U8858" s="159"/>
    </row>
    <row r="8859" spans="20:21">
      <c r="T8859" s="159"/>
      <c r="U8859" s="159"/>
    </row>
    <row r="8860" spans="20:21">
      <c r="T8860" s="159"/>
      <c r="U8860" s="159"/>
    </row>
    <row r="8861" spans="20:21">
      <c r="T8861" s="159"/>
      <c r="U8861" s="159"/>
    </row>
    <row r="8862" spans="20:21">
      <c r="T8862" s="159"/>
      <c r="U8862" s="159"/>
    </row>
    <row r="8863" spans="20:21">
      <c r="T8863" s="159"/>
      <c r="U8863" s="159"/>
    </row>
    <row r="8864" spans="20:21">
      <c r="T8864" s="159"/>
      <c r="U8864" s="159"/>
    </row>
    <row r="8865" spans="20:21">
      <c r="T8865" s="159"/>
      <c r="U8865" s="159"/>
    </row>
    <row r="8866" spans="20:21">
      <c r="T8866" s="159"/>
      <c r="U8866" s="159"/>
    </row>
    <row r="8867" spans="20:21">
      <c r="T8867" s="159"/>
      <c r="U8867" s="159"/>
    </row>
    <row r="8868" spans="20:21">
      <c r="T8868" s="159"/>
      <c r="U8868" s="159"/>
    </row>
    <row r="8869" spans="20:21">
      <c r="T8869" s="159"/>
      <c r="U8869" s="159"/>
    </row>
    <row r="8870" spans="20:21">
      <c r="T8870" s="159"/>
      <c r="U8870" s="159"/>
    </row>
    <row r="8871" spans="20:21">
      <c r="T8871" s="159"/>
      <c r="U8871" s="159"/>
    </row>
    <row r="8872" spans="20:21">
      <c r="T8872" s="159"/>
      <c r="U8872" s="159"/>
    </row>
    <row r="8873" spans="20:21">
      <c r="T8873" s="159"/>
      <c r="U8873" s="159"/>
    </row>
    <row r="8874" spans="20:21">
      <c r="T8874" s="159"/>
      <c r="U8874" s="159"/>
    </row>
    <row r="8875" spans="20:21">
      <c r="T8875" s="159"/>
      <c r="U8875" s="159"/>
    </row>
    <row r="8876" spans="20:21">
      <c r="T8876" s="159"/>
      <c r="U8876" s="159"/>
    </row>
    <row r="8877" spans="20:21">
      <c r="T8877" s="159"/>
      <c r="U8877" s="159"/>
    </row>
    <row r="8878" spans="20:21">
      <c r="T8878" s="159"/>
      <c r="U8878" s="159"/>
    </row>
    <row r="8879" spans="20:21">
      <c r="T8879" s="159"/>
      <c r="U8879" s="159"/>
    </row>
    <row r="8880" spans="20:21">
      <c r="T8880" s="159"/>
      <c r="U8880" s="159"/>
    </row>
    <row r="8881" spans="20:21">
      <c r="T8881" s="159"/>
      <c r="U8881" s="159"/>
    </row>
    <row r="8882" spans="20:21">
      <c r="T8882" s="159"/>
      <c r="U8882" s="159"/>
    </row>
    <row r="8883" spans="20:21">
      <c r="T8883" s="159"/>
      <c r="U8883" s="159"/>
    </row>
    <row r="8884" spans="20:21">
      <c r="T8884" s="159"/>
      <c r="U8884" s="159"/>
    </row>
    <row r="8885" spans="20:21">
      <c r="T8885" s="159"/>
      <c r="U8885" s="159"/>
    </row>
    <row r="8886" spans="20:21">
      <c r="T8886" s="159"/>
      <c r="U8886" s="159"/>
    </row>
    <row r="8887" spans="20:21">
      <c r="T8887" s="159"/>
      <c r="U8887" s="159"/>
    </row>
    <row r="8888" spans="20:21">
      <c r="T8888" s="159"/>
      <c r="U8888" s="159"/>
    </row>
    <row r="8889" spans="20:21">
      <c r="T8889" s="159"/>
      <c r="U8889" s="159"/>
    </row>
    <row r="8890" spans="20:21">
      <c r="T8890" s="159"/>
      <c r="U8890" s="159"/>
    </row>
    <row r="8891" spans="20:21">
      <c r="T8891" s="159"/>
      <c r="U8891" s="159"/>
    </row>
    <row r="8892" spans="20:21">
      <c r="T8892" s="159"/>
      <c r="U8892" s="159"/>
    </row>
    <row r="8893" spans="20:21">
      <c r="T8893" s="159"/>
      <c r="U8893" s="159"/>
    </row>
    <row r="8894" spans="20:21">
      <c r="T8894" s="159"/>
      <c r="U8894" s="159"/>
    </row>
    <row r="8895" spans="20:21">
      <c r="T8895" s="159"/>
      <c r="U8895" s="159"/>
    </row>
    <row r="8896" spans="20:21">
      <c r="T8896" s="159"/>
      <c r="U8896" s="159"/>
    </row>
    <row r="8897" spans="20:21">
      <c r="T8897" s="159"/>
      <c r="U8897" s="159"/>
    </row>
    <row r="8898" spans="20:21">
      <c r="T8898" s="159"/>
      <c r="U8898" s="159"/>
    </row>
    <row r="8899" spans="20:21">
      <c r="T8899" s="159"/>
      <c r="U8899" s="159"/>
    </row>
    <row r="8900" spans="20:21">
      <c r="T8900" s="159"/>
      <c r="U8900" s="159"/>
    </row>
    <row r="8901" spans="20:21">
      <c r="T8901" s="159"/>
      <c r="U8901" s="159"/>
    </row>
    <row r="8902" spans="20:21">
      <c r="T8902" s="159"/>
      <c r="U8902" s="159"/>
    </row>
    <row r="8903" spans="20:21">
      <c r="T8903" s="159"/>
      <c r="U8903" s="159"/>
    </row>
    <row r="8904" spans="20:21">
      <c r="T8904" s="159"/>
      <c r="U8904" s="159"/>
    </row>
    <row r="8905" spans="20:21">
      <c r="T8905" s="159"/>
      <c r="U8905" s="159"/>
    </row>
    <row r="8906" spans="20:21">
      <c r="T8906" s="159"/>
      <c r="U8906" s="159"/>
    </row>
    <row r="8907" spans="20:21">
      <c r="T8907" s="159"/>
      <c r="U8907" s="159"/>
    </row>
    <row r="8908" spans="20:21">
      <c r="T8908" s="159"/>
      <c r="U8908" s="159"/>
    </row>
    <row r="8909" spans="20:21">
      <c r="T8909" s="159"/>
      <c r="U8909" s="159"/>
    </row>
    <row r="8910" spans="20:21">
      <c r="T8910" s="159"/>
      <c r="U8910" s="159"/>
    </row>
    <row r="8911" spans="20:21">
      <c r="T8911" s="159"/>
      <c r="U8911" s="159"/>
    </row>
    <row r="8912" spans="20:21">
      <c r="T8912" s="159"/>
      <c r="U8912" s="159"/>
    </row>
    <row r="8913" spans="20:21">
      <c r="T8913" s="159"/>
      <c r="U8913" s="159"/>
    </row>
    <row r="8914" spans="20:21">
      <c r="T8914" s="159"/>
      <c r="U8914" s="159"/>
    </row>
    <row r="8915" spans="20:21">
      <c r="T8915" s="159"/>
      <c r="U8915" s="159"/>
    </row>
    <row r="8916" spans="20:21">
      <c r="T8916" s="159"/>
      <c r="U8916" s="159"/>
    </row>
    <row r="8917" spans="20:21">
      <c r="T8917" s="159"/>
      <c r="U8917" s="159"/>
    </row>
    <row r="8918" spans="20:21">
      <c r="T8918" s="159"/>
      <c r="U8918" s="159"/>
    </row>
    <row r="8919" spans="20:21">
      <c r="T8919" s="159"/>
      <c r="U8919" s="159"/>
    </row>
    <row r="8920" spans="20:21">
      <c r="T8920" s="159"/>
      <c r="U8920" s="159"/>
    </row>
    <row r="8921" spans="20:21">
      <c r="T8921" s="159"/>
      <c r="U8921" s="159"/>
    </row>
    <row r="8922" spans="20:21">
      <c r="T8922" s="159"/>
      <c r="U8922" s="159"/>
    </row>
    <row r="8923" spans="20:21">
      <c r="T8923" s="159"/>
      <c r="U8923" s="159"/>
    </row>
    <row r="8924" spans="20:21">
      <c r="T8924" s="159"/>
      <c r="U8924" s="159"/>
    </row>
    <row r="8925" spans="20:21">
      <c r="T8925" s="159"/>
      <c r="U8925" s="159"/>
    </row>
    <row r="8926" spans="20:21">
      <c r="T8926" s="159"/>
      <c r="U8926" s="159"/>
    </row>
    <row r="8927" spans="20:21">
      <c r="T8927" s="159"/>
      <c r="U8927" s="159"/>
    </row>
    <row r="8928" spans="20:21">
      <c r="T8928" s="159"/>
      <c r="U8928" s="159"/>
    </row>
    <row r="8929" spans="20:21">
      <c r="T8929" s="159"/>
      <c r="U8929" s="159"/>
    </row>
    <row r="8930" spans="20:21">
      <c r="T8930" s="159"/>
      <c r="U8930" s="159"/>
    </row>
    <row r="8931" spans="20:21">
      <c r="T8931" s="159"/>
      <c r="U8931" s="159"/>
    </row>
    <row r="8932" spans="20:21">
      <c r="T8932" s="159"/>
      <c r="U8932" s="159"/>
    </row>
    <row r="8933" spans="20:21">
      <c r="T8933" s="159"/>
      <c r="U8933" s="159"/>
    </row>
    <row r="8934" spans="20:21">
      <c r="T8934" s="159"/>
      <c r="U8934" s="159"/>
    </row>
    <row r="8935" spans="20:21">
      <c r="T8935" s="159"/>
      <c r="U8935" s="159"/>
    </row>
    <row r="8936" spans="20:21">
      <c r="T8936" s="159"/>
      <c r="U8936" s="159"/>
    </row>
    <row r="8937" spans="20:21">
      <c r="T8937" s="159"/>
      <c r="U8937" s="159"/>
    </row>
    <row r="8938" spans="20:21">
      <c r="T8938" s="159"/>
      <c r="U8938" s="159"/>
    </row>
    <row r="8939" spans="20:21">
      <c r="T8939" s="159"/>
      <c r="U8939" s="159"/>
    </row>
    <row r="8940" spans="20:21">
      <c r="T8940" s="159"/>
      <c r="U8940" s="159"/>
    </row>
    <row r="8941" spans="20:21">
      <c r="T8941" s="159"/>
      <c r="U8941" s="159"/>
    </row>
    <row r="8942" spans="20:21">
      <c r="T8942" s="159"/>
      <c r="U8942" s="159"/>
    </row>
    <row r="8943" spans="20:21">
      <c r="T8943" s="159"/>
      <c r="U8943" s="159"/>
    </row>
    <row r="8944" spans="20:21">
      <c r="T8944" s="159"/>
      <c r="U8944" s="159"/>
    </row>
    <row r="8945" spans="20:21">
      <c r="T8945" s="159"/>
      <c r="U8945" s="159"/>
    </row>
    <row r="8946" spans="20:21">
      <c r="T8946" s="159"/>
      <c r="U8946" s="159"/>
    </row>
    <row r="8947" spans="20:21">
      <c r="T8947" s="159"/>
      <c r="U8947" s="159"/>
    </row>
    <row r="8948" spans="20:21">
      <c r="T8948" s="159"/>
      <c r="U8948" s="159"/>
    </row>
    <row r="8949" spans="20:21">
      <c r="T8949" s="159"/>
      <c r="U8949" s="159"/>
    </row>
    <row r="8950" spans="20:21">
      <c r="T8950" s="159"/>
      <c r="U8950" s="159"/>
    </row>
    <row r="8951" spans="20:21">
      <c r="T8951" s="159"/>
      <c r="U8951" s="159"/>
    </row>
    <row r="8952" spans="20:21">
      <c r="T8952" s="159"/>
      <c r="U8952" s="159"/>
    </row>
    <row r="8953" spans="20:21">
      <c r="T8953" s="159"/>
      <c r="U8953" s="159"/>
    </row>
    <row r="8954" spans="20:21">
      <c r="T8954" s="159"/>
      <c r="U8954" s="159"/>
    </row>
    <row r="8955" spans="20:21">
      <c r="T8955" s="159"/>
      <c r="U8955" s="159"/>
    </row>
    <row r="8956" spans="20:21">
      <c r="T8956" s="159"/>
      <c r="U8956" s="159"/>
    </row>
    <row r="8957" spans="20:21">
      <c r="T8957" s="159"/>
      <c r="U8957" s="159"/>
    </row>
    <row r="8958" spans="20:21">
      <c r="T8958" s="159"/>
      <c r="U8958" s="159"/>
    </row>
    <row r="8959" spans="20:21">
      <c r="T8959" s="159"/>
      <c r="U8959" s="159"/>
    </row>
    <row r="8960" spans="20:21">
      <c r="T8960" s="159"/>
      <c r="U8960" s="159"/>
    </row>
    <row r="8961" spans="20:21">
      <c r="T8961" s="159"/>
      <c r="U8961" s="159"/>
    </row>
    <row r="8962" spans="20:21">
      <c r="T8962" s="159"/>
      <c r="U8962" s="159"/>
    </row>
    <row r="8963" spans="20:21">
      <c r="T8963" s="159"/>
      <c r="U8963" s="159"/>
    </row>
    <row r="8964" spans="20:21">
      <c r="T8964" s="159"/>
      <c r="U8964" s="159"/>
    </row>
    <row r="8965" spans="20:21">
      <c r="T8965" s="159"/>
      <c r="U8965" s="159"/>
    </row>
    <row r="8966" spans="20:21">
      <c r="T8966" s="159"/>
      <c r="U8966" s="159"/>
    </row>
    <row r="8967" spans="20:21">
      <c r="T8967" s="159"/>
      <c r="U8967" s="159"/>
    </row>
    <row r="8968" spans="20:21">
      <c r="T8968" s="159"/>
      <c r="U8968" s="159"/>
    </row>
    <row r="8969" spans="20:21">
      <c r="T8969" s="159"/>
      <c r="U8969" s="159"/>
    </row>
    <row r="8970" spans="20:21">
      <c r="T8970" s="159"/>
      <c r="U8970" s="159"/>
    </row>
    <row r="8971" spans="20:21">
      <c r="T8971" s="159"/>
      <c r="U8971" s="159"/>
    </row>
    <row r="8972" spans="20:21">
      <c r="T8972" s="159"/>
      <c r="U8972" s="159"/>
    </row>
    <row r="8973" spans="20:21">
      <c r="T8973" s="159"/>
      <c r="U8973" s="159"/>
    </row>
    <row r="8974" spans="20:21">
      <c r="T8974" s="159"/>
      <c r="U8974" s="159"/>
    </row>
    <row r="8975" spans="20:21">
      <c r="T8975" s="159"/>
      <c r="U8975" s="159"/>
    </row>
    <row r="8976" spans="20:21">
      <c r="T8976" s="159"/>
      <c r="U8976" s="159"/>
    </row>
    <row r="8977" spans="20:21">
      <c r="T8977" s="159"/>
      <c r="U8977" s="159"/>
    </row>
    <row r="8978" spans="20:21">
      <c r="T8978" s="159"/>
      <c r="U8978" s="159"/>
    </row>
    <row r="8979" spans="20:21">
      <c r="T8979" s="159"/>
      <c r="U8979" s="159"/>
    </row>
    <row r="8980" spans="20:21">
      <c r="T8980" s="159"/>
      <c r="U8980" s="159"/>
    </row>
    <row r="8981" spans="20:21">
      <c r="T8981" s="159"/>
      <c r="U8981" s="159"/>
    </row>
    <row r="8982" spans="20:21">
      <c r="T8982" s="159"/>
      <c r="U8982" s="159"/>
    </row>
    <row r="8983" spans="20:21">
      <c r="T8983" s="159"/>
      <c r="U8983" s="159"/>
    </row>
    <row r="8984" spans="20:21">
      <c r="T8984" s="159"/>
      <c r="U8984" s="159"/>
    </row>
    <row r="8985" spans="20:21">
      <c r="T8985" s="159"/>
      <c r="U8985" s="159"/>
    </row>
    <row r="8986" spans="20:21">
      <c r="T8986" s="159"/>
      <c r="U8986" s="159"/>
    </row>
    <row r="8987" spans="20:21">
      <c r="T8987" s="159"/>
      <c r="U8987" s="159"/>
    </row>
    <row r="8988" spans="20:21">
      <c r="T8988" s="159"/>
      <c r="U8988" s="159"/>
    </row>
    <row r="8989" spans="20:21">
      <c r="T8989" s="159"/>
      <c r="U8989" s="159"/>
    </row>
    <row r="8990" spans="20:21">
      <c r="T8990" s="159"/>
      <c r="U8990" s="159"/>
    </row>
    <row r="8991" spans="20:21">
      <c r="T8991" s="159"/>
      <c r="U8991" s="159"/>
    </row>
    <row r="8992" spans="20:21">
      <c r="T8992" s="159"/>
      <c r="U8992" s="159"/>
    </row>
    <row r="8993" spans="20:21">
      <c r="T8993" s="159"/>
      <c r="U8993" s="159"/>
    </row>
    <row r="8994" spans="20:21">
      <c r="T8994" s="159"/>
      <c r="U8994" s="159"/>
    </row>
    <row r="8995" spans="20:21">
      <c r="T8995" s="159"/>
      <c r="U8995" s="159"/>
    </row>
    <row r="8996" spans="20:21">
      <c r="T8996" s="159"/>
      <c r="U8996" s="159"/>
    </row>
    <row r="8997" spans="20:21">
      <c r="T8997" s="159"/>
      <c r="U8997" s="159"/>
    </row>
    <row r="8998" spans="20:21">
      <c r="T8998" s="159"/>
      <c r="U8998" s="159"/>
    </row>
    <row r="8999" spans="20:21">
      <c r="T8999" s="159"/>
      <c r="U8999" s="159"/>
    </row>
    <row r="9000" spans="20:21">
      <c r="T9000" s="159"/>
      <c r="U9000" s="159"/>
    </row>
    <row r="9001" spans="20:21">
      <c r="T9001" s="159"/>
      <c r="U9001" s="159"/>
    </row>
    <row r="9002" spans="20:21">
      <c r="T9002" s="159"/>
      <c r="U9002" s="159"/>
    </row>
    <row r="9003" spans="20:21">
      <c r="T9003" s="159"/>
      <c r="U9003" s="159"/>
    </row>
    <row r="9004" spans="20:21">
      <c r="T9004" s="159"/>
      <c r="U9004" s="159"/>
    </row>
    <row r="9005" spans="20:21">
      <c r="T9005" s="159"/>
      <c r="U9005" s="159"/>
    </row>
    <row r="9006" spans="20:21">
      <c r="T9006" s="159"/>
      <c r="U9006" s="159"/>
    </row>
    <row r="9007" spans="20:21">
      <c r="T9007" s="159"/>
      <c r="U9007" s="159"/>
    </row>
    <row r="9008" spans="20:21">
      <c r="T9008" s="159"/>
      <c r="U9008" s="159"/>
    </row>
    <row r="9009" spans="20:21">
      <c r="T9009" s="159"/>
      <c r="U9009" s="159"/>
    </row>
    <row r="9010" spans="20:21">
      <c r="T9010" s="159"/>
      <c r="U9010" s="159"/>
    </row>
    <row r="9011" spans="20:21">
      <c r="T9011" s="159"/>
      <c r="U9011" s="159"/>
    </row>
    <row r="9012" spans="20:21">
      <c r="T9012" s="159"/>
      <c r="U9012" s="159"/>
    </row>
    <row r="9013" spans="20:21">
      <c r="T9013" s="159"/>
      <c r="U9013" s="159"/>
    </row>
    <row r="9014" spans="20:21">
      <c r="T9014" s="159"/>
      <c r="U9014" s="159"/>
    </row>
    <row r="9015" spans="20:21">
      <c r="T9015" s="159"/>
      <c r="U9015" s="159"/>
    </row>
    <row r="9016" spans="20:21">
      <c r="T9016" s="159"/>
      <c r="U9016" s="159"/>
    </row>
    <row r="9017" spans="20:21">
      <c r="T9017" s="159"/>
      <c r="U9017" s="159"/>
    </row>
    <row r="9018" spans="20:21">
      <c r="T9018" s="159"/>
      <c r="U9018" s="159"/>
    </row>
    <row r="9019" spans="20:21">
      <c r="T9019" s="159"/>
      <c r="U9019" s="159"/>
    </row>
    <row r="9020" spans="20:21">
      <c r="T9020" s="159"/>
      <c r="U9020" s="159"/>
    </row>
    <row r="9021" spans="20:21">
      <c r="T9021" s="159"/>
      <c r="U9021" s="159"/>
    </row>
    <row r="9022" spans="20:21">
      <c r="T9022" s="159"/>
      <c r="U9022" s="159"/>
    </row>
    <row r="9023" spans="20:21">
      <c r="T9023" s="159"/>
      <c r="U9023" s="159"/>
    </row>
    <row r="9024" spans="20:21">
      <c r="T9024" s="159"/>
      <c r="U9024" s="159"/>
    </row>
    <row r="9025" spans="20:21">
      <c r="T9025" s="159"/>
      <c r="U9025" s="159"/>
    </row>
    <row r="9026" spans="20:21">
      <c r="T9026" s="159"/>
      <c r="U9026" s="159"/>
    </row>
    <row r="9027" spans="20:21">
      <c r="T9027" s="159"/>
      <c r="U9027" s="159"/>
    </row>
    <row r="9028" spans="20:21">
      <c r="T9028" s="159"/>
      <c r="U9028" s="159"/>
    </row>
    <row r="9029" spans="20:21">
      <c r="T9029" s="159"/>
      <c r="U9029" s="159"/>
    </row>
    <row r="9030" spans="20:21">
      <c r="T9030" s="159"/>
      <c r="U9030" s="159"/>
    </row>
    <row r="9031" spans="20:21">
      <c r="T9031" s="159"/>
      <c r="U9031" s="159"/>
    </row>
    <row r="9032" spans="20:21">
      <c r="T9032" s="159"/>
      <c r="U9032" s="159"/>
    </row>
    <row r="9033" spans="20:21">
      <c r="T9033" s="159"/>
      <c r="U9033" s="159"/>
    </row>
    <row r="9034" spans="20:21">
      <c r="T9034" s="159"/>
      <c r="U9034" s="159"/>
    </row>
    <row r="9035" spans="20:21">
      <c r="T9035" s="159"/>
      <c r="U9035" s="159"/>
    </row>
    <row r="9036" spans="20:21">
      <c r="T9036" s="159"/>
      <c r="U9036" s="159"/>
    </row>
    <row r="9037" spans="20:21">
      <c r="T9037" s="159"/>
      <c r="U9037" s="159"/>
    </row>
    <row r="9038" spans="20:21">
      <c r="T9038" s="159"/>
      <c r="U9038" s="159"/>
    </row>
    <row r="9039" spans="20:21">
      <c r="T9039" s="159"/>
      <c r="U9039" s="159"/>
    </row>
    <row r="9040" spans="20:21">
      <c r="T9040" s="159"/>
      <c r="U9040" s="159"/>
    </row>
    <row r="9041" spans="20:21">
      <c r="T9041" s="159"/>
      <c r="U9041" s="159"/>
    </row>
    <row r="9042" spans="20:21">
      <c r="T9042" s="159"/>
      <c r="U9042" s="159"/>
    </row>
    <row r="9043" spans="20:21">
      <c r="T9043" s="159"/>
      <c r="U9043" s="159"/>
    </row>
    <row r="9044" spans="20:21">
      <c r="T9044" s="159"/>
      <c r="U9044" s="159"/>
    </row>
    <row r="9045" spans="20:21">
      <c r="T9045" s="159"/>
      <c r="U9045" s="159"/>
    </row>
    <row r="9046" spans="20:21">
      <c r="T9046" s="159"/>
      <c r="U9046" s="159"/>
    </row>
    <row r="9047" spans="20:21">
      <c r="T9047" s="159"/>
      <c r="U9047" s="159"/>
    </row>
    <row r="9048" spans="20:21">
      <c r="T9048" s="159"/>
      <c r="U9048" s="159"/>
    </row>
    <row r="9049" spans="20:21">
      <c r="T9049" s="159"/>
      <c r="U9049" s="159"/>
    </row>
    <row r="9050" spans="20:21">
      <c r="T9050" s="159"/>
      <c r="U9050" s="159"/>
    </row>
    <row r="9051" spans="20:21">
      <c r="T9051" s="159"/>
      <c r="U9051" s="159"/>
    </row>
    <row r="9052" spans="20:21">
      <c r="T9052" s="159"/>
      <c r="U9052" s="159"/>
    </row>
    <row r="9053" spans="20:21">
      <c r="T9053" s="159"/>
      <c r="U9053" s="159"/>
    </row>
    <row r="9054" spans="20:21">
      <c r="T9054" s="159"/>
      <c r="U9054" s="159"/>
    </row>
    <row r="9055" spans="20:21">
      <c r="T9055" s="159"/>
      <c r="U9055" s="159"/>
    </row>
    <row r="9056" spans="20:21">
      <c r="T9056" s="159"/>
      <c r="U9056" s="159"/>
    </row>
    <row r="9057" spans="20:21">
      <c r="T9057" s="159"/>
      <c r="U9057" s="159"/>
    </row>
    <row r="9058" spans="20:21">
      <c r="T9058" s="159"/>
      <c r="U9058" s="159"/>
    </row>
    <row r="9059" spans="20:21">
      <c r="T9059" s="159"/>
      <c r="U9059" s="159"/>
    </row>
    <row r="9060" spans="20:21">
      <c r="T9060" s="159"/>
      <c r="U9060" s="159"/>
    </row>
    <row r="9061" spans="20:21">
      <c r="T9061" s="159"/>
      <c r="U9061" s="159"/>
    </row>
    <row r="9062" spans="20:21">
      <c r="T9062" s="159"/>
      <c r="U9062" s="159"/>
    </row>
    <row r="9063" spans="20:21">
      <c r="T9063" s="159"/>
      <c r="U9063" s="159"/>
    </row>
    <row r="9064" spans="20:21">
      <c r="T9064" s="159"/>
      <c r="U9064" s="159"/>
    </row>
    <row r="9065" spans="20:21">
      <c r="T9065" s="159"/>
      <c r="U9065" s="159"/>
    </row>
    <row r="9066" spans="20:21">
      <c r="T9066" s="159"/>
      <c r="U9066" s="159"/>
    </row>
    <row r="9067" spans="20:21">
      <c r="T9067" s="159"/>
      <c r="U9067" s="159"/>
    </row>
    <row r="9068" spans="20:21">
      <c r="T9068" s="159"/>
      <c r="U9068" s="159"/>
    </row>
    <row r="9069" spans="20:21">
      <c r="T9069" s="159"/>
      <c r="U9069" s="159"/>
    </row>
    <row r="9070" spans="20:21">
      <c r="T9070" s="159"/>
      <c r="U9070" s="159"/>
    </row>
    <row r="9071" spans="20:21">
      <c r="T9071" s="159"/>
      <c r="U9071" s="159"/>
    </row>
    <row r="9072" spans="20:21">
      <c r="T9072" s="159"/>
      <c r="U9072" s="159"/>
    </row>
    <row r="9073" spans="20:21">
      <c r="T9073" s="159"/>
      <c r="U9073" s="159"/>
    </row>
    <row r="9074" spans="20:21">
      <c r="T9074" s="159"/>
      <c r="U9074" s="159"/>
    </row>
    <row r="9075" spans="20:21">
      <c r="T9075" s="159"/>
      <c r="U9075" s="159"/>
    </row>
    <row r="9076" spans="20:21">
      <c r="T9076" s="159"/>
      <c r="U9076" s="159"/>
    </row>
    <row r="9077" spans="20:21">
      <c r="T9077" s="159"/>
      <c r="U9077" s="159"/>
    </row>
    <row r="9078" spans="20:21">
      <c r="T9078" s="159"/>
      <c r="U9078" s="159"/>
    </row>
    <row r="9079" spans="20:21">
      <c r="T9079" s="159"/>
      <c r="U9079" s="159"/>
    </row>
    <row r="9080" spans="20:21">
      <c r="T9080" s="159"/>
      <c r="U9080" s="159"/>
    </row>
    <row r="9081" spans="20:21">
      <c r="T9081" s="159"/>
      <c r="U9081" s="159"/>
    </row>
    <row r="9082" spans="20:21">
      <c r="T9082" s="159"/>
      <c r="U9082" s="159"/>
    </row>
    <row r="9083" spans="20:21">
      <c r="T9083" s="159"/>
      <c r="U9083" s="159"/>
    </row>
    <row r="9084" spans="20:21">
      <c r="T9084" s="159"/>
      <c r="U9084" s="159"/>
    </row>
    <row r="9085" spans="20:21">
      <c r="T9085" s="159"/>
      <c r="U9085" s="159"/>
    </row>
    <row r="9086" spans="20:21">
      <c r="T9086" s="159"/>
      <c r="U9086" s="159"/>
    </row>
    <row r="9087" spans="20:21">
      <c r="T9087" s="159"/>
      <c r="U9087" s="159"/>
    </row>
    <row r="9088" spans="20:21">
      <c r="T9088" s="159"/>
      <c r="U9088" s="159"/>
    </row>
    <row r="9089" spans="20:21">
      <c r="T9089" s="159"/>
      <c r="U9089" s="159"/>
    </row>
    <row r="9090" spans="20:21">
      <c r="T9090" s="159"/>
      <c r="U9090" s="159"/>
    </row>
    <row r="9091" spans="20:21">
      <c r="T9091" s="159"/>
      <c r="U9091" s="159"/>
    </row>
    <row r="9092" spans="20:21">
      <c r="T9092" s="159"/>
      <c r="U9092" s="159"/>
    </row>
    <row r="9093" spans="20:21">
      <c r="T9093" s="159"/>
      <c r="U9093" s="159"/>
    </row>
    <row r="9094" spans="20:21">
      <c r="T9094" s="159"/>
      <c r="U9094" s="159"/>
    </row>
    <row r="9095" spans="20:21">
      <c r="T9095" s="159"/>
      <c r="U9095" s="159"/>
    </row>
    <row r="9096" spans="20:21">
      <c r="T9096" s="159"/>
      <c r="U9096" s="159"/>
    </row>
    <row r="9097" spans="20:21">
      <c r="T9097" s="159"/>
      <c r="U9097" s="159"/>
    </row>
    <row r="9098" spans="20:21">
      <c r="T9098" s="159"/>
      <c r="U9098" s="159"/>
    </row>
    <row r="9099" spans="20:21">
      <c r="T9099" s="159"/>
      <c r="U9099" s="159"/>
    </row>
    <row r="9100" spans="20:21">
      <c r="T9100" s="159"/>
      <c r="U9100" s="159"/>
    </row>
    <row r="9101" spans="20:21">
      <c r="T9101" s="159"/>
      <c r="U9101" s="159"/>
    </row>
    <row r="9102" spans="20:21">
      <c r="T9102" s="159"/>
      <c r="U9102" s="159"/>
    </row>
    <row r="9103" spans="20:21">
      <c r="T9103" s="159"/>
      <c r="U9103" s="159"/>
    </row>
    <row r="9104" spans="20:21">
      <c r="T9104" s="159"/>
      <c r="U9104" s="159"/>
    </row>
    <row r="9105" spans="20:21">
      <c r="T9105" s="159"/>
      <c r="U9105" s="159"/>
    </row>
    <row r="9106" spans="20:21">
      <c r="T9106" s="159"/>
      <c r="U9106" s="159"/>
    </row>
    <row r="9107" spans="20:21">
      <c r="T9107" s="159"/>
      <c r="U9107" s="159"/>
    </row>
    <row r="9108" spans="20:21">
      <c r="T9108" s="159"/>
      <c r="U9108" s="159"/>
    </row>
    <row r="9109" spans="20:21">
      <c r="T9109" s="159"/>
      <c r="U9109" s="159"/>
    </row>
    <row r="9110" spans="20:21">
      <c r="T9110" s="159"/>
      <c r="U9110" s="159"/>
    </row>
    <row r="9111" spans="20:21">
      <c r="T9111" s="159"/>
      <c r="U9111" s="159"/>
    </row>
    <row r="9112" spans="20:21">
      <c r="T9112" s="159"/>
      <c r="U9112" s="159"/>
    </row>
    <row r="9113" spans="20:21">
      <c r="T9113" s="159"/>
      <c r="U9113" s="159"/>
    </row>
    <row r="9114" spans="20:21">
      <c r="T9114" s="159"/>
      <c r="U9114" s="159"/>
    </row>
    <row r="9115" spans="20:21">
      <c r="T9115" s="159"/>
      <c r="U9115" s="159"/>
    </row>
    <row r="9116" spans="20:21">
      <c r="T9116" s="159"/>
      <c r="U9116" s="159"/>
    </row>
    <row r="9117" spans="20:21">
      <c r="T9117" s="159"/>
      <c r="U9117" s="159"/>
    </row>
    <row r="9118" spans="20:21">
      <c r="T9118" s="159"/>
      <c r="U9118" s="159"/>
    </row>
    <row r="9119" spans="20:21">
      <c r="T9119" s="159"/>
      <c r="U9119" s="159"/>
    </row>
    <row r="9120" spans="20:21">
      <c r="T9120" s="159"/>
      <c r="U9120" s="159"/>
    </row>
    <row r="9121" spans="20:21">
      <c r="T9121" s="159"/>
      <c r="U9121" s="159"/>
    </row>
    <row r="9122" spans="20:21">
      <c r="T9122" s="159"/>
      <c r="U9122" s="159"/>
    </row>
    <row r="9123" spans="20:21">
      <c r="T9123" s="159"/>
      <c r="U9123" s="159"/>
    </row>
    <row r="9124" spans="20:21">
      <c r="T9124" s="159"/>
      <c r="U9124" s="159"/>
    </row>
    <row r="9125" spans="20:21">
      <c r="T9125" s="159"/>
      <c r="U9125" s="159"/>
    </row>
    <row r="9126" spans="20:21">
      <c r="T9126" s="159"/>
      <c r="U9126" s="159"/>
    </row>
    <row r="9127" spans="20:21">
      <c r="T9127" s="159"/>
      <c r="U9127" s="159"/>
    </row>
    <row r="9128" spans="20:21">
      <c r="T9128" s="159"/>
      <c r="U9128" s="159"/>
    </row>
    <row r="9129" spans="20:21">
      <c r="T9129" s="159"/>
      <c r="U9129" s="159"/>
    </row>
    <row r="9130" spans="20:21">
      <c r="T9130" s="159"/>
      <c r="U9130" s="159"/>
    </row>
    <row r="9131" spans="20:21">
      <c r="T9131" s="159"/>
      <c r="U9131" s="159"/>
    </row>
    <row r="9132" spans="20:21">
      <c r="T9132" s="159"/>
      <c r="U9132" s="159"/>
    </row>
    <row r="9133" spans="20:21">
      <c r="T9133" s="159"/>
      <c r="U9133" s="159"/>
    </row>
    <row r="9134" spans="20:21">
      <c r="T9134" s="159"/>
      <c r="U9134" s="159"/>
    </row>
    <row r="9135" spans="20:21">
      <c r="T9135" s="159"/>
      <c r="U9135" s="159"/>
    </row>
    <row r="9136" spans="20:21">
      <c r="T9136" s="159"/>
      <c r="U9136" s="159"/>
    </row>
    <row r="9137" spans="20:21">
      <c r="T9137" s="159"/>
      <c r="U9137" s="159"/>
    </row>
    <row r="9138" spans="20:21">
      <c r="T9138" s="159"/>
      <c r="U9138" s="159"/>
    </row>
    <row r="9139" spans="20:21">
      <c r="T9139" s="159"/>
      <c r="U9139" s="159"/>
    </row>
    <row r="9140" spans="20:21">
      <c r="T9140" s="159"/>
      <c r="U9140" s="159"/>
    </row>
    <row r="9141" spans="20:21">
      <c r="T9141" s="159"/>
      <c r="U9141" s="159"/>
    </row>
    <row r="9142" spans="20:21">
      <c r="T9142" s="159"/>
      <c r="U9142" s="159"/>
    </row>
    <row r="9143" spans="20:21">
      <c r="T9143" s="159"/>
      <c r="U9143" s="159"/>
    </row>
    <row r="9144" spans="20:21">
      <c r="T9144" s="159"/>
      <c r="U9144" s="159"/>
    </row>
    <row r="9145" spans="20:21">
      <c r="T9145" s="159"/>
      <c r="U9145" s="159"/>
    </row>
    <row r="9146" spans="20:21">
      <c r="T9146" s="159"/>
      <c r="U9146" s="159"/>
    </row>
    <row r="9147" spans="20:21">
      <c r="T9147" s="159"/>
      <c r="U9147" s="159"/>
    </row>
    <row r="9148" spans="20:21">
      <c r="T9148" s="159"/>
      <c r="U9148" s="159"/>
    </row>
    <row r="9149" spans="20:21">
      <c r="T9149" s="159"/>
      <c r="U9149" s="159"/>
    </row>
    <row r="9150" spans="20:21">
      <c r="T9150" s="159"/>
      <c r="U9150" s="159"/>
    </row>
    <row r="9151" spans="20:21">
      <c r="T9151" s="159"/>
      <c r="U9151" s="159"/>
    </row>
    <row r="9152" spans="20:21">
      <c r="T9152" s="159"/>
      <c r="U9152" s="159"/>
    </row>
    <row r="9153" spans="20:21">
      <c r="T9153" s="159"/>
      <c r="U9153" s="159"/>
    </row>
    <row r="9154" spans="20:21">
      <c r="T9154" s="159"/>
      <c r="U9154" s="159"/>
    </row>
    <row r="9155" spans="20:21">
      <c r="T9155" s="159"/>
      <c r="U9155" s="159"/>
    </row>
    <row r="9156" spans="20:21">
      <c r="T9156" s="159"/>
      <c r="U9156" s="159"/>
    </row>
    <row r="9157" spans="20:21">
      <c r="T9157" s="159"/>
      <c r="U9157" s="159"/>
    </row>
    <row r="9158" spans="20:21">
      <c r="T9158" s="159"/>
      <c r="U9158" s="159"/>
    </row>
    <row r="9159" spans="20:21">
      <c r="T9159" s="159"/>
      <c r="U9159" s="159"/>
    </row>
    <row r="9160" spans="20:21">
      <c r="T9160" s="159"/>
      <c r="U9160" s="159"/>
    </row>
    <row r="9161" spans="20:21">
      <c r="T9161" s="159"/>
      <c r="U9161" s="159"/>
    </row>
    <row r="9162" spans="20:21">
      <c r="T9162" s="159"/>
      <c r="U9162" s="159"/>
    </row>
    <row r="9163" spans="20:21">
      <c r="T9163" s="159"/>
      <c r="U9163" s="159"/>
    </row>
    <row r="9164" spans="20:21">
      <c r="T9164" s="159"/>
      <c r="U9164" s="159"/>
    </row>
    <row r="9165" spans="20:21">
      <c r="T9165" s="159"/>
      <c r="U9165" s="159"/>
    </row>
    <row r="9166" spans="20:21">
      <c r="T9166" s="159"/>
      <c r="U9166" s="159"/>
    </row>
    <row r="9167" spans="20:21">
      <c r="T9167" s="159"/>
      <c r="U9167" s="159"/>
    </row>
    <row r="9168" spans="20:21">
      <c r="T9168" s="159"/>
      <c r="U9168" s="159"/>
    </row>
    <row r="9169" spans="20:21">
      <c r="T9169" s="159"/>
      <c r="U9169" s="159"/>
    </row>
    <row r="9170" spans="20:21">
      <c r="T9170" s="159"/>
      <c r="U9170" s="159"/>
    </row>
    <row r="9171" spans="20:21">
      <c r="T9171" s="159"/>
      <c r="U9171" s="159"/>
    </row>
    <row r="9172" spans="20:21">
      <c r="T9172" s="159"/>
      <c r="U9172" s="159"/>
    </row>
    <row r="9173" spans="20:21">
      <c r="T9173" s="159"/>
      <c r="U9173" s="159"/>
    </row>
    <row r="9174" spans="20:21">
      <c r="T9174" s="159"/>
      <c r="U9174" s="159"/>
    </row>
    <row r="9175" spans="20:21">
      <c r="T9175" s="159"/>
      <c r="U9175" s="159"/>
    </row>
    <row r="9176" spans="20:21">
      <c r="T9176" s="159"/>
      <c r="U9176" s="159"/>
    </row>
    <row r="9177" spans="20:21">
      <c r="T9177" s="159"/>
      <c r="U9177" s="159"/>
    </row>
    <row r="9178" spans="20:21">
      <c r="T9178" s="159"/>
      <c r="U9178" s="159"/>
    </row>
    <row r="9179" spans="20:21">
      <c r="T9179" s="159"/>
      <c r="U9179" s="159"/>
    </row>
    <row r="9180" spans="20:21">
      <c r="T9180" s="159"/>
      <c r="U9180" s="159"/>
    </row>
    <row r="9181" spans="20:21">
      <c r="T9181" s="159"/>
      <c r="U9181" s="159"/>
    </row>
    <row r="9182" spans="20:21">
      <c r="T9182" s="159"/>
      <c r="U9182" s="159"/>
    </row>
    <row r="9183" spans="20:21">
      <c r="T9183" s="159"/>
      <c r="U9183" s="159"/>
    </row>
    <row r="9184" spans="20:21">
      <c r="T9184" s="159"/>
      <c r="U9184" s="159"/>
    </row>
    <row r="9185" spans="20:21">
      <c r="T9185" s="159"/>
      <c r="U9185" s="159"/>
    </row>
    <row r="9186" spans="20:21">
      <c r="T9186" s="159"/>
      <c r="U9186" s="159"/>
    </row>
    <row r="9187" spans="20:21">
      <c r="T9187" s="159"/>
      <c r="U9187" s="159"/>
    </row>
    <row r="9188" spans="20:21">
      <c r="T9188" s="159"/>
      <c r="U9188" s="159"/>
    </row>
    <row r="9189" spans="20:21">
      <c r="T9189" s="159"/>
      <c r="U9189" s="159"/>
    </row>
    <row r="9190" spans="20:21">
      <c r="T9190" s="159"/>
      <c r="U9190" s="159"/>
    </row>
    <row r="9191" spans="20:21">
      <c r="T9191" s="159"/>
      <c r="U9191" s="159"/>
    </row>
    <row r="9192" spans="20:21">
      <c r="T9192" s="159"/>
      <c r="U9192" s="159"/>
    </row>
    <row r="9193" spans="20:21">
      <c r="T9193" s="159"/>
      <c r="U9193" s="159"/>
    </row>
    <row r="9194" spans="20:21">
      <c r="T9194" s="159"/>
      <c r="U9194" s="159"/>
    </row>
    <row r="9195" spans="20:21">
      <c r="T9195" s="159"/>
      <c r="U9195" s="159"/>
    </row>
    <row r="9196" spans="20:21">
      <c r="T9196" s="159"/>
      <c r="U9196" s="159"/>
    </row>
    <row r="9197" spans="20:21">
      <c r="T9197" s="159"/>
      <c r="U9197" s="159"/>
    </row>
    <row r="9198" spans="20:21">
      <c r="T9198" s="159"/>
      <c r="U9198" s="159"/>
    </row>
    <row r="9199" spans="20:21">
      <c r="T9199" s="159"/>
      <c r="U9199" s="159"/>
    </row>
    <row r="9200" spans="20:21">
      <c r="T9200" s="159"/>
      <c r="U9200" s="159"/>
    </row>
    <row r="9201" spans="20:21">
      <c r="T9201" s="159"/>
      <c r="U9201" s="159"/>
    </row>
    <row r="9202" spans="20:21">
      <c r="T9202" s="159"/>
      <c r="U9202" s="159"/>
    </row>
    <row r="9203" spans="20:21">
      <c r="T9203" s="159"/>
      <c r="U9203" s="159"/>
    </row>
    <row r="9204" spans="20:21">
      <c r="T9204" s="159"/>
      <c r="U9204" s="159"/>
    </row>
    <row r="9205" spans="20:21">
      <c r="T9205" s="159"/>
      <c r="U9205" s="159"/>
    </row>
    <row r="9206" spans="20:21">
      <c r="T9206" s="159"/>
      <c r="U9206" s="159"/>
    </row>
    <row r="9207" spans="20:21">
      <c r="T9207" s="159"/>
      <c r="U9207" s="159"/>
    </row>
    <row r="9208" spans="20:21">
      <c r="T9208" s="159"/>
      <c r="U9208" s="159"/>
    </row>
    <row r="9209" spans="20:21">
      <c r="T9209" s="159"/>
      <c r="U9209" s="159"/>
    </row>
    <row r="9210" spans="20:21">
      <c r="T9210" s="159"/>
      <c r="U9210" s="159"/>
    </row>
    <row r="9211" spans="20:21">
      <c r="T9211" s="159"/>
      <c r="U9211" s="159"/>
    </row>
    <row r="9212" spans="20:21">
      <c r="T9212" s="159"/>
      <c r="U9212" s="159"/>
    </row>
    <row r="9213" spans="20:21">
      <c r="T9213" s="159"/>
      <c r="U9213" s="159"/>
    </row>
    <row r="9214" spans="20:21">
      <c r="T9214" s="159"/>
      <c r="U9214" s="159"/>
    </row>
    <row r="9215" spans="20:21">
      <c r="T9215" s="159"/>
      <c r="U9215" s="159"/>
    </row>
    <row r="9216" spans="20:21">
      <c r="T9216" s="159"/>
      <c r="U9216" s="159"/>
    </row>
    <row r="9217" spans="20:21">
      <c r="T9217" s="159"/>
      <c r="U9217" s="159"/>
    </row>
    <row r="9218" spans="20:21">
      <c r="T9218" s="159"/>
      <c r="U9218" s="159"/>
    </row>
    <row r="9219" spans="20:21">
      <c r="T9219" s="159"/>
      <c r="U9219" s="159"/>
    </row>
    <row r="9220" spans="20:21">
      <c r="T9220" s="159"/>
      <c r="U9220" s="159"/>
    </row>
    <row r="9221" spans="20:21">
      <c r="T9221" s="159"/>
      <c r="U9221" s="159"/>
    </row>
    <row r="9222" spans="20:21">
      <c r="T9222" s="159"/>
      <c r="U9222" s="159"/>
    </row>
    <row r="9223" spans="20:21">
      <c r="T9223" s="159"/>
      <c r="U9223" s="159"/>
    </row>
    <row r="9224" spans="20:21">
      <c r="T9224" s="159"/>
      <c r="U9224" s="159"/>
    </row>
    <row r="9225" spans="20:21">
      <c r="T9225" s="159"/>
      <c r="U9225" s="159"/>
    </row>
    <row r="9226" spans="20:21">
      <c r="T9226" s="159"/>
      <c r="U9226" s="159"/>
    </row>
    <row r="9227" spans="20:21">
      <c r="T9227" s="159"/>
      <c r="U9227" s="159"/>
    </row>
    <row r="9228" spans="20:21">
      <c r="T9228" s="159"/>
      <c r="U9228" s="159"/>
    </row>
    <row r="9229" spans="20:21">
      <c r="T9229" s="159"/>
      <c r="U9229" s="159"/>
    </row>
    <row r="9230" spans="20:21">
      <c r="T9230" s="159"/>
      <c r="U9230" s="159"/>
    </row>
    <row r="9231" spans="20:21">
      <c r="T9231" s="159"/>
      <c r="U9231" s="159"/>
    </row>
    <row r="9232" spans="20:21">
      <c r="T9232" s="159"/>
      <c r="U9232" s="159"/>
    </row>
    <row r="9233" spans="20:21">
      <c r="T9233" s="159"/>
      <c r="U9233" s="159"/>
    </row>
    <row r="9234" spans="20:21">
      <c r="T9234" s="159"/>
      <c r="U9234" s="159"/>
    </row>
    <row r="9235" spans="20:21">
      <c r="T9235" s="159"/>
      <c r="U9235" s="159"/>
    </row>
    <row r="9236" spans="20:21">
      <c r="T9236" s="159"/>
      <c r="U9236" s="159"/>
    </row>
    <row r="9237" spans="20:21">
      <c r="T9237" s="159"/>
      <c r="U9237" s="159"/>
    </row>
    <row r="9238" spans="20:21">
      <c r="T9238" s="159"/>
      <c r="U9238" s="159"/>
    </row>
    <row r="9239" spans="20:21">
      <c r="T9239" s="159"/>
      <c r="U9239" s="159"/>
    </row>
    <row r="9240" spans="20:21">
      <c r="T9240" s="159"/>
      <c r="U9240" s="159"/>
    </row>
    <row r="9241" spans="20:21">
      <c r="T9241" s="159"/>
      <c r="U9241" s="159"/>
    </row>
    <row r="9242" spans="20:21">
      <c r="T9242" s="159"/>
      <c r="U9242" s="159"/>
    </row>
    <row r="9243" spans="20:21">
      <c r="T9243" s="159"/>
      <c r="U9243" s="159"/>
    </row>
    <row r="9244" spans="20:21">
      <c r="T9244" s="159"/>
      <c r="U9244" s="159"/>
    </row>
    <row r="9245" spans="20:21">
      <c r="T9245" s="159"/>
      <c r="U9245" s="159"/>
    </row>
    <row r="9246" spans="20:21">
      <c r="T9246" s="159"/>
      <c r="U9246" s="159"/>
    </row>
    <row r="9247" spans="20:21">
      <c r="T9247" s="159"/>
      <c r="U9247" s="159"/>
    </row>
    <row r="9248" spans="20:21">
      <c r="T9248" s="159"/>
      <c r="U9248" s="159"/>
    </row>
    <row r="9249" spans="20:21">
      <c r="T9249" s="159"/>
      <c r="U9249" s="159"/>
    </row>
    <row r="9250" spans="20:21">
      <c r="T9250" s="159"/>
      <c r="U9250" s="159"/>
    </row>
    <row r="9251" spans="20:21">
      <c r="T9251" s="159"/>
      <c r="U9251" s="159"/>
    </row>
    <row r="9252" spans="20:21">
      <c r="T9252" s="159"/>
      <c r="U9252" s="159"/>
    </row>
    <row r="9253" spans="20:21">
      <c r="T9253" s="159"/>
      <c r="U9253" s="159"/>
    </row>
    <row r="9254" spans="20:21">
      <c r="T9254" s="159"/>
      <c r="U9254" s="159"/>
    </row>
    <row r="9255" spans="20:21">
      <c r="T9255" s="159"/>
      <c r="U9255" s="159"/>
    </row>
    <row r="9256" spans="20:21">
      <c r="T9256" s="159"/>
      <c r="U9256" s="159"/>
    </row>
    <row r="9257" spans="20:21">
      <c r="T9257" s="159"/>
      <c r="U9257" s="159"/>
    </row>
    <row r="9258" spans="20:21">
      <c r="T9258" s="159"/>
      <c r="U9258" s="159"/>
    </row>
    <row r="9259" spans="20:21">
      <c r="T9259" s="159"/>
      <c r="U9259" s="159"/>
    </row>
    <row r="9260" spans="20:21">
      <c r="T9260" s="159"/>
      <c r="U9260" s="159"/>
    </row>
    <row r="9261" spans="20:21">
      <c r="T9261" s="159"/>
      <c r="U9261" s="159"/>
    </row>
    <row r="9262" spans="20:21">
      <c r="T9262" s="159"/>
      <c r="U9262" s="159"/>
    </row>
    <row r="9263" spans="20:21">
      <c r="T9263" s="159"/>
      <c r="U9263" s="159"/>
    </row>
    <row r="9264" spans="20:21">
      <c r="T9264" s="159"/>
      <c r="U9264" s="159"/>
    </row>
    <row r="9265" spans="20:21">
      <c r="T9265" s="159"/>
      <c r="U9265" s="159"/>
    </row>
    <row r="9266" spans="20:21">
      <c r="T9266" s="159"/>
      <c r="U9266" s="159"/>
    </row>
    <row r="9267" spans="20:21">
      <c r="T9267" s="159"/>
      <c r="U9267" s="159"/>
    </row>
    <row r="9268" spans="20:21">
      <c r="T9268" s="159"/>
      <c r="U9268" s="159"/>
    </row>
    <row r="9269" spans="20:21">
      <c r="T9269" s="159"/>
      <c r="U9269" s="159"/>
    </row>
    <row r="9270" spans="20:21">
      <c r="T9270" s="159"/>
      <c r="U9270" s="159"/>
    </row>
    <row r="9271" spans="20:21">
      <c r="T9271" s="159"/>
      <c r="U9271" s="159"/>
    </row>
    <row r="9272" spans="20:21">
      <c r="T9272" s="159"/>
      <c r="U9272" s="159"/>
    </row>
    <row r="9273" spans="20:21">
      <c r="T9273" s="159"/>
      <c r="U9273" s="159"/>
    </row>
    <row r="9274" spans="20:21">
      <c r="T9274" s="159"/>
      <c r="U9274" s="159"/>
    </row>
    <row r="9275" spans="20:21">
      <c r="T9275" s="159"/>
      <c r="U9275" s="159"/>
    </row>
    <row r="9276" spans="20:21">
      <c r="T9276" s="159"/>
      <c r="U9276" s="159"/>
    </row>
    <row r="9277" spans="20:21">
      <c r="T9277" s="159"/>
      <c r="U9277" s="159"/>
    </row>
    <row r="9278" spans="20:21">
      <c r="T9278" s="159"/>
      <c r="U9278" s="159"/>
    </row>
    <row r="9279" spans="20:21">
      <c r="T9279" s="159"/>
      <c r="U9279" s="159"/>
    </row>
    <row r="9280" spans="20:21">
      <c r="T9280" s="159"/>
      <c r="U9280" s="159"/>
    </row>
    <row r="9281" spans="20:21">
      <c r="T9281" s="159"/>
      <c r="U9281" s="159"/>
    </row>
    <row r="9282" spans="20:21">
      <c r="T9282" s="159"/>
      <c r="U9282" s="159"/>
    </row>
    <row r="9283" spans="20:21">
      <c r="T9283" s="159"/>
      <c r="U9283" s="159"/>
    </row>
    <row r="9284" spans="20:21">
      <c r="T9284" s="159"/>
      <c r="U9284" s="159"/>
    </row>
    <row r="9285" spans="20:21">
      <c r="T9285" s="159"/>
      <c r="U9285" s="159"/>
    </row>
    <row r="9286" spans="20:21">
      <c r="T9286" s="159"/>
      <c r="U9286" s="159"/>
    </row>
    <row r="9287" spans="20:21">
      <c r="T9287" s="159"/>
      <c r="U9287" s="159"/>
    </row>
    <row r="9288" spans="20:21">
      <c r="T9288" s="159"/>
      <c r="U9288" s="159"/>
    </row>
    <row r="9289" spans="20:21">
      <c r="T9289" s="159"/>
      <c r="U9289" s="159"/>
    </row>
    <row r="9290" spans="20:21">
      <c r="T9290" s="159"/>
      <c r="U9290" s="159"/>
    </row>
    <row r="9291" spans="20:21">
      <c r="T9291" s="159"/>
      <c r="U9291" s="159"/>
    </row>
    <row r="9292" spans="20:21">
      <c r="T9292" s="159"/>
      <c r="U9292" s="159"/>
    </row>
    <row r="9293" spans="20:21">
      <c r="T9293" s="159"/>
      <c r="U9293" s="159"/>
    </row>
    <row r="9294" spans="20:21">
      <c r="T9294" s="159"/>
      <c r="U9294" s="159"/>
    </row>
    <row r="9295" spans="20:21">
      <c r="T9295" s="159"/>
      <c r="U9295" s="159"/>
    </row>
    <row r="9296" spans="20:21">
      <c r="T9296" s="159"/>
      <c r="U9296" s="159"/>
    </row>
    <row r="9297" spans="20:21">
      <c r="T9297" s="159"/>
      <c r="U9297" s="159"/>
    </row>
    <row r="9298" spans="20:21">
      <c r="T9298" s="159"/>
      <c r="U9298" s="159"/>
    </row>
    <row r="9299" spans="20:21">
      <c r="T9299" s="159"/>
      <c r="U9299" s="159"/>
    </row>
    <row r="9300" spans="20:21">
      <c r="T9300" s="159"/>
      <c r="U9300" s="159"/>
    </row>
    <row r="9301" spans="20:21">
      <c r="T9301" s="159"/>
      <c r="U9301" s="159"/>
    </row>
    <row r="9302" spans="20:21">
      <c r="T9302" s="159"/>
      <c r="U9302" s="159"/>
    </row>
    <row r="9303" spans="20:21">
      <c r="T9303" s="159"/>
      <c r="U9303" s="159"/>
    </row>
    <row r="9304" spans="20:21">
      <c r="T9304" s="159"/>
      <c r="U9304" s="159"/>
    </row>
    <row r="9305" spans="20:21">
      <c r="T9305" s="159"/>
      <c r="U9305" s="159"/>
    </row>
    <row r="9306" spans="20:21">
      <c r="T9306" s="159"/>
      <c r="U9306" s="159"/>
    </row>
    <row r="9307" spans="20:21">
      <c r="T9307" s="159"/>
      <c r="U9307" s="159"/>
    </row>
    <row r="9308" spans="20:21">
      <c r="T9308" s="159"/>
      <c r="U9308" s="159"/>
    </row>
    <row r="9309" spans="20:21">
      <c r="T9309" s="159"/>
      <c r="U9309" s="159"/>
    </row>
    <row r="9310" spans="20:21">
      <c r="T9310" s="159"/>
      <c r="U9310" s="159"/>
    </row>
    <row r="9311" spans="20:21">
      <c r="T9311" s="159"/>
      <c r="U9311" s="159"/>
    </row>
    <row r="9312" spans="20:21">
      <c r="T9312" s="159"/>
      <c r="U9312" s="159"/>
    </row>
    <row r="9313" spans="20:21">
      <c r="T9313" s="159"/>
      <c r="U9313" s="159"/>
    </row>
    <row r="9314" spans="20:21">
      <c r="T9314" s="159"/>
      <c r="U9314" s="159"/>
    </row>
    <row r="9315" spans="20:21">
      <c r="T9315" s="159"/>
      <c r="U9315" s="159"/>
    </row>
    <row r="9316" spans="20:21">
      <c r="T9316" s="159"/>
      <c r="U9316" s="159"/>
    </row>
    <row r="9317" spans="20:21">
      <c r="T9317" s="159"/>
      <c r="U9317" s="159"/>
    </row>
    <row r="9318" spans="20:21">
      <c r="T9318" s="159"/>
      <c r="U9318" s="159"/>
    </row>
    <row r="9319" spans="20:21">
      <c r="T9319" s="159"/>
      <c r="U9319" s="159"/>
    </row>
    <row r="9320" spans="20:21">
      <c r="T9320" s="159"/>
      <c r="U9320" s="159"/>
    </row>
    <row r="9321" spans="20:21">
      <c r="T9321" s="159"/>
      <c r="U9321" s="159"/>
    </row>
    <row r="9322" spans="20:21">
      <c r="T9322" s="159"/>
      <c r="U9322" s="159"/>
    </row>
    <row r="9323" spans="20:21">
      <c r="T9323" s="159"/>
      <c r="U9323" s="159"/>
    </row>
    <row r="9324" spans="20:21">
      <c r="T9324" s="159"/>
      <c r="U9324" s="159"/>
    </row>
    <row r="9325" spans="20:21">
      <c r="T9325" s="159"/>
      <c r="U9325" s="159"/>
    </row>
    <row r="9326" spans="20:21">
      <c r="T9326" s="159"/>
      <c r="U9326" s="159"/>
    </row>
    <row r="9327" spans="20:21">
      <c r="T9327" s="159"/>
      <c r="U9327" s="159"/>
    </row>
    <row r="9328" spans="20:21">
      <c r="T9328" s="159"/>
      <c r="U9328" s="159"/>
    </row>
    <row r="9329" spans="20:21">
      <c r="T9329" s="159"/>
      <c r="U9329" s="159"/>
    </row>
    <row r="9330" spans="20:21">
      <c r="T9330" s="159"/>
      <c r="U9330" s="159"/>
    </row>
    <row r="9331" spans="20:21">
      <c r="T9331" s="159"/>
      <c r="U9331" s="159"/>
    </row>
    <row r="9332" spans="20:21">
      <c r="T9332" s="159"/>
      <c r="U9332" s="159"/>
    </row>
    <row r="9333" spans="20:21">
      <c r="T9333" s="159"/>
      <c r="U9333" s="159"/>
    </row>
    <row r="9334" spans="20:21">
      <c r="T9334" s="159"/>
      <c r="U9334" s="159"/>
    </row>
    <row r="9335" spans="20:21">
      <c r="T9335" s="159"/>
      <c r="U9335" s="159"/>
    </row>
    <row r="9336" spans="20:21">
      <c r="T9336" s="159"/>
      <c r="U9336" s="159"/>
    </row>
    <row r="9337" spans="20:21">
      <c r="T9337" s="159"/>
      <c r="U9337" s="159"/>
    </row>
    <row r="9338" spans="20:21">
      <c r="T9338" s="159"/>
      <c r="U9338" s="159"/>
    </row>
    <row r="9339" spans="20:21">
      <c r="T9339" s="159"/>
      <c r="U9339" s="159"/>
    </row>
    <row r="9340" spans="20:21">
      <c r="T9340" s="159"/>
      <c r="U9340" s="159"/>
    </row>
    <row r="9341" spans="20:21">
      <c r="T9341" s="159"/>
      <c r="U9341" s="159"/>
    </row>
    <row r="9342" spans="20:21">
      <c r="T9342" s="159"/>
      <c r="U9342" s="159"/>
    </row>
    <row r="9343" spans="20:21">
      <c r="T9343" s="159"/>
      <c r="U9343" s="159"/>
    </row>
    <row r="9344" spans="20:21">
      <c r="T9344" s="159"/>
      <c r="U9344" s="159"/>
    </row>
    <row r="9345" spans="20:21">
      <c r="T9345" s="159"/>
      <c r="U9345" s="159"/>
    </row>
    <row r="9346" spans="20:21">
      <c r="T9346" s="159"/>
      <c r="U9346" s="159"/>
    </row>
    <row r="9347" spans="20:21">
      <c r="T9347" s="159"/>
      <c r="U9347" s="159"/>
    </row>
    <row r="9348" spans="20:21">
      <c r="T9348" s="159"/>
      <c r="U9348" s="159"/>
    </row>
    <row r="9349" spans="20:21">
      <c r="T9349" s="159"/>
      <c r="U9349" s="159"/>
    </row>
    <row r="9350" spans="20:21">
      <c r="T9350" s="159"/>
      <c r="U9350" s="159"/>
    </row>
    <row r="9351" spans="20:21">
      <c r="T9351" s="159"/>
      <c r="U9351" s="159"/>
    </row>
    <row r="9352" spans="20:21">
      <c r="T9352" s="159"/>
      <c r="U9352" s="159"/>
    </row>
    <row r="9353" spans="20:21">
      <c r="T9353" s="159"/>
      <c r="U9353" s="159"/>
    </row>
    <row r="9354" spans="20:21">
      <c r="T9354" s="159"/>
      <c r="U9354" s="159"/>
    </row>
    <row r="9355" spans="20:21">
      <c r="T9355" s="159"/>
      <c r="U9355" s="159"/>
    </row>
    <row r="9356" spans="20:21">
      <c r="T9356" s="159"/>
      <c r="U9356" s="159"/>
    </row>
    <row r="9357" spans="20:21">
      <c r="T9357" s="159"/>
      <c r="U9357" s="159"/>
    </row>
    <row r="9358" spans="20:21">
      <c r="T9358" s="159"/>
      <c r="U9358" s="159"/>
    </row>
    <row r="9359" spans="20:21">
      <c r="T9359" s="159"/>
      <c r="U9359" s="159"/>
    </row>
    <row r="9360" spans="20:21">
      <c r="T9360" s="159"/>
      <c r="U9360" s="159"/>
    </row>
    <row r="9361" spans="20:21">
      <c r="T9361" s="159"/>
      <c r="U9361" s="159"/>
    </row>
    <row r="9362" spans="20:21">
      <c r="T9362" s="159"/>
      <c r="U9362" s="159"/>
    </row>
    <row r="9363" spans="20:21">
      <c r="T9363" s="159"/>
      <c r="U9363" s="159"/>
    </row>
    <row r="9364" spans="20:21">
      <c r="T9364" s="159"/>
      <c r="U9364" s="159"/>
    </row>
    <row r="9365" spans="20:21">
      <c r="T9365" s="159"/>
      <c r="U9365" s="159"/>
    </row>
    <row r="9366" spans="20:21">
      <c r="T9366" s="159"/>
      <c r="U9366" s="159"/>
    </row>
    <row r="9367" spans="20:21">
      <c r="T9367" s="159"/>
      <c r="U9367" s="159"/>
    </row>
    <row r="9368" spans="20:21">
      <c r="T9368" s="159"/>
      <c r="U9368" s="159"/>
    </row>
    <row r="9369" spans="20:21">
      <c r="T9369" s="159"/>
      <c r="U9369" s="159"/>
    </row>
    <row r="9370" spans="20:21">
      <c r="T9370" s="159"/>
      <c r="U9370" s="159"/>
    </row>
    <row r="9371" spans="20:21">
      <c r="T9371" s="159"/>
      <c r="U9371" s="159"/>
    </row>
    <row r="9372" spans="20:21">
      <c r="T9372" s="159"/>
      <c r="U9372" s="159"/>
    </row>
    <row r="9373" spans="20:21">
      <c r="T9373" s="159"/>
      <c r="U9373" s="159"/>
    </row>
    <row r="9374" spans="20:21">
      <c r="T9374" s="159"/>
      <c r="U9374" s="159"/>
    </row>
    <row r="9375" spans="20:21">
      <c r="T9375" s="159"/>
      <c r="U9375" s="159"/>
    </row>
    <row r="9376" spans="20:21">
      <c r="T9376" s="159"/>
      <c r="U9376" s="159"/>
    </row>
    <row r="9377" spans="20:21">
      <c r="T9377" s="159"/>
      <c r="U9377" s="159"/>
    </row>
    <row r="9378" spans="20:21">
      <c r="T9378" s="159"/>
      <c r="U9378" s="159"/>
    </row>
    <row r="9379" spans="20:21">
      <c r="T9379" s="159"/>
      <c r="U9379" s="159"/>
    </row>
    <row r="9380" spans="20:21">
      <c r="T9380" s="159"/>
      <c r="U9380" s="159"/>
    </row>
    <row r="9381" spans="20:21">
      <c r="T9381" s="159"/>
      <c r="U9381" s="159"/>
    </row>
    <row r="9382" spans="20:21">
      <c r="T9382" s="159"/>
      <c r="U9382" s="159"/>
    </row>
    <row r="9383" spans="20:21">
      <c r="T9383" s="159"/>
      <c r="U9383" s="159"/>
    </row>
    <row r="9384" spans="20:21">
      <c r="T9384" s="159"/>
      <c r="U9384" s="159"/>
    </row>
    <row r="9385" spans="20:21">
      <c r="T9385" s="159"/>
      <c r="U9385" s="159"/>
    </row>
    <row r="9386" spans="20:21">
      <c r="T9386" s="159"/>
      <c r="U9386" s="159"/>
    </row>
    <row r="9387" spans="20:21">
      <c r="T9387" s="159"/>
      <c r="U9387" s="159"/>
    </row>
    <row r="9388" spans="20:21">
      <c r="T9388" s="159"/>
      <c r="U9388" s="159"/>
    </row>
    <row r="9389" spans="20:21">
      <c r="T9389" s="159"/>
      <c r="U9389" s="159"/>
    </row>
    <row r="9390" spans="20:21">
      <c r="T9390" s="159"/>
      <c r="U9390" s="159"/>
    </row>
    <row r="9391" spans="20:21">
      <c r="T9391" s="159"/>
      <c r="U9391" s="159"/>
    </row>
    <row r="9392" spans="20:21">
      <c r="T9392" s="159"/>
      <c r="U9392" s="159"/>
    </row>
    <row r="9393" spans="20:21">
      <c r="T9393" s="159"/>
      <c r="U9393" s="159"/>
    </row>
    <row r="9394" spans="20:21">
      <c r="T9394" s="159"/>
      <c r="U9394" s="159"/>
    </row>
    <row r="9395" spans="20:21">
      <c r="T9395" s="159"/>
      <c r="U9395" s="159"/>
    </row>
    <row r="9396" spans="20:21">
      <c r="T9396" s="159"/>
      <c r="U9396" s="159"/>
    </row>
    <row r="9397" spans="20:21">
      <c r="T9397" s="159"/>
      <c r="U9397" s="159"/>
    </row>
    <row r="9398" spans="20:21">
      <c r="T9398" s="159"/>
      <c r="U9398" s="159"/>
    </row>
    <row r="9399" spans="20:21">
      <c r="T9399" s="159"/>
      <c r="U9399" s="159"/>
    </row>
    <row r="9400" spans="20:21">
      <c r="T9400" s="159"/>
      <c r="U9400" s="159"/>
    </row>
    <row r="9401" spans="20:21">
      <c r="T9401" s="159"/>
      <c r="U9401" s="159"/>
    </row>
    <row r="9402" spans="20:21">
      <c r="T9402" s="159"/>
      <c r="U9402" s="159"/>
    </row>
    <row r="9403" spans="20:21">
      <c r="T9403" s="159"/>
      <c r="U9403" s="159"/>
    </row>
    <row r="9404" spans="20:21">
      <c r="T9404" s="159"/>
      <c r="U9404" s="159"/>
    </row>
    <row r="9405" spans="20:21">
      <c r="T9405" s="159"/>
      <c r="U9405" s="159"/>
    </row>
    <row r="9406" spans="20:21">
      <c r="T9406" s="159"/>
      <c r="U9406" s="159"/>
    </row>
    <row r="9407" spans="20:21">
      <c r="T9407" s="159"/>
      <c r="U9407" s="159"/>
    </row>
    <row r="9408" spans="20:21">
      <c r="T9408" s="159"/>
      <c r="U9408" s="159"/>
    </row>
    <row r="9409" spans="20:21">
      <c r="T9409" s="159"/>
      <c r="U9409" s="159"/>
    </row>
    <row r="9410" spans="20:21">
      <c r="T9410" s="159"/>
      <c r="U9410" s="159"/>
    </row>
    <row r="9411" spans="20:21">
      <c r="T9411" s="159"/>
      <c r="U9411" s="159"/>
    </row>
    <row r="9412" spans="20:21">
      <c r="T9412" s="159"/>
      <c r="U9412" s="159"/>
    </row>
    <row r="9413" spans="20:21">
      <c r="T9413" s="159"/>
      <c r="U9413" s="159"/>
    </row>
    <row r="9414" spans="20:21">
      <c r="T9414" s="159"/>
      <c r="U9414" s="159"/>
    </row>
    <row r="9415" spans="20:21">
      <c r="T9415" s="159"/>
      <c r="U9415" s="159"/>
    </row>
    <row r="9416" spans="20:21">
      <c r="T9416" s="159"/>
      <c r="U9416" s="159"/>
    </row>
    <row r="9417" spans="20:21">
      <c r="T9417" s="159"/>
      <c r="U9417" s="159"/>
    </row>
    <row r="9418" spans="20:21">
      <c r="T9418" s="159"/>
      <c r="U9418" s="159"/>
    </row>
    <row r="9419" spans="20:21">
      <c r="T9419" s="159"/>
      <c r="U9419" s="159"/>
    </row>
    <row r="9420" spans="20:21">
      <c r="T9420" s="159"/>
      <c r="U9420" s="159"/>
    </row>
    <row r="9421" spans="20:21">
      <c r="T9421" s="159"/>
      <c r="U9421" s="159"/>
    </row>
    <row r="9422" spans="20:21">
      <c r="T9422" s="159"/>
      <c r="U9422" s="159"/>
    </row>
    <row r="9423" spans="20:21">
      <c r="T9423" s="159"/>
      <c r="U9423" s="159"/>
    </row>
    <row r="9424" spans="20:21">
      <c r="T9424" s="159"/>
      <c r="U9424" s="159"/>
    </row>
    <row r="9425" spans="20:21">
      <c r="T9425" s="159"/>
      <c r="U9425" s="159"/>
    </row>
    <row r="9426" spans="20:21">
      <c r="T9426" s="159"/>
      <c r="U9426" s="159"/>
    </row>
    <row r="9427" spans="20:21">
      <c r="T9427" s="159"/>
      <c r="U9427" s="159"/>
    </row>
    <row r="9428" spans="20:21">
      <c r="T9428" s="159"/>
      <c r="U9428" s="159"/>
    </row>
    <row r="9429" spans="20:21">
      <c r="T9429" s="159"/>
      <c r="U9429" s="159"/>
    </row>
    <row r="9430" spans="20:21">
      <c r="T9430" s="159"/>
      <c r="U9430" s="159"/>
    </row>
    <row r="9431" spans="20:21">
      <c r="T9431" s="159"/>
      <c r="U9431" s="159"/>
    </row>
    <row r="9432" spans="20:21">
      <c r="T9432" s="159"/>
      <c r="U9432" s="159"/>
    </row>
    <row r="9433" spans="20:21">
      <c r="T9433" s="159"/>
      <c r="U9433" s="159"/>
    </row>
    <row r="9434" spans="20:21">
      <c r="T9434" s="159"/>
      <c r="U9434" s="159"/>
    </row>
    <row r="9435" spans="20:21">
      <c r="T9435" s="159"/>
      <c r="U9435" s="159"/>
    </row>
    <row r="9436" spans="20:21">
      <c r="T9436" s="159"/>
      <c r="U9436" s="159"/>
    </row>
    <row r="9437" spans="20:21">
      <c r="T9437" s="159"/>
      <c r="U9437" s="159"/>
    </row>
    <row r="9438" spans="20:21">
      <c r="T9438" s="159"/>
      <c r="U9438" s="159"/>
    </row>
    <row r="9439" spans="20:21">
      <c r="T9439" s="159"/>
      <c r="U9439" s="159"/>
    </row>
    <row r="9440" spans="20:21">
      <c r="T9440" s="159"/>
      <c r="U9440" s="159"/>
    </row>
    <row r="9441" spans="20:21">
      <c r="T9441" s="159"/>
      <c r="U9441" s="159"/>
    </row>
    <row r="9442" spans="20:21">
      <c r="T9442" s="159"/>
      <c r="U9442" s="159"/>
    </row>
    <row r="9443" spans="20:21">
      <c r="T9443" s="159"/>
      <c r="U9443" s="159"/>
    </row>
    <row r="9444" spans="20:21">
      <c r="T9444" s="159"/>
      <c r="U9444" s="159"/>
    </row>
    <row r="9445" spans="20:21">
      <c r="T9445" s="159"/>
      <c r="U9445" s="159"/>
    </row>
    <row r="9446" spans="20:21">
      <c r="T9446" s="159"/>
      <c r="U9446" s="159"/>
    </row>
    <row r="9447" spans="20:21">
      <c r="T9447" s="159"/>
      <c r="U9447" s="159"/>
    </row>
    <row r="9448" spans="20:21">
      <c r="T9448" s="159"/>
      <c r="U9448" s="159"/>
    </row>
    <row r="9449" spans="20:21">
      <c r="T9449" s="159"/>
      <c r="U9449" s="159"/>
    </row>
    <row r="9450" spans="20:21">
      <c r="T9450" s="159"/>
      <c r="U9450" s="159"/>
    </row>
    <row r="9451" spans="20:21">
      <c r="T9451" s="159"/>
      <c r="U9451" s="159"/>
    </row>
    <row r="9452" spans="20:21">
      <c r="T9452" s="159"/>
      <c r="U9452" s="159"/>
    </row>
    <row r="9453" spans="20:21">
      <c r="T9453" s="159"/>
      <c r="U9453" s="159"/>
    </row>
    <row r="9454" spans="20:21">
      <c r="T9454" s="159"/>
      <c r="U9454" s="159"/>
    </row>
    <row r="9455" spans="20:21">
      <c r="T9455" s="159"/>
      <c r="U9455" s="159"/>
    </row>
    <row r="9456" spans="20:21">
      <c r="T9456" s="159"/>
      <c r="U9456" s="159"/>
    </row>
    <row r="9457" spans="20:21">
      <c r="T9457" s="159"/>
      <c r="U9457" s="159"/>
    </row>
    <row r="9458" spans="20:21">
      <c r="T9458" s="159"/>
      <c r="U9458" s="159"/>
    </row>
    <row r="9459" spans="20:21">
      <c r="T9459" s="159"/>
      <c r="U9459" s="159"/>
    </row>
    <row r="9460" spans="20:21">
      <c r="T9460" s="159"/>
      <c r="U9460" s="159"/>
    </row>
    <row r="9461" spans="20:21">
      <c r="T9461" s="159"/>
      <c r="U9461" s="159"/>
    </row>
    <row r="9462" spans="20:21">
      <c r="T9462" s="159"/>
      <c r="U9462" s="159"/>
    </row>
    <row r="9463" spans="20:21">
      <c r="T9463" s="159"/>
      <c r="U9463" s="159"/>
    </row>
    <row r="9464" spans="20:21">
      <c r="T9464" s="159"/>
      <c r="U9464" s="159"/>
    </row>
    <row r="9465" spans="20:21">
      <c r="T9465" s="159"/>
      <c r="U9465" s="159"/>
    </row>
    <row r="9466" spans="20:21">
      <c r="T9466" s="159"/>
      <c r="U9466" s="159"/>
    </row>
    <row r="9467" spans="20:21">
      <c r="T9467" s="159"/>
      <c r="U9467" s="159"/>
    </row>
    <row r="9468" spans="20:21">
      <c r="T9468" s="159"/>
      <c r="U9468" s="159"/>
    </row>
    <row r="9469" spans="20:21">
      <c r="T9469" s="159"/>
      <c r="U9469" s="159"/>
    </row>
    <row r="9470" spans="20:21">
      <c r="T9470" s="159"/>
      <c r="U9470" s="159"/>
    </row>
    <row r="9471" spans="20:21">
      <c r="T9471" s="159"/>
      <c r="U9471" s="159"/>
    </row>
    <row r="9472" spans="20:21">
      <c r="T9472" s="159"/>
      <c r="U9472" s="159"/>
    </row>
    <row r="9473" spans="20:21">
      <c r="T9473" s="159"/>
      <c r="U9473" s="159"/>
    </row>
    <row r="9474" spans="20:21">
      <c r="T9474" s="159"/>
      <c r="U9474" s="159"/>
    </row>
    <row r="9475" spans="20:21">
      <c r="T9475" s="159"/>
      <c r="U9475" s="159"/>
    </row>
    <row r="9476" spans="20:21">
      <c r="T9476" s="159"/>
      <c r="U9476" s="159"/>
    </row>
    <row r="9477" spans="20:21">
      <c r="T9477" s="159"/>
      <c r="U9477" s="159"/>
    </row>
    <row r="9478" spans="20:21">
      <c r="T9478" s="159"/>
      <c r="U9478" s="159"/>
    </row>
    <row r="9479" spans="20:21">
      <c r="T9479" s="159"/>
      <c r="U9479" s="159"/>
    </row>
    <row r="9480" spans="20:21">
      <c r="T9480" s="159"/>
      <c r="U9480" s="159"/>
    </row>
    <row r="9481" spans="20:21">
      <c r="T9481" s="159"/>
      <c r="U9481" s="159"/>
    </row>
    <row r="9482" spans="20:21">
      <c r="T9482" s="159"/>
      <c r="U9482" s="159"/>
    </row>
    <row r="9483" spans="20:21">
      <c r="T9483" s="159"/>
      <c r="U9483" s="159"/>
    </row>
    <row r="9484" spans="20:21">
      <c r="T9484" s="159"/>
      <c r="U9484" s="159"/>
    </row>
    <row r="9485" spans="20:21">
      <c r="T9485" s="159"/>
      <c r="U9485" s="159"/>
    </row>
    <row r="9486" spans="20:21">
      <c r="T9486" s="159"/>
      <c r="U9486" s="159"/>
    </row>
    <row r="9487" spans="20:21">
      <c r="T9487" s="159"/>
      <c r="U9487" s="159"/>
    </row>
    <row r="9488" spans="20:21">
      <c r="T9488" s="159"/>
      <c r="U9488" s="159"/>
    </row>
    <row r="9489" spans="20:21">
      <c r="T9489" s="159"/>
      <c r="U9489" s="159"/>
    </row>
    <row r="9490" spans="20:21">
      <c r="T9490" s="159"/>
      <c r="U9490" s="159"/>
    </row>
    <row r="9491" spans="20:21">
      <c r="T9491" s="159"/>
      <c r="U9491" s="159"/>
    </row>
    <row r="9492" spans="20:21">
      <c r="T9492" s="159"/>
      <c r="U9492" s="159"/>
    </row>
    <row r="9493" spans="20:21">
      <c r="T9493" s="159"/>
      <c r="U9493" s="159"/>
    </row>
    <row r="9494" spans="20:21">
      <c r="T9494" s="159"/>
      <c r="U9494" s="159"/>
    </row>
    <row r="9495" spans="20:21">
      <c r="T9495" s="159"/>
      <c r="U9495" s="159"/>
    </row>
    <row r="9496" spans="20:21">
      <c r="T9496" s="159"/>
      <c r="U9496" s="159"/>
    </row>
    <row r="9497" spans="20:21">
      <c r="T9497" s="159"/>
      <c r="U9497" s="159"/>
    </row>
    <row r="9498" spans="20:21">
      <c r="T9498" s="159"/>
      <c r="U9498" s="159"/>
    </row>
    <row r="9499" spans="20:21">
      <c r="T9499" s="159"/>
      <c r="U9499" s="159"/>
    </row>
    <row r="9500" spans="20:21">
      <c r="T9500" s="159"/>
      <c r="U9500" s="159"/>
    </row>
    <row r="9501" spans="20:21">
      <c r="T9501" s="159"/>
      <c r="U9501" s="159"/>
    </row>
    <row r="9502" spans="20:21">
      <c r="T9502" s="159"/>
      <c r="U9502" s="159"/>
    </row>
    <row r="9503" spans="20:21">
      <c r="T9503" s="159"/>
      <c r="U9503" s="159"/>
    </row>
    <row r="9504" spans="20:21">
      <c r="T9504" s="159"/>
      <c r="U9504" s="159"/>
    </row>
    <row r="9505" spans="20:21">
      <c r="T9505" s="159"/>
      <c r="U9505" s="159"/>
    </row>
    <row r="9506" spans="20:21">
      <c r="T9506" s="159"/>
      <c r="U9506" s="159"/>
    </row>
    <row r="9507" spans="20:21">
      <c r="T9507" s="159"/>
      <c r="U9507" s="159"/>
    </row>
    <row r="9508" spans="20:21">
      <c r="T9508" s="159"/>
      <c r="U9508" s="159"/>
    </row>
    <row r="9509" spans="20:21">
      <c r="T9509" s="159"/>
      <c r="U9509" s="159"/>
    </row>
    <row r="9510" spans="20:21">
      <c r="T9510" s="159"/>
      <c r="U9510" s="159"/>
    </row>
    <row r="9511" spans="20:21">
      <c r="T9511" s="159"/>
      <c r="U9511" s="159"/>
    </row>
    <row r="9512" spans="20:21">
      <c r="T9512" s="159"/>
      <c r="U9512" s="159"/>
    </row>
    <row r="9513" spans="20:21">
      <c r="T9513" s="159"/>
      <c r="U9513" s="159"/>
    </row>
    <row r="9514" spans="20:21">
      <c r="T9514" s="159"/>
      <c r="U9514" s="159"/>
    </row>
    <row r="9515" spans="20:21">
      <c r="T9515" s="159"/>
      <c r="U9515" s="159"/>
    </row>
    <row r="9516" spans="20:21">
      <c r="T9516" s="159"/>
      <c r="U9516" s="159"/>
    </row>
    <row r="9517" spans="20:21">
      <c r="T9517" s="159"/>
      <c r="U9517" s="159"/>
    </row>
    <row r="9518" spans="20:21">
      <c r="T9518" s="159"/>
      <c r="U9518" s="159"/>
    </row>
    <row r="9519" spans="20:21">
      <c r="T9519" s="159"/>
      <c r="U9519" s="159"/>
    </row>
    <row r="9520" spans="20:21">
      <c r="T9520" s="159"/>
      <c r="U9520" s="159"/>
    </row>
    <row r="9521" spans="20:21">
      <c r="T9521" s="159"/>
      <c r="U9521" s="159"/>
    </row>
    <row r="9522" spans="20:21">
      <c r="T9522" s="159"/>
      <c r="U9522" s="159"/>
    </row>
    <row r="9523" spans="20:21">
      <c r="T9523" s="159"/>
      <c r="U9523" s="159"/>
    </row>
    <row r="9524" spans="20:21">
      <c r="T9524" s="159"/>
      <c r="U9524" s="159"/>
    </row>
    <row r="9525" spans="20:21">
      <c r="T9525" s="159"/>
      <c r="U9525" s="159"/>
    </row>
    <row r="9526" spans="20:21">
      <c r="T9526" s="159"/>
      <c r="U9526" s="159"/>
    </row>
    <row r="9527" spans="20:21">
      <c r="T9527" s="159"/>
      <c r="U9527" s="159"/>
    </row>
    <row r="9528" spans="20:21">
      <c r="T9528" s="159"/>
      <c r="U9528" s="159"/>
    </row>
    <row r="9529" spans="20:21">
      <c r="T9529" s="159"/>
      <c r="U9529" s="159"/>
    </row>
    <row r="9530" spans="20:21">
      <c r="T9530" s="159"/>
      <c r="U9530" s="159"/>
    </row>
    <row r="9531" spans="20:21">
      <c r="T9531" s="159"/>
      <c r="U9531" s="159"/>
    </row>
    <row r="9532" spans="20:21">
      <c r="T9532" s="159"/>
      <c r="U9532" s="159"/>
    </row>
    <row r="9533" spans="20:21">
      <c r="T9533" s="159"/>
      <c r="U9533" s="159"/>
    </row>
    <row r="9534" spans="20:21">
      <c r="T9534" s="159"/>
      <c r="U9534" s="159"/>
    </row>
    <row r="9535" spans="20:21">
      <c r="T9535" s="159"/>
      <c r="U9535" s="159"/>
    </row>
    <row r="9536" spans="20:21">
      <c r="T9536" s="159"/>
      <c r="U9536" s="159"/>
    </row>
    <row r="9537" spans="20:21">
      <c r="T9537" s="159"/>
      <c r="U9537" s="159"/>
    </row>
    <row r="9538" spans="20:21">
      <c r="T9538" s="159"/>
      <c r="U9538" s="159"/>
    </row>
    <row r="9539" spans="20:21">
      <c r="T9539" s="159"/>
      <c r="U9539" s="159"/>
    </row>
    <row r="9540" spans="20:21">
      <c r="T9540" s="159"/>
      <c r="U9540" s="159"/>
    </row>
    <row r="9541" spans="20:21">
      <c r="T9541" s="159"/>
      <c r="U9541" s="159"/>
    </row>
    <row r="9542" spans="20:21">
      <c r="T9542" s="159"/>
      <c r="U9542" s="159"/>
    </row>
    <row r="9543" spans="20:21">
      <c r="T9543" s="159"/>
      <c r="U9543" s="159"/>
    </row>
    <row r="9544" spans="20:21">
      <c r="T9544" s="159"/>
      <c r="U9544" s="159"/>
    </row>
    <row r="9545" spans="20:21">
      <c r="T9545" s="159"/>
      <c r="U9545" s="159"/>
    </row>
    <row r="9546" spans="20:21">
      <c r="T9546" s="159"/>
      <c r="U9546" s="159"/>
    </row>
    <row r="9547" spans="20:21">
      <c r="T9547" s="159"/>
      <c r="U9547" s="159"/>
    </row>
    <row r="9548" spans="20:21">
      <c r="T9548" s="159"/>
      <c r="U9548" s="159"/>
    </row>
    <row r="9549" spans="20:21">
      <c r="T9549" s="159"/>
      <c r="U9549" s="159"/>
    </row>
    <row r="9550" spans="20:21">
      <c r="T9550" s="159"/>
      <c r="U9550" s="159"/>
    </row>
    <row r="9551" spans="20:21">
      <c r="T9551" s="159"/>
      <c r="U9551" s="159"/>
    </row>
    <row r="9552" spans="20:21">
      <c r="T9552" s="159"/>
      <c r="U9552" s="159"/>
    </row>
    <row r="9553" spans="20:21">
      <c r="T9553" s="159"/>
      <c r="U9553" s="159"/>
    </row>
    <row r="9554" spans="20:21">
      <c r="T9554" s="159"/>
      <c r="U9554" s="159"/>
    </row>
    <row r="9555" spans="20:21">
      <c r="T9555" s="159"/>
      <c r="U9555" s="159"/>
    </row>
    <row r="9556" spans="20:21">
      <c r="T9556" s="159"/>
      <c r="U9556" s="159"/>
    </row>
    <row r="9557" spans="20:21">
      <c r="T9557" s="159"/>
      <c r="U9557" s="159"/>
    </row>
    <row r="9558" spans="20:21">
      <c r="T9558" s="159"/>
      <c r="U9558" s="159"/>
    </row>
    <row r="9559" spans="20:21">
      <c r="T9559" s="159"/>
      <c r="U9559" s="159"/>
    </row>
    <row r="9560" spans="20:21">
      <c r="T9560" s="159"/>
      <c r="U9560" s="159"/>
    </row>
    <row r="9561" spans="20:21">
      <c r="T9561" s="159"/>
      <c r="U9561" s="159"/>
    </row>
    <row r="9562" spans="20:21">
      <c r="T9562" s="159"/>
      <c r="U9562" s="159"/>
    </row>
    <row r="9563" spans="20:21">
      <c r="T9563" s="159"/>
      <c r="U9563" s="159"/>
    </row>
    <row r="9564" spans="20:21">
      <c r="T9564" s="159"/>
      <c r="U9564" s="159"/>
    </row>
    <row r="9565" spans="20:21">
      <c r="T9565" s="159"/>
      <c r="U9565" s="159"/>
    </row>
    <row r="9566" spans="20:21">
      <c r="T9566" s="159"/>
      <c r="U9566" s="159"/>
    </row>
    <row r="9567" spans="20:21">
      <c r="T9567" s="159"/>
      <c r="U9567" s="159"/>
    </row>
    <row r="9568" spans="20:21">
      <c r="T9568" s="159"/>
      <c r="U9568" s="159"/>
    </row>
    <row r="9569" spans="20:21">
      <c r="T9569" s="159"/>
      <c r="U9569" s="159"/>
    </row>
    <row r="9570" spans="20:21">
      <c r="T9570" s="159"/>
      <c r="U9570" s="159"/>
    </row>
    <row r="9571" spans="20:21">
      <c r="T9571" s="159"/>
      <c r="U9571" s="159"/>
    </row>
    <row r="9572" spans="20:21">
      <c r="T9572" s="159"/>
      <c r="U9572" s="159"/>
    </row>
    <row r="9573" spans="20:21">
      <c r="T9573" s="159"/>
      <c r="U9573" s="159"/>
    </row>
    <row r="9574" spans="20:21">
      <c r="T9574" s="159"/>
      <c r="U9574" s="159"/>
    </row>
    <row r="9575" spans="20:21">
      <c r="T9575" s="159"/>
      <c r="U9575" s="159"/>
    </row>
    <row r="9576" spans="20:21">
      <c r="T9576" s="159"/>
      <c r="U9576" s="159"/>
    </row>
    <row r="9577" spans="20:21">
      <c r="T9577" s="159"/>
      <c r="U9577" s="159"/>
    </row>
    <row r="9578" spans="20:21">
      <c r="T9578" s="159"/>
      <c r="U9578" s="159"/>
    </row>
    <row r="9579" spans="20:21">
      <c r="T9579" s="159"/>
      <c r="U9579" s="159"/>
    </row>
    <row r="9580" spans="20:21">
      <c r="T9580" s="159"/>
      <c r="U9580" s="159"/>
    </row>
    <row r="9581" spans="20:21">
      <c r="T9581" s="159"/>
      <c r="U9581" s="159"/>
    </row>
    <row r="9582" spans="20:21">
      <c r="T9582" s="159"/>
      <c r="U9582" s="159"/>
    </row>
    <row r="9583" spans="20:21">
      <c r="T9583" s="159"/>
      <c r="U9583" s="159"/>
    </row>
    <row r="9584" spans="20:21">
      <c r="T9584" s="159"/>
      <c r="U9584" s="159"/>
    </row>
    <row r="9585" spans="20:21">
      <c r="T9585" s="159"/>
      <c r="U9585" s="159"/>
    </row>
    <row r="9586" spans="20:21">
      <c r="T9586" s="159"/>
      <c r="U9586" s="159"/>
    </row>
    <row r="9587" spans="20:21">
      <c r="T9587" s="159"/>
      <c r="U9587" s="159"/>
    </row>
    <row r="9588" spans="20:21">
      <c r="T9588" s="159"/>
      <c r="U9588" s="159"/>
    </row>
    <row r="9589" spans="20:21">
      <c r="T9589" s="159"/>
      <c r="U9589" s="159"/>
    </row>
    <row r="9590" spans="20:21">
      <c r="T9590" s="159"/>
      <c r="U9590" s="159"/>
    </row>
    <row r="9591" spans="20:21">
      <c r="T9591" s="159"/>
      <c r="U9591" s="159"/>
    </row>
    <row r="9592" spans="20:21">
      <c r="T9592" s="159"/>
      <c r="U9592" s="159"/>
    </row>
    <row r="9593" spans="20:21">
      <c r="T9593" s="159"/>
      <c r="U9593" s="159"/>
    </row>
    <row r="9594" spans="20:21">
      <c r="T9594" s="159"/>
      <c r="U9594" s="159"/>
    </row>
    <row r="9595" spans="20:21">
      <c r="T9595" s="159"/>
      <c r="U9595" s="159"/>
    </row>
    <row r="9596" spans="20:21">
      <c r="T9596" s="159"/>
      <c r="U9596" s="159"/>
    </row>
    <row r="9597" spans="20:21">
      <c r="T9597" s="159"/>
      <c r="U9597" s="159"/>
    </row>
    <row r="9598" spans="20:21">
      <c r="T9598" s="159"/>
      <c r="U9598" s="159"/>
    </row>
    <row r="9599" spans="20:21">
      <c r="T9599" s="159"/>
      <c r="U9599" s="159"/>
    </row>
    <row r="9600" spans="20:21">
      <c r="T9600" s="159"/>
      <c r="U9600" s="159"/>
    </row>
    <row r="9601" spans="20:21">
      <c r="T9601" s="159"/>
      <c r="U9601" s="159"/>
    </row>
    <row r="9602" spans="20:21">
      <c r="T9602" s="159"/>
      <c r="U9602" s="159"/>
    </row>
    <row r="9603" spans="20:21">
      <c r="T9603" s="159"/>
      <c r="U9603" s="159"/>
    </row>
    <row r="9604" spans="20:21">
      <c r="T9604" s="159"/>
      <c r="U9604" s="159"/>
    </row>
    <row r="9605" spans="20:21">
      <c r="T9605" s="159"/>
      <c r="U9605" s="159"/>
    </row>
    <row r="9606" spans="20:21">
      <c r="T9606" s="159"/>
      <c r="U9606" s="159"/>
    </row>
    <row r="9607" spans="20:21">
      <c r="T9607" s="159"/>
      <c r="U9607" s="159"/>
    </row>
    <row r="9608" spans="20:21">
      <c r="T9608" s="159"/>
      <c r="U9608" s="159"/>
    </row>
    <row r="9609" spans="20:21">
      <c r="T9609" s="159"/>
      <c r="U9609" s="159"/>
    </row>
    <row r="9610" spans="20:21">
      <c r="T9610" s="159"/>
      <c r="U9610" s="159"/>
    </row>
    <row r="9611" spans="20:21">
      <c r="T9611" s="159"/>
      <c r="U9611" s="159"/>
    </row>
    <row r="9612" spans="20:21">
      <c r="T9612" s="159"/>
      <c r="U9612" s="159"/>
    </row>
    <row r="9613" spans="20:21">
      <c r="T9613" s="159"/>
      <c r="U9613" s="159"/>
    </row>
    <row r="9614" spans="20:21">
      <c r="T9614" s="159"/>
      <c r="U9614" s="159"/>
    </row>
    <row r="9615" spans="20:21">
      <c r="T9615" s="159"/>
      <c r="U9615" s="159"/>
    </row>
    <row r="9616" spans="20:21">
      <c r="T9616" s="159"/>
      <c r="U9616" s="159"/>
    </row>
    <row r="9617" spans="20:21">
      <c r="T9617" s="159"/>
      <c r="U9617" s="159"/>
    </row>
    <row r="9618" spans="20:21">
      <c r="T9618" s="159"/>
      <c r="U9618" s="159"/>
    </row>
    <row r="9619" spans="20:21">
      <c r="T9619" s="159"/>
      <c r="U9619" s="159"/>
    </row>
    <row r="9620" spans="20:21">
      <c r="T9620" s="159"/>
      <c r="U9620" s="159"/>
    </row>
    <row r="9621" spans="20:21">
      <c r="T9621" s="159"/>
      <c r="U9621" s="159"/>
    </row>
    <row r="9622" spans="20:21">
      <c r="T9622" s="159"/>
      <c r="U9622" s="159"/>
    </row>
    <row r="9623" spans="20:21">
      <c r="T9623" s="159"/>
      <c r="U9623" s="159"/>
    </row>
    <row r="9624" spans="20:21">
      <c r="T9624" s="159"/>
      <c r="U9624" s="159"/>
    </row>
    <row r="9625" spans="20:21">
      <c r="T9625" s="159"/>
      <c r="U9625" s="159"/>
    </row>
    <row r="9626" spans="20:21">
      <c r="T9626" s="159"/>
      <c r="U9626" s="159"/>
    </row>
    <row r="9627" spans="20:21">
      <c r="T9627" s="159"/>
      <c r="U9627" s="159"/>
    </row>
    <row r="9628" spans="20:21">
      <c r="T9628" s="159"/>
      <c r="U9628" s="159"/>
    </row>
    <row r="9629" spans="20:21">
      <c r="T9629" s="159"/>
      <c r="U9629" s="159"/>
    </row>
    <row r="9630" spans="20:21">
      <c r="T9630" s="159"/>
      <c r="U9630" s="159"/>
    </row>
    <row r="9631" spans="20:21">
      <c r="T9631" s="159"/>
      <c r="U9631" s="159"/>
    </row>
    <row r="9632" spans="20:21">
      <c r="T9632" s="159"/>
      <c r="U9632" s="159"/>
    </row>
    <row r="9633" spans="20:21">
      <c r="T9633" s="159"/>
      <c r="U9633" s="159"/>
    </row>
    <row r="9634" spans="20:21">
      <c r="T9634" s="159"/>
      <c r="U9634" s="159"/>
    </row>
    <row r="9635" spans="20:21">
      <c r="T9635" s="159"/>
      <c r="U9635" s="159"/>
    </row>
    <row r="9636" spans="20:21">
      <c r="T9636" s="159"/>
      <c r="U9636" s="159"/>
    </row>
    <row r="9637" spans="20:21">
      <c r="T9637" s="159"/>
      <c r="U9637" s="159"/>
    </row>
    <row r="9638" spans="20:21">
      <c r="T9638" s="159"/>
      <c r="U9638" s="159"/>
    </row>
    <row r="9639" spans="20:21">
      <c r="T9639" s="159"/>
      <c r="U9639" s="159"/>
    </row>
    <row r="9640" spans="20:21">
      <c r="T9640" s="159"/>
      <c r="U9640" s="159"/>
    </row>
    <row r="9641" spans="20:21">
      <c r="T9641" s="159"/>
      <c r="U9641" s="159"/>
    </row>
    <row r="9642" spans="20:21">
      <c r="T9642" s="159"/>
      <c r="U9642" s="159"/>
    </row>
    <row r="9643" spans="20:21">
      <c r="T9643" s="159"/>
      <c r="U9643" s="159"/>
    </row>
    <row r="9644" spans="20:21">
      <c r="T9644" s="159"/>
      <c r="U9644" s="159"/>
    </row>
    <row r="9645" spans="20:21">
      <c r="T9645" s="159"/>
      <c r="U9645" s="159"/>
    </row>
    <row r="9646" spans="20:21">
      <c r="T9646" s="159"/>
      <c r="U9646" s="159"/>
    </row>
    <row r="9647" spans="20:21">
      <c r="T9647" s="159"/>
      <c r="U9647" s="159"/>
    </row>
    <row r="9648" spans="20:21">
      <c r="T9648" s="159"/>
      <c r="U9648" s="159"/>
    </row>
    <row r="9649" spans="20:21">
      <c r="T9649" s="159"/>
      <c r="U9649" s="159"/>
    </row>
    <row r="9650" spans="20:21">
      <c r="T9650" s="159"/>
      <c r="U9650" s="159"/>
    </row>
    <row r="9651" spans="20:21">
      <c r="T9651" s="159"/>
      <c r="U9651" s="159"/>
    </row>
    <row r="9652" spans="20:21">
      <c r="T9652" s="159"/>
      <c r="U9652" s="159"/>
    </row>
    <row r="9653" spans="20:21">
      <c r="T9653" s="159"/>
      <c r="U9653" s="159"/>
    </row>
    <row r="9654" spans="20:21">
      <c r="T9654" s="159"/>
      <c r="U9654" s="159"/>
    </row>
    <row r="9655" spans="20:21">
      <c r="T9655" s="159"/>
      <c r="U9655" s="159"/>
    </row>
    <row r="9656" spans="20:21">
      <c r="T9656" s="159"/>
      <c r="U9656" s="159"/>
    </row>
    <row r="9657" spans="20:21">
      <c r="T9657" s="159"/>
      <c r="U9657" s="159"/>
    </row>
    <row r="9658" spans="20:21">
      <c r="T9658" s="159"/>
      <c r="U9658" s="159"/>
    </row>
    <row r="9659" spans="20:21">
      <c r="T9659" s="159"/>
      <c r="U9659" s="159"/>
    </row>
    <row r="9660" spans="20:21">
      <c r="T9660" s="159"/>
      <c r="U9660" s="159"/>
    </row>
    <row r="9661" spans="20:21">
      <c r="T9661" s="159"/>
      <c r="U9661" s="159"/>
    </row>
    <row r="9662" spans="20:21">
      <c r="T9662" s="159"/>
      <c r="U9662" s="159"/>
    </row>
    <row r="9663" spans="20:21">
      <c r="T9663" s="159"/>
      <c r="U9663" s="159"/>
    </row>
    <row r="9664" spans="20:21">
      <c r="T9664" s="159"/>
      <c r="U9664" s="159"/>
    </row>
    <row r="9665" spans="20:21">
      <c r="T9665" s="159"/>
      <c r="U9665" s="159"/>
    </row>
    <row r="9666" spans="20:21">
      <c r="T9666" s="159"/>
      <c r="U9666" s="159"/>
    </row>
    <row r="9667" spans="20:21">
      <c r="T9667" s="159"/>
      <c r="U9667" s="159"/>
    </row>
    <row r="9668" spans="20:21">
      <c r="T9668" s="159"/>
      <c r="U9668" s="159"/>
    </row>
    <row r="9669" spans="20:21">
      <c r="T9669" s="159"/>
      <c r="U9669" s="159"/>
    </row>
    <row r="9670" spans="20:21">
      <c r="T9670" s="159"/>
      <c r="U9670" s="159"/>
    </row>
    <row r="9671" spans="20:21">
      <c r="T9671" s="159"/>
      <c r="U9671" s="159"/>
    </row>
    <row r="9672" spans="20:21">
      <c r="T9672" s="159"/>
      <c r="U9672" s="159"/>
    </row>
    <row r="9673" spans="20:21">
      <c r="T9673" s="159"/>
      <c r="U9673" s="159"/>
    </row>
    <row r="9674" spans="20:21">
      <c r="T9674" s="159"/>
      <c r="U9674" s="159"/>
    </row>
    <row r="9675" spans="20:21">
      <c r="T9675" s="159"/>
      <c r="U9675" s="159"/>
    </row>
    <row r="9676" spans="20:21">
      <c r="T9676" s="159"/>
      <c r="U9676" s="159"/>
    </row>
    <row r="9677" spans="20:21">
      <c r="T9677" s="159"/>
      <c r="U9677" s="159"/>
    </row>
    <row r="9678" spans="20:21">
      <c r="T9678" s="159"/>
      <c r="U9678" s="159"/>
    </row>
    <row r="9679" spans="20:21">
      <c r="T9679" s="159"/>
      <c r="U9679" s="159"/>
    </row>
    <row r="9680" spans="20:21">
      <c r="T9680" s="159"/>
      <c r="U9680" s="159"/>
    </row>
    <row r="9681" spans="20:21">
      <c r="T9681" s="159"/>
      <c r="U9681" s="159"/>
    </row>
    <row r="9682" spans="20:21">
      <c r="T9682" s="159"/>
      <c r="U9682" s="159"/>
    </row>
    <row r="9683" spans="20:21">
      <c r="T9683" s="159"/>
      <c r="U9683" s="159"/>
    </row>
    <row r="9684" spans="20:21">
      <c r="T9684" s="159"/>
      <c r="U9684" s="159"/>
    </row>
    <row r="9685" spans="20:21">
      <c r="T9685" s="159"/>
      <c r="U9685" s="159"/>
    </row>
    <row r="9686" spans="20:21">
      <c r="T9686" s="159"/>
      <c r="U9686" s="159"/>
    </row>
    <row r="9687" spans="20:21">
      <c r="T9687" s="159"/>
      <c r="U9687" s="159"/>
    </row>
    <row r="9688" spans="20:21">
      <c r="T9688" s="159"/>
      <c r="U9688" s="159"/>
    </row>
    <row r="9689" spans="20:21">
      <c r="T9689" s="159"/>
      <c r="U9689" s="159"/>
    </row>
    <row r="9690" spans="20:21">
      <c r="T9690" s="159"/>
      <c r="U9690" s="159"/>
    </row>
    <row r="9691" spans="20:21">
      <c r="T9691" s="159"/>
      <c r="U9691" s="159"/>
    </row>
    <row r="9692" spans="20:21">
      <c r="T9692" s="159"/>
      <c r="U9692" s="159"/>
    </row>
    <row r="9693" spans="20:21">
      <c r="T9693" s="159"/>
      <c r="U9693" s="159"/>
    </row>
    <row r="9694" spans="20:21">
      <c r="T9694" s="159"/>
      <c r="U9694" s="159"/>
    </row>
    <row r="9695" spans="20:21">
      <c r="T9695" s="159"/>
      <c r="U9695" s="159"/>
    </row>
    <row r="9696" spans="20:21">
      <c r="T9696" s="159"/>
      <c r="U9696" s="159"/>
    </row>
    <row r="9697" spans="20:21">
      <c r="T9697" s="159"/>
      <c r="U9697" s="159"/>
    </row>
    <row r="9698" spans="20:21">
      <c r="T9698" s="159"/>
      <c r="U9698" s="159"/>
    </row>
    <row r="9699" spans="20:21">
      <c r="T9699" s="159"/>
      <c r="U9699" s="159"/>
    </row>
    <row r="9700" spans="20:21">
      <c r="T9700" s="159"/>
      <c r="U9700" s="159"/>
    </row>
    <row r="9701" spans="20:21">
      <c r="T9701" s="159"/>
      <c r="U9701" s="159"/>
    </row>
    <row r="9702" spans="20:21">
      <c r="T9702" s="159"/>
      <c r="U9702" s="159"/>
    </row>
    <row r="9703" spans="20:21">
      <c r="T9703" s="159"/>
      <c r="U9703" s="159"/>
    </row>
    <row r="9704" spans="20:21">
      <c r="T9704" s="159"/>
      <c r="U9704" s="159"/>
    </row>
    <row r="9705" spans="20:21">
      <c r="T9705" s="159"/>
      <c r="U9705" s="159"/>
    </row>
    <row r="9706" spans="20:21">
      <c r="T9706" s="159"/>
      <c r="U9706" s="159"/>
    </row>
    <row r="9707" spans="20:21">
      <c r="T9707" s="159"/>
      <c r="U9707" s="159"/>
    </row>
    <row r="9708" spans="20:21">
      <c r="T9708" s="159"/>
      <c r="U9708" s="159"/>
    </row>
    <row r="9709" spans="20:21">
      <c r="T9709" s="159"/>
      <c r="U9709" s="159"/>
    </row>
    <row r="9710" spans="20:21">
      <c r="T9710" s="159"/>
      <c r="U9710" s="159"/>
    </row>
    <row r="9711" spans="20:21">
      <c r="T9711" s="159"/>
      <c r="U9711" s="159"/>
    </row>
    <row r="9712" spans="20:21">
      <c r="T9712" s="159"/>
      <c r="U9712" s="159"/>
    </row>
    <row r="9713" spans="20:21">
      <c r="T9713" s="159"/>
      <c r="U9713" s="159"/>
    </row>
    <row r="9714" spans="20:21">
      <c r="T9714" s="159"/>
      <c r="U9714" s="159"/>
    </row>
    <row r="9715" spans="20:21">
      <c r="T9715" s="159"/>
      <c r="U9715" s="159"/>
    </row>
    <row r="9716" spans="20:21">
      <c r="T9716" s="159"/>
      <c r="U9716" s="159"/>
    </row>
    <row r="9717" spans="20:21">
      <c r="T9717" s="159"/>
      <c r="U9717" s="159"/>
    </row>
    <row r="9718" spans="20:21">
      <c r="T9718" s="159"/>
      <c r="U9718" s="159"/>
    </row>
    <row r="9719" spans="20:21">
      <c r="T9719" s="159"/>
      <c r="U9719" s="159"/>
    </row>
    <row r="9720" spans="20:21">
      <c r="T9720" s="159"/>
      <c r="U9720" s="159"/>
    </row>
    <row r="9721" spans="20:21">
      <c r="T9721" s="159"/>
      <c r="U9721" s="159"/>
    </row>
    <row r="9722" spans="20:21">
      <c r="T9722" s="159"/>
      <c r="U9722" s="159"/>
    </row>
    <row r="9723" spans="20:21">
      <c r="T9723" s="159"/>
      <c r="U9723" s="159"/>
    </row>
    <row r="9724" spans="20:21">
      <c r="T9724" s="159"/>
      <c r="U9724" s="159"/>
    </row>
    <row r="9725" spans="20:21">
      <c r="T9725" s="159"/>
      <c r="U9725" s="159"/>
    </row>
    <row r="9726" spans="20:21">
      <c r="T9726" s="159"/>
      <c r="U9726" s="159"/>
    </row>
    <row r="9727" spans="20:21">
      <c r="T9727" s="159"/>
      <c r="U9727" s="159"/>
    </row>
    <row r="9728" spans="20:21">
      <c r="T9728" s="159"/>
      <c r="U9728" s="159"/>
    </row>
    <row r="9729" spans="20:21">
      <c r="T9729" s="159"/>
      <c r="U9729" s="159"/>
    </row>
    <row r="9730" spans="20:21">
      <c r="T9730" s="159"/>
      <c r="U9730" s="159"/>
    </row>
    <row r="9731" spans="20:21">
      <c r="T9731" s="159"/>
      <c r="U9731" s="159"/>
    </row>
    <row r="9732" spans="20:21">
      <c r="T9732" s="159"/>
      <c r="U9732" s="159"/>
    </row>
    <row r="9733" spans="20:21">
      <c r="T9733" s="159"/>
      <c r="U9733" s="159"/>
    </row>
    <row r="9734" spans="20:21">
      <c r="T9734" s="159"/>
      <c r="U9734" s="159"/>
    </row>
    <row r="9735" spans="20:21">
      <c r="T9735" s="159"/>
      <c r="U9735" s="159"/>
    </row>
    <row r="9736" spans="20:21">
      <c r="T9736" s="159"/>
      <c r="U9736" s="159"/>
    </row>
    <row r="9737" spans="20:21">
      <c r="T9737" s="159"/>
      <c r="U9737" s="159"/>
    </row>
    <row r="9738" spans="20:21">
      <c r="T9738" s="159"/>
      <c r="U9738" s="159"/>
    </row>
    <row r="9739" spans="20:21">
      <c r="T9739" s="159"/>
      <c r="U9739" s="159"/>
    </row>
    <row r="9740" spans="20:21">
      <c r="T9740" s="159"/>
      <c r="U9740" s="159"/>
    </row>
    <row r="9741" spans="20:21">
      <c r="T9741" s="159"/>
      <c r="U9741" s="159"/>
    </row>
    <row r="9742" spans="20:21">
      <c r="T9742" s="159"/>
      <c r="U9742" s="159"/>
    </row>
    <row r="9743" spans="20:21">
      <c r="T9743" s="159"/>
      <c r="U9743" s="159"/>
    </row>
    <row r="9744" spans="20:21">
      <c r="T9744" s="159"/>
      <c r="U9744" s="159"/>
    </row>
    <row r="9745" spans="20:21">
      <c r="T9745" s="159"/>
      <c r="U9745" s="159"/>
    </row>
    <row r="9746" spans="20:21">
      <c r="T9746" s="159"/>
      <c r="U9746" s="159"/>
    </row>
    <row r="9747" spans="20:21">
      <c r="T9747" s="159"/>
      <c r="U9747" s="159"/>
    </row>
    <row r="9748" spans="20:21">
      <c r="T9748" s="159"/>
      <c r="U9748" s="159"/>
    </row>
    <row r="9749" spans="20:21">
      <c r="T9749" s="159"/>
      <c r="U9749" s="159"/>
    </row>
    <row r="9750" spans="20:21">
      <c r="T9750" s="159"/>
      <c r="U9750" s="159"/>
    </row>
    <row r="9751" spans="20:21">
      <c r="T9751" s="159"/>
      <c r="U9751" s="159"/>
    </row>
    <row r="9752" spans="20:21">
      <c r="T9752" s="159"/>
      <c r="U9752" s="159"/>
    </row>
    <row r="9753" spans="20:21">
      <c r="T9753" s="159"/>
      <c r="U9753" s="159"/>
    </row>
    <row r="9754" spans="20:21">
      <c r="T9754" s="159"/>
      <c r="U9754" s="159"/>
    </row>
    <row r="9755" spans="20:21">
      <c r="T9755" s="159"/>
      <c r="U9755" s="159"/>
    </row>
    <row r="9756" spans="20:21">
      <c r="T9756" s="159"/>
      <c r="U9756" s="159"/>
    </row>
    <row r="9757" spans="20:21">
      <c r="T9757" s="159"/>
      <c r="U9757" s="159"/>
    </row>
    <row r="9758" spans="20:21">
      <c r="T9758" s="159"/>
      <c r="U9758" s="159"/>
    </row>
    <row r="9759" spans="20:21">
      <c r="T9759" s="159"/>
      <c r="U9759" s="159"/>
    </row>
    <row r="9760" spans="20:21">
      <c r="T9760" s="159"/>
      <c r="U9760" s="159"/>
    </row>
    <row r="9761" spans="20:21">
      <c r="T9761" s="159"/>
      <c r="U9761" s="159"/>
    </row>
    <row r="9762" spans="20:21">
      <c r="T9762" s="159"/>
      <c r="U9762" s="159"/>
    </row>
    <row r="9763" spans="20:21">
      <c r="T9763" s="159"/>
      <c r="U9763" s="159"/>
    </row>
    <row r="9764" spans="20:21">
      <c r="T9764" s="159"/>
      <c r="U9764" s="159"/>
    </row>
    <row r="9765" spans="20:21">
      <c r="T9765" s="159"/>
      <c r="U9765" s="159"/>
    </row>
    <row r="9766" spans="20:21">
      <c r="T9766" s="159"/>
      <c r="U9766" s="159"/>
    </row>
    <row r="9767" spans="20:21">
      <c r="T9767" s="159"/>
      <c r="U9767" s="159"/>
    </row>
    <row r="9768" spans="20:21">
      <c r="T9768" s="159"/>
      <c r="U9768" s="159"/>
    </row>
    <row r="9769" spans="20:21">
      <c r="T9769" s="159"/>
      <c r="U9769" s="159"/>
    </row>
    <row r="9770" spans="20:21">
      <c r="T9770" s="159"/>
      <c r="U9770" s="159"/>
    </row>
    <row r="9771" spans="20:21">
      <c r="T9771" s="159"/>
      <c r="U9771" s="159"/>
    </row>
    <row r="9772" spans="20:21">
      <c r="T9772" s="159"/>
      <c r="U9772" s="159"/>
    </row>
    <row r="9773" spans="20:21">
      <c r="T9773" s="159"/>
      <c r="U9773" s="159"/>
    </row>
    <row r="9774" spans="20:21">
      <c r="T9774" s="159"/>
      <c r="U9774" s="159"/>
    </row>
    <row r="9775" spans="20:21">
      <c r="T9775" s="159"/>
      <c r="U9775" s="159"/>
    </row>
    <row r="9776" spans="20:21">
      <c r="T9776" s="159"/>
      <c r="U9776" s="159"/>
    </row>
    <row r="9777" spans="20:21">
      <c r="T9777" s="159"/>
      <c r="U9777" s="159"/>
    </row>
    <row r="9778" spans="20:21">
      <c r="T9778" s="159"/>
      <c r="U9778" s="159"/>
    </row>
    <row r="9779" spans="20:21">
      <c r="T9779" s="159"/>
      <c r="U9779" s="159"/>
    </row>
    <row r="9780" spans="20:21">
      <c r="T9780" s="159"/>
      <c r="U9780" s="159"/>
    </row>
    <row r="9781" spans="20:21">
      <c r="T9781" s="159"/>
      <c r="U9781" s="159"/>
    </row>
    <row r="9782" spans="20:21">
      <c r="T9782" s="159"/>
      <c r="U9782" s="159"/>
    </row>
    <row r="9783" spans="20:21">
      <c r="T9783" s="159"/>
      <c r="U9783" s="159"/>
    </row>
    <row r="9784" spans="20:21">
      <c r="T9784" s="159"/>
      <c r="U9784" s="159"/>
    </row>
    <row r="9785" spans="20:21">
      <c r="T9785" s="159"/>
      <c r="U9785" s="159"/>
    </row>
    <row r="9786" spans="20:21">
      <c r="T9786" s="159"/>
      <c r="U9786" s="159"/>
    </row>
    <row r="9787" spans="20:21">
      <c r="T9787" s="159"/>
      <c r="U9787" s="159"/>
    </row>
    <row r="9788" spans="20:21">
      <c r="T9788" s="159"/>
      <c r="U9788" s="159"/>
    </row>
    <row r="9789" spans="20:21">
      <c r="T9789" s="159"/>
      <c r="U9789" s="159"/>
    </row>
    <row r="9790" spans="20:21">
      <c r="T9790" s="159"/>
      <c r="U9790" s="159"/>
    </row>
    <row r="9791" spans="20:21">
      <c r="T9791" s="159"/>
      <c r="U9791" s="159"/>
    </row>
    <row r="9792" spans="20:21">
      <c r="T9792" s="159"/>
      <c r="U9792" s="159"/>
    </row>
    <row r="9793" spans="20:21">
      <c r="T9793" s="159"/>
      <c r="U9793" s="159"/>
    </row>
    <row r="9794" spans="20:21">
      <c r="T9794" s="159"/>
      <c r="U9794" s="159"/>
    </row>
    <row r="9795" spans="20:21">
      <c r="T9795" s="159"/>
      <c r="U9795" s="159"/>
    </row>
    <row r="9796" spans="20:21">
      <c r="T9796" s="159"/>
      <c r="U9796" s="159"/>
    </row>
    <row r="9797" spans="20:21">
      <c r="T9797" s="159"/>
      <c r="U9797" s="159"/>
    </row>
    <row r="9798" spans="20:21">
      <c r="T9798" s="159"/>
      <c r="U9798" s="159"/>
    </row>
    <row r="9799" spans="20:21">
      <c r="T9799" s="159"/>
      <c r="U9799" s="159"/>
    </row>
    <row r="9800" spans="20:21">
      <c r="T9800" s="159"/>
      <c r="U9800" s="159"/>
    </row>
    <row r="9801" spans="20:21">
      <c r="T9801" s="159"/>
      <c r="U9801" s="159"/>
    </row>
    <row r="9802" spans="20:21">
      <c r="T9802" s="159"/>
      <c r="U9802" s="159"/>
    </row>
    <row r="9803" spans="20:21">
      <c r="T9803" s="159"/>
      <c r="U9803" s="159"/>
    </row>
    <row r="9804" spans="20:21">
      <c r="T9804" s="159"/>
      <c r="U9804" s="159"/>
    </row>
    <row r="9805" spans="20:21">
      <c r="T9805" s="159"/>
      <c r="U9805" s="159"/>
    </row>
    <row r="9806" spans="20:21">
      <c r="T9806" s="159"/>
      <c r="U9806" s="159"/>
    </row>
    <row r="9807" spans="20:21">
      <c r="T9807" s="159"/>
      <c r="U9807" s="159"/>
    </row>
    <row r="9808" spans="20:21">
      <c r="T9808" s="159"/>
      <c r="U9808" s="159"/>
    </row>
    <row r="9809" spans="20:21">
      <c r="T9809" s="159"/>
      <c r="U9809" s="159"/>
    </row>
    <row r="9810" spans="20:21">
      <c r="T9810" s="159"/>
      <c r="U9810" s="159"/>
    </row>
    <row r="9811" spans="20:21">
      <c r="T9811" s="159"/>
      <c r="U9811" s="159"/>
    </row>
    <row r="9812" spans="20:21">
      <c r="T9812" s="159"/>
      <c r="U9812" s="159"/>
    </row>
    <row r="9813" spans="20:21">
      <c r="T9813" s="159"/>
      <c r="U9813" s="159"/>
    </row>
    <row r="9814" spans="20:21">
      <c r="T9814" s="159"/>
      <c r="U9814" s="159"/>
    </row>
    <row r="9815" spans="20:21">
      <c r="T9815" s="159"/>
      <c r="U9815" s="159"/>
    </row>
    <row r="9816" spans="20:21">
      <c r="T9816" s="159"/>
      <c r="U9816" s="159"/>
    </row>
    <row r="9817" spans="20:21">
      <c r="T9817" s="159"/>
      <c r="U9817" s="159"/>
    </row>
    <row r="9818" spans="20:21">
      <c r="T9818" s="159"/>
      <c r="U9818" s="159"/>
    </row>
    <row r="9819" spans="20:21">
      <c r="T9819" s="159"/>
      <c r="U9819" s="159"/>
    </row>
    <row r="9820" spans="20:21">
      <c r="T9820" s="159"/>
      <c r="U9820" s="159"/>
    </row>
    <row r="9821" spans="20:21">
      <c r="T9821" s="159"/>
      <c r="U9821" s="159"/>
    </row>
    <row r="9822" spans="20:21">
      <c r="T9822" s="159"/>
      <c r="U9822" s="159"/>
    </row>
    <row r="9823" spans="20:21">
      <c r="T9823" s="159"/>
      <c r="U9823" s="159"/>
    </row>
    <row r="9824" spans="20:21">
      <c r="T9824" s="159"/>
      <c r="U9824" s="159"/>
    </row>
    <row r="9825" spans="20:21">
      <c r="T9825" s="159"/>
      <c r="U9825" s="159"/>
    </row>
    <row r="9826" spans="20:21">
      <c r="T9826" s="159"/>
      <c r="U9826" s="159"/>
    </row>
    <row r="9827" spans="20:21">
      <c r="T9827" s="159"/>
      <c r="U9827" s="159"/>
    </row>
    <row r="9828" spans="20:21">
      <c r="T9828" s="159"/>
      <c r="U9828" s="159"/>
    </row>
    <row r="9829" spans="20:21">
      <c r="T9829" s="159"/>
      <c r="U9829" s="159"/>
    </row>
    <row r="9830" spans="20:21">
      <c r="T9830" s="159"/>
      <c r="U9830" s="159"/>
    </row>
    <row r="9831" spans="20:21">
      <c r="T9831" s="159"/>
      <c r="U9831" s="159"/>
    </row>
    <row r="9832" spans="20:21">
      <c r="T9832" s="159"/>
      <c r="U9832" s="159"/>
    </row>
    <row r="9833" spans="20:21">
      <c r="T9833" s="159"/>
      <c r="U9833" s="159"/>
    </row>
    <row r="9834" spans="20:21">
      <c r="T9834" s="159"/>
      <c r="U9834" s="159"/>
    </row>
    <row r="9835" spans="20:21">
      <c r="T9835" s="159"/>
      <c r="U9835" s="159"/>
    </row>
    <row r="9836" spans="20:21">
      <c r="T9836" s="159"/>
      <c r="U9836" s="159"/>
    </row>
    <row r="9837" spans="20:21">
      <c r="T9837" s="159"/>
      <c r="U9837" s="159"/>
    </row>
    <row r="9838" spans="20:21">
      <c r="T9838" s="159"/>
      <c r="U9838" s="159"/>
    </row>
    <row r="9839" spans="20:21">
      <c r="T9839" s="159"/>
      <c r="U9839" s="159"/>
    </row>
    <row r="9840" spans="20:21">
      <c r="T9840" s="159"/>
      <c r="U9840" s="159"/>
    </row>
    <row r="9841" spans="20:21">
      <c r="T9841" s="159"/>
      <c r="U9841" s="159"/>
    </row>
    <row r="9842" spans="20:21">
      <c r="T9842" s="159"/>
      <c r="U9842" s="159"/>
    </row>
    <row r="9843" spans="20:21">
      <c r="T9843" s="159"/>
      <c r="U9843" s="159"/>
    </row>
    <row r="9844" spans="20:21">
      <c r="T9844" s="159"/>
      <c r="U9844" s="159"/>
    </row>
    <row r="9845" spans="20:21">
      <c r="T9845" s="159"/>
      <c r="U9845" s="159"/>
    </row>
    <row r="9846" spans="20:21">
      <c r="T9846" s="159"/>
      <c r="U9846" s="159"/>
    </row>
    <row r="9847" spans="20:21">
      <c r="T9847" s="159"/>
      <c r="U9847" s="159"/>
    </row>
    <row r="9848" spans="20:21">
      <c r="T9848" s="159"/>
      <c r="U9848" s="159"/>
    </row>
    <row r="9849" spans="20:21">
      <c r="T9849" s="159"/>
      <c r="U9849" s="159"/>
    </row>
    <row r="9850" spans="20:21">
      <c r="T9850" s="159"/>
      <c r="U9850" s="159"/>
    </row>
    <row r="9851" spans="20:21">
      <c r="T9851" s="159"/>
      <c r="U9851" s="159"/>
    </row>
    <row r="9852" spans="20:21">
      <c r="T9852" s="159"/>
      <c r="U9852" s="159"/>
    </row>
    <row r="9853" spans="20:21">
      <c r="T9853" s="159"/>
      <c r="U9853" s="159"/>
    </row>
    <row r="9854" spans="20:21">
      <c r="T9854" s="159"/>
      <c r="U9854" s="159"/>
    </row>
    <row r="9855" spans="20:21">
      <c r="T9855" s="159"/>
      <c r="U9855" s="159"/>
    </row>
    <row r="9856" spans="20:21">
      <c r="T9856" s="159"/>
      <c r="U9856" s="159"/>
    </row>
    <row r="9857" spans="20:21">
      <c r="T9857" s="159"/>
      <c r="U9857" s="159"/>
    </row>
    <row r="9858" spans="20:21">
      <c r="T9858" s="159"/>
      <c r="U9858" s="159"/>
    </row>
    <row r="9859" spans="20:21">
      <c r="T9859" s="159"/>
      <c r="U9859" s="159"/>
    </row>
    <row r="9860" spans="20:21">
      <c r="T9860" s="159"/>
      <c r="U9860" s="159"/>
    </row>
    <row r="9861" spans="20:21">
      <c r="T9861" s="159"/>
      <c r="U9861" s="159"/>
    </row>
    <row r="9862" spans="20:21">
      <c r="T9862" s="159"/>
      <c r="U9862" s="159"/>
    </row>
    <row r="9863" spans="20:21">
      <c r="T9863" s="159"/>
      <c r="U9863" s="159"/>
    </row>
    <row r="9864" spans="20:21">
      <c r="T9864" s="159"/>
      <c r="U9864" s="159"/>
    </row>
    <row r="9865" spans="20:21">
      <c r="T9865" s="159"/>
      <c r="U9865" s="159"/>
    </row>
    <row r="9866" spans="20:21">
      <c r="T9866" s="159"/>
      <c r="U9866" s="159"/>
    </row>
    <row r="9867" spans="20:21">
      <c r="T9867" s="159"/>
      <c r="U9867" s="159"/>
    </row>
    <row r="9868" spans="20:21">
      <c r="T9868" s="159"/>
      <c r="U9868" s="159"/>
    </row>
    <row r="9869" spans="20:21">
      <c r="T9869" s="159"/>
      <c r="U9869" s="159"/>
    </row>
    <row r="9870" spans="20:21">
      <c r="T9870" s="159"/>
      <c r="U9870" s="159"/>
    </row>
    <row r="9871" spans="20:21">
      <c r="T9871" s="159"/>
      <c r="U9871" s="159"/>
    </row>
    <row r="9872" spans="20:21">
      <c r="T9872" s="159"/>
      <c r="U9872" s="159"/>
    </row>
    <row r="9873" spans="20:21">
      <c r="T9873" s="159"/>
      <c r="U9873" s="159"/>
    </row>
    <row r="9874" spans="20:21">
      <c r="T9874" s="159"/>
      <c r="U9874" s="159"/>
    </row>
    <row r="9875" spans="20:21">
      <c r="T9875" s="159"/>
      <c r="U9875" s="159"/>
    </row>
    <row r="9876" spans="20:21">
      <c r="T9876" s="159"/>
      <c r="U9876" s="159"/>
    </row>
    <row r="9877" spans="20:21">
      <c r="T9877" s="159"/>
      <c r="U9877" s="159"/>
    </row>
    <row r="9878" spans="20:21">
      <c r="T9878" s="159"/>
      <c r="U9878" s="159"/>
    </row>
    <row r="9879" spans="20:21">
      <c r="T9879" s="159"/>
      <c r="U9879" s="159"/>
    </row>
    <row r="9880" spans="20:21">
      <c r="T9880" s="159"/>
      <c r="U9880" s="159"/>
    </row>
    <row r="9881" spans="20:21">
      <c r="T9881" s="159"/>
      <c r="U9881" s="159"/>
    </row>
    <row r="9882" spans="20:21">
      <c r="T9882" s="159"/>
      <c r="U9882" s="159"/>
    </row>
    <row r="9883" spans="20:21">
      <c r="T9883" s="159"/>
      <c r="U9883" s="159"/>
    </row>
    <row r="9884" spans="20:21">
      <c r="T9884" s="159"/>
      <c r="U9884" s="159"/>
    </row>
    <row r="9885" spans="20:21">
      <c r="T9885" s="159"/>
      <c r="U9885" s="159"/>
    </row>
    <row r="9886" spans="20:21">
      <c r="T9886" s="159"/>
      <c r="U9886" s="159"/>
    </row>
    <row r="9887" spans="20:21">
      <c r="T9887" s="159"/>
      <c r="U9887" s="159"/>
    </row>
    <row r="9888" spans="20:21">
      <c r="T9888" s="159"/>
      <c r="U9888" s="159"/>
    </row>
    <row r="9889" spans="20:21">
      <c r="T9889" s="159"/>
      <c r="U9889" s="159"/>
    </row>
    <row r="9890" spans="20:21">
      <c r="T9890" s="159"/>
      <c r="U9890" s="159"/>
    </row>
    <row r="9891" spans="20:21">
      <c r="T9891" s="159"/>
      <c r="U9891" s="159"/>
    </row>
    <row r="9892" spans="20:21">
      <c r="T9892" s="159"/>
      <c r="U9892" s="159"/>
    </row>
    <row r="9893" spans="20:21">
      <c r="T9893" s="159"/>
      <c r="U9893" s="159"/>
    </row>
    <row r="9894" spans="20:21">
      <c r="T9894" s="159"/>
      <c r="U9894" s="159"/>
    </row>
    <row r="9895" spans="20:21">
      <c r="T9895" s="159"/>
      <c r="U9895" s="159"/>
    </row>
    <row r="9896" spans="20:21">
      <c r="T9896" s="159"/>
      <c r="U9896" s="159"/>
    </row>
    <row r="9897" spans="20:21">
      <c r="T9897" s="159"/>
      <c r="U9897" s="159"/>
    </row>
    <row r="9898" spans="20:21">
      <c r="T9898" s="159"/>
      <c r="U9898" s="159"/>
    </row>
    <row r="9899" spans="20:21">
      <c r="T9899" s="159"/>
      <c r="U9899" s="159"/>
    </row>
    <row r="9900" spans="20:21">
      <c r="T9900" s="159"/>
      <c r="U9900" s="159"/>
    </row>
    <row r="9901" spans="20:21">
      <c r="T9901" s="159"/>
      <c r="U9901" s="159"/>
    </row>
    <row r="9902" spans="20:21">
      <c r="T9902" s="159"/>
      <c r="U9902" s="159"/>
    </row>
    <row r="9903" spans="20:21">
      <c r="T9903" s="159"/>
      <c r="U9903" s="159"/>
    </row>
    <row r="9904" spans="20:21">
      <c r="T9904" s="159"/>
      <c r="U9904" s="159"/>
    </row>
    <row r="9905" spans="20:21">
      <c r="T9905" s="159"/>
      <c r="U9905" s="159"/>
    </row>
    <row r="9906" spans="20:21">
      <c r="T9906" s="159"/>
      <c r="U9906" s="159"/>
    </row>
    <row r="9907" spans="20:21">
      <c r="T9907" s="159"/>
      <c r="U9907" s="159"/>
    </row>
    <row r="9908" spans="20:21">
      <c r="T9908" s="159"/>
      <c r="U9908" s="159"/>
    </row>
    <row r="9909" spans="20:21">
      <c r="T9909" s="159"/>
      <c r="U9909" s="159"/>
    </row>
    <row r="9910" spans="20:21">
      <c r="T9910" s="159"/>
      <c r="U9910" s="159"/>
    </row>
    <row r="9911" spans="20:21">
      <c r="T9911" s="159"/>
      <c r="U9911" s="159"/>
    </row>
    <row r="9912" spans="20:21">
      <c r="T9912" s="159"/>
      <c r="U9912" s="159"/>
    </row>
    <row r="9913" spans="20:21">
      <c r="T9913" s="159"/>
      <c r="U9913" s="159"/>
    </row>
    <row r="9914" spans="20:21">
      <c r="T9914" s="159"/>
      <c r="U9914" s="159"/>
    </row>
    <row r="9915" spans="20:21">
      <c r="T9915" s="159"/>
      <c r="U9915" s="159"/>
    </row>
    <row r="9916" spans="20:21">
      <c r="T9916" s="159"/>
      <c r="U9916" s="159"/>
    </row>
    <row r="9917" spans="20:21">
      <c r="T9917" s="159"/>
      <c r="U9917" s="159"/>
    </row>
    <row r="9918" spans="20:21">
      <c r="T9918" s="159"/>
      <c r="U9918" s="159"/>
    </row>
    <row r="9919" spans="20:21">
      <c r="T9919" s="159"/>
      <c r="U9919" s="159"/>
    </row>
    <row r="9920" spans="20:21">
      <c r="T9920" s="159"/>
      <c r="U9920" s="159"/>
    </row>
    <row r="9921" spans="20:21">
      <c r="T9921" s="159"/>
      <c r="U9921" s="159"/>
    </row>
    <row r="9922" spans="20:21">
      <c r="T9922" s="159"/>
      <c r="U9922" s="159"/>
    </row>
    <row r="9923" spans="20:21">
      <c r="T9923" s="159"/>
      <c r="U9923" s="159"/>
    </row>
    <row r="9924" spans="20:21">
      <c r="T9924" s="159"/>
      <c r="U9924" s="159"/>
    </row>
    <row r="9925" spans="20:21">
      <c r="T9925" s="159"/>
      <c r="U9925" s="159"/>
    </row>
    <row r="9926" spans="20:21">
      <c r="T9926" s="159"/>
      <c r="U9926" s="159"/>
    </row>
    <row r="9927" spans="20:21">
      <c r="T9927" s="159"/>
      <c r="U9927" s="159"/>
    </row>
    <row r="9928" spans="20:21">
      <c r="T9928" s="159"/>
      <c r="U9928" s="159"/>
    </row>
    <row r="9929" spans="20:21">
      <c r="T9929" s="159"/>
      <c r="U9929" s="159"/>
    </row>
    <row r="9930" spans="20:21">
      <c r="T9930" s="159"/>
      <c r="U9930" s="159"/>
    </row>
    <row r="9931" spans="20:21">
      <c r="T9931" s="159"/>
      <c r="U9931" s="159"/>
    </row>
    <row r="9932" spans="20:21">
      <c r="T9932" s="159"/>
      <c r="U9932" s="159"/>
    </row>
    <row r="9933" spans="20:21">
      <c r="T9933" s="159"/>
      <c r="U9933" s="159"/>
    </row>
    <row r="9934" spans="20:21">
      <c r="T9934" s="159"/>
      <c r="U9934" s="159"/>
    </row>
    <row r="9935" spans="20:21">
      <c r="T9935" s="159"/>
      <c r="U9935" s="159"/>
    </row>
    <row r="9936" spans="20:21">
      <c r="T9936" s="159"/>
      <c r="U9936" s="159"/>
    </row>
    <row r="9937" spans="20:21">
      <c r="T9937" s="159"/>
      <c r="U9937" s="159"/>
    </row>
    <row r="9938" spans="20:21">
      <c r="T9938" s="159"/>
      <c r="U9938" s="159"/>
    </row>
    <row r="9939" spans="20:21">
      <c r="T9939" s="159"/>
      <c r="U9939" s="159"/>
    </row>
    <row r="9940" spans="20:21">
      <c r="T9940" s="159"/>
      <c r="U9940" s="159"/>
    </row>
    <row r="9941" spans="20:21">
      <c r="T9941" s="159"/>
      <c r="U9941" s="159"/>
    </row>
    <row r="9942" spans="20:21">
      <c r="T9942" s="159"/>
      <c r="U9942" s="159"/>
    </row>
    <row r="9943" spans="20:21">
      <c r="T9943" s="159"/>
      <c r="U9943" s="159"/>
    </row>
    <row r="9944" spans="20:21">
      <c r="T9944" s="159"/>
      <c r="U9944" s="159"/>
    </row>
    <row r="9945" spans="20:21">
      <c r="T9945" s="159"/>
      <c r="U9945" s="159"/>
    </row>
    <row r="9946" spans="20:21">
      <c r="T9946" s="159"/>
      <c r="U9946" s="159"/>
    </row>
    <row r="9947" spans="20:21">
      <c r="T9947" s="159"/>
      <c r="U9947" s="159"/>
    </row>
    <row r="9948" spans="20:21">
      <c r="T9948" s="159"/>
      <c r="U9948" s="159"/>
    </row>
    <row r="9949" spans="20:21">
      <c r="T9949" s="159"/>
      <c r="U9949" s="159"/>
    </row>
    <row r="9950" spans="20:21">
      <c r="T9950" s="159"/>
      <c r="U9950" s="159"/>
    </row>
    <row r="9951" spans="20:21">
      <c r="T9951" s="159"/>
      <c r="U9951" s="159"/>
    </row>
    <row r="9952" spans="20:21">
      <c r="T9952" s="159"/>
      <c r="U9952" s="159"/>
    </row>
    <row r="9953" spans="20:21">
      <c r="T9953" s="159"/>
      <c r="U9953" s="159"/>
    </row>
    <row r="9954" spans="20:21">
      <c r="T9954" s="159"/>
      <c r="U9954" s="159"/>
    </row>
    <row r="9955" spans="20:21">
      <c r="T9955" s="159"/>
      <c r="U9955" s="159"/>
    </row>
    <row r="9956" spans="20:21">
      <c r="T9956" s="159"/>
      <c r="U9956" s="159"/>
    </row>
    <row r="9957" spans="20:21">
      <c r="T9957" s="159"/>
      <c r="U9957" s="159"/>
    </row>
    <row r="9958" spans="20:21">
      <c r="T9958" s="159"/>
      <c r="U9958" s="159"/>
    </row>
    <row r="9959" spans="20:21">
      <c r="T9959" s="159"/>
      <c r="U9959" s="159"/>
    </row>
    <row r="9960" spans="20:21">
      <c r="T9960" s="159"/>
      <c r="U9960" s="159"/>
    </row>
    <row r="9961" spans="20:21">
      <c r="T9961" s="159"/>
      <c r="U9961" s="159"/>
    </row>
    <row r="9962" spans="20:21">
      <c r="T9962" s="159"/>
      <c r="U9962" s="159"/>
    </row>
    <row r="9963" spans="20:21">
      <c r="T9963" s="159"/>
      <c r="U9963" s="159"/>
    </row>
    <row r="9964" spans="20:21">
      <c r="T9964" s="159"/>
      <c r="U9964" s="159"/>
    </row>
    <row r="9965" spans="20:21">
      <c r="T9965" s="159"/>
      <c r="U9965" s="159"/>
    </row>
    <row r="9966" spans="20:21">
      <c r="T9966" s="159"/>
      <c r="U9966" s="159"/>
    </row>
    <row r="9967" spans="20:21">
      <c r="T9967" s="159"/>
      <c r="U9967" s="159"/>
    </row>
    <row r="9968" spans="20:21">
      <c r="T9968" s="159"/>
      <c r="U9968" s="159"/>
    </row>
    <row r="9969" spans="20:21">
      <c r="T9969" s="159"/>
      <c r="U9969" s="159"/>
    </row>
    <row r="9970" spans="20:21">
      <c r="T9970" s="159"/>
      <c r="U9970" s="159"/>
    </row>
    <row r="9971" spans="20:21">
      <c r="T9971" s="159"/>
      <c r="U9971" s="159"/>
    </row>
    <row r="9972" spans="20:21">
      <c r="T9972" s="159"/>
      <c r="U9972" s="159"/>
    </row>
    <row r="9973" spans="20:21">
      <c r="T9973" s="159"/>
      <c r="U9973" s="159"/>
    </row>
    <row r="9974" spans="20:21">
      <c r="T9974" s="159"/>
      <c r="U9974" s="159"/>
    </row>
    <row r="9975" spans="20:21">
      <c r="T9975" s="159"/>
      <c r="U9975" s="159"/>
    </row>
    <row r="9976" spans="20:21">
      <c r="T9976" s="159"/>
      <c r="U9976" s="159"/>
    </row>
    <row r="9977" spans="20:21">
      <c r="T9977" s="159"/>
      <c r="U9977" s="159"/>
    </row>
    <row r="9978" spans="20:21">
      <c r="T9978" s="159"/>
      <c r="U9978" s="159"/>
    </row>
    <row r="9979" spans="20:21">
      <c r="T9979" s="159"/>
      <c r="U9979" s="159"/>
    </row>
    <row r="9980" spans="20:21">
      <c r="T9980" s="159"/>
      <c r="U9980" s="159"/>
    </row>
    <row r="9981" spans="20:21">
      <c r="T9981" s="159"/>
      <c r="U9981" s="159"/>
    </row>
    <row r="9982" spans="20:21">
      <c r="T9982" s="159"/>
      <c r="U9982" s="159"/>
    </row>
    <row r="9983" spans="20:21">
      <c r="T9983" s="159"/>
      <c r="U9983" s="159"/>
    </row>
    <row r="9984" spans="20:21">
      <c r="T9984" s="159"/>
      <c r="U9984" s="159"/>
    </row>
    <row r="9985" spans="20:21">
      <c r="T9985" s="159"/>
      <c r="U9985" s="159"/>
    </row>
    <row r="9986" spans="20:21">
      <c r="T9986" s="159"/>
      <c r="U9986" s="159"/>
    </row>
    <row r="9987" spans="20:21">
      <c r="T9987" s="159"/>
      <c r="U9987" s="159"/>
    </row>
    <row r="9988" spans="20:21">
      <c r="T9988" s="159"/>
      <c r="U9988" s="159"/>
    </row>
    <row r="9989" spans="20:21">
      <c r="T9989" s="159"/>
      <c r="U9989" s="159"/>
    </row>
    <row r="9990" spans="20:21">
      <c r="T9990" s="159"/>
      <c r="U9990" s="159"/>
    </row>
    <row r="9991" spans="20:21">
      <c r="T9991" s="159"/>
      <c r="U9991" s="159"/>
    </row>
    <row r="9992" spans="20:21">
      <c r="T9992" s="159"/>
      <c r="U9992" s="159"/>
    </row>
    <row r="9993" spans="20:21">
      <c r="T9993" s="159"/>
      <c r="U9993" s="159"/>
    </row>
    <row r="9994" spans="20:21">
      <c r="T9994" s="159"/>
      <c r="U9994" s="159"/>
    </row>
    <row r="9995" spans="20:21">
      <c r="T9995" s="159"/>
      <c r="U9995" s="159"/>
    </row>
    <row r="9996" spans="20:21">
      <c r="T9996" s="159"/>
      <c r="U9996" s="159"/>
    </row>
    <row r="9997" spans="20:21">
      <c r="T9997" s="159"/>
      <c r="U9997" s="159"/>
    </row>
    <row r="9998" spans="20:21">
      <c r="T9998" s="159"/>
      <c r="U9998" s="159"/>
    </row>
    <row r="9999" spans="20:21">
      <c r="T9999" s="159"/>
      <c r="U9999" s="159"/>
    </row>
    <row r="10000" spans="20:21">
      <c r="T10000" s="159"/>
      <c r="U10000" s="159"/>
    </row>
    <row r="10001" spans="20:21">
      <c r="T10001" s="159"/>
      <c r="U10001" s="159"/>
    </row>
    <row r="10002" spans="20:21">
      <c r="T10002" s="159"/>
      <c r="U10002" s="159"/>
    </row>
    <row r="10003" spans="20:21">
      <c r="T10003" s="159"/>
      <c r="U10003" s="159"/>
    </row>
    <row r="10004" spans="20:21">
      <c r="T10004" s="159"/>
      <c r="U10004" s="159"/>
    </row>
    <row r="10005" spans="20:21">
      <c r="T10005" s="159"/>
      <c r="U10005" s="159"/>
    </row>
    <row r="10006" spans="20:21">
      <c r="T10006" s="159"/>
      <c r="U10006" s="159"/>
    </row>
    <row r="10007" spans="20:21">
      <c r="T10007" s="159"/>
      <c r="U10007" s="159"/>
    </row>
    <row r="10008" spans="20:21">
      <c r="T10008" s="159"/>
      <c r="U10008" s="159"/>
    </row>
    <row r="10009" spans="20:21">
      <c r="T10009" s="159"/>
      <c r="U10009" s="159"/>
    </row>
    <row r="10010" spans="20:21">
      <c r="T10010" s="159"/>
      <c r="U10010" s="159"/>
    </row>
    <row r="10011" spans="20:21">
      <c r="T10011" s="159"/>
      <c r="U10011" s="159"/>
    </row>
    <row r="10012" spans="20:21">
      <c r="T10012" s="159"/>
      <c r="U10012" s="159"/>
    </row>
    <row r="10013" spans="20:21">
      <c r="T10013" s="159"/>
      <c r="U10013" s="159"/>
    </row>
    <row r="10014" spans="20:21">
      <c r="T10014" s="159"/>
      <c r="U10014" s="159"/>
    </row>
    <row r="10015" spans="20:21">
      <c r="T10015" s="159"/>
      <c r="U10015" s="159"/>
    </row>
    <row r="10016" spans="20:21">
      <c r="T10016" s="159"/>
      <c r="U10016" s="159"/>
    </row>
    <row r="10017" spans="20:21">
      <c r="T10017" s="159"/>
      <c r="U10017" s="159"/>
    </row>
    <row r="10018" spans="20:21">
      <c r="T10018" s="159"/>
      <c r="U10018" s="159"/>
    </row>
    <row r="10019" spans="20:21">
      <c r="T10019" s="159"/>
      <c r="U10019" s="159"/>
    </row>
    <row r="10020" spans="20:21">
      <c r="T10020" s="159"/>
      <c r="U10020" s="159"/>
    </row>
    <row r="10021" spans="20:21">
      <c r="T10021" s="159"/>
      <c r="U10021" s="159"/>
    </row>
    <row r="10022" spans="20:21">
      <c r="T10022" s="159"/>
      <c r="U10022" s="159"/>
    </row>
    <row r="10023" spans="20:21">
      <c r="T10023" s="159"/>
      <c r="U10023" s="159"/>
    </row>
    <row r="10024" spans="20:21">
      <c r="T10024" s="159"/>
      <c r="U10024" s="159"/>
    </row>
    <row r="10025" spans="20:21">
      <c r="T10025" s="159"/>
      <c r="U10025" s="159"/>
    </row>
    <row r="10026" spans="20:21">
      <c r="T10026" s="159"/>
      <c r="U10026" s="159"/>
    </row>
    <row r="10027" spans="20:21">
      <c r="T10027" s="159"/>
      <c r="U10027" s="159"/>
    </row>
    <row r="10028" spans="20:21">
      <c r="T10028" s="159"/>
      <c r="U10028" s="159"/>
    </row>
    <row r="10029" spans="20:21">
      <c r="T10029" s="159"/>
      <c r="U10029" s="159"/>
    </row>
    <row r="10030" spans="20:21">
      <c r="T10030" s="159"/>
      <c r="U10030" s="159"/>
    </row>
    <row r="10031" spans="20:21">
      <c r="T10031" s="159"/>
      <c r="U10031" s="159"/>
    </row>
    <row r="10032" spans="20:21">
      <c r="T10032" s="159"/>
      <c r="U10032" s="159"/>
    </row>
    <row r="10033" spans="20:21">
      <c r="T10033" s="159"/>
      <c r="U10033" s="159"/>
    </row>
    <row r="10034" spans="20:21">
      <c r="T10034" s="159"/>
      <c r="U10034" s="159"/>
    </row>
    <row r="10035" spans="20:21">
      <c r="T10035" s="159"/>
      <c r="U10035" s="159"/>
    </row>
    <row r="10036" spans="20:21">
      <c r="T10036" s="159"/>
      <c r="U10036" s="159"/>
    </row>
    <row r="10037" spans="20:21">
      <c r="T10037" s="159"/>
      <c r="U10037" s="159"/>
    </row>
    <row r="10038" spans="20:21">
      <c r="T10038" s="159"/>
      <c r="U10038" s="159"/>
    </row>
    <row r="10039" spans="20:21">
      <c r="T10039" s="159"/>
      <c r="U10039" s="159"/>
    </row>
    <row r="10040" spans="20:21">
      <c r="T10040" s="159"/>
      <c r="U10040" s="159"/>
    </row>
    <row r="10041" spans="20:21">
      <c r="T10041" s="159"/>
      <c r="U10041" s="159"/>
    </row>
    <row r="10042" spans="20:21">
      <c r="T10042" s="159"/>
      <c r="U10042" s="159"/>
    </row>
    <row r="10043" spans="20:21">
      <c r="T10043" s="159"/>
      <c r="U10043" s="159"/>
    </row>
    <row r="10044" spans="20:21">
      <c r="T10044" s="159"/>
      <c r="U10044" s="159"/>
    </row>
    <row r="10045" spans="20:21">
      <c r="T10045" s="159"/>
      <c r="U10045" s="159"/>
    </row>
    <row r="10046" spans="20:21">
      <c r="T10046" s="159"/>
      <c r="U10046" s="159"/>
    </row>
    <row r="10047" spans="20:21">
      <c r="T10047" s="159"/>
      <c r="U10047" s="159"/>
    </row>
    <row r="10048" spans="20:21">
      <c r="T10048" s="159"/>
      <c r="U10048" s="159"/>
    </row>
    <row r="10049" spans="20:21">
      <c r="T10049" s="159"/>
      <c r="U10049" s="159"/>
    </row>
    <row r="10050" spans="20:21">
      <c r="T10050" s="159"/>
      <c r="U10050" s="159"/>
    </row>
    <row r="10051" spans="20:21">
      <c r="T10051" s="159"/>
      <c r="U10051" s="159"/>
    </row>
    <row r="10052" spans="20:21">
      <c r="T10052" s="159"/>
      <c r="U10052" s="159"/>
    </row>
    <row r="10053" spans="20:21">
      <c r="T10053" s="159"/>
      <c r="U10053" s="159"/>
    </row>
    <row r="10054" spans="20:21">
      <c r="T10054" s="159"/>
      <c r="U10054" s="159"/>
    </row>
    <row r="10055" spans="20:21">
      <c r="T10055" s="159"/>
      <c r="U10055" s="159"/>
    </row>
    <row r="10056" spans="20:21">
      <c r="T10056" s="159"/>
      <c r="U10056" s="159"/>
    </row>
    <row r="10057" spans="20:21">
      <c r="T10057" s="159"/>
      <c r="U10057" s="159"/>
    </row>
    <row r="10058" spans="20:21">
      <c r="T10058" s="159"/>
      <c r="U10058" s="159"/>
    </row>
    <row r="10059" spans="20:21">
      <c r="T10059" s="159"/>
      <c r="U10059" s="159"/>
    </row>
    <row r="10060" spans="20:21">
      <c r="T10060" s="159"/>
      <c r="U10060" s="159"/>
    </row>
    <row r="10061" spans="20:21">
      <c r="T10061" s="159"/>
      <c r="U10061" s="159"/>
    </row>
    <row r="10062" spans="20:21">
      <c r="T10062" s="159"/>
      <c r="U10062" s="159"/>
    </row>
    <row r="10063" spans="20:21">
      <c r="T10063" s="159"/>
      <c r="U10063" s="159"/>
    </row>
    <row r="10064" spans="20:21">
      <c r="T10064" s="159"/>
      <c r="U10064" s="159"/>
    </row>
    <row r="10065" spans="20:21">
      <c r="T10065" s="159"/>
      <c r="U10065" s="159"/>
    </row>
    <row r="10066" spans="20:21">
      <c r="T10066" s="159"/>
      <c r="U10066" s="159"/>
    </row>
    <row r="10067" spans="20:21">
      <c r="T10067" s="159"/>
      <c r="U10067" s="159"/>
    </row>
    <row r="10068" spans="20:21">
      <c r="T10068" s="159"/>
      <c r="U10068" s="159"/>
    </row>
    <row r="10069" spans="20:21">
      <c r="T10069" s="159"/>
      <c r="U10069" s="159"/>
    </row>
    <row r="10070" spans="20:21">
      <c r="T10070" s="159"/>
      <c r="U10070" s="159"/>
    </row>
    <row r="10071" spans="20:21">
      <c r="T10071" s="159"/>
      <c r="U10071" s="159"/>
    </row>
    <row r="10072" spans="20:21">
      <c r="T10072" s="159"/>
      <c r="U10072" s="159"/>
    </row>
    <row r="10073" spans="20:21">
      <c r="T10073" s="159"/>
      <c r="U10073" s="159"/>
    </row>
    <row r="10074" spans="20:21">
      <c r="T10074" s="159"/>
      <c r="U10074" s="159"/>
    </row>
    <row r="10075" spans="20:21">
      <c r="T10075" s="159"/>
      <c r="U10075" s="159"/>
    </row>
    <row r="10076" spans="20:21">
      <c r="T10076" s="159"/>
      <c r="U10076" s="159"/>
    </row>
    <row r="10077" spans="20:21">
      <c r="T10077" s="159"/>
      <c r="U10077" s="159"/>
    </row>
    <row r="10078" spans="20:21">
      <c r="T10078" s="159"/>
      <c r="U10078" s="159"/>
    </row>
    <row r="10079" spans="20:21">
      <c r="T10079" s="159"/>
      <c r="U10079" s="159"/>
    </row>
    <row r="10080" spans="20:21">
      <c r="T10080" s="159"/>
      <c r="U10080" s="159"/>
    </row>
    <row r="10081" spans="20:21">
      <c r="T10081" s="159"/>
      <c r="U10081" s="159"/>
    </row>
    <row r="10082" spans="20:21">
      <c r="T10082" s="159"/>
      <c r="U10082" s="159"/>
    </row>
    <row r="10083" spans="20:21">
      <c r="T10083" s="159"/>
      <c r="U10083" s="159"/>
    </row>
    <row r="10084" spans="20:21">
      <c r="T10084" s="159"/>
      <c r="U10084" s="159"/>
    </row>
    <row r="10085" spans="20:21">
      <c r="T10085" s="159"/>
      <c r="U10085" s="159"/>
    </row>
    <row r="10086" spans="20:21">
      <c r="T10086" s="159"/>
      <c r="U10086" s="159"/>
    </row>
    <row r="10087" spans="20:21">
      <c r="T10087" s="159"/>
      <c r="U10087" s="159"/>
    </row>
    <row r="10088" spans="20:21">
      <c r="T10088" s="159"/>
      <c r="U10088" s="159"/>
    </row>
    <row r="10089" spans="20:21">
      <c r="T10089" s="159"/>
      <c r="U10089" s="159"/>
    </row>
    <row r="10090" spans="20:21">
      <c r="T10090" s="159"/>
      <c r="U10090" s="159"/>
    </row>
    <row r="10091" spans="20:21">
      <c r="T10091" s="159"/>
      <c r="U10091" s="159"/>
    </row>
    <row r="10092" spans="20:21">
      <c r="T10092" s="159"/>
      <c r="U10092" s="159"/>
    </row>
    <row r="10093" spans="20:21">
      <c r="T10093" s="159"/>
      <c r="U10093" s="159"/>
    </row>
    <row r="10094" spans="20:21">
      <c r="T10094" s="159"/>
      <c r="U10094" s="159"/>
    </row>
    <row r="10095" spans="20:21">
      <c r="T10095" s="159"/>
      <c r="U10095" s="159"/>
    </row>
    <row r="10096" spans="20:21">
      <c r="T10096" s="159"/>
      <c r="U10096" s="159"/>
    </row>
    <row r="10097" spans="20:21">
      <c r="T10097" s="159"/>
      <c r="U10097" s="159"/>
    </row>
    <row r="10098" spans="20:21">
      <c r="T10098" s="159"/>
      <c r="U10098" s="159"/>
    </row>
    <row r="10099" spans="20:21">
      <c r="T10099" s="159"/>
      <c r="U10099" s="159"/>
    </row>
    <row r="10100" spans="20:21">
      <c r="T10100" s="159"/>
      <c r="U10100" s="159"/>
    </row>
    <row r="10101" spans="20:21">
      <c r="T10101" s="159"/>
      <c r="U10101" s="159"/>
    </row>
    <row r="10102" spans="20:21">
      <c r="T10102" s="159"/>
      <c r="U10102" s="159"/>
    </row>
    <row r="10103" spans="20:21">
      <c r="T10103" s="159"/>
      <c r="U10103" s="159"/>
    </row>
    <row r="10104" spans="20:21">
      <c r="T10104" s="159"/>
      <c r="U10104" s="159"/>
    </row>
    <row r="10105" spans="20:21">
      <c r="T10105" s="159"/>
      <c r="U10105" s="159"/>
    </row>
    <row r="10106" spans="20:21">
      <c r="T10106" s="159"/>
      <c r="U10106" s="159"/>
    </row>
    <row r="10107" spans="20:21">
      <c r="T10107" s="159"/>
      <c r="U10107" s="159"/>
    </row>
    <row r="10108" spans="20:21">
      <c r="T10108" s="159"/>
      <c r="U10108" s="159"/>
    </row>
    <row r="10109" spans="20:21">
      <c r="T10109" s="159"/>
      <c r="U10109" s="159"/>
    </row>
    <row r="10110" spans="20:21">
      <c r="T10110" s="159"/>
      <c r="U10110" s="159"/>
    </row>
    <row r="10111" spans="20:21">
      <c r="T10111" s="159"/>
      <c r="U10111" s="159"/>
    </row>
    <row r="10112" spans="20:21">
      <c r="T10112" s="159"/>
      <c r="U10112" s="159"/>
    </row>
    <row r="10113" spans="20:21">
      <c r="T10113" s="159"/>
      <c r="U10113" s="159"/>
    </row>
    <row r="10114" spans="20:21">
      <c r="T10114" s="159"/>
      <c r="U10114" s="159"/>
    </row>
    <row r="10115" spans="20:21">
      <c r="T10115" s="159"/>
      <c r="U10115" s="159"/>
    </row>
    <row r="10116" spans="20:21">
      <c r="T10116" s="159"/>
      <c r="U10116" s="159"/>
    </row>
    <row r="10117" spans="20:21">
      <c r="T10117" s="159"/>
      <c r="U10117" s="159"/>
    </row>
    <row r="10118" spans="20:21">
      <c r="T10118" s="159"/>
      <c r="U10118" s="159"/>
    </row>
    <row r="10119" spans="20:21">
      <c r="T10119" s="159"/>
      <c r="U10119" s="159"/>
    </row>
    <row r="10120" spans="20:21">
      <c r="T10120" s="159"/>
      <c r="U10120" s="159"/>
    </row>
    <row r="10121" spans="20:21">
      <c r="T10121" s="159"/>
      <c r="U10121" s="159"/>
    </row>
    <row r="10122" spans="20:21">
      <c r="T10122" s="159"/>
      <c r="U10122" s="159"/>
    </row>
    <row r="10123" spans="20:21">
      <c r="T10123" s="159"/>
      <c r="U10123" s="159"/>
    </row>
    <row r="10124" spans="20:21">
      <c r="T10124" s="159"/>
      <c r="U10124" s="159"/>
    </row>
    <row r="10125" spans="20:21">
      <c r="T10125" s="159"/>
      <c r="U10125" s="159"/>
    </row>
    <row r="10126" spans="20:21">
      <c r="T10126" s="159"/>
      <c r="U10126" s="159"/>
    </row>
    <row r="10127" spans="20:21">
      <c r="T10127" s="159"/>
      <c r="U10127" s="159"/>
    </row>
    <row r="10128" spans="20:21">
      <c r="T10128" s="159"/>
      <c r="U10128" s="159"/>
    </row>
    <row r="10129" spans="20:21">
      <c r="T10129" s="159"/>
      <c r="U10129" s="159"/>
    </row>
    <row r="10130" spans="20:21">
      <c r="T10130" s="159"/>
      <c r="U10130" s="159"/>
    </row>
    <row r="10131" spans="20:21">
      <c r="T10131" s="159"/>
      <c r="U10131" s="159"/>
    </row>
    <row r="10132" spans="20:21">
      <c r="T10132" s="159"/>
      <c r="U10132" s="159"/>
    </row>
    <row r="10133" spans="20:21">
      <c r="T10133" s="159"/>
      <c r="U10133" s="159"/>
    </row>
    <row r="10134" spans="20:21">
      <c r="T10134" s="159"/>
      <c r="U10134" s="159"/>
    </row>
    <row r="10135" spans="20:21">
      <c r="T10135" s="159"/>
      <c r="U10135" s="159"/>
    </row>
    <row r="10136" spans="20:21">
      <c r="T10136" s="159"/>
      <c r="U10136" s="159"/>
    </row>
    <row r="10137" spans="20:21">
      <c r="T10137" s="159"/>
      <c r="U10137" s="159"/>
    </row>
    <row r="10138" spans="20:21">
      <c r="T10138" s="159"/>
      <c r="U10138" s="159"/>
    </row>
    <row r="10139" spans="20:21">
      <c r="T10139" s="159"/>
      <c r="U10139" s="159"/>
    </row>
    <row r="10140" spans="20:21">
      <c r="T10140" s="159"/>
      <c r="U10140" s="159"/>
    </row>
    <row r="10141" spans="20:21">
      <c r="T10141" s="159"/>
      <c r="U10141" s="159"/>
    </row>
    <row r="10142" spans="20:21">
      <c r="T10142" s="159"/>
      <c r="U10142" s="159"/>
    </row>
    <row r="10143" spans="20:21">
      <c r="T10143" s="159"/>
      <c r="U10143" s="159"/>
    </row>
    <row r="10144" spans="20:21">
      <c r="T10144" s="159"/>
      <c r="U10144" s="159"/>
    </row>
    <row r="10145" spans="20:21">
      <c r="T10145" s="159"/>
      <c r="U10145" s="159"/>
    </row>
    <row r="10146" spans="20:21">
      <c r="T10146" s="159"/>
      <c r="U10146" s="159"/>
    </row>
    <row r="10147" spans="20:21">
      <c r="T10147" s="159"/>
      <c r="U10147" s="159"/>
    </row>
    <row r="10148" spans="20:21">
      <c r="T10148" s="159"/>
      <c r="U10148" s="159"/>
    </row>
    <row r="10149" spans="20:21">
      <c r="T10149" s="159"/>
      <c r="U10149" s="159"/>
    </row>
    <row r="10150" spans="20:21">
      <c r="T10150" s="159"/>
      <c r="U10150" s="159"/>
    </row>
    <row r="10151" spans="20:21">
      <c r="T10151" s="159"/>
      <c r="U10151" s="159"/>
    </row>
    <row r="10152" spans="20:21">
      <c r="T10152" s="159"/>
      <c r="U10152" s="159"/>
    </row>
    <row r="10153" spans="20:21">
      <c r="T10153" s="159"/>
      <c r="U10153" s="159"/>
    </row>
    <row r="10154" spans="20:21">
      <c r="T10154" s="159"/>
      <c r="U10154" s="159"/>
    </row>
    <row r="10155" spans="20:21">
      <c r="T10155" s="159"/>
      <c r="U10155" s="159"/>
    </row>
    <row r="10156" spans="20:21">
      <c r="T10156" s="159"/>
      <c r="U10156" s="159"/>
    </row>
    <row r="10157" spans="20:21">
      <c r="T10157" s="159"/>
      <c r="U10157" s="159"/>
    </row>
    <row r="10158" spans="20:21">
      <c r="T10158" s="159"/>
      <c r="U10158" s="159"/>
    </row>
    <row r="10159" spans="20:21">
      <c r="T10159" s="159"/>
      <c r="U10159" s="159"/>
    </row>
    <row r="10160" spans="20:21">
      <c r="T10160" s="159"/>
      <c r="U10160" s="159"/>
    </row>
    <row r="10161" spans="20:21">
      <c r="T10161" s="159"/>
      <c r="U10161" s="159"/>
    </row>
    <row r="10162" spans="20:21">
      <c r="T10162" s="159"/>
      <c r="U10162" s="159"/>
    </row>
    <row r="10163" spans="20:21">
      <c r="T10163" s="159"/>
      <c r="U10163" s="159"/>
    </row>
    <row r="10164" spans="20:21">
      <c r="T10164" s="159"/>
      <c r="U10164" s="159"/>
    </row>
    <row r="10165" spans="20:21">
      <c r="T10165" s="159"/>
      <c r="U10165" s="159"/>
    </row>
    <row r="10166" spans="20:21">
      <c r="T10166" s="159"/>
      <c r="U10166" s="159"/>
    </row>
    <row r="10167" spans="20:21">
      <c r="T10167" s="159"/>
      <c r="U10167" s="159"/>
    </row>
    <row r="10168" spans="20:21">
      <c r="T10168" s="159"/>
      <c r="U10168" s="159"/>
    </row>
    <row r="10169" spans="20:21">
      <c r="T10169" s="159"/>
      <c r="U10169" s="159"/>
    </row>
    <row r="10170" spans="20:21">
      <c r="T10170" s="159"/>
      <c r="U10170" s="159"/>
    </row>
    <row r="10171" spans="20:21">
      <c r="T10171" s="159"/>
      <c r="U10171" s="159"/>
    </row>
    <row r="10172" spans="20:21">
      <c r="T10172" s="159"/>
      <c r="U10172" s="159"/>
    </row>
    <row r="10173" spans="20:21">
      <c r="T10173" s="159"/>
      <c r="U10173" s="159"/>
    </row>
    <row r="10174" spans="20:21">
      <c r="T10174" s="159"/>
      <c r="U10174" s="159"/>
    </row>
    <row r="10175" spans="20:21">
      <c r="T10175" s="159"/>
      <c r="U10175" s="159"/>
    </row>
    <row r="10176" spans="20:21">
      <c r="T10176" s="159"/>
      <c r="U10176" s="159"/>
    </row>
    <row r="10177" spans="20:21">
      <c r="T10177" s="159"/>
      <c r="U10177" s="159"/>
    </row>
    <row r="10178" spans="20:21">
      <c r="T10178" s="159"/>
      <c r="U10178" s="159"/>
    </row>
    <row r="10179" spans="20:21">
      <c r="T10179" s="159"/>
      <c r="U10179" s="159"/>
    </row>
    <row r="10180" spans="20:21">
      <c r="T10180" s="159"/>
      <c r="U10180" s="159"/>
    </row>
    <row r="10181" spans="20:21">
      <c r="T10181" s="159"/>
      <c r="U10181" s="159"/>
    </row>
    <row r="10182" spans="20:21">
      <c r="T10182" s="159"/>
      <c r="U10182" s="159"/>
    </row>
    <row r="10183" spans="20:21">
      <c r="T10183" s="159"/>
      <c r="U10183" s="159"/>
    </row>
    <row r="10184" spans="20:21">
      <c r="T10184" s="159"/>
      <c r="U10184" s="159"/>
    </row>
    <row r="10185" spans="20:21">
      <c r="T10185" s="159"/>
      <c r="U10185" s="159"/>
    </row>
    <row r="10186" spans="20:21">
      <c r="T10186" s="159"/>
      <c r="U10186" s="159"/>
    </row>
    <row r="10187" spans="20:21">
      <c r="T10187" s="159"/>
      <c r="U10187" s="159"/>
    </row>
    <row r="10188" spans="20:21">
      <c r="T10188" s="159"/>
      <c r="U10188" s="159"/>
    </row>
    <row r="10189" spans="20:21">
      <c r="T10189" s="159"/>
      <c r="U10189" s="159"/>
    </row>
    <row r="10190" spans="20:21">
      <c r="T10190" s="159"/>
      <c r="U10190" s="159"/>
    </row>
    <row r="10191" spans="20:21">
      <c r="T10191" s="159"/>
      <c r="U10191" s="159"/>
    </row>
    <row r="10192" spans="20:21">
      <c r="T10192" s="159"/>
      <c r="U10192" s="159"/>
    </row>
    <row r="10193" spans="20:21">
      <c r="T10193" s="159"/>
      <c r="U10193" s="159"/>
    </row>
    <row r="10194" spans="20:21">
      <c r="T10194" s="159"/>
      <c r="U10194" s="159"/>
    </row>
    <row r="10195" spans="20:21">
      <c r="T10195" s="159"/>
      <c r="U10195" s="159"/>
    </row>
    <row r="10196" spans="20:21">
      <c r="T10196" s="159"/>
      <c r="U10196" s="159"/>
    </row>
    <row r="10197" spans="20:21">
      <c r="T10197" s="159"/>
      <c r="U10197" s="159"/>
    </row>
    <row r="10198" spans="20:21">
      <c r="T10198" s="159"/>
      <c r="U10198" s="159"/>
    </row>
    <row r="10199" spans="20:21">
      <c r="T10199" s="159"/>
      <c r="U10199" s="159"/>
    </row>
    <row r="10200" spans="20:21">
      <c r="T10200" s="159"/>
      <c r="U10200" s="159"/>
    </row>
    <row r="10201" spans="20:21">
      <c r="T10201" s="159"/>
      <c r="U10201" s="159"/>
    </row>
    <row r="10202" spans="20:21">
      <c r="T10202" s="159"/>
      <c r="U10202" s="159"/>
    </row>
    <row r="10203" spans="20:21">
      <c r="T10203" s="159"/>
      <c r="U10203" s="159"/>
    </row>
    <row r="10204" spans="20:21">
      <c r="T10204" s="159"/>
      <c r="U10204" s="159"/>
    </row>
    <row r="10205" spans="20:21">
      <c r="T10205" s="159"/>
      <c r="U10205" s="159"/>
    </row>
    <row r="10206" spans="20:21">
      <c r="T10206" s="159"/>
      <c r="U10206" s="159"/>
    </row>
    <row r="10207" spans="20:21">
      <c r="T10207" s="159"/>
      <c r="U10207" s="159"/>
    </row>
    <row r="10208" spans="20:21">
      <c r="T10208" s="159"/>
      <c r="U10208" s="159"/>
    </row>
    <row r="10209" spans="20:21">
      <c r="T10209" s="159"/>
      <c r="U10209" s="159"/>
    </row>
    <row r="10210" spans="20:21">
      <c r="T10210" s="159"/>
      <c r="U10210" s="159"/>
    </row>
    <row r="10211" spans="20:21">
      <c r="T10211" s="159"/>
      <c r="U10211" s="159"/>
    </row>
    <row r="10212" spans="20:21">
      <c r="T10212" s="159"/>
      <c r="U10212" s="159"/>
    </row>
    <row r="10213" spans="20:21">
      <c r="T10213" s="159"/>
      <c r="U10213" s="159"/>
    </row>
    <row r="10214" spans="20:21">
      <c r="T10214" s="159"/>
      <c r="U10214" s="159"/>
    </row>
    <row r="10215" spans="20:21">
      <c r="T10215" s="159"/>
      <c r="U10215" s="159"/>
    </row>
    <row r="10216" spans="20:21">
      <c r="T10216" s="159"/>
      <c r="U10216" s="159"/>
    </row>
    <row r="10217" spans="20:21">
      <c r="T10217" s="159"/>
      <c r="U10217" s="159"/>
    </row>
    <row r="10218" spans="20:21">
      <c r="T10218" s="159"/>
      <c r="U10218" s="159"/>
    </row>
    <row r="10219" spans="20:21">
      <c r="T10219" s="159"/>
      <c r="U10219" s="159"/>
    </row>
    <row r="10220" spans="20:21">
      <c r="T10220" s="159"/>
      <c r="U10220" s="159"/>
    </row>
    <row r="10221" spans="20:21">
      <c r="T10221" s="159"/>
      <c r="U10221" s="159"/>
    </row>
    <row r="10222" spans="20:21">
      <c r="T10222" s="159"/>
      <c r="U10222" s="159"/>
    </row>
    <row r="10223" spans="20:21">
      <c r="T10223" s="159"/>
      <c r="U10223" s="159"/>
    </row>
    <row r="10224" spans="20:21">
      <c r="T10224" s="159"/>
      <c r="U10224" s="159"/>
    </row>
    <row r="10225" spans="20:21">
      <c r="T10225" s="159"/>
      <c r="U10225" s="159"/>
    </row>
    <row r="10226" spans="20:21">
      <c r="T10226" s="159"/>
      <c r="U10226" s="159"/>
    </row>
    <row r="10227" spans="20:21">
      <c r="T10227" s="159"/>
      <c r="U10227" s="159"/>
    </row>
    <row r="10228" spans="20:21">
      <c r="T10228" s="159"/>
      <c r="U10228" s="159"/>
    </row>
    <row r="10229" spans="20:21">
      <c r="T10229" s="159"/>
      <c r="U10229" s="159"/>
    </row>
    <row r="10230" spans="20:21">
      <c r="T10230" s="159"/>
      <c r="U10230" s="159"/>
    </row>
    <row r="10231" spans="20:21">
      <c r="T10231" s="159"/>
      <c r="U10231" s="159"/>
    </row>
    <row r="10232" spans="20:21">
      <c r="T10232" s="159"/>
      <c r="U10232" s="159"/>
    </row>
    <row r="10233" spans="20:21">
      <c r="T10233" s="159"/>
      <c r="U10233" s="159"/>
    </row>
    <row r="10234" spans="20:21">
      <c r="T10234" s="159"/>
      <c r="U10234" s="159"/>
    </row>
    <row r="10235" spans="20:21">
      <c r="T10235" s="159"/>
      <c r="U10235" s="159"/>
    </row>
    <row r="10236" spans="20:21">
      <c r="T10236" s="159"/>
      <c r="U10236" s="159"/>
    </row>
    <row r="10237" spans="20:21">
      <c r="T10237" s="159"/>
      <c r="U10237" s="159"/>
    </row>
    <row r="10238" spans="20:21">
      <c r="T10238" s="159"/>
      <c r="U10238" s="159"/>
    </row>
    <row r="10239" spans="20:21">
      <c r="T10239" s="159"/>
      <c r="U10239" s="159"/>
    </row>
    <row r="10240" spans="20:21">
      <c r="T10240" s="159"/>
      <c r="U10240" s="159"/>
    </row>
    <row r="10241" spans="20:21">
      <c r="T10241" s="159"/>
      <c r="U10241" s="159"/>
    </row>
    <row r="10242" spans="20:21">
      <c r="T10242" s="159"/>
      <c r="U10242" s="159"/>
    </row>
    <row r="10243" spans="20:21">
      <c r="T10243" s="159"/>
      <c r="U10243" s="159"/>
    </row>
    <row r="10244" spans="20:21">
      <c r="T10244" s="159"/>
      <c r="U10244" s="159"/>
    </row>
    <row r="10245" spans="20:21">
      <c r="T10245" s="159"/>
      <c r="U10245" s="159"/>
    </row>
    <row r="10246" spans="20:21">
      <c r="T10246" s="159"/>
      <c r="U10246" s="159"/>
    </row>
    <row r="10247" spans="20:21">
      <c r="T10247" s="159"/>
      <c r="U10247" s="159"/>
    </row>
    <row r="10248" spans="20:21">
      <c r="T10248" s="159"/>
      <c r="U10248" s="159"/>
    </row>
    <row r="10249" spans="20:21">
      <c r="T10249" s="159"/>
      <c r="U10249" s="159"/>
    </row>
    <row r="10250" spans="20:21">
      <c r="T10250" s="159"/>
      <c r="U10250" s="159"/>
    </row>
    <row r="10251" spans="20:21">
      <c r="T10251" s="159"/>
      <c r="U10251" s="159"/>
    </row>
    <row r="10252" spans="20:21">
      <c r="T10252" s="159"/>
      <c r="U10252" s="159"/>
    </row>
    <row r="10253" spans="20:21">
      <c r="T10253" s="159"/>
      <c r="U10253" s="159"/>
    </row>
    <row r="10254" spans="20:21">
      <c r="T10254" s="159"/>
      <c r="U10254" s="159"/>
    </row>
    <row r="10255" spans="20:21">
      <c r="T10255" s="159"/>
      <c r="U10255" s="159"/>
    </row>
    <row r="10256" spans="20:21">
      <c r="T10256" s="159"/>
      <c r="U10256" s="159"/>
    </row>
    <row r="10257" spans="20:21">
      <c r="T10257" s="159"/>
      <c r="U10257" s="159"/>
    </row>
    <row r="10258" spans="20:21">
      <c r="T10258" s="159"/>
      <c r="U10258" s="159"/>
    </row>
    <row r="10259" spans="20:21">
      <c r="T10259" s="159"/>
      <c r="U10259" s="159"/>
    </row>
    <row r="10260" spans="20:21">
      <c r="T10260" s="159"/>
      <c r="U10260" s="159"/>
    </row>
    <row r="10261" spans="20:21">
      <c r="T10261" s="159"/>
      <c r="U10261" s="159"/>
    </row>
    <row r="10262" spans="20:21">
      <c r="T10262" s="159"/>
      <c r="U10262" s="159"/>
    </row>
    <row r="10263" spans="20:21">
      <c r="T10263" s="159"/>
      <c r="U10263" s="159"/>
    </row>
    <row r="10264" spans="20:21">
      <c r="T10264" s="159"/>
      <c r="U10264" s="159"/>
    </row>
    <row r="10265" spans="20:21">
      <c r="T10265" s="159"/>
      <c r="U10265" s="159"/>
    </row>
    <row r="10266" spans="20:21">
      <c r="T10266" s="159"/>
      <c r="U10266" s="159"/>
    </row>
    <row r="10267" spans="20:21">
      <c r="T10267" s="159"/>
      <c r="U10267" s="159"/>
    </row>
    <row r="10268" spans="20:21">
      <c r="T10268" s="159"/>
      <c r="U10268" s="159"/>
    </row>
    <row r="10269" spans="20:21">
      <c r="T10269" s="159"/>
      <c r="U10269" s="159"/>
    </row>
    <row r="10270" spans="20:21">
      <c r="T10270" s="159"/>
      <c r="U10270" s="159"/>
    </row>
    <row r="10271" spans="20:21">
      <c r="T10271" s="159"/>
      <c r="U10271" s="159"/>
    </row>
    <row r="10272" spans="20:21">
      <c r="T10272" s="159"/>
      <c r="U10272" s="159"/>
    </row>
    <row r="10273" spans="20:21">
      <c r="T10273" s="159"/>
      <c r="U10273" s="159"/>
    </row>
    <row r="10274" spans="20:21">
      <c r="T10274" s="159"/>
      <c r="U10274" s="159"/>
    </row>
    <row r="10275" spans="20:21">
      <c r="T10275" s="159"/>
      <c r="U10275" s="159"/>
    </row>
    <row r="10276" spans="20:21">
      <c r="T10276" s="159"/>
      <c r="U10276" s="159"/>
    </row>
    <row r="10277" spans="20:21">
      <c r="T10277" s="159"/>
      <c r="U10277" s="159"/>
    </row>
    <row r="10278" spans="20:21">
      <c r="T10278" s="159"/>
      <c r="U10278" s="159"/>
    </row>
    <row r="10279" spans="20:21">
      <c r="T10279" s="159"/>
      <c r="U10279" s="159"/>
    </row>
    <row r="10280" spans="20:21">
      <c r="T10280" s="159"/>
      <c r="U10280" s="159"/>
    </row>
    <row r="10281" spans="20:21">
      <c r="T10281" s="159"/>
      <c r="U10281" s="159"/>
    </row>
    <row r="10282" spans="20:21">
      <c r="T10282" s="159"/>
      <c r="U10282" s="159"/>
    </row>
    <row r="10283" spans="20:21">
      <c r="T10283" s="159"/>
      <c r="U10283" s="159"/>
    </row>
    <row r="10284" spans="20:21">
      <c r="T10284" s="159"/>
      <c r="U10284" s="159"/>
    </row>
    <row r="10285" spans="20:21">
      <c r="T10285" s="159"/>
      <c r="U10285" s="159"/>
    </row>
    <row r="10286" spans="20:21">
      <c r="T10286" s="159"/>
      <c r="U10286" s="159"/>
    </row>
    <row r="10287" spans="20:21">
      <c r="T10287" s="159"/>
      <c r="U10287" s="159"/>
    </row>
    <row r="10288" spans="20:21">
      <c r="T10288" s="159"/>
      <c r="U10288" s="159"/>
    </row>
    <row r="10289" spans="20:21">
      <c r="T10289" s="159"/>
      <c r="U10289" s="159"/>
    </row>
    <row r="10290" spans="20:21">
      <c r="T10290" s="159"/>
      <c r="U10290" s="159"/>
    </row>
    <row r="10291" spans="20:21">
      <c r="T10291" s="159"/>
      <c r="U10291" s="159"/>
    </row>
    <row r="10292" spans="20:21">
      <c r="T10292" s="159"/>
      <c r="U10292" s="159"/>
    </row>
    <row r="10293" spans="20:21">
      <c r="T10293" s="159"/>
      <c r="U10293" s="159"/>
    </row>
    <row r="10294" spans="20:21">
      <c r="T10294" s="159"/>
      <c r="U10294" s="159"/>
    </row>
    <row r="10295" spans="20:21">
      <c r="T10295" s="159"/>
      <c r="U10295" s="159"/>
    </row>
    <row r="10296" spans="20:21">
      <c r="T10296" s="159"/>
      <c r="U10296" s="159"/>
    </row>
    <row r="10297" spans="20:21">
      <c r="T10297" s="159"/>
      <c r="U10297" s="159"/>
    </row>
    <row r="10298" spans="20:21">
      <c r="T10298" s="159"/>
      <c r="U10298" s="159"/>
    </row>
    <row r="10299" spans="20:21">
      <c r="T10299" s="159"/>
      <c r="U10299" s="159"/>
    </row>
    <row r="10300" spans="20:21">
      <c r="T10300" s="159"/>
      <c r="U10300" s="159"/>
    </row>
    <row r="10301" spans="20:21">
      <c r="T10301" s="159"/>
      <c r="U10301" s="159"/>
    </row>
    <row r="10302" spans="20:21">
      <c r="T10302" s="159"/>
      <c r="U10302" s="159"/>
    </row>
    <row r="10303" spans="20:21">
      <c r="T10303" s="159"/>
      <c r="U10303" s="159"/>
    </row>
    <row r="10304" spans="20:21">
      <c r="T10304" s="159"/>
      <c r="U10304" s="159"/>
    </row>
    <row r="10305" spans="20:21">
      <c r="T10305" s="159"/>
      <c r="U10305" s="159"/>
    </row>
    <row r="10306" spans="20:21">
      <c r="T10306" s="159"/>
      <c r="U10306" s="159"/>
    </row>
    <row r="10307" spans="20:21">
      <c r="T10307" s="159"/>
      <c r="U10307" s="159"/>
    </row>
    <row r="10308" spans="20:21">
      <c r="T10308" s="159"/>
      <c r="U10308" s="159"/>
    </row>
    <row r="10309" spans="20:21">
      <c r="T10309" s="159"/>
      <c r="U10309" s="159"/>
    </row>
    <row r="10310" spans="20:21">
      <c r="T10310" s="159"/>
      <c r="U10310" s="159"/>
    </row>
    <row r="10311" spans="20:21">
      <c r="T10311" s="159"/>
      <c r="U10311" s="159"/>
    </row>
    <row r="10312" spans="20:21">
      <c r="T10312" s="159"/>
      <c r="U10312" s="159"/>
    </row>
    <row r="10313" spans="20:21">
      <c r="T10313" s="159"/>
      <c r="U10313" s="159"/>
    </row>
    <row r="10314" spans="20:21">
      <c r="T10314" s="159"/>
      <c r="U10314" s="159"/>
    </row>
    <row r="10315" spans="20:21">
      <c r="T10315" s="159"/>
      <c r="U10315" s="159"/>
    </row>
    <row r="10316" spans="20:21">
      <c r="T10316" s="159"/>
      <c r="U10316" s="159"/>
    </row>
    <row r="10317" spans="20:21">
      <c r="T10317" s="159"/>
      <c r="U10317" s="159"/>
    </row>
    <row r="10318" spans="20:21">
      <c r="T10318" s="159"/>
      <c r="U10318" s="159"/>
    </row>
    <row r="10319" spans="20:21">
      <c r="T10319" s="159"/>
      <c r="U10319" s="159"/>
    </row>
    <row r="10320" spans="20:21">
      <c r="T10320" s="159"/>
      <c r="U10320" s="159"/>
    </row>
    <row r="10321" spans="20:21">
      <c r="T10321" s="159"/>
      <c r="U10321" s="159"/>
    </row>
    <row r="10322" spans="20:21">
      <c r="T10322" s="159"/>
      <c r="U10322" s="159"/>
    </row>
    <row r="10323" spans="20:21">
      <c r="T10323" s="159"/>
      <c r="U10323" s="159"/>
    </row>
    <row r="10324" spans="20:21">
      <c r="T10324" s="159"/>
      <c r="U10324" s="159"/>
    </row>
    <row r="10325" spans="20:21">
      <c r="T10325" s="159"/>
      <c r="U10325" s="159"/>
    </row>
    <row r="10326" spans="20:21">
      <c r="T10326" s="159"/>
      <c r="U10326" s="159"/>
    </row>
    <row r="10327" spans="20:21">
      <c r="T10327" s="159"/>
      <c r="U10327" s="159"/>
    </row>
    <row r="10328" spans="20:21">
      <c r="T10328" s="159"/>
      <c r="U10328" s="159"/>
    </row>
    <row r="10329" spans="20:21">
      <c r="T10329" s="159"/>
      <c r="U10329" s="159"/>
    </row>
    <row r="10330" spans="20:21">
      <c r="T10330" s="159"/>
      <c r="U10330" s="159"/>
    </row>
    <row r="10331" spans="20:21">
      <c r="T10331" s="159"/>
      <c r="U10331" s="159"/>
    </row>
    <row r="10332" spans="20:21">
      <c r="T10332" s="159"/>
      <c r="U10332" s="159"/>
    </row>
    <row r="10333" spans="20:21">
      <c r="T10333" s="159"/>
      <c r="U10333" s="159"/>
    </row>
    <row r="10334" spans="20:21">
      <c r="T10334" s="159"/>
      <c r="U10334" s="159"/>
    </row>
    <row r="10335" spans="20:21">
      <c r="T10335" s="159"/>
      <c r="U10335" s="159"/>
    </row>
    <row r="10336" spans="20:21">
      <c r="T10336" s="159"/>
      <c r="U10336" s="159"/>
    </row>
    <row r="10337" spans="20:21">
      <c r="T10337" s="159"/>
      <c r="U10337" s="159"/>
    </row>
    <row r="10338" spans="20:21">
      <c r="T10338" s="159"/>
      <c r="U10338" s="159"/>
    </row>
    <row r="10339" spans="20:21">
      <c r="T10339" s="159"/>
      <c r="U10339" s="159"/>
    </row>
    <row r="10340" spans="20:21">
      <c r="T10340" s="159"/>
      <c r="U10340" s="159"/>
    </row>
    <row r="10341" spans="20:21">
      <c r="T10341" s="159"/>
      <c r="U10341" s="159"/>
    </row>
    <row r="10342" spans="20:21">
      <c r="T10342" s="159"/>
      <c r="U10342" s="159"/>
    </row>
    <row r="10343" spans="20:21">
      <c r="T10343" s="159"/>
      <c r="U10343" s="159"/>
    </row>
    <row r="10344" spans="20:21">
      <c r="T10344" s="159"/>
      <c r="U10344" s="159"/>
    </row>
    <row r="10345" spans="20:21">
      <c r="T10345" s="159"/>
      <c r="U10345" s="159"/>
    </row>
    <row r="10346" spans="20:21">
      <c r="T10346" s="159"/>
      <c r="U10346" s="159"/>
    </row>
    <row r="10347" spans="20:21">
      <c r="T10347" s="159"/>
      <c r="U10347" s="159"/>
    </row>
    <row r="10348" spans="20:21">
      <c r="T10348" s="159"/>
      <c r="U10348" s="159"/>
    </row>
    <row r="10349" spans="20:21">
      <c r="T10349" s="159"/>
      <c r="U10349" s="159"/>
    </row>
    <row r="10350" spans="20:21">
      <c r="T10350" s="159"/>
      <c r="U10350" s="159"/>
    </row>
    <row r="10351" spans="20:21">
      <c r="T10351" s="159"/>
      <c r="U10351" s="159"/>
    </row>
    <row r="10352" spans="20:21">
      <c r="T10352" s="159"/>
      <c r="U10352" s="159"/>
    </row>
    <row r="10353" spans="20:21">
      <c r="T10353" s="159"/>
      <c r="U10353" s="159"/>
    </row>
    <row r="10354" spans="20:21">
      <c r="T10354" s="159"/>
      <c r="U10354" s="159"/>
    </row>
    <row r="10355" spans="20:21">
      <c r="T10355" s="159"/>
      <c r="U10355" s="159"/>
    </row>
    <row r="10356" spans="20:21">
      <c r="T10356" s="159"/>
      <c r="U10356" s="159"/>
    </row>
    <row r="10357" spans="20:21">
      <c r="T10357" s="159"/>
      <c r="U10357" s="159"/>
    </row>
    <row r="10358" spans="20:21">
      <c r="T10358" s="159"/>
      <c r="U10358" s="159"/>
    </row>
    <row r="10359" spans="20:21">
      <c r="T10359" s="159"/>
      <c r="U10359" s="159"/>
    </row>
    <row r="10360" spans="20:21">
      <c r="T10360" s="159"/>
      <c r="U10360" s="159"/>
    </row>
    <row r="10361" spans="20:21">
      <c r="T10361" s="159"/>
      <c r="U10361" s="159"/>
    </row>
    <row r="10362" spans="20:21">
      <c r="T10362" s="159"/>
      <c r="U10362" s="159"/>
    </row>
    <row r="10363" spans="20:21">
      <c r="T10363" s="159"/>
      <c r="U10363" s="159"/>
    </row>
    <row r="10364" spans="20:21">
      <c r="T10364" s="159"/>
      <c r="U10364" s="159"/>
    </row>
    <row r="10365" spans="20:21">
      <c r="T10365" s="159"/>
      <c r="U10365" s="159"/>
    </row>
    <row r="10366" spans="20:21">
      <c r="T10366" s="159"/>
      <c r="U10366" s="159"/>
    </row>
    <row r="10367" spans="20:21">
      <c r="T10367" s="159"/>
      <c r="U10367" s="159"/>
    </row>
    <row r="10368" spans="20:21">
      <c r="T10368" s="159"/>
      <c r="U10368" s="159"/>
    </row>
    <row r="10369" spans="20:21">
      <c r="T10369" s="159"/>
      <c r="U10369" s="159"/>
    </row>
    <row r="10370" spans="20:21">
      <c r="T10370" s="159"/>
      <c r="U10370" s="159"/>
    </row>
    <row r="10371" spans="20:21">
      <c r="T10371" s="159"/>
      <c r="U10371" s="159"/>
    </row>
    <row r="10372" spans="20:21">
      <c r="T10372" s="159"/>
      <c r="U10372" s="159"/>
    </row>
    <row r="10373" spans="20:21">
      <c r="T10373" s="159"/>
      <c r="U10373" s="159"/>
    </row>
    <row r="10374" spans="20:21">
      <c r="T10374" s="159"/>
      <c r="U10374" s="159"/>
    </row>
    <row r="10375" spans="20:21">
      <c r="T10375" s="159"/>
      <c r="U10375" s="159"/>
    </row>
    <row r="10376" spans="20:21">
      <c r="T10376" s="159"/>
      <c r="U10376" s="159"/>
    </row>
    <row r="10377" spans="20:21">
      <c r="T10377" s="159"/>
      <c r="U10377" s="159"/>
    </row>
    <row r="10378" spans="20:21">
      <c r="T10378" s="159"/>
      <c r="U10378" s="159"/>
    </row>
    <row r="10379" spans="20:21">
      <c r="T10379" s="159"/>
      <c r="U10379" s="159"/>
    </row>
    <row r="10380" spans="20:21">
      <c r="T10380" s="159"/>
      <c r="U10380" s="159"/>
    </row>
    <row r="10381" spans="20:21">
      <c r="T10381" s="159"/>
      <c r="U10381" s="159"/>
    </row>
    <row r="10382" spans="20:21">
      <c r="T10382" s="159"/>
      <c r="U10382" s="159"/>
    </row>
    <row r="10383" spans="20:21">
      <c r="T10383" s="159"/>
      <c r="U10383" s="159"/>
    </row>
    <row r="10384" spans="20:21">
      <c r="T10384" s="159"/>
      <c r="U10384" s="159"/>
    </row>
    <row r="10385" spans="20:21">
      <c r="T10385" s="159"/>
      <c r="U10385" s="159"/>
    </row>
    <row r="10386" spans="20:21">
      <c r="T10386" s="159"/>
      <c r="U10386" s="159"/>
    </row>
    <row r="10387" spans="20:21">
      <c r="T10387" s="159"/>
      <c r="U10387" s="159"/>
    </row>
    <row r="10388" spans="20:21">
      <c r="T10388" s="159"/>
      <c r="U10388" s="159"/>
    </row>
    <row r="10389" spans="20:21">
      <c r="T10389" s="159"/>
      <c r="U10389" s="159"/>
    </row>
    <row r="10390" spans="20:21">
      <c r="T10390" s="159"/>
      <c r="U10390" s="159"/>
    </row>
    <row r="10391" spans="20:21">
      <c r="T10391" s="159"/>
      <c r="U10391" s="159"/>
    </row>
    <row r="10392" spans="20:21">
      <c r="T10392" s="159"/>
      <c r="U10392" s="159"/>
    </row>
    <row r="10393" spans="20:21">
      <c r="T10393" s="159"/>
      <c r="U10393" s="159"/>
    </row>
    <row r="10394" spans="20:21">
      <c r="T10394" s="159"/>
      <c r="U10394" s="159"/>
    </row>
    <row r="10395" spans="20:21">
      <c r="T10395" s="159"/>
      <c r="U10395" s="159"/>
    </row>
    <row r="10396" spans="20:21">
      <c r="T10396" s="159"/>
      <c r="U10396" s="159"/>
    </row>
    <row r="10397" spans="20:21">
      <c r="T10397" s="159"/>
      <c r="U10397" s="159"/>
    </row>
    <row r="10398" spans="20:21">
      <c r="T10398" s="159"/>
      <c r="U10398" s="159"/>
    </row>
    <row r="10399" spans="20:21">
      <c r="T10399" s="159"/>
      <c r="U10399" s="159"/>
    </row>
    <row r="10400" spans="20:21">
      <c r="T10400" s="159"/>
      <c r="U10400" s="159"/>
    </row>
    <row r="10401" spans="20:21">
      <c r="T10401" s="159"/>
      <c r="U10401" s="159"/>
    </row>
    <row r="10402" spans="20:21">
      <c r="T10402" s="159"/>
      <c r="U10402" s="159"/>
    </row>
    <row r="10403" spans="20:21">
      <c r="T10403" s="159"/>
      <c r="U10403" s="159"/>
    </row>
    <row r="10404" spans="20:21">
      <c r="T10404" s="159"/>
      <c r="U10404" s="159"/>
    </row>
    <row r="10405" spans="20:21">
      <c r="T10405" s="159"/>
      <c r="U10405" s="159"/>
    </row>
    <row r="10406" spans="20:21">
      <c r="T10406" s="159"/>
      <c r="U10406" s="159"/>
    </row>
    <row r="10407" spans="20:21">
      <c r="T10407" s="159"/>
      <c r="U10407" s="159"/>
    </row>
    <row r="10408" spans="20:21">
      <c r="T10408" s="159"/>
      <c r="U10408" s="159"/>
    </row>
    <row r="10409" spans="20:21">
      <c r="T10409" s="159"/>
      <c r="U10409" s="159"/>
    </row>
    <row r="10410" spans="20:21">
      <c r="T10410" s="159"/>
      <c r="U10410" s="159"/>
    </row>
    <row r="10411" spans="20:21">
      <c r="T10411" s="159"/>
      <c r="U10411" s="159"/>
    </row>
    <row r="10412" spans="20:21">
      <c r="T10412" s="159"/>
      <c r="U10412" s="159"/>
    </row>
    <row r="10413" spans="20:21">
      <c r="T10413" s="159"/>
      <c r="U10413" s="159"/>
    </row>
    <row r="10414" spans="20:21">
      <c r="T10414" s="159"/>
      <c r="U10414" s="159"/>
    </row>
    <row r="10415" spans="20:21">
      <c r="T10415" s="159"/>
      <c r="U10415" s="159"/>
    </row>
    <row r="10416" spans="20:21">
      <c r="T10416" s="159"/>
      <c r="U10416" s="159"/>
    </row>
    <row r="10417" spans="20:21">
      <c r="T10417" s="159"/>
      <c r="U10417" s="159"/>
    </row>
    <row r="10418" spans="20:21">
      <c r="T10418" s="159"/>
      <c r="U10418" s="159"/>
    </row>
    <row r="10419" spans="20:21">
      <c r="T10419" s="159"/>
      <c r="U10419" s="159"/>
    </row>
    <row r="10420" spans="20:21">
      <c r="T10420" s="159"/>
      <c r="U10420" s="159"/>
    </row>
    <row r="10421" spans="20:21">
      <c r="T10421" s="159"/>
      <c r="U10421" s="159"/>
    </row>
    <row r="10422" spans="20:21">
      <c r="T10422" s="159"/>
      <c r="U10422" s="159"/>
    </row>
    <row r="10423" spans="20:21">
      <c r="T10423" s="159"/>
      <c r="U10423" s="159"/>
    </row>
    <row r="10424" spans="20:21">
      <c r="T10424" s="159"/>
      <c r="U10424" s="159"/>
    </row>
    <row r="10425" spans="20:21">
      <c r="T10425" s="159"/>
      <c r="U10425" s="159"/>
    </row>
    <row r="10426" spans="20:21">
      <c r="T10426" s="159"/>
      <c r="U10426" s="159"/>
    </row>
    <row r="10427" spans="20:21">
      <c r="T10427" s="159"/>
      <c r="U10427" s="159"/>
    </row>
    <row r="10428" spans="20:21">
      <c r="T10428" s="159"/>
      <c r="U10428" s="159"/>
    </row>
    <row r="10429" spans="20:21">
      <c r="T10429" s="159"/>
      <c r="U10429" s="159"/>
    </row>
    <row r="10430" spans="20:21">
      <c r="T10430" s="159"/>
      <c r="U10430" s="159"/>
    </row>
    <row r="10431" spans="20:21">
      <c r="T10431" s="159"/>
      <c r="U10431" s="159"/>
    </row>
    <row r="10432" spans="20:21">
      <c r="T10432" s="159"/>
      <c r="U10432" s="159"/>
    </row>
    <row r="10433" spans="20:21">
      <c r="T10433" s="159"/>
      <c r="U10433" s="159"/>
    </row>
    <row r="10434" spans="20:21">
      <c r="T10434" s="159"/>
      <c r="U10434" s="159"/>
    </row>
    <row r="10435" spans="20:21">
      <c r="T10435" s="159"/>
      <c r="U10435" s="159"/>
    </row>
    <row r="10436" spans="20:21">
      <c r="T10436" s="159"/>
      <c r="U10436" s="159"/>
    </row>
    <row r="10437" spans="20:21">
      <c r="T10437" s="159"/>
      <c r="U10437" s="159"/>
    </row>
    <row r="10438" spans="20:21">
      <c r="T10438" s="159"/>
      <c r="U10438" s="159"/>
    </row>
    <row r="10439" spans="20:21">
      <c r="T10439" s="159"/>
      <c r="U10439" s="159"/>
    </row>
    <row r="10440" spans="20:21">
      <c r="T10440" s="159"/>
      <c r="U10440" s="159"/>
    </row>
    <row r="10441" spans="20:21">
      <c r="T10441" s="159"/>
      <c r="U10441" s="159"/>
    </row>
    <row r="10442" spans="20:21">
      <c r="T10442" s="159"/>
      <c r="U10442" s="159"/>
    </row>
    <row r="10443" spans="20:21">
      <c r="T10443" s="159"/>
      <c r="U10443" s="159"/>
    </row>
    <row r="10444" spans="20:21">
      <c r="T10444" s="159"/>
      <c r="U10444" s="159"/>
    </row>
    <row r="10445" spans="20:21">
      <c r="T10445" s="159"/>
      <c r="U10445" s="159"/>
    </row>
    <row r="10446" spans="20:21">
      <c r="T10446" s="159"/>
      <c r="U10446" s="159"/>
    </row>
    <row r="10447" spans="20:21">
      <c r="T10447" s="159"/>
      <c r="U10447" s="159"/>
    </row>
    <row r="10448" spans="20:21">
      <c r="T10448" s="159"/>
      <c r="U10448" s="159"/>
    </row>
    <row r="10449" spans="20:21">
      <c r="T10449" s="159"/>
      <c r="U10449" s="159"/>
    </row>
    <row r="10450" spans="20:21">
      <c r="T10450" s="159"/>
      <c r="U10450" s="159"/>
    </row>
    <row r="10451" spans="20:21">
      <c r="T10451" s="159"/>
      <c r="U10451" s="159"/>
    </row>
    <row r="10452" spans="20:21">
      <c r="T10452" s="159"/>
      <c r="U10452" s="159"/>
    </row>
    <row r="10453" spans="20:21">
      <c r="T10453" s="159"/>
      <c r="U10453" s="159"/>
    </row>
    <row r="10454" spans="20:21">
      <c r="T10454" s="159"/>
      <c r="U10454" s="159"/>
    </row>
    <row r="10455" spans="20:21">
      <c r="T10455" s="159"/>
      <c r="U10455" s="159"/>
    </row>
    <row r="10456" spans="20:21">
      <c r="T10456" s="159"/>
      <c r="U10456" s="159"/>
    </row>
    <row r="10457" spans="20:21">
      <c r="T10457" s="159"/>
      <c r="U10457" s="159"/>
    </row>
    <row r="10458" spans="20:21">
      <c r="T10458" s="159"/>
      <c r="U10458" s="159"/>
    </row>
    <row r="10459" spans="20:21">
      <c r="T10459" s="159"/>
      <c r="U10459" s="159"/>
    </row>
    <row r="10460" spans="20:21">
      <c r="T10460" s="159"/>
      <c r="U10460" s="159"/>
    </row>
    <row r="10461" spans="20:21">
      <c r="T10461" s="159"/>
      <c r="U10461" s="159"/>
    </row>
    <row r="10462" spans="20:21">
      <c r="T10462" s="159"/>
      <c r="U10462" s="159"/>
    </row>
    <row r="10463" spans="20:21">
      <c r="T10463" s="159"/>
      <c r="U10463" s="159"/>
    </row>
    <row r="10464" spans="20:21">
      <c r="T10464" s="159"/>
      <c r="U10464" s="159"/>
    </row>
    <row r="10465" spans="20:21">
      <c r="T10465" s="159"/>
      <c r="U10465" s="159"/>
    </row>
    <row r="10466" spans="20:21">
      <c r="T10466" s="159"/>
      <c r="U10466" s="159"/>
    </row>
    <row r="10467" spans="20:21">
      <c r="T10467" s="159"/>
      <c r="U10467" s="159"/>
    </row>
    <row r="10468" spans="20:21">
      <c r="T10468" s="159"/>
      <c r="U10468" s="159"/>
    </row>
    <row r="10469" spans="20:21">
      <c r="T10469" s="159"/>
      <c r="U10469" s="159"/>
    </row>
    <row r="10470" spans="20:21">
      <c r="T10470" s="159"/>
      <c r="U10470" s="159"/>
    </row>
    <row r="10471" spans="20:21">
      <c r="T10471" s="159"/>
      <c r="U10471" s="159"/>
    </row>
    <row r="10472" spans="20:21">
      <c r="T10472" s="159"/>
      <c r="U10472" s="159"/>
    </row>
    <row r="10473" spans="20:21">
      <c r="T10473" s="159"/>
      <c r="U10473" s="159"/>
    </row>
    <row r="10474" spans="20:21">
      <c r="T10474" s="159"/>
      <c r="U10474" s="159"/>
    </row>
    <row r="10475" spans="20:21">
      <c r="T10475" s="159"/>
      <c r="U10475" s="159"/>
    </row>
    <row r="10476" spans="20:21">
      <c r="T10476" s="159"/>
      <c r="U10476" s="159"/>
    </row>
    <row r="10477" spans="20:21">
      <c r="T10477" s="159"/>
      <c r="U10477" s="159"/>
    </row>
    <row r="10478" spans="20:21">
      <c r="T10478" s="159"/>
      <c r="U10478" s="159"/>
    </row>
    <row r="10479" spans="20:21">
      <c r="T10479" s="159"/>
      <c r="U10479" s="159"/>
    </row>
    <row r="10480" spans="20:21">
      <c r="T10480" s="159"/>
      <c r="U10480" s="159"/>
    </row>
    <row r="10481" spans="20:21">
      <c r="T10481" s="159"/>
      <c r="U10481" s="159"/>
    </row>
    <row r="10482" spans="20:21">
      <c r="T10482" s="159"/>
      <c r="U10482" s="159"/>
    </row>
    <row r="10483" spans="20:21">
      <c r="T10483" s="159"/>
      <c r="U10483" s="159"/>
    </row>
    <row r="10484" spans="20:21">
      <c r="T10484" s="159"/>
      <c r="U10484" s="159"/>
    </row>
    <row r="10485" spans="20:21">
      <c r="T10485" s="159"/>
      <c r="U10485" s="159"/>
    </row>
    <row r="10486" spans="20:21">
      <c r="T10486" s="159"/>
      <c r="U10486" s="159"/>
    </row>
    <row r="10487" spans="20:21">
      <c r="T10487" s="159"/>
      <c r="U10487" s="159"/>
    </row>
    <row r="10488" spans="20:21">
      <c r="T10488" s="159"/>
      <c r="U10488" s="159"/>
    </row>
    <row r="10489" spans="20:21">
      <c r="T10489" s="159"/>
      <c r="U10489" s="159"/>
    </row>
    <row r="10490" spans="20:21">
      <c r="T10490" s="159"/>
      <c r="U10490" s="159"/>
    </row>
    <row r="10491" spans="20:21">
      <c r="T10491" s="159"/>
      <c r="U10491" s="159"/>
    </row>
    <row r="10492" spans="20:21">
      <c r="T10492" s="159"/>
      <c r="U10492" s="159"/>
    </row>
    <row r="10493" spans="20:21">
      <c r="T10493" s="159"/>
      <c r="U10493" s="159"/>
    </row>
    <row r="10494" spans="20:21">
      <c r="T10494" s="159"/>
      <c r="U10494" s="159"/>
    </row>
    <row r="10495" spans="20:21">
      <c r="T10495" s="159"/>
      <c r="U10495" s="159"/>
    </row>
    <row r="10496" spans="20:21">
      <c r="T10496" s="159"/>
      <c r="U10496" s="159"/>
    </row>
    <row r="10497" spans="20:21">
      <c r="T10497" s="159"/>
      <c r="U10497" s="159"/>
    </row>
    <row r="10498" spans="20:21">
      <c r="T10498" s="159"/>
      <c r="U10498" s="159"/>
    </row>
    <row r="10499" spans="20:21">
      <c r="T10499" s="159"/>
      <c r="U10499" s="159"/>
    </row>
    <row r="10500" spans="20:21">
      <c r="T10500" s="159"/>
      <c r="U10500" s="159"/>
    </row>
    <row r="10501" spans="20:21">
      <c r="T10501" s="159"/>
      <c r="U10501" s="159"/>
    </row>
    <row r="10502" spans="20:21">
      <c r="T10502" s="159"/>
      <c r="U10502" s="159"/>
    </row>
    <row r="10503" spans="20:21">
      <c r="T10503" s="159"/>
      <c r="U10503" s="159"/>
    </row>
    <row r="10504" spans="20:21">
      <c r="T10504" s="159"/>
      <c r="U10504" s="159"/>
    </row>
    <row r="10505" spans="20:21">
      <c r="T10505" s="159"/>
      <c r="U10505" s="159"/>
    </row>
    <row r="10506" spans="20:21">
      <c r="T10506" s="159"/>
      <c r="U10506" s="159"/>
    </row>
    <row r="10507" spans="20:21">
      <c r="T10507" s="159"/>
      <c r="U10507" s="159"/>
    </row>
    <row r="10508" spans="20:21">
      <c r="T10508" s="159"/>
      <c r="U10508" s="159"/>
    </row>
    <row r="10509" spans="20:21">
      <c r="T10509" s="159"/>
      <c r="U10509" s="159"/>
    </row>
    <row r="10510" spans="20:21">
      <c r="T10510" s="159"/>
      <c r="U10510" s="159"/>
    </row>
    <row r="10511" spans="20:21">
      <c r="T10511" s="159"/>
      <c r="U10511" s="159"/>
    </row>
    <row r="10512" spans="20:21">
      <c r="T10512" s="159"/>
      <c r="U10512" s="159"/>
    </row>
    <row r="10513" spans="20:21">
      <c r="T10513" s="159"/>
      <c r="U10513" s="159"/>
    </row>
    <row r="10514" spans="20:21">
      <c r="T10514" s="159"/>
      <c r="U10514" s="159"/>
    </row>
    <row r="10515" spans="20:21">
      <c r="T10515" s="159"/>
      <c r="U10515" s="159"/>
    </row>
    <row r="10516" spans="20:21">
      <c r="T10516" s="159"/>
      <c r="U10516" s="159"/>
    </row>
    <row r="10517" spans="20:21">
      <c r="T10517" s="159"/>
      <c r="U10517" s="159"/>
    </row>
    <row r="10518" spans="20:21">
      <c r="T10518" s="159"/>
      <c r="U10518" s="159"/>
    </row>
    <row r="10519" spans="20:21">
      <c r="T10519" s="159"/>
      <c r="U10519" s="159"/>
    </row>
    <row r="10520" spans="20:21">
      <c r="T10520" s="159"/>
      <c r="U10520" s="159"/>
    </row>
    <row r="10521" spans="20:21">
      <c r="T10521" s="159"/>
      <c r="U10521" s="159"/>
    </row>
    <row r="10522" spans="20:21">
      <c r="T10522" s="159"/>
      <c r="U10522" s="159"/>
    </row>
    <row r="10523" spans="20:21">
      <c r="T10523" s="159"/>
      <c r="U10523" s="159"/>
    </row>
    <row r="10524" spans="20:21">
      <c r="T10524" s="159"/>
      <c r="U10524" s="159"/>
    </row>
    <row r="10525" spans="20:21">
      <c r="T10525" s="159"/>
      <c r="U10525" s="159"/>
    </row>
    <row r="10526" spans="20:21">
      <c r="T10526" s="159"/>
      <c r="U10526" s="159"/>
    </row>
    <row r="10527" spans="20:21">
      <c r="T10527" s="159"/>
      <c r="U10527" s="159"/>
    </row>
    <row r="10528" spans="20:21">
      <c r="T10528" s="159"/>
      <c r="U10528" s="159"/>
    </row>
    <row r="10529" spans="20:21">
      <c r="T10529" s="159"/>
      <c r="U10529" s="159"/>
    </row>
    <row r="10530" spans="20:21">
      <c r="T10530" s="159"/>
      <c r="U10530" s="159"/>
    </row>
    <row r="10531" spans="20:21">
      <c r="T10531" s="159"/>
      <c r="U10531" s="159"/>
    </row>
    <row r="10532" spans="20:21">
      <c r="T10532" s="159"/>
      <c r="U10532" s="159"/>
    </row>
    <row r="10533" spans="20:21">
      <c r="T10533" s="159"/>
      <c r="U10533" s="159"/>
    </row>
    <row r="10534" spans="20:21">
      <c r="T10534" s="159"/>
      <c r="U10534" s="159"/>
    </row>
    <row r="10535" spans="20:21">
      <c r="T10535" s="159"/>
      <c r="U10535" s="159"/>
    </row>
    <row r="10536" spans="20:21">
      <c r="T10536" s="159"/>
      <c r="U10536" s="159"/>
    </row>
    <row r="10537" spans="20:21">
      <c r="T10537" s="159"/>
      <c r="U10537" s="159"/>
    </row>
    <row r="10538" spans="20:21">
      <c r="T10538" s="159"/>
      <c r="U10538" s="159"/>
    </row>
    <row r="10539" spans="20:21">
      <c r="T10539" s="159"/>
      <c r="U10539" s="159"/>
    </row>
    <row r="10540" spans="20:21">
      <c r="T10540" s="159"/>
      <c r="U10540" s="159"/>
    </row>
    <row r="10541" spans="20:21">
      <c r="T10541" s="159"/>
      <c r="U10541" s="159"/>
    </row>
    <row r="10542" spans="20:21">
      <c r="T10542" s="159"/>
      <c r="U10542" s="159"/>
    </row>
    <row r="10543" spans="20:21">
      <c r="T10543" s="159"/>
      <c r="U10543" s="159"/>
    </row>
    <row r="10544" spans="20:21">
      <c r="T10544" s="159"/>
      <c r="U10544" s="159"/>
    </row>
    <row r="10545" spans="20:21">
      <c r="T10545" s="159"/>
      <c r="U10545" s="159"/>
    </row>
    <row r="10546" spans="20:21">
      <c r="T10546" s="159"/>
      <c r="U10546" s="159"/>
    </row>
    <row r="10547" spans="20:21">
      <c r="T10547" s="159"/>
      <c r="U10547" s="159"/>
    </row>
    <row r="10548" spans="20:21">
      <c r="T10548" s="159"/>
      <c r="U10548" s="159"/>
    </row>
    <row r="10549" spans="20:21">
      <c r="T10549" s="159"/>
      <c r="U10549" s="159"/>
    </row>
    <row r="10550" spans="20:21">
      <c r="T10550" s="159"/>
      <c r="U10550" s="159"/>
    </row>
    <row r="10551" spans="20:21">
      <c r="T10551" s="159"/>
      <c r="U10551" s="159"/>
    </row>
    <row r="10552" spans="20:21">
      <c r="T10552" s="159"/>
      <c r="U10552" s="159"/>
    </row>
    <row r="10553" spans="20:21">
      <c r="T10553" s="159"/>
      <c r="U10553" s="159"/>
    </row>
    <row r="10554" spans="20:21">
      <c r="T10554" s="159"/>
      <c r="U10554" s="159"/>
    </row>
    <row r="10555" spans="20:21">
      <c r="T10555" s="159"/>
      <c r="U10555" s="159"/>
    </row>
    <row r="10556" spans="20:21">
      <c r="T10556" s="159"/>
      <c r="U10556" s="159"/>
    </row>
    <row r="10557" spans="20:21">
      <c r="T10557" s="159"/>
      <c r="U10557" s="159"/>
    </row>
    <row r="10558" spans="20:21">
      <c r="T10558" s="159"/>
      <c r="U10558" s="159"/>
    </row>
    <row r="10559" spans="20:21">
      <c r="T10559" s="159"/>
      <c r="U10559" s="159"/>
    </row>
    <row r="10560" spans="20:21">
      <c r="T10560" s="159"/>
      <c r="U10560" s="159"/>
    </row>
    <row r="10561" spans="20:21">
      <c r="T10561" s="159"/>
      <c r="U10561" s="159"/>
    </row>
    <row r="10562" spans="20:21">
      <c r="T10562" s="159"/>
      <c r="U10562" s="159"/>
    </row>
    <row r="10563" spans="20:21">
      <c r="T10563" s="159"/>
      <c r="U10563" s="159"/>
    </row>
    <row r="10564" spans="20:21">
      <c r="T10564" s="159"/>
      <c r="U10564" s="159"/>
    </row>
    <row r="10565" spans="20:21">
      <c r="T10565" s="159"/>
      <c r="U10565" s="159"/>
    </row>
    <row r="10566" spans="20:21">
      <c r="T10566" s="159"/>
      <c r="U10566" s="159"/>
    </row>
    <row r="10567" spans="20:21">
      <c r="T10567" s="159"/>
      <c r="U10567" s="159"/>
    </row>
    <row r="10568" spans="20:21">
      <c r="T10568" s="159"/>
      <c r="U10568" s="159"/>
    </row>
    <row r="10569" spans="20:21">
      <c r="T10569" s="159"/>
      <c r="U10569" s="159"/>
    </row>
    <row r="10570" spans="20:21">
      <c r="T10570" s="159"/>
      <c r="U10570" s="159"/>
    </row>
    <row r="10571" spans="20:21">
      <c r="T10571" s="159"/>
      <c r="U10571" s="159"/>
    </row>
    <row r="10572" spans="20:21">
      <c r="T10572" s="159"/>
      <c r="U10572" s="159"/>
    </row>
    <row r="10573" spans="20:21">
      <c r="T10573" s="159"/>
      <c r="U10573" s="159"/>
    </row>
    <row r="10574" spans="20:21">
      <c r="T10574" s="159"/>
      <c r="U10574" s="159"/>
    </row>
    <row r="10575" spans="20:21">
      <c r="T10575" s="159"/>
      <c r="U10575" s="159"/>
    </row>
    <row r="10576" spans="20:21">
      <c r="T10576" s="159"/>
      <c r="U10576" s="159"/>
    </row>
    <row r="10577" spans="20:21">
      <c r="T10577" s="159"/>
      <c r="U10577" s="159"/>
    </row>
    <row r="10578" spans="20:21">
      <c r="T10578" s="159"/>
      <c r="U10578" s="159"/>
    </row>
    <row r="10579" spans="20:21">
      <c r="T10579" s="159"/>
      <c r="U10579" s="159"/>
    </row>
    <row r="10580" spans="20:21">
      <c r="T10580" s="159"/>
      <c r="U10580" s="159"/>
    </row>
    <row r="10581" spans="20:21">
      <c r="T10581" s="159"/>
      <c r="U10581" s="159"/>
    </row>
    <row r="10582" spans="20:21">
      <c r="T10582" s="159"/>
      <c r="U10582" s="159"/>
    </row>
    <row r="10583" spans="20:21">
      <c r="T10583" s="159"/>
      <c r="U10583" s="159"/>
    </row>
    <row r="10584" spans="20:21">
      <c r="T10584" s="159"/>
      <c r="U10584" s="159"/>
    </row>
    <row r="10585" spans="20:21">
      <c r="T10585" s="159"/>
      <c r="U10585" s="159"/>
    </row>
    <row r="10586" spans="20:21">
      <c r="T10586" s="159"/>
      <c r="U10586" s="159"/>
    </row>
    <row r="10587" spans="20:21">
      <c r="T10587" s="159"/>
      <c r="U10587" s="159"/>
    </row>
    <row r="10588" spans="20:21">
      <c r="T10588" s="159"/>
      <c r="U10588" s="159"/>
    </row>
    <row r="10589" spans="20:21">
      <c r="T10589" s="159"/>
      <c r="U10589" s="159"/>
    </row>
    <row r="10590" spans="20:21">
      <c r="T10590" s="159"/>
      <c r="U10590" s="159"/>
    </row>
    <row r="10591" spans="20:21">
      <c r="T10591" s="159"/>
      <c r="U10591" s="159"/>
    </row>
    <row r="10592" spans="20:21">
      <c r="T10592" s="159"/>
      <c r="U10592" s="159"/>
    </row>
    <row r="10593" spans="20:21">
      <c r="T10593" s="159"/>
      <c r="U10593" s="159"/>
    </row>
    <row r="10594" spans="20:21">
      <c r="T10594" s="159"/>
      <c r="U10594" s="159"/>
    </row>
    <row r="10595" spans="20:21">
      <c r="T10595" s="159"/>
      <c r="U10595" s="159"/>
    </row>
    <row r="10596" spans="20:21">
      <c r="T10596" s="159"/>
      <c r="U10596" s="159"/>
    </row>
    <row r="10597" spans="20:21">
      <c r="T10597" s="159"/>
      <c r="U10597" s="159"/>
    </row>
    <row r="10598" spans="20:21">
      <c r="T10598" s="159"/>
      <c r="U10598" s="159"/>
    </row>
    <row r="10599" spans="20:21">
      <c r="T10599" s="159"/>
      <c r="U10599" s="159"/>
    </row>
    <row r="10600" spans="20:21">
      <c r="T10600" s="159"/>
      <c r="U10600" s="159"/>
    </row>
    <row r="10601" spans="20:21">
      <c r="T10601" s="159"/>
      <c r="U10601" s="159"/>
    </row>
    <row r="10602" spans="20:21">
      <c r="T10602" s="159"/>
      <c r="U10602" s="159"/>
    </row>
    <row r="10603" spans="20:21">
      <c r="T10603" s="159"/>
      <c r="U10603" s="159"/>
    </row>
    <row r="10604" spans="20:21">
      <c r="T10604" s="159"/>
      <c r="U10604" s="159"/>
    </row>
    <row r="10605" spans="20:21">
      <c r="T10605" s="159"/>
      <c r="U10605" s="159"/>
    </row>
    <row r="10606" spans="20:21">
      <c r="T10606" s="159"/>
      <c r="U10606" s="159"/>
    </row>
    <row r="10607" spans="20:21">
      <c r="T10607" s="159"/>
      <c r="U10607" s="159"/>
    </row>
    <row r="10608" spans="20:21">
      <c r="T10608" s="159"/>
      <c r="U10608" s="159"/>
    </row>
    <row r="10609" spans="20:21">
      <c r="T10609" s="159"/>
      <c r="U10609" s="159"/>
    </row>
    <row r="10610" spans="20:21">
      <c r="T10610" s="159"/>
      <c r="U10610" s="159"/>
    </row>
    <row r="10611" spans="20:21">
      <c r="T10611" s="159"/>
      <c r="U10611" s="159"/>
    </row>
    <row r="10612" spans="20:21">
      <c r="T10612" s="159"/>
      <c r="U10612" s="159"/>
    </row>
    <row r="10613" spans="20:21">
      <c r="T10613" s="159"/>
      <c r="U10613" s="159"/>
    </row>
    <row r="10614" spans="20:21">
      <c r="T10614" s="159"/>
      <c r="U10614" s="159"/>
    </row>
    <row r="10615" spans="20:21">
      <c r="T10615" s="159"/>
      <c r="U10615" s="159"/>
    </row>
    <row r="10616" spans="20:21">
      <c r="T10616" s="159"/>
      <c r="U10616" s="159"/>
    </row>
    <row r="10617" spans="20:21">
      <c r="T10617" s="159"/>
      <c r="U10617" s="159"/>
    </row>
    <row r="10618" spans="20:21">
      <c r="T10618" s="159"/>
      <c r="U10618" s="159"/>
    </row>
    <row r="10619" spans="20:21">
      <c r="T10619" s="159"/>
      <c r="U10619" s="159"/>
    </row>
    <row r="10620" spans="20:21">
      <c r="T10620" s="159"/>
      <c r="U10620" s="159"/>
    </row>
    <row r="10621" spans="20:21">
      <c r="T10621" s="159"/>
      <c r="U10621" s="159"/>
    </row>
    <row r="10622" spans="20:21">
      <c r="T10622" s="159"/>
      <c r="U10622" s="159"/>
    </row>
    <row r="10623" spans="20:21">
      <c r="T10623" s="159"/>
      <c r="U10623" s="159"/>
    </row>
    <row r="10624" spans="20:21">
      <c r="T10624" s="159"/>
      <c r="U10624" s="159"/>
    </row>
    <row r="10625" spans="20:21">
      <c r="T10625" s="159"/>
      <c r="U10625" s="159"/>
    </row>
    <row r="10626" spans="20:21">
      <c r="T10626" s="159"/>
      <c r="U10626" s="159"/>
    </row>
    <row r="10627" spans="20:21">
      <c r="T10627" s="159"/>
      <c r="U10627" s="159"/>
    </row>
    <row r="10628" spans="20:21">
      <c r="T10628" s="159"/>
      <c r="U10628" s="159"/>
    </row>
    <row r="10629" spans="20:21">
      <c r="T10629" s="159"/>
      <c r="U10629" s="159"/>
    </row>
    <row r="10630" spans="20:21">
      <c r="T10630" s="159"/>
      <c r="U10630" s="159"/>
    </row>
    <row r="10631" spans="20:21">
      <c r="T10631" s="159"/>
      <c r="U10631" s="159"/>
    </row>
    <row r="10632" spans="20:21">
      <c r="T10632" s="159"/>
      <c r="U10632" s="159"/>
    </row>
    <row r="10633" spans="20:21">
      <c r="T10633" s="159"/>
      <c r="U10633" s="159"/>
    </row>
    <row r="10634" spans="20:21">
      <c r="T10634" s="159"/>
      <c r="U10634" s="159"/>
    </row>
    <row r="10635" spans="20:21">
      <c r="T10635" s="159"/>
      <c r="U10635" s="159"/>
    </row>
    <row r="10636" spans="20:21">
      <c r="T10636" s="159"/>
      <c r="U10636" s="159"/>
    </row>
    <row r="10637" spans="20:21">
      <c r="T10637" s="159"/>
      <c r="U10637" s="159"/>
    </row>
    <row r="10638" spans="20:21">
      <c r="T10638" s="159"/>
      <c r="U10638" s="159"/>
    </row>
    <row r="10639" spans="20:21">
      <c r="T10639" s="159"/>
      <c r="U10639" s="159"/>
    </row>
    <row r="10640" spans="20:21">
      <c r="T10640" s="159"/>
      <c r="U10640" s="159"/>
    </row>
    <row r="10641" spans="20:21">
      <c r="T10641" s="159"/>
      <c r="U10641" s="159"/>
    </row>
    <row r="10642" spans="20:21">
      <c r="T10642" s="159"/>
      <c r="U10642" s="159"/>
    </row>
    <row r="10643" spans="20:21">
      <c r="T10643" s="159"/>
      <c r="U10643" s="159"/>
    </row>
    <row r="10644" spans="20:21">
      <c r="T10644" s="159"/>
      <c r="U10644" s="159"/>
    </row>
    <row r="10645" spans="20:21">
      <c r="T10645" s="159"/>
      <c r="U10645" s="159"/>
    </row>
    <row r="10646" spans="20:21">
      <c r="T10646" s="159"/>
      <c r="U10646" s="159"/>
    </row>
    <row r="10647" spans="20:21">
      <c r="T10647" s="159"/>
      <c r="U10647" s="159"/>
    </row>
    <row r="10648" spans="20:21">
      <c r="T10648" s="159"/>
      <c r="U10648" s="159"/>
    </row>
    <row r="10649" spans="20:21">
      <c r="T10649" s="159"/>
      <c r="U10649" s="159"/>
    </row>
    <row r="10650" spans="20:21">
      <c r="T10650" s="159"/>
      <c r="U10650" s="159"/>
    </row>
    <row r="10651" spans="20:21">
      <c r="T10651" s="159"/>
      <c r="U10651" s="159"/>
    </row>
    <row r="10652" spans="20:21">
      <c r="T10652" s="159"/>
      <c r="U10652" s="159"/>
    </row>
    <row r="10653" spans="20:21">
      <c r="T10653" s="159"/>
      <c r="U10653" s="159"/>
    </row>
    <row r="10654" spans="20:21">
      <c r="T10654" s="159"/>
      <c r="U10654" s="159"/>
    </row>
    <row r="10655" spans="20:21">
      <c r="T10655" s="159"/>
      <c r="U10655" s="159"/>
    </row>
    <row r="10656" spans="20:21">
      <c r="T10656" s="159"/>
      <c r="U10656" s="159"/>
    </row>
    <row r="10657" spans="20:21">
      <c r="T10657" s="159"/>
      <c r="U10657" s="159"/>
    </row>
    <row r="10658" spans="20:21">
      <c r="T10658" s="159"/>
      <c r="U10658" s="159"/>
    </row>
    <row r="10659" spans="20:21">
      <c r="T10659" s="159"/>
      <c r="U10659" s="159"/>
    </row>
    <row r="10660" spans="20:21">
      <c r="T10660" s="159"/>
      <c r="U10660" s="159"/>
    </row>
    <row r="10661" spans="20:21">
      <c r="T10661" s="159"/>
      <c r="U10661" s="159"/>
    </row>
    <row r="10662" spans="20:21">
      <c r="T10662" s="159"/>
      <c r="U10662" s="159"/>
    </row>
    <row r="10663" spans="20:21">
      <c r="T10663" s="159"/>
      <c r="U10663" s="159"/>
    </row>
    <row r="10664" spans="20:21">
      <c r="T10664" s="159"/>
      <c r="U10664" s="159"/>
    </row>
    <row r="10665" spans="20:21">
      <c r="T10665" s="159"/>
      <c r="U10665" s="159"/>
    </row>
    <row r="10666" spans="20:21">
      <c r="T10666" s="159"/>
      <c r="U10666" s="159"/>
    </row>
    <row r="10667" spans="20:21">
      <c r="T10667" s="159"/>
      <c r="U10667" s="159"/>
    </row>
    <row r="10668" spans="20:21">
      <c r="T10668" s="159"/>
      <c r="U10668" s="159"/>
    </row>
    <row r="10669" spans="20:21">
      <c r="T10669" s="159"/>
      <c r="U10669" s="159"/>
    </row>
    <row r="10670" spans="20:21">
      <c r="T10670" s="159"/>
      <c r="U10670" s="159"/>
    </row>
    <row r="10671" spans="20:21">
      <c r="T10671" s="159"/>
      <c r="U10671" s="159"/>
    </row>
    <row r="10672" spans="20:21">
      <c r="T10672" s="159"/>
      <c r="U10672" s="159"/>
    </row>
    <row r="10673" spans="20:21">
      <c r="T10673" s="159"/>
      <c r="U10673" s="159"/>
    </row>
    <row r="10674" spans="20:21">
      <c r="T10674" s="159"/>
      <c r="U10674" s="159"/>
    </row>
    <row r="10675" spans="20:21">
      <c r="T10675" s="159"/>
      <c r="U10675" s="159"/>
    </row>
    <row r="10676" spans="20:21">
      <c r="T10676" s="159"/>
      <c r="U10676" s="159"/>
    </row>
    <row r="10677" spans="20:21">
      <c r="T10677" s="159"/>
      <c r="U10677" s="159"/>
    </row>
    <row r="10678" spans="20:21">
      <c r="T10678" s="159"/>
      <c r="U10678" s="159"/>
    </row>
    <row r="10679" spans="20:21">
      <c r="T10679" s="159"/>
      <c r="U10679" s="159"/>
    </row>
    <row r="10680" spans="20:21">
      <c r="T10680" s="159"/>
      <c r="U10680" s="159"/>
    </row>
    <row r="10681" spans="20:21">
      <c r="T10681" s="159"/>
      <c r="U10681" s="159"/>
    </row>
    <row r="10682" spans="20:21">
      <c r="T10682" s="159"/>
      <c r="U10682" s="159"/>
    </row>
    <row r="10683" spans="20:21">
      <c r="T10683" s="159"/>
      <c r="U10683" s="159"/>
    </row>
    <row r="10684" spans="20:21">
      <c r="T10684" s="159"/>
      <c r="U10684" s="159"/>
    </row>
    <row r="10685" spans="20:21">
      <c r="T10685" s="159"/>
      <c r="U10685" s="159"/>
    </row>
    <row r="10686" spans="20:21">
      <c r="T10686" s="159"/>
      <c r="U10686" s="159"/>
    </row>
    <row r="10687" spans="20:21">
      <c r="T10687" s="159"/>
      <c r="U10687" s="159"/>
    </row>
    <row r="10688" spans="20:21">
      <c r="T10688" s="159"/>
      <c r="U10688" s="159"/>
    </row>
    <row r="10689" spans="20:21">
      <c r="T10689" s="159"/>
      <c r="U10689" s="159"/>
    </row>
    <row r="10690" spans="20:21">
      <c r="T10690" s="159"/>
      <c r="U10690" s="159"/>
    </row>
    <row r="10691" spans="20:21">
      <c r="T10691" s="159"/>
      <c r="U10691" s="159"/>
    </row>
    <row r="10692" spans="20:21">
      <c r="T10692" s="159"/>
      <c r="U10692" s="159"/>
    </row>
    <row r="10693" spans="20:21">
      <c r="T10693" s="159"/>
      <c r="U10693" s="159"/>
    </row>
    <row r="10694" spans="20:21">
      <c r="T10694" s="159"/>
      <c r="U10694" s="159"/>
    </row>
    <row r="10695" spans="20:21">
      <c r="T10695" s="159"/>
      <c r="U10695" s="159"/>
    </row>
    <row r="10696" spans="20:21">
      <c r="T10696" s="159"/>
      <c r="U10696" s="159"/>
    </row>
    <row r="10697" spans="20:21">
      <c r="T10697" s="159"/>
      <c r="U10697" s="159"/>
    </row>
    <row r="10698" spans="20:21">
      <c r="T10698" s="159"/>
      <c r="U10698" s="159"/>
    </row>
    <row r="10699" spans="20:21">
      <c r="T10699" s="159"/>
      <c r="U10699" s="159"/>
    </row>
    <row r="10700" spans="20:21">
      <c r="T10700" s="159"/>
      <c r="U10700" s="159"/>
    </row>
    <row r="10701" spans="20:21">
      <c r="T10701" s="159"/>
      <c r="U10701" s="159"/>
    </row>
    <row r="10702" spans="20:21">
      <c r="T10702" s="159"/>
      <c r="U10702" s="159"/>
    </row>
    <row r="10703" spans="20:21">
      <c r="T10703" s="159"/>
      <c r="U10703" s="159"/>
    </row>
    <row r="10704" spans="20:21">
      <c r="T10704" s="159"/>
      <c r="U10704" s="159"/>
    </row>
    <row r="10705" spans="20:21">
      <c r="T10705" s="159"/>
      <c r="U10705" s="159"/>
    </row>
    <row r="10706" spans="20:21">
      <c r="T10706" s="159"/>
      <c r="U10706" s="159"/>
    </row>
    <row r="10707" spans="20:21">
      <c r="T10707" s="159"/>
      <c r="U10707" s="159"/>
    </row>
    <row r="10708" spans="20:21">
      <c r="T10708" s="159"/>
      <c r="U10708" s="159"/>
    </row>
    <row r="10709" spans="20:21">
      <c r="T10709" s="159"/>
      <c r="U10709" s="159"/>
    </row>
    <row r="10710" spans="20:21">
      <c r="T10710" s="159"/>
      <c r="U10710" s="159"/>
    </row>
    <row r="10711" spans="20:21">
      <c r="T10711" s="159"/>
      <c r="U10711" s="159"/>
    </row>
    <row r="10712" spans="20:21">
      <c r="T10712" s="159"/>
      <c r="U10712" s="159"/>
    </row>
    <row r="10713" spans="20:21">
      <c r="T10713" s="159"/>
      <c r="U10713" s="159"/>
    </row>
    <row r="10714" spans="20:21">
      <c r="T10714" s="159"/>
      <c r="U10714" s="159"/>
    </row>
    <row r="10715" spans="20:21">
      <c r="T10715" s="159"/>
      <c r="U10715" s="159"/>
    </row>
    <row r="10716" spans="20:21">
      <c r="T10716" s="159"/>
      <c r="U10716" s="159"/>
    </row>
    <row r="10717" spans="20:21">
      <c r="T10717" s="159"/>
      <c r="U10717" s="159"/>
    </row>
    <row r="10718" spans="20:21">
      <c r="T10718" s="159"/>
      <c r="U10718" s="159"/>
    </row>
    <row r="10719" spans="20:21">
      <c r="T10719" s="159"/>
      <c r="U10719" s="159"/>
    </row>
    <row r="10720" spans="20:21">
      <c r="T10720" s="159"/>
      <c r="U10720" s="159"/>
    </row>
    <row r="10721" spans="20:21">
      <c r="T10721" s="159"/>
      <c r="U10721" s="159"/>
    </row>
    <row r="10722" spans="20:21">
      <c r="T10722" s="159"/>
      <c r="U10722" s="159"/>
    </row>
    <row r="10723" spans="20:21">
      <c r="T10723" s="159"/>
      <c r="U10723" s="159"/>
    </row>
    <row r="10724" spans="20:21">
      <c r="T10724" s="159"/>
      <c r="U10724" s="159"/>
    </row>
    <row r="10725" spans="20:21">
      <c r="T10725" s="159"/>
      <c r="U10725" s="159"/>
    </row>
    <row r="10726" spans="20:21">
      <c r="T10726" s="159"/>
      <c r="U10726" s="159"/>
    </row>
    <row r="10727" spans="20:21">
      <c r="T10727" s="159"/>
      <c r="U10727" s="159"/>
    </row>
    <row r="10728" spans="20:21">
      <c r="T10728" s="159"/>
      <c r="U10728" s="159"/>
    </row>
    <row r="10729" spans="20:21">
      <c r="T10729" s="159"/>
      <c r="U10729" s="159"/>
    </row>
    <row r="10730" spans="20:21">
      <c r="T10730" s="159"/>
      <c r="U10730" s="159"/>
    </row>
    <row r="10731" spans="20:21">
      <c r="T10731" s="159"/>
      <c r="U10731" s="159"/>
    </row>
    <row r="10732" spans="20:21">
      <c r="T10732" s="159"/>
      <c r="U10732" s="159"/>
    </row>
    <row r="10733" spans="20:21">
      <c r="T10733" s="159"/>
      <c r="U10733" s="159"/>
    </row>
    <row r="10734" spans="20:21">
      <c r="T10734" s="159"/>
      <c r="U10734" s="159"/>
    </row>
    <row r="10735" spans="20:21">
      <c r="T10735" s="159"/>
      <c r="U10735" s="159"/>
    </row>
    <row r="10736" spans="20:21">
      <c r="T10736" s="159"/>
      <c r="U10736" s="159"/>
    </row>
    <row r="10737" spans="20:21">
      <c r="T10737" s="159"/>
      <c r="U10737" s="159"/>
    </row>
    <row r="10738" spans="20:21">
      <c r="T10738" s="159"/>
      <c r="U10738" s="159"/>
    </row>
    <row r="10739" spans="20:21">
      <c r="T10739" s="159"/>
      <c r="U10739" s="159"/>
    </row>
    <row r="10740" spans="20:21">
      <c r="T10740" s="159"/>
      <c r="U10740" s="159"/>
    </row>
    <row r="10741" spans="20:21">
      <c r="T10741" s="159"/>
      <c r="U10741" s="159"/>
    </row>
    <row r="10742" spans="20:21">
      <c r="T10742" s="159"/>
      <c r="U10742" s="159"/>
    </row>
    <row r="10743" spans="20:21">
      <c r="T10743" s="159"/>
      <c r="U10743" s="159"/>
    </row>
    <row r="10744" spans="20:21">
      <c r="T10744" s="159"/>
      <c r="U10744" s="159"/>
    </row>
    <row r="10745" spans="20:21">
      <c r="T10745" s="159"/>
      <c r="U10745" s="159"/>
    </row>
    <row r="10746" spans="20:21">
      <c r="T10746" s="159"/>
      <c r="U10746" s="159"/>
    </row>
    <row r="10747" spans="20:21">
      <c r="T10747" s="159"/>
      <c r="U10747" s="159"/>
    </row>
    <row r="10748" spans="20:21">
      <c r="T10748" s="159"/>
      <c r="U10748" s="159"/>
    </row>
    <row r="10749" spans="20:21">
      <c r="T10749" s="159"/>
      <c r="U10749" s="159"/>
    </row>
    <row r="10750" spans="20:21">
      <c r="T10750" s="159"/>
      <c r="U10750" s="159"/>
    </row>
    <row r="10751" spans="20:21">
      <c r="T10751" s="159"/>
      <c r="U10751" s="159"/>
    </row>
    <row r="10752" spans="20:21">
      <c r="T10752" s="159"/>
      <c r="U10752" s="159"/>
    </row>
    <row r="10753" spans="20:21">
      <c r="T10753" s="159"/>
      <c r="U10753" s="159"/>
    </row>
    <row r="10754" spans="20:21">
      <c r="T10754" s="159"/>
      <c r="U10754" s="159"/>
    </row>
    <row r="10755" spans="20:21">
      <c r="T10755" s="159"/>
      <c r="U10755" s="159"/>
    </row>
    <row r="10756" spans="20:21">
      <c r="T10756" s="159"/>
      <c r="U10756" s="159"/>
    </row>
    <row r="10757" spans="20:21">
      <c r="T10757" s="159"/>
      <c r="U10757" s="159"/>
    </row>
    <row r="10758" spans="20:21">
      <c r="T10758" s="159"/>
      <c r="U10758" s="159"/>
    </row>
    <row r="10759" spans="20:21">
      <c r="T10759" s="159"/>
      <c r="U10759" s="159"/>
    </row>
    <row r="10760" spans="20:21">
      <c r="T10760" s="159"/>
      <c r="U10760" s="159"/>
    </row>
    <row r="10761" spans="20:21">
      <c r="T10761" s="159"/>
      <c r="U10761" s="159"/>
    </row>
    <row r="10762" spans="20:21">
      <c r="T10762" s="159"/>
      <c r="U10762" s="159"/>
    </row>
    <row r="10763" spans="20:21">
      <c r="T10763" s="159"/>
      <c r="U10763" s="159"/>
    </row>
    <row r="10764" spans="20:21">
      <c r="T10764" s="159"/>
      <c r="U10764" s="159"/>
    </row>
    <row r="10765" spans="20:21">
      <c r="T10765" s="159"/>
      <c r="U10765" s="159"/>
    </row>
    <row r="10766" spans="20:21">
      <c r="T10766" s="159"/>
      <c r="U10766" s="159"/>
    </row>
    <row r="10767" spans="20:21">
      <c r="T10767" s="159"/>
      <c r="U10767" s="159"/>
    </row>
    <row r="10768" spans="20:21">
      <c r="T10768" s="159"/>
      <c r="U10768" s="159"/>
    </row>
    <row r="10769" spans="20:21">
      <c r="T10769" s="159"/>
      <c r="U10769" s="159"/>
    </row>
    <row r="10770" spans="20:21">
      <c r="T10770" s="159"/>
      <c r="U10770" s="159"/>
    </row>
    <row r="10771" spans="20:21">
      <c r="T10771" s="159"/>
      <c r="U10771" s="159"/>
    </row>
    <row r="10772" spans="20:21">
      <c r="T10772" s="159"/>
      <c r="U10772" s="159"/>
    </row>
    <row r="10773" spans="20:21">
      <c r="T10773" s="159"/>
      <c r="U10773" s="159"/>
    </row>
    <row r="10774" spans="20:21">
      <c r="T10774" s="159"/>
      <c r="U10774" s="159"/>
    </row>
    <row r="10775" spans="20:21">
      <c r="T10775" s="159"/>
      <c r="U10775" s="159"/>
    </row>
    <row r="10776" spans="20:21">
      <c r="T10776" s="159"/>
      <c r="U10776" s="159"/>
    </row>
    <row r="10777" spans="20:21">
      <c r="T10777" s="159"/>
      <c r="U10777" s="159"/>
    </row>
    <row r="10778" spans="20:21">
      <c r="T10778" s="159"/>
      <c r="U10778" s="159"/>
    </row>
    <row r="10779" spans="20:21">
      <c r="T10779" s="159"/>
      <c r="U10779" s="159"/>
    </row>
    <row r="10780" spans="20:21">
      <c r="T10780" s="159"/>
      <c r="U10780" s="159"/>
    </row>
    <row r="10781" spans="20:21">
      <c r="T10781" s="159"/>
      <c r="U10781" s="159"/>
    </row>
    <row r="10782" spans="20:21">
      <c r="T10782" s="159"/>
      <c r="U10782" s="159"/>
    </row>
    <row r="10783" spans="20:21">
      <c r="T10783" s="159"/>
      <c r="U10783" s="159"/>
    </row>
    <row r="10784" spans="20:21">
      <c r="T10784" s="159"/>
      <c r="U10784" s="159"/>
    </row>
    <row r="10785" spans="20:21">
      <c r="T10785" s="159"/>
      <c r="U10785" s="159"/>
    </row>
    <row r="10786" spans="20:21">
      <c r="T10786" s="159"/>
      <c r="U10786" s="159"/>
    </row>
    <row r="10787" spans="20:21">
      <c r="T10787" s="159"/>
      <c r="U10787" s="159"/>
    </row>
    <row r="10788" spans="20:21">
      <c r="T10788" s="159"/>
      <c r="U10788" s="159"/>
    </row>
    <row r="10789" spans="20:21">
      <c r="T10789" s="159"/>
      <c r="U10789" s="159"/>
    </row>
    <row r="10790" spans="20:21">
      <c r="T10790" s="159"/>
      <c r="U10790" s="159"/>
    </row>
    <row r="10791" spans="20:21">
      <c r="T10791" s="159"/>
      <c r="U10791" s="159"/>
    </row>
    <row r="10792" spans="20:21">
      <c r="T10792" s="159"/>
      <c r="U10792" s="159"/>
    </row>
    <row r="10793" spans="20:21">
      <c r="T10793" s="159"/>
      <c r="U10793" s="159"/>
    </row>
    <row r="10794" spans="20:21">
      <c r="T10794" s="159"/>
      <c r="U10794" s="159"/>
    </row>
    <row r="10795" spans="20:21">
      <c r="T10795" s="159"/>
      <c r="U10795" s="159"/>
    </row>
    <row r="10796" spans="20:21">
      <c r="T10796" s="159"/>
      <c r="U10796" s="159"/>
    </row>
    <row r="10797" spans="20:21">
      <c r="T10797" s="159"/>
      <c r="U10797" s="159"/>
    </row>
    <row r="10798" spans="20:21">
      <c r="T10798" s="159"/>
      <c r="U10798" s="159"/>
    </row>
    <row r="10799" spans="20:21">
      <c r="T10799" s="159"/>
      <c r="U10799" s="159"/>
    </row>
    <row r="10800" spans="20:21">
      <c r="T10800" s="159"/>
      <c r="U10800" s="159"/>
    </row>
    <row r="10801" spans="20:21">
      <c r="T10801" s="159"/>
      <c r="U10801" s="159"/>
    </row>
    <row r="10802" spans="20:21">
      <c r="T10802" s="159"/>
      <c r="U10802" s="159"/>
    </row>
    <row r="10803" spans="20:21">
      <c r="T10803" s="159"/>
      <c r="U10803" s="159"/>
    </row>
    <row r="10804" spans="20:21">
      <c r="T10804" s="159"/>
      <c r="U10804" s="159"/>
    </row>
    <row r="10805" spans="20:21">
      <c r="T10805" s="159"/>
      <c r="U10805" s="159"/>
    </row>
    <row r="10806" spans="20:21">
      <c r="T10806" s="159"/>
      <c r="U10806" s="159"/>
    </row>
    <row r="10807" spans="20:21">
      <c r="T10807" s="159"/>
      <c r="U10807" s="159"/>
    </row>
    <row r="10808" spans="20:21">
      <c r="T10808" s="159"/>
      <c r="U10808" s="159"/>
    </row>
    <row r="10809" spans="20:21">
      <c r="T10809" s="159"/>
      <c r="U10809" s="159"/>
    </row>
    <row r="10810" spans="20:21">
      <c r="T10810" s="159"/>
      <c r="U10810" s="159"/>
    </row>
    <row r="10811" spans="20:21">
      <c r="T10811" s="159"/>
      <c r="U10811" s="159"/>
    </row>
    <row r="10812" spans="20:21">
      <c r="T10812" s="159"/>
      <c r="U10812" s="159"/>
    </row>
    <row r="10813" spans="20:21">
      <c r="T10813" s="159"/>
      <c r="U10813" s="159"/>
    </row>
    <row r="10814" spans="20:21">
      <c r="T10814" s="159"/>
      <c r="U10814" s="159"/>
    </row>
    <row r="10815" spans="20:21">
      <c r="T10815" s="159"/>
      <c r="U10815" s="159"/>
    </row>
    <row r="10816" spans="20:21">
      <c r="T10816" s="159"/>
      <c r="U10816" s="159"/>
    </row>
    <row r="10817" spans="20:21">
      <c r="T10817" s="159"/>
      <c r="U10817" s="159"/>
    </row>
    <row r="10818" spans="20:21">
      <c r="T10818" s="159"/>
      <c r="U10818" s="159"/>
    </row>
    <row r="10819" spans="20:21">
      <c r="T10819" s="159"/>
      <c r="U10819" s="159"/>
    </row>
    <row r="10820" spans="20:21">
      <c r="T10820" s="159"/>
      <c r="U10820" s="159"/>
    </row>
    <row r="10821" spans="20:21">
      <c r="T10821" s="159"/>
      <c r="U10821" s="159"/>
    </row>
    <row r="10822" spans="20:21">
      <c r="T10822" s="159"/>
      <c r="U10822" s="159"/>
    </row>
    <row r="10823" spans="20:21">
      <c r="T10823" s="159"/>
      <c r="U10823" s="159"/>
    </row>
    <row r="10824" spans="20:21">
      <c r="T10824" s="159"/>
      <c r="U10824" s="159"/>
    </row>
    <row r="10825" spans="20:21">
      <c r="T10825" s="159"/>
      <c r="U10825" s="159"/>
    </row>
    <row r="10826" spans="20:21">
      <c r="T10826" s="159"/>
      <c r="U10826" s="159"/>
    </row>
    <row r="10827" spans="20:21">
      <c r="T10827" s="159"/>
      <c r="U10827" s="159"/>
    </row>
    <row r="10828" spans="20:21">
      <c r="T10828" s="159"/>
      <c r="U10828" s="159"/>
    </row>
    <row r="10829" spans="20:21">
      <c r="T10829" s="159"/>
      <c r="U10829" s="159"/>
    </row>
    <row r="10830" spans="20:21">
      <c r="T10830" s="159"/>
      <c r="U10830" s="159"/>
    </row>
    <row r="10831" spans="20:21">
      <c r="T10831" s="159"/>
      <c r="U10831" s="159"/>
    </row>
    <row r="10832" spans="20:21">
      <c r="T10832" s="159"/>
      <c r="U10832" s="159"/>
    </row>
    <row r="10833" spans="20:21">
      <c r="T10833" s="159"/>
      <c r="U10833" s="159"/>
    </row>
    <row r="10834" spans="20:21">
      <c r="T10834" s="159"/>
      <c r="U10834" s="159"/>
    </row>
    <row r="10835" spans="20:21">
      <c r="T10835" s="159"/>
      <c r="U10835" s="159"/>
    </row>
    <row r="10836" spans="20:21">
      <c r="T10836" s="159"/>
      <c r="U10836" s="159"/>
    </row>
    <row r="10837" spans="20:21">
      <c r="T10837" s="159"/>
      <c r="U10837" s="159"/>
    </row>
    <row r="10838" spans="20:21">
      <c r="T10838" s="159"/>
      <c r="U10838" s="159"/>
    </row>
    <row r="10839" spans="20:21">
      <c r="T10839" s="159"/>
      <c r="U10839" s="159"/>
    </row>
    <row r="10840" spans="20:21">
      <c r="T10840" s="159"/>
      <c r="U10840" s="159"/>
    </row>
    <row r="10841" spans="20:21">
      <c r="T10841" s="159"/>
      <c r="U10841" s="159"/>
    </row>
    <row r="10842" spans="20:21">
      <c r="T10842" s="159"/>
      <c r="U10842" s="159"/>
    </row>
    <row r="10843" spans="20:21">
      <c r="T10843" s="159"/>
      <c r="U10843" s="159"/>
    </row>
    <row r="10844" spans="20:21">
      <c r="T10844" s="159"/>
      <c r="U10844" s="159"/>
    </row>
    <row r="10845" spans="20:21">
      <c r="T10845" s="159"/>
      <c r="U10845" s="159"/>
    </row>
    <row r="10846" spans="20:21">
      <c r="T10846" s="159"/>
      <c r="U10846" s="159"/>
    </row>
    <row r="10847" spans="20:21">
      <c r="T10847" s="159"/>
      <c r="U10847" s="159"/>
    </row>
    <row r="10848" spans="20:21">
      <c r="T10848" s="159"/>
      <c r="U10848" s="159"/>
    </row>
    <row r="10849" spans="20:21">
      <c r="T10849" s="159"/>
      <c r="U10849" s="159"/>
    </row>
    <row r="10850" spans="20:21">
      <c r="T10850" s="159"/>
      <c r="U10850" s="159"/>
    </row>
    <row r="10851" spans="20:21">
      <c r="T10851" s="159"/>
      <c r="U10851" s="159"/>
    </row>
    <row r="10852" spans="20:21">
      <c r="T10852" s="159"/>
      <c r="U10852" s="159"/>
    </row>
    <row r="10853" spans="20:21">
      <c r="T10853" s="159"/>
      <c r="U10853" s="159"/>
    </row>
    <row r="10854" spans="20:21">
      <c r="T10854" s="159"/>
      <c r="U10854" s="159"/>
    </row>
    <row r="10855" spans="20:21">
      <c r="T10855" s="159"/>
      <c r="U10855" s="159"/>
    </row>
    <row r="10856" spans="20:21">
      <c r="T10856" s="159"/>
      <c r="U10856" s="159"/>
    </row>
    <row r="10857" spans="20:21">
      <c r="T10857" s="159"/>
      <c r="U10857" s="159"/>
    </row>
    <row r="10858" spans="20:21">
      <c r="T10858" s="159"/>
      <c r="U10858" s="159"/>
    </row>
    <row r="10859" spans="20:21">
      <c r="T10859" s="159"/>
      <c r="U10859" s="159"/>
    </row>
    <row r="10860" spans="20:21">
      <c r="T10860" s="159"/>
      <c r="U10860" s="159"/>
    </row>
    <row r="10861" spans="20:21">
      <c r="T10861" s="159"/>
      <c r="U10861" s="159"/>
    </row>
    <row r="10862" spans="20:21">
      <c r="T10862" s="159"/>
      <c r="U10862" s="159"/>
    </row>
    <row r="10863" spans="20:21">
      <c r="T10863" s="159"/>
      <c r="U10863" s="159"/>
    </row>
    <row r="10864" spans="20:21">
      <c r="T10864" s="159"/>
      <c r="U10864" s="159"/>
    </row>
    <row r="10865" spans="20:21">
      <c r="T10865" s="159"/>
      <c r="U10865" s="159"/>
    </row>
    <row r="10866" spans="20:21">
      <c r="T10866" s="159"/>
      <c r="U10866" s="159"/>
    </row>
    <row r="10867" spans="20:21">
      <c r="T10867" s="159"/>
      <c r="U10867" s="159"/>
    </row>
    <row r="10868" spans="20:21">
      <c r="T10868" s="159"/>
      <c r="U10868" s="159"/>
    </row>
    <row r="10869" spans="20:21">
      <c r="T10869" s="159"/>
      <c r="U10869" s="159"/>
    </row>
    <row r="10870" spans="20:21">
      <c r="T10870" s="159"/>
      <c r="U10870" s="159"/>
    </row>
    <row r="10871" spans="20:21">
      <c r="T10871" s="159"/>
      <c r="U10871" s="159"/>
    </row>
    <row r="10872" spans="20:21">
      <c r="T10872" s="159"/>
      <c r="U10872" s="159"/>
    </row>
    <row r="10873" spans="20:21">
      <c r="T10873" s="159"/>
      <c r="U10873" s="159"/>
    </row>
    <row r="10874" spans="20:21">
      <c r="T10874" s="159"/>
      <c r="U10874" s="159"/>
    </row>
    <row r="10875" spans="20:21">
      <c r="T10875" s="159"/>
      <c r="U10875" s="159"/>
    </row>
    <row r="10876" spans="20:21">
      <c r="T10876" s="159"/>
      <c r="U10876" s="159"/>
    </row>
    <row r="10877" spans="20:21">
      <c r="T10877" s="159"/>
      <c r="U10877" s="159"/>
    </row>
    <row r="10878" spans="20:21">
      <c r="T10878" s="159"/>
      <c r="U10878" s="159"/>
    </row>
    <row r="10879" spans="20:21">
      <c r="T10879" s="159"/>
      <c r="U10879" s="159"/>
    </row>
    <row r="10880" spans="20:21">
      <c r="T10880" s="159"/>
      <c r="U10880" s="159"/>
    </row>
    <row r="10881" spans="20:21">
      <c r="T10881" s="159"/>
      <c r="U10881" s="159"/>
    </row>
    <row r="10882" spans="20:21">
      <c r="T10882" s="159"/>
      <c r="U10882" s="159"/>
    </row>
    <row r="10883" spans="20:21">
      <c r="T10883" s="159"/>
      <c r="U10883" s="159"/>
    </row>
    <row r="10884" spans="20:21">
      <c r="T10884" s="159"/>
      <c r="U10884" s="159"/>
    </row>
    <row r="10885" spans="20:21">
      <c r="T10885" s="159"/>
      <c r="U10885" s="159"/>
    </row>
    <row r="10886" spans="20:21">
      <c r="T10886" s="159"/>
      <c r="U10886" s="159"/>
    </row>
    <row r="10887" spans="20:21">
      <c r="T10887" s="159"/>
      <c r="U10887" s="159"/>
    </row>
    <row r="10888" spans="20:21">
      <c r="T10888" s="159"/>
      <c r="U10888" s="159"/>
    </row>
    <row r="10889" spans="20:21">
      <c r="T10889" s="159"/>
      <c r="U10889" s="159"/>
    </row>
    <row r="10890" spans="20:21">
      <c r="T10890" s="159"/>
      <c r="U10890" s="159"/>
    </row>
    <row r="10891" spans="20:21">
      <c r="T10891" s="159"/>
      <c r="U10891" s="159"/>
    </row>
    <row r="10892" spans="20:21">
      <c r="T10892" s="159"/>
      <c r="U10892" s="159"/>
    </row>
    <row r="10893" spans="20:21">
      <c r="T10893" s="159"/>
      <c r="U10893" s="159"/>
    </row>
    <row r="10894" spans="20:21">
      <c r="T10894" s="159"/>
      <c r="U10894" s="159"/>
    </row>
    <row r="10895" spans="20:21">
      <c r="T10895" s="159"/>
      <c r="U10895" s="159"/>
    </row>
    <row r="10896" spans="20:21">
      <c r="T10896" s="159"/>
      <c r="U10896" s="159"/>
    </row>
    <row r="10897" spans="20:21">
      <c r="T10897" s="159"/>
      <c r="U10897" s="159"/>
    </row>
    <row r="10898" spans="20:21">
      <c r="T10898" s="159"/>
      <c r="U10898" s="159"/>
    </row>
    <row r="10899" spans="20:21">
      <c r="T10899" s="159"/>
      <c r="U10899" s="159"/>
    </row>
    <row r="10900" spans="20:21">
      <c r="T10900" s="159"/>
      <c r="U10900" s="159"/>
    </row>
    <row r="10901" spans="20:21">
      <c r="T10901" s="159"/>
      <c r="U10901" s="159"/>
    </row>
    <row r="10902" spans="20:21">
      <c r="T10902" s="159"/>
      <c r="U10902" s="159"/>
    </row>
    <row r="10903" spans="20:21">
      <c r="T10903" s="159"/>
      <c r="U10903" s="159"/>
    </row>
    <row r="10904" spans="20:21">
      <c r="T10904" s="159"/>
      <c r="U10904" s="159"/>
    </row>
    <row r="10905" spans="20:21">
      <c r="T10905" s="159"/>
      <c r="U10905" s="159"/>
    </row>
    <row r="10906" spans="20:21">
      <c r="T10906" s="159"/>
      <c r="U10906" s="159"/>
    </row>
    <row r="10907" spans="20:21">
      <c r="T10907" s="159"/>
      <c r="U10907" s="159"/>
    </row>
    <row r="10908" spans="20:21">
      <c r="T10908" s="159"/>
      <c r="U10908" s="159"/>
    </row>
    <row r="10909" spans="20:21">
      <c r="T10909" s="159"/>
      <c r="U10909" s="159"/>
    </row>
    <row r="10910" spans="20:21">
      <c r="T10910" s="159"/>
      <c r="U10910" s="159"/>
    </row>
    <row r="10911" spans="20:21">
      <c r="T10911" s="159"/>
      <c r="U10911" s="159"/>
    </row>
    <row r="10912" spans="20:21">
      <c r="T10912" s="159"/>
      <c r="U10912" s="159"/>
    </row>
    <row r="10913" spans="20:21">
      <c r="T10913" s="159"/>
      <c r="U10913" s="159"/>
    </row>
    <row r="10914" spans="20:21">
      <c r="T10914" s="159"/>
      <c r="U10914" s="159"/>
    </row>
    <row r="10915" spans="20:21">
      <c r="T10915" s="159"/>
      <c r="U10915" s="159"/>
    </row>
    <row r="10916" spans="20:21">
      <c r="T10916" s="159"/>
      <c r="U10916" s="159"/>
    </row>
    <row r="10917" spans="20:21">
      <c r="T10917" s="159"/>
      <c r="U10917" s="159"/>
    </row>
    <row r="10918" spans="20:21">
      <c r="T10918" s="159"/>
      <c r="U10918" s="159"/>
    </row>
    <row r="10919" spans="20:21">
      <c r="T10919" s="159"/>
      <c r="U10919" s="159"/>
    </row>
    <row r="10920" spans="20:21">
      <c r="T10920" s="159"/>
      <c r="U10920" s="159"/>
    </row>
    <row r="10921" spans="20:21">
      <c r="T10921" s="159"/>
      <c r="U10921" s="159"/>
    </row>
    <row r="10922" spans="20:21">
      <c r="T10922" s="159"/>
      <c r="U10922" s="159"/>
    </row>
    <row r="10923" spans="20:21">
      <c r="T10923" s="159"/>
      <c r="U10923" s="159"/>
    </row>
    <row r="10924" spans="20:21">
      <c r="T10924" s="159"/>
      <c r="U10924" s="159"/>
    </row>
    <row r="10925" spans="20:21">
      <c r="T10925" s="159"/>
      <c r="U10925" s="159"/>
    </row>
    <row r="10926" spans="20:21">
      <c r="T10926" s="159"/>
      <c r="U10926" s="159"/>
    </row>
    <row r="10927" spans="20:21">
      <c r="T10927" s="159"/>
      <c r="U10927" s="159"/>
    </row>
    <row r="10928" spans="20:21">
      <c r="T10928" s="159"/>
      <c r="U10928" s="159"/>
    </row>
    <row r="10929" spans="20:21">
      <c r="T10929" s="159"/>
      <c r="U10929" s="159"/>
    </row>
    <row r="10930" spans="20:21">
      <c r="T10930" s="159"/>
      <c r="U10930" s="159"/>
    </row>
    <row r="10931" spans="20:21">
      <c r="T10931" s="159"/>
      <c r="U10931" s="159"/>
    </row>
    <row r="10932" spans="20:21">
      <c r="T10932" s="159"/>
      <c r="U10932" s="159"/>
    </row>
    <row r="10933" spans="20:21">
      <c r="T10933" s="159"/>
      <c r="U10933" s="159"/>
    </row>
    <row r="10934" spans="20:21">
      <c r="T10934" s="159"/>
      <c r="U10934" s="159"/>
    </row>
    <row r="10935" spans="20:21">
      <c r="T10935" s="159"/>
      <c r="U10935" s="159"/>
    </row>
    <row r="10936" spans="20:21">
      <c r="T10936" s="159"/>
      <c r="U10936" s="159"/>
    </row>
    <row r="10937" spans="20:21">
      <c r="T10937" s="159"/>
      <c r="U10937" s="159"/>
    </row>
    <row r="10938" spans="20:21">
      <c r="T10938" s="159"/>
      <c r="U10938" s="159"/>
    </row>
    <row r="10939" spans="20:21">
      <c r="T10939" s="159"/>
      <c r="U10939" s="159"/>
    </row>
    <row r="10940" spans="20:21">
      <c r="T10940" s="159"/>
      <c r="U10940" s="159"/>
    </row>
    <row r="10941" spans="20:21">
      <c r="T10941" s="159"/>
      <c r="U10941" s="159"/>
    </row>
    <row r="10942" spans="20:21">
      <c r="T10942" s="159"/>
      <c r="U10942" s="159"/>
    </row>
    <row r="10943" spans="20:21">
      <c r="T10943" s="159"/>
      <c r="U10943" s="159"/>
    </row>
    <row r="10944" spans="20:21">
      <c r="T10944" s="159"/>
      <c r="U10944" s="159"/>
    </row>
    <row r="10945" spans="20:21">
      <c r="T10945" s="159"/>
      <c r="U10945" s="159"/>
    </row>
    <row r="10946" spans="20:21">
      <c r="T10946" s="159"/>
      <c r="U10946" s="159"/>
    </row>
    <row r="10947" spans="20:21">
      <c r="T10947" s="159"/>
      <c r="U10947" s="159"/>
    </row>
    <row r="10948" spans="20:21">
      <c r="T10948" s="159"/>
      <c r="U10948" s="159"/>
    </row>
    <row r="10949" spans="20:21">
      <c r="T10949" s="159"/>
      <c r="U10949" s="159"/>
    </row>
    <row r="10950" spans="20:21">
      <c r="T10950" s="159"/>
      <c r="U10950" s="159"/>
    </row>
    <row r="10951" spans="20:21">
      <c r="T10951" s="159"/>
      <c r="U10951" s="159"/>
    </row>
    <row r="10952" spans="20:21">
      <c r="T10952" s="159"/>
      <c r="U10952" s="159"/>
    </row>
    <row r="10953" spans="20:21">
      <c r="T10953" s="159"/>
      <c r="U10953" s="159"/>
    </row>
    <row r="10954" spans="20:21">
      <c r="T10954" s="159"/>
      <c r="U10954" s="159"/>
    </row>
    <row r="10955" spans="20:21">
      <c r="T10955" s="159"/>
      <c r="U10955" s="159"/>
    </row>
    <row r="10956" spans="20:21">
      <c r="T10956" s="159"/>
      <c r="U10956" s="159"/>
    </row>
    <row r="10957" spans="20:21">
      <c r="T10957" s="159"/>
      <c r="U10957" s="159"/>
    </row>
    <row r="10958" spans="20:21">
      <c r="T10958" s="159"/>
      <c r="U10958" s="159"/>
    </row>
    <row r="10959" spans="20:21">
      <c r="T10959" s="159"/>
      <c r="U10959" s="159"/>
    </row>
    <row r="10960" spans="20:21">
      <c r="T10960" s="159"/>
      <c r="U10960" s="159"/>
    </row>
    <row r="10961" spans="20:21">
      <c r="T10961" s="159"/>
      <c r="U10961" s="159"/>
    </row>
    <row r="10962" spans="20:21">
      <c r="T10962" s="159"/>
      <c r="U10962" s="159"/>
    </row>
    <row r="10963" spans="20:21">
      <c r="T10963" s="159"/>
      <c r="U10963" s="159"/>
    </row>
    <row r="10964" spans="20:21">
      <c r="T10964" s="159"/>
      <c r="U10964" s="159"/>
    </row>
    <row r="10965" spans="20:21">
      <c r="T10965" s="159"/>
      <c r="U10965" s="159"/>
    </row>
    <row r="10966" spans="20:21">
      <c r="T10966" s="159"/>
      <c r="U10966" s="159"/>
    </row>
    <row r="10967" spans="20:21">
      <c r="T10967" s="159"/>
      <c r="U10967" s="159"/>
    </row>
    <row r="10968" spans="20:21">
      <c r="T10968" s="159"/>
      <c r="U10968" s="159"/>
    </row>
    <row r="10969" spans="20:21">
      <c r="T10969" s="159"/>
      <c r="U10969" s="159"/>
    </row>
    <row r="10970" spans="20:21">
      <c r="T10970" s="159"/>
      <c r="U10970" s="159"/>
    </row>
    <row r="10971" spans="20:21">
      <c r="T10971" s="159"/>
      <c r="U10971" s="159"/>
    </row>
    <row r="10972" spans="20:21">
      <c r="T10972" s="159"/>
      <c r="U10972" s="159"/>
    </row>
    <row r="10973" spans="20:21">
      <c r="T10973" s="159"/>
      <c r="U10973" s="159"/>
    </row>
    <row r="10974" spans="20:21">
      <c r="T10974" s="159"/>
      <c r="U10974" s="159"/>
    </row>
    <row r="10975" spans="20:21">
      <c r="T10975" s="159"/>
      <c r="U10975" s="159"/>
    </row>
    <row r="10976" spans="20:21">
      <c r="T10976" s="159"/>
      <c r="U10976" s="159"/>
    </row>
    <row r="10977" spans="20:21">
      <c r="T10977" s="159"/>
      <c r="U10977" s="159"/>
    </row>
    <row r="10978" spans="20:21">
      <c r="T10978" s="159"/>
      <c r="U10978" s="159"/>
    </row>
    <row r="10979" spans="20:21">
      <c r="T10979" s="159"/>
      <c r="U10979" s="159"/>
    </row>
    <row r="10980" spans="20:21">
      <c r="T10980" s="159"/>
      <c r="U10980" s="159"/>
    </row>
    <row r="10981" spans="20:21">
      <c r="T10981" s="159"/>
      <c r="U10981" s="159"/>
    </row>
    <row r="10982" spans="20:21">
      <c r="T10982" s="159"/>
      <c r="U10982" s="159"/>
    </row>
    <row r="10983" spans="20:21">
      <c r="T10983" s="159"/>
      <c r="U10983" s="159"/>
    </row>
    <row r="10984" spans="20:21">
      <c r="T10984" s="159"/>
      <c r="U10984" s="159"/>
    </row>
    <row r="10985" spans="20:21">
      <c r="T10985" s="159"/>
      <c r="U10985" s="159"/>
    </row>
    <row r="10986" spans="20:21">
      <c r="T10986" s="159"/>
      <c r="U10986" s="159"/>
    </row>
    <row r="10987" spans="20:21">
      <c r="T10987" s="159"/>
      <c r="U10987" s="159"/>
    </row>
    <row r="10988" spans="20:21">
      <c r="T10988" s="159"/>
      <c r="U10988" s="159"/>
    </row>
    <row r="10989" spans="20:21">
      <c r="T10989" s="159"/>
      <c r="U10989" s="159"/>
    </row>
    <row r="10990" spans="20:21">
      <c r="T10990" s="159"/>
      <c r="U10990" s="159"/>
    </row>
    <row r="10991" spans="20:21">
      <c r="T10991" s="159"/>
      <c r="U10991" s="159"/>
    </row>
    <row r="10992" spans="20:21">
      <c r="T10992" s="159"/>
      <c r="U10992" s="159"/>
    </row>
    <row r="10993" spans="20:21">
      <c r="T10993" s="159"/>
      <c r="U10993" s="159"/>
    </row>
    <row r="10994" spans="20:21">
      <c r="T10994" s="159"/>
      <c r="U10994" s="159"/>
    </row>
    <row r="10995" spans="20:21">
      <c r="T10995" s="159"/>
      <c r="U10995" s="159"/>
    </row>
    <row r="10996" spans="20:21">
      <c r="T10996" s="159"/>
      <c r="U10996" s="159"/>
    </row>
    <row r="10997" spans="20:21">
      <c r="T10997" s="159"/>
      <c r="U10997" s="159"/>
    </row>
    <row r="10998" spans="20:21">
      <c r="T10998" s="159"/>
      <c r="U10998" s="159"/>
    </row>
    <row r="10999" spans="20:21">
      <c r="T10999" s="159"/>
      <c r="U10999" s="159"/>
    </row>
    <row r="11000" spans="20:21">
      <c r="T11000" s="159"/>
      <c r="U11000" s="159"/>
    </row>
    <row r="11001" spans="20:21">
      <c r="T11001" s="159"/>
      <c r="U11001" s="159"/>
    </row>
    <row r="11002" spans="20:21">
      <c r="T11002" s="159"/>
      <c r="U11002" s="159"/>
    </row>
    <row r="11003" spans="20:21">
      <c r="T11003" s="159"/>
      <c r="U11003" s="159"/>
    </row>
    <row r="11004" spans="20:21">
      <c r="T11004" s="159"/>
      <c r="U11004" s="159"/>
    </row>
    <row r="11005" spans="20:21">
      <c r="T11005" s="159"/>
      <c r="U11005" s="159"/>
    </row>
    <row r="11006" spans="20:21">
      <c r="T11006" s="159"/>
      <c r="U11006" s="159"/>
    </row>
    <row r="11007" spans="20:21">
      <c r="T11007" s="159"/>
      <c r="U11007" s="159"/>
    </row>
    <row r="11008" spans="20:21">
      <c r="T11008" s="159"/>
      <c r="U11008" s="159"/>
    </row>
    <row r="11009" spans="20:21">
      <c r="T11009" s="159"/>
      <c r="U11009" s="159"/>
    </row>
    <row r="11010" spans="20:21">
      <c r="T11010" s="159"/>
      <c r="U11010" s="159"/>
    </row>
    <row r="11011" spans="20:21">
      <c r="T11011" s="159"/>
      <c r="U11011" s="159"/>
    </row>
    <row r="11012" spans="20:21">
      <c r="T11012" s="159"/>
      <c r="U11012" s="159"/>
    </row>
    <row r="11013" spans="20:21">
      <c r="T11013" s="159"/>
      <c r="U11013" s="159"/>
    </row>
    <row r="11014" spans="20:21">
      <c r="T11014" s="159"/>
      <c r="U11014" s="159"/>
    </row>
    <row r="11015" spans="20:21">
      <c r="T11015" s="159"/>
      <c r="U11015" s="159"/>
    </row>
    <row r="11016" spans="20:21">
      <c r="T11016" s="159"/>
      <c r="U11016" s="159"/>
    </row>
    <row r="11017" spans="20:21">
      <c r="T11017" s="159"/>
      <c r="U11017" s="159"/>
    </row>
    <row r="11018" spans="20:21">
      <c r="T11018" s="159"/>
      <c r="U11018" s="159"/>
    </row>
    <row r="11019" spans="20:21">
      <c r="T11019" s="159"/>
      <c r="U11019" s="159"/>
    </row>
    <row r="11020" spans="20:21">
      <c r="T11020" s="159"/>
      <c r="U11020" s="159"/>
    </row>
    <row r="11021" spans="20:21">
      <c r="T11021" s="159"/>
      <c r="U11021" s="159"/>
    </row>
    <row r="11022" spans="20:21">
      <c r="T11022" s="159"/>
      <c r="U11022" s="159"/>
    </row>
    <row r="11023" spans="20:21">
      <c r="T11023" s="159"/>
      <c r="U11023" s="159"/>
    </row>
    <row r="11024" spans="20:21">
      <c r="T11024" s="159"/>
      <c r="U11024" s="159"/>
    </row>
    <row r="11025" spans="20:21">
      <c r="T11025" s="159"/>
      <c r="U11025" s="159"/>
    </row>
    <row r="11026" spans="20:21">
      <c r="T11026" s="159"/>
      <c r="U11026" s="159"/>
    </row>
    <row r="11027" spans="20:21">
      <c r="T11027" s="159"/>
      <c r="U11027" s="159"/>
    </row>
    <row r="11028" spans="20:21">
      <c r="T11028" s="159"/>
      <c r="U11028" s="159"/>
    </row>
    <row r="11029" spans="20:21">
      <c r="T11029" s="159"/>
      <c r="U11029" s="159"/>
    </row>
    <row r="11030" spans="20:21">
      <c r="T11030" s="159"/>
      <c r="U11030" s="159"/>
    </row>
    <row r="11031" spans="20:21">
      <c r="T11031" s="159"/>
      <c r="U11031" s="159"/>
    </row>
    <row r="11032" spans="20:21">
      <c r="T11032" s="159"/>
      <c r="U11032" s="159"/>
    </row>
    <row r="11033" spans="20:21">
      <c r="T11033" s="159"/>
      <c r="U11033" s="159"/>
    </row>
    <row r="11034" spans="20:21">
      <c r="T11034" s="159"/>
      <c r="U11034" s="159"/>
    </row>
    <row r="11035" spans="20:21">
      <c r="T11035" s="159"/>
      <c r="U11035" s="159"/>
    </row>
    <row r="11036" spans="20:21">
      <c r="T11036" s="159"/>
      <c r="U11036" s="159"/>
    </row>
    <row r="11037" spans="20:21">
      <c r="T11037" s="159"/>
      <c r="U11037" s="159"/>
    </row>
    <row r="11038" spans="20:21">
      <c r="T11038" s="159"/>
      <c r="U11038" s="159"/>
    </row>
    <row r="11039" spans="20:21">
      <c r="T11039" s="159"/>
      <c r="U11039" s="159"/>
    </row>
    <row r="11040" spans="20:21">
      <c r="T11040" s="159"/>
      <c r="U11040" s="159"/>
    </row>
    <row r="11041" spans="20:21">
      <c r="T11041" s="159"/>
      <c r="U11041" s="159"/>
    </row>
    <row r="11042" spans="20:21">
      <c r="T11042" s="159"/>
      <c r="U11042" s="159"/>
    </row>
    <row r="11043" spans="20:21">
      <c r="T11043" s="159"/>
      <c r="U11043" s="159"/>
    </row>
    <row r="11044" spans="20:21">
      <c r="T11044" s="159"/>
      <c r="U11044" s="159"/>
    </row>
    <row r="11045" spans="20:21">
      <c r="T11045" s="159"/>
      <c r="U11045" s="159"/>
    </row>
    <row r="11046" spans="20:21">
      <c r="T11046" s="159"/>
      <c r="U11046" s="159"/>
    </row>
    <row r="11047" spans="20:21">
      <c r="T11047" s="159"/>
      <c r="U11047" s="159"/>
    </row>
    <row r="11048" spans="20:21">
      <c r="T11048" s="159"/>
      <c r="U11048" s="159"/>
    </row>
    <row r="11049" spans="20:21">
      <c r="T11049" s="159"/>
      <c r="U11049" s="159"/>
    </row>
    <row r="11050" spans="20:21">
      <c r="T11050" s="159"/>
      <c r="U11050" s="159"/>
    </row>
    <row r="11051" spans="20:21">
      <c r="T11051" s="159"/>
      <c r="U11051" s="159"/>
    </row>
    <row r="11052" spans="20:21">
      <c r="T11052" s="159"/>
      <c r="U11052" s="159"/>
    </row>
    <row r="11053" spans="20:21">
      <c r="T11053" s="159"/>
      <c r="U11053" s="159"/>
    </row>
    <row r="11054" spans="20:21">
      <c r="T11054" s="159"/>
      <c r="U11054" s="159"/>
    </row>
    <row r="11055" spans="20:21">
      <c r="T11055" s="159"/>
      <c r="U11055" s="159"/>
    </row>
    <row r="11056" spans="20:21">
      <c r="T11056" s="159"/>
      <c r="U11056" s="159"/>
    </row>
    <row r="11057" spans="20:21">
      <c r="T11057" s="159"/>
      <c r="U11057" s="159"/>
    </row>
    <row r="11058" spans="20:21">
      <c r="T11058" s="159"/>
      <c r="U11058" s="159"/>
    </row>
    <row r="11059" spans="20:21">
      <c r="T11059" s="159"/>
      <c r="U11059" s="159"/>
    </row>
    <row r="11060" spans="20:21">
      <c r="T11060" s="159"/>
      <c r="U11060" s="159"/>
    </row>
    <row r="11061" spans="20:21">
      <c r="T11061" s="159"/>
      <c r="U11061" s="159"/>
    </row>
    <row r="11062" spans="20:21">
      <c r="T11062" s="159"/>
      <c r="U11062" s="159"/>
    </row>
    <row r="11063" spans="20:21">
      <c r="T11063" s="159"/>
      <c r="U11063" s="159"/>
    </row>
    <row r="11064" spans="20:21">
      <c r="T11064" s="159"/>
      <c r="U11064" s="159"/>
    </row>
    <row r="11065" spans="20:21">
      <c r="T11065" s="159"/>
      <c r="U11065" s="159"/>
    </row>
    <row r="11066" spans="20:21">
      <c r="T11066" s="159"/>
      <c r="U11066" s="159"/>
    </row>
    <row r="11067" spans="20:21">
      <c r="T11067" s="159"/>
      <c r="U11067" s="159"/>
    </row>
    <row r="11068" spans="20:21">
      <c r="T11068" s="159"/>
      <c r="U11068" s="159"/>
    </row>
    <row r="11069" spans="20:21">
      <c r="T11069" s="159"/>
      <c r="U11069" s="159"/>
    </row>
    <row r="11070" spans="20:21">
      <c r="T11070" s="159"/>
      <c r="U11070" s="159"/>
    </row>
    <row r="11071" spans="20:21">
      <c r="T11071" s="159"/>
      <c r="U11071" s="159"/>
    </row>
    <row r="11072" spans="20:21">
      <c r="T11072" s="159"/>
      <c r="U11072" s="159"/>
    </row>
    <row r="11073" spans="20:21">
      <c r="T11073" s="159"/>
      <c r="U11073" s="159"/>
    </row>
    <row r="11074" spans="20:21">
      <c r="T11074" s="159"/>
      <c r="U11074" s="159"/>
    </row>
    <row r="11075" spans="20:21">
      <c r="T11075" s="159"/>
      <c r="U11075" s="159"/>
    </row>
    <row r="11076" spans="20:21">
      <c r="T11076" s="159"/>
      <c r="U11076" s="159"/>
    </row>
    <row r="11077" spans="20:21">
      <c r="T11077" s="159"/>
      <c r="U11077" s="159"/>
    </row>
    <row r="11078" spans="20:21">
      <c r="T11078" s="159"/>
      <c r="U11078" s="159"/>
    </row>
    <row r="11079" spans="20:21">
      <c r="T11079" s="159"/>
      <c r="U11079" s="159"/>
    </row>
    <row r="11080" spans="20:21">
      <c r="T11080" s="159"/>
      <c r="U11080" s="159"/>
    </row>
    <row r="11081" spans="20:21">
      <c r="T11081" s="159"/>
      <c r="U11081" s="159"/>
    </row>
    <row r="11082" spans="20:21">
      <c r="T11082" s="159"/>
      <c r="U11082" s="159"/>
    </row>
    <row r="11083" spans="20:21">
      <c r="T11083" s="159"/>
      <c r="U11083" s="159"/>
    </row>
    <row r="11084" spans="20:21">
      <c r="T11084" s="159"/>
      <c r="U11084" s="159"/>
    </row>
    <row r="11085" spans="20:21">
      <c r="T11085" s="159"/>
      <c r="U11085" s="159"/>
    </row>
    <row r="11086" spans="20:21">
      <c r="T11086" s="159"/>
      <c r="U11086" s="159"/>
    </row>
    <row r="11087" spans="20:21">
      <c r="T11087" s="159"/>
      <c r="U11087" s="159"/>
    </row>
    <row r="11088" spans="20:21">
      <c r="T11088" s="159"/>
      <c r="U11088" s="159"/>
    </row>
    <row r="11089" spans="20:21">
      <c r="T11089" s="159"/>
      <c r="U11089" s="159"/>
    </row>
    <row r="11090" spans="20:21">
      <c r="T11090" s="159"/>
      <c r="U11090" s="159"/>
    </row>
    <row r="11091" spans="20:21">
      <c r="T11091" s="159"/>
      <c r="U11091" s="159"/>
    </row>
    <row r="11092" spans="20:21">
      <c r="T11092" s="159"/>
      <c r="U11092" s="159"/>
    </row>
    <row r="11093" spans="20:21">
      <c r="T11093" s="159"/>
      <c r="U11093" s="159"/>
    </row>
    <row r="11094" spans="20:21">
      <c r="T11094" s="159"/>
      <c r="U11094" s="159"/>
    </row>
    <row r="11095" spans="20:21">
      <c r="T11095" s="159"/>
      <c r="U11095" s="159"/>
    </row>
    <row r="11096" spans="20:21">
      <c r="T11096" s="159"/>
      <c r="U11096" s="159"/>
    </row>
    <row r="11097" spans="20:21">
      <c r="T11097" s="159"/>
      <c r="U11097" s="159"/>
    </row>
    <row r="11098" spans="20:21">
      <c r="T11098" s="159"/>
      <c r="U11098" s="159"/>
    </row>
    <row r="11099" spans="20:21">
      <c r="T11099" s="159"/>
      <c r="U11099" s="159"/>
    </row>
    <row r="11100" spans="20:21">
      <c r="T11100" s="159"/>
      <c r="U11100" s="159"/>
    </row>
    <row r="11101" spans="20:21">
      <c r="T11101" s="159"/>
      <c r="U11101" s="159"/>
    </row>
    <row r="11102" spans="20:21">
      <c r="T11102" s="159"/>
      <c r="U11102" s="159"/>
    </row>
    <row r="11103" spans="20:21">
      <c r="T11103" s="159"/>
      <c r="U11103" s="159"/>
    </row>
    <row r="11104" spans="20:21">
      <c r="T11104" s="159"/>
      <c r="U11104" s="159"/>
    </row>
    <row r="11105" spans="20:21">
      <c r="T11105" s="159"/>
      <c r="U11105" s="159"/>
    </row>
    <row r="11106" spans="20:21">
      <c r="T11106" s="159"/>
      <c r="U11106" s="159"/>
    </row>
    <row r="11107" spans="20:21">
      <c r="T11107" s="159"/>
      <c r="U11107" s="159"/>
    </row>
    <row r="11108" spans="20:21">
      <c r="T11108" s="159"/>
      <c r="U11108" s="159"/>
    </row>
    <row r="11109" spans="20:21">
      <c r="T11109" s="159"/>
      <c r="U11109" s="159"/>
    </row>
    <row r="11110" spans="20:21">
      <c r="T11110" s="159"/>
      <c r="U11110" s="159"/>
    </row>
    <row r="11111" spans="20:21">
      <c r="T11111" s="159"/>
      <c r="U11111" s="159"/>
    </row>
    <row r="11112" spans="20:21">
      <c r="T11112" s="159"/>
      <c r="U11112" s="159"/>
    </row>
    <row r="11113" spans="20:21">
      <c r="T11113" s="159"/>
      <c r="U11113" s="159"/>
    </row>
    <row r="11114" spans="20:21">
      <c r="T11114" s="159"/>
      <c r="U11114" s="159"/>
    </row>
    <row r="11115" spans="20:21">
      <c r="T11115" s="159"/>
      <c r="U11115" s="159"/>
    </row>
    <row r="11116" spans="20:21">
      <c r="T11116" s="159"/>
      <c r="U11116" s="159"/>
    </row>
    <row r="11117" spans="20:21">
      <c r="T11117" s="159"/>
      <c r="U11117" s="159"/>
    </row>
    <row r="11118" spans="20:21">
      <c r="T11118" s="159"/>
      <c r="U11118" s="159"/>
    </row>
    <row r="11119" spans="20:21">
      <c r="T11119" s="159"/>
      <c r="U11119" s="159"/>
    </row>
    <row r="11120" spans="20:21">
      <c r="T11120" s="159"/>
      <c r="U11120" s="159"/>
    </row>
    <row r="11121" spans="20:21">
      <c r="T11121" s="159"/>
      <c r="U11121" s="159"/>
    </row>
    <row r="11122" spans="20:21">
      <c r="T11122" s="159"/>
      <c r="U11122" s="159"/>
    </row>
    <row r="11123" spans="20:21">
      <c r="T11123" s="159"/>
      <c r="U11123" s="159"/>
    </row>
    <row r="11124" spans="20:21">
      <c r="T11124" s="159"/>
      <c r="U11124" s="159"/>
    </row>
    <row r="11125" spans="20:21">
      <c r="T11125" s="159"/>
      <c r="U11125" s="159"/>
    </row>
    <row r="11126" spans="20:21">
      <c r="T11126" s="159"/>
      <c r="U11126" s="159"/>
    </row>
    <row r="11127" spans="20:21">
      <c r="T11127" s="159"/>
      <c r="U11127" s="159"/>
    </row>
    <row r="11128" spans="20:21">
      <c r="T11128" s="159"/>
      <c r="U11128" s="159"/>
    </row>
    <row r="11129" spans="20:21">
      <c r="T11129" s="159"/>
      <c r="U11129" s="159"/>
    </row>
    <row r="11130" spans="20:21">
      <c r="T11130" s="159"/>
      <c r="U11130" s="159"/>
    </row>
    <row r="11131" spans="20:21">
      <c r="T11131" s="159"/>
      <c r="U11131" s="159"/>
    </row>
    <row r="11132" spans="20:21">
      <c r="T11132" s="159"/>
      <c r="U11132" s="159"/>
    </row>
    <row r="11133" spans="20:21">
      <c r="T11133" s="159"/>
      <c r="U11133" s="159"/>
    </row>
    <row r="11134" spans="20:21">
      <c r="T11134" s="159"/>
      <c r="U11134" s="159"/>
    </row>
    <row r="11135" spans="20:21">
      <c r="T11135" s="159"/>
      <c r="U11135" s="159"/>
    </row>
    <row r="11136" spans="20:21">
      <c r="T11136" s="159"/>
      <c r="U11136" s="159"/>
    </row>
    <row r="11137" spans="20:21">
      <c r="T11137" s="159"/>
      <c r="U11137" s="159"/>
    </row>
    <row r="11138" spans="20:21">
      <c r="T11138" s="159"/>
      <c r="U11138" s="159"/>
    </row>
    <row r="11139" spans="20:21">
      <c r="T11139" s="159"/>
      <c r="U11139" s="159"/>
    </row>
    <row r="11140" spans="20:21">
      <c r="T11140" s="159"/>
      <c r="U11140" s="159"/>
    </row>
    <row r="11141" spans="20:21">
      <c r="T11141" s="159"/>
      <c r="U11141" s="159"/>
    </row>
    <row r="11142" spans="20:21">
      <c r="T11142" s="159"/>
      <c r="U11142" s="159"/>
    </row>
    <row r="11143" spans="20:21">
      <c r="T11143" s="159"/>
      <c r="U11143" s="159"/>
    </row>
    <row r="11144" spans="20:21">
      <c r="T11144" s="159"/>
      <c r="U11144" s="159"/>
    </row>
    <row r="11145" spans="20:21">
      <c r="T11145" s="159"/>
      <c r="U11145" s="159"/>
    </row>
    <row r="11146" spans="20:21">
      <c r="T11146" s="159"/>
      <c r="U11146" s="159"/>
    </row>
    <row r="11147" spans="20:21">
      <c r="T11147" s="159"/>
      <c r="U11147" s="159"/>
    </row>
    <row r="11148" spans="20:21">
      <c r="T11148" s="159"/>
      <c r="U11148" s="159"/>
    </row>
    <row r="11149" spans="20:21">
      <c r="T11149" s="159"/>
      <c r="U11149" s="159"/>
    </row>
    <row r="11150" spans="20:21">
      <c r="T11150" s="159"/>
      <c r="U11150" s="159"/>
    </row>
    <row r="11151" spans="20:21">
      <c r="T11151" s="159"/>
      <c r="U11151" s="159"/>
    </row>
    <row r="11152" spans="20:21">
      <c r="T11152" s="159"/>
      <c r="U11152" s="159"/>
    </row>
    <row r="11153" spans="20:21">
      <c r="T11153" s="159"/>
      <c r="U11153" s="159"/>
    </row>
    <row r="11154" spans="20:21">
      <c r="T11154" s="159"/>
      <c r="U11154" s="159"/>
    </row>
    <row r="11155" spans="20:21">
      <c r="T11155" s="159"/>
      <c r="U11155" s="159"/>
    </row>
    <row r="11156" spans="20:21">
      <c r="T11156" s="159"/>
      <c r="U11156" s="159"/>
    </row>
    <row r="11157" spans="20:21">
      <c r="T11157" s="159"/>
      <c r="U11157" s="159"/>
    </row>
    <row r="11158" spans="20:21">
      <c r="T11158" s="159"/>
      <c r="U11158" s="159"/>
    </row>
    <row r="11159" spans="20:21">
      <c r="T11159" s="159"/>
      <c r="U11159" s="159"/>
    </row>
    <row r="11160" spans="20:21">
      <c r="T11160" s="159"/>
      <c r="U11160" s="159"/>
    </row>
    <row r="11161" spans="20:21">
      <c r="T11161" s="159"/>
      <c r="U11161" s="159"/>
    </row>
    <row r="11162" spans="20:21">
      <c r="T11162" s="159"/>
      <c r="U11162" s="159"/>
    </row>
    <row r="11163" spans="20:21">
      <c r="T11163" s="159"/>
      <c r="U11163" s="159"/>
    </row>
    <row r="11164" spans="20:21">
      <c r="T11164" s="159"/>
      <c r="U11164" s="159"/>
    </row>
    <row r="11165" spans="20:21">
      <c r="T11165" s="159"/>
      <c r="U11165" s="159"/>
    </row>
    <row r="11166" spans="20:21">
      <c r="T11166" s="159"/>
      <c r="U11166" s="159"/>
    </row>
    <row r="11167" spans="20:21">
      <c r="T11167" s="159"/>
      <c r="U11167" s="159"/>
    </row>
    <row r="11168" spans="20:21">
      <c r="T11168" s="159"/>
      <c r="U11168" s="159"/>
    </row>
    <row r="11169" spans="20:21">
      <c r="T11169" s="159"/>
      <c r="U11169" s="159"/>
    </row>
    <row r="11170" spans="20:21">
      <c r="T11170" s="159"/>
      <c r="U11170" s="159"/>
    </row>
    <row r="11171" spans="20:21">
      <c r="T11171" s="159"/>
      <c r="U11171" s="159"/>
    </row>
    <row r="11172" spans="20:21">
      <c r="T11172" s="159"/>
      <c r="U11172" s="159"/>
    </row>
    <row r="11173" spans="20:21">
      <c r="T11173" s="159"/>
      <c r="U11173" s="159"/>
    </row>
    <row r="11174" spans="20:21">
      <c r="T11174" s="159"/>
      <c r="U11174" s="159"/>
    </row>
    <row r="11175" spans="20:21">
      <c r="T11175" s="159"/>
      <c r="U11175" s="159"/>
    </row>
    <row r="11176" spans="20:21">
      <c r="T11176" s="159"/>
      <c r="U11176" s="159"/>
    </row>
    <row r="11177" spans="20:21">
      <c r="T11177" s="159"/>
      <c r="U11177" s="159"/>
    </row>
    <row r="11178" spans="20:21">
      <c r="T11178" s="159"/>
      <c r="U11178" s="159"/>
    </row>
    <row r="11179" spans="20:21">
      <c r="T11179" s="159"/>
      <c r="U11179" s="159"/>
    </row>
    <row r="11180" spans="20:21">
      <c r="T11180" s="159"/>
      <c r="U11180" s="159"/>
    </row>
    <row r="11181" spans="20:21">
      <c r="T11181" s="159"/>
      <c r="U11181" s="159"/>
    </row>
    <row r="11182" spans="20:21">
      <c r="T11182" s="159"/>
      <c r="U11182" s="159"/>
    </row>
    <row r="11183" spans="20:21">
      <c r="T11183" s="159"/>
      <c r="U11183" s="159"/>
    </row>
    <row r="11184" spans="20:21">
      <c r="T11184" s="159"/>
      <c r="U11184" s="159"/>
    </row>
    <row r="11185" spans="20:21">
      <c r="T11185" s="159"/>
      <c r="U11185" s="159"/>
    </row>
    <row r="11186" spans="20:21">
      <c r="T11186" s="159"/>
      <c r="U11186" s="159"/>
    </row>
    <row r="11187" spans="20:21">
      <c r="T11187" s="159"/>
      <c r="U11187" s="159"/>
    </row>
    <row r="11188" spans="20:21">
      <c r="T11188" s="159"/>
      <c r="U11188" s="159"/>
    </row>
    <row r="11189" spans="20:21">
      <c r="T11189" s="159"/>
      <c r="U11189" s="159"/>
    </row>
    <row r="11190" spans="20:21">
      <c r="T11190" s="159"/>
      <c r="U11190" s="159"/>
    </row>
    <row r="11191" spans="20:21">
      <c r="T11191" s="159"/>
      <c r="U11191" s="159"/>
    </row>
    <row r="11192" spans="20:21">
      <c r="T11192" s="159"/>
      <c r="U11192" s="159"/>
    </row>
    <row r="11193" spans="20:21">
      <c r="T11193" s="159"/>
      <c r="U11193" s="159"/>
    </row>
    <row r="11194" spans="20:21">
      <c r="T11194" s="159"/>
      <c r="U11194" s="159"/>
    </row>
    <row r="11195" spans="20:21">
      <c r="T11195" s="159"/>
      <c r="U11195" s="159"/>
    </row>
    <row r="11196" spans="20:21">
      <c r="T11196" s="159"/>
      <c r="U11196" s="159"/>
    </row>
    <row r="11197" spans="20:21">
      <c r="T11197" s="159"/>
      <c r="U11197" s="159"/>
    </row>
    <row r="11198" spans="20:21">
      <c r="T11198" s="159"/>
      <c r="U11198" s="159"/>
    </row>
    <row r="11199" spans="20:21">
      <c r="T11199" s="159"/>
      <c r="U11199" s="159"/>
    </row>
    <row r="11200" spans="20:21">
      <c r="T11200" s="159"/>
      <c r="U11200" s="159"/>
    </row>
    <row r="11201" spans="20:21">
      <c r="T11201" s="159"/>
      <c r="U11201" s="159"/>
    </row>
    <row r="11202" spans="20:21">
      <c r="T11202" s="159"/>
      <c r="U11202" s="159"/>
    </row>
    <row r="11203" spans="20:21">
      <c r="T11203" s="159"/>
      <c r="U11203" s="159"/>
    </row>
    <row r="11204" spans="20:21">
      <c r="T11204" s="159"/>
      <c r="U11204" s="159"/>
    </row>
    <row r="11205" spans="20:21">
      <c r="T11205" s="159"/>
      <c r="U11205" s="159"/>
    </row>
    <row r="11206" spans="20:21">
      <c r="T11206" s="159"/>
      <c r="U11206" s="159"/>
    </row>
    <row r="11207" spans="20:21">
      <c r="T11207" s="159"/>
      <c r="U11207" s="159"/>
    </row>
    <row r="11208" spans="20:21">
      <c r="T11208" s="159"/>
      <c r="U11208" s="159"/>
    </row>
    <row r="11209" spans="20:21">
      <c r="T11209" s="159"/>
      <c r="U11209" s="159"/>
    </row>
    <row r="11210" spans="20:21">
      <c r="T11210" s="159"/>
      <c r="U11210" s="159"/>
    </row>
    <row r="11211" spans="20:21">
      <c r="T11211" s="159"/>
      <c r="U11211" s="159"/>
    </row>
    <row r="11212" spans="20:21">
      <c r="T11212" s="159"/>
      <c r="U11212" s="159"/>
    </row>
    <row r="11213" spans="20:21">
      <c r="T11213" s="159"/>
      <c r="U11213" s="159"/>
    </row>
    <row r="11214" spans="20:21">
      <c r="T11214" s="159"/>
      <c r="U11214" s="159"/>
    </row>
    <row r="11215" spans="20:21">
      <c r="T11215" s="159"/>
      <c r="U11215" s="159"/>
    </row>
    <row r="11216" spans="20:21">
      <c r="T11216" s="159"/>
      <c r="U11216" s="159"/>
    </row>
    <row r="11217" spans="20:21">
      <c r="T11217" s="159"/>
      <c r="U11217" s="159"/>
    </row>
    <row r="11218" spans="20:21">
      <c r="T11218" s="159"/>
      <c r="U11218" s="159"/>
    </row>
    <row r="11219" spans="20:21">
      <c r="T11219" s="159"/>
      <c r="U11219" s="159"/>
    </row>
    <row r="11220" spans="20:21">
      <c r="T11220" s="159"/>
      <c r="U11220" s="159"/>
    </row>
    <row r="11221" spans="20:21">
      <c r="T11221" s="159"/>
      <c r="U11221" s="159"/>
    </row>
    <row r="11222" spans="20:21">
      <c r="T11222" s="159"/>
      <c r="U11222" s="159"/>
    </row>
    <row r="11223" spans="20:21">
      <c r="T11223" s="159"/>
      <c r="U11223" s="159"/>
    </row>
    <row r="11224" spans="20:21">
      <c r="T11224" s="159"/>
      <c r="U11224" s="159"/>
    </row>
    <row r="11225" spans="20:21">
      <c r="T11225" s="159"/>
      <c r="U11225" s="159"/>
    </row>
    <row r="11226" spans="20:21">
      <c r="T11226" s="159"/>
      <c r="U11226" s="159"/>
    </row>
    <row r="11227" spans="20:21">
      <c r="T11227" s="159"/>
      <c r="U11227" s="159"/>
    </row>
    <row r="11228" spans="20:21">
      <c r="T11228" s="159"/>
      <c r="U11228" s="159"/>
    </row>
    <row r="11229" spans="20:21">
      <c r="T11229" s="159"/>
      <c r="U11229" s="159"/>
    </row>
    <row r="11230" spans="20:21">
      <c r="T11230" s="159"/>
      <c r="U11230" s="159"/>
    </row>
    <row r="11231" spans="20:21">
      <c r="T11231" s="159"/>
      <c r="U11231" s="159"/>
    </row>
    <row r="11232" spans="20:21">
      <c r="T11232" s="159"/>
      <c r="U11232" s="159"/>
    </row>
    <row r="11233" spans="20:21">
      <c r="T11233" s="159"/>
      <c r="U11233" s="159"/>
    </row>
    <row r="11234" spans="20:21">
      <c r="T11234" s="159"/>
      <c r="U11234" s="159"/>
    </row>
    <row r="11235" spans="20:21">
      <c r="T11235" s="159"/>
      <c r="U11235" s="159"/>
    </row>
    <row r="11236" spans="20:21">
      <c r="T11236" s="159"/>
      <c r="U11236" s="159"/>
    </row>
    <row r="11237" spans="20:21">
      <c r="T11237" s="159"/>
      <c r="U11237" s="159"/>
    </row>
    <row r="11238" spans="20:21">
      <c r="T11238" s="159"/>
      <c r="U11238" s="159"/>
    </row>
    <row r="11239" spans="20:21">
      <c r="T11239" s="159"/>
      <c r="U11239" s="159"/>
    </row>
    <row r="11240" spans="20:21">
      <c r="T11240" s="159"/>
      <c r="U11240" s="159"/>
    </row>
    <row r="11241" spans="20:21">
      <c r="T11241" s="159"/>
      <c r="U11241" s="159"/>
    </row>
    <row r="11242" spans="20:21">
      <c r="T11242" s="159"/>
      <c r="U11242" s="159"/>
    </row>
    <row r="11243" spans="20:21">
      <c r="T11243" s="159"/>
      <c r="U11243" s="159"/>
    </row>
    <row r="11244" spans="20:21">
      <c r="T11244" s="159"/>
      <c r="U11244" s="159"/>
    </row>
    <row r="11245" spans="20:21">
      <c r="T11245" s="159"/>
      <c r="U11245" s="159"/>
    </row>
    <row r="11246" spans="20:21">
      <c r="T11246" s="159"/>
      <c r="U11246" s="159"/>
    </row>
    <row r="11247" spans="20:21">
      <c r="T11247" s="159"/>
      <c r="U11247" s="159"/>
    </row>
    <row r="11248" spans="20:21">
      <c r="T11248" s="159"/>
      <c r="U11248" s="159"/>
    </row>
    <row r="11249" spans="20:21">
      <c r="T11249" s="159"/>
      <c r="U11249" s="159"/>
    </row>
    <row r="11250" spans="20:21">
      <c r="T11250" s="159"/>
      <c r="U11250" s="159"/>
    </row>
    <row r="11251" spans="20:21">
      <c r="T11251" s="159"/>
      <c r="U11251" s="159"/>
    </row>
    <row r="11252" spans="20:21">
      <c r="T11252" s="159"/>
      <c r="U11252" s="159"/>
    </row>
    <row r="11253" spans="20:21">
      <c r="T11253" s="159"/>
      <c r="U11253" s="159"/>
    </row>
    <row r="11254" spans="20:21">
      <c r="T11254" s="159"/>
      <c r="U11254" s="159"/>
    </row>
    <row r="11255" spans="20:21">
      <c r="T11255" s="159"/>
      <c r="U11255" s="159"/>
    </row>
    <row r="11256" spans="20:21">
      <c r="T11256" s="159"/>
      <c r="U11256" s="159"/>
    </row>
    <row r="11257" spans="20:21">
      <c r="T11257" s="159"/>
      <c r="U11257" s="159"/>
    </row>
    <row r="11258" spans="20:21">
      <c r="T11258" s="159"/>
      <c r="U11258" s="159"/>
    </row>
    <row r="11259" spans="20:21">
      <c r="T11259" s="159"/>
      <c r="U11259" s="159"/>
    </row>
    <row r="11260" spans="20:21">
      <c r="T11260" s="159"/>
      <c r="U11260" s="159"/>
    </row>
    <row r="11261" spans="20:21">
      <c r="T11261" s="159"/>
      <c r="U11261" s="159"/>
    </row>
    <row r="11262" spans="20:21">
      <c r="T11262" s="159"/>
      <c r="U11262" s="159"/>
    </row>
    <row r="11263" spans="20:21">
      <c r="T11263" s="159"/>
      <c r="U11263" s="159"/>
    </row>
    <row r="11264" spans="20:21">
      <c r="T11264" s="159"/>
      <c r="U11264" s="159"/>
    </row>
    <row r="11265" spans="20:21">
      <c r="T11265" s="159"/>
      <c r="U11265" s="159"/>
    </row>
    <row r="11266" spans="20:21">
      <c r="T11266" s="159"/>
      <c r="U11266" s="159"/>
    </row>
    <row r="11267" spans="20:21">
      <c r="T11267" s="159"/>
      <c r="U11267" s="159"/>
    </row>
    <row r="11268" spans="20:21">
      <c r="T11268" s="159"/>
      <c r="U11268" s="159"/>
    </row>
    <row r="11269" spans="20:21">
      <c r="T11269" s="159"/>
      <c r="U11269" s="159"/>
    </row>
    <row r="11270" spans="20:21">
      <c r="T11270" s="159"/>
      <c r="U11270" s="159"/>
    </row>
    <row r="11271" spans="20:21">
      <c r="T11271" s="159"/>
      <c r="U11271" s="159"/>
    </row>
    <row r="11272" spans="20:21">
      <c r="T11272" s="159"/>
      <c r="U11272" s="159"/>
    </row>
    <row r="11273" spans="20:21">
      <c r="T11273" s="159"/>
      <c r="U11273" s="159"/>
    </row>
    <row r="11274" spans="20:21">
      <c r="T11274" s="159"/>
      <c r="U11274" s="159"/>
    </row>
    <row r="11275" spans="20:21">
      <c r="T11275" s="159"/>
      <c r="U11275" s="159"/>
    </row>
    <row r="11276" spans="20:21">
      <c r="T11276" s="159"/>
      <c r="U11276" s="159"/>
    </row>
    <row r="11277" spans="20:21">
      <c r="T11277" s="159"/>
      <c r="U11277" s="159"/>
    </row>
    <row r="11278" spans="20:21">
      <c r="T11278" s="159"/>
      <c r="U11278" s="159"/>
    </row>
    <row r="11279" spans="20:21">
      <c r="T11279" s="159"/>
      <c r="U11279" s="159"/>
    </row>
    <row r="11280" spans="20:21">
      <c r="T11280" s="159"/>
      <c r="U11280" s="159"/>
    </row>
    <row r="11281" spans="20:21">
      <c r="T11281" s="159"/>
      <c r="U11281" s="159"/>
    </row>
    <row r="11282" spans="20:21">
      <c r="T11282" s="159"/>
      <c r="U11282" s="159"/>
    </row>
    <row r="11283" spans="20:21">
      <c r="T11283" s="159"/>
      <c r="U11283" s="159"/>
    </row>
    <row r="11284" spans="20:21">
      <c r="T11284" s="159"/>
      <c r="U11284" s="159"/>
    </row>
    <row r="11285" spans="20:21">
      <c r="T11285" s="159"/>
      <c r="U11285" s="159"/>
    </row>
    <row r="11286" spans="20:21">
      <c r="T11286" s="159"/>
      <c r="U11286" s="159"/>
    </row>
    <row r="11287" spans="20:21">
      <c r="T11287" s="159"/>
      <c r="U11287" s="159"/>
    </row>
    <row r="11288" spans="20:21">
      <c r="T11288" s="159"/>
      <c r="U11288" s="159"/>
    </row>
    <row r="11289" spans="20:21">
      <c r="T11289" s="159"/>
      <c r="U11289" s="159"/>
    </row>
    <row r="11290" spans="20:21">
      <c r="T11290" s="159"/>
      <c r="U11290" s="159"/>
    </row>
    <row r="11291" spans="20:21">
      <c r="T11291" s="159"/>
      <c r="U11291" s="159"/>
    </row>
    <row r="11292" spans="20:21">
      <c r="T11292" s="159"/>
      <c r="U11292" s="159"/>
    </row>
    <row r="11293" spans="20:21">
      <c r="T11293" s="159"/>
      <c r="U11293" s="159"/>
    </row>
    <row r="11294" spans="20:21">
      <c r="T11294" s="159"/>
      <c r="U11294" s="159"/>
    </row>
    <row r="11295" spans="20:21">
      <c r="T11295" s="159"/>
      <c r="U11295" s="159"/>
    </row>
    <row r="11296" spans="20:21">
      <c r="T11296" s="159"/>
      <c r="U11296" s="159"/>
    </row>
    <row r="11297" spans="20:21">
      <c r="T11297" s="159"/>
      <c r="U11297" s="159"/>
    </row>
    <row r="11298" spans="20:21">
      <c r="T11298" s="159"/>
      <c r="U11298" s="159"/>
    </row>
    <row r="11299" spans="20:21">
      <c r="T11299" s="159"/>
      <c r="U11299" s="159"/>
    </row>
    <row r="11300" spans="20:21">
      <c r="T11300" s="159"/>
      <c r="U11300" s="159"/>
    </row>
    <row r="11301" spans="20:21">
      <c r="T11301" s="159"/>
      <c r="U11301" s="159"/>
    </row>
    <row r="11302" spans="20:21">
      <c r="T11302" s="159"/>
      <c r="U11302" s="159"/>
    </row>
    <row r="11303" spans="20:21">
      <c r="T11303" s="159"/>
      <c r="U11303" s="159"/>
    </row>
    <row r="11304" spans="20:21">
      <c r="T11304" s="159"/>
      <c r="U11304" s="159"/>
    </row>
    <row r="11305" spans="20:21">
      <c r="T11305" s="159"/>
      <c r="U11305" s="159"/>
    </row>
    <row r="11306" spans="20:21">
      <c r="T11306" s="159"/>
      <c r="U11306" s="159"/>
    </row>
    <row r="11307" spans="20:21">
      <c r="T11307" s="159"/>
      <c r="U11307" s="159"/>
    </row>
    <row r="11308" spans="20:21">
      <c r="T11308" s="159"/>
      <c r="U11308" s="159"/>
    </row>
    <row r="11309" spans="20:21">
      <c r="T11309" s="159"/>
      <c r="U11309" s="159"/>
    </row>
    <row r="11310" spans="20:21">
      <c r="T11310" s="159"/>
      <c r="U11310" s="159"/>
    </row>
    <row r="11311" spans="20:21">
      <c r="T11311" s="159"/>
      <c r="U11311" s="159"/>
    </row>
    <row r="11312" spans="20:21">
      <c r="T11312" s="159"/>
      <c r="U11312" s="159"/>
    </row>
    <row r="11313" spans="20:21">
      <c r="T11313" s="159"/>
      <c r="U11313" s="159"/>
    </row>
    <row r="11314" spans="20:21">
      <c r="T11314" s="159"/>
      <c r="U11314" s="159"/>
    </row>
    <row r="11315" spans="20:21">
      <c r="T11315" s="159"/>
      <c r="U11315" s="159"/>
    </row>
    <row r="11316" spans="20:21">
      <c r="T11316" s="159"/>
      <c r="U11316" s="159"/>
    </row>
    <row r="11317" spans="20:21">
      <c r="T11317" s="159"/>
      <c r="U11317" s="159"/>
    </row>
    <row r="11318" spans="20:21">
      <c r="T11318" s="159"/>
      <c r="U11318" s="159"/>
    </row>
    <row r="11319" spans="20:21">
      <c r="T11319" s="159"/>
      <c r="U11319" s="159"/>
    </row>
    <row r="11320" spans="20:21">
      <c r="T11320" s="159"/>
      <c r="U11320" s="159"/>
    </row>
    <row r="11321" spans="20:21">
      <c r="T11321" s="159"/>
      <c r="U11321" s="159"/>
    </row>
    <row r="11322" spans="20:21">
      <c r="T11322" s="159"/>
      <c r="U11322" s="159"/>
    </row>
    <row r="11323" spans="20:21">
      <c r="T11323" s="159"/>
      <c r="U11323" s="159"/>
    </row>
    <row r="11324" spans="20:21">
      <c r="T11324" s="159"/>
      <c r="U11324" s="159"/>
    </row>
    <row r="11325" spans="20:21">
      <c r="T11325" s="159"/>
      <c r="U11325" s="159"/>
    </row>
    <row r="11326" spans="20:21">
      <c r="T11326" s="159"/>
      <c r="U11326" s="159"/>
    </row>
    <row r="11327" spans="20:21">
      <c r="T11327" s="159"/>
      <c r="U11327" s="159"/>
    </row>
    <row r="11328" spans="20:21">
      <c r="T11328" s="159"/>
      <c r="U11328" s="159"/>
    </row>
    <row r="11329" spans="20:21">
      <c r="T11329" s="159"/>
      <c r="U11329" s="159"/>
    </row>
    <row r="11330" spans="20:21">
      <c r="T11330" s="159"/>
      <c r="U11330" s="159"/>
    </row>
    <row r="11331" spans="20:21">
      <c r="T11331" s="159"/>
      <c r="U11331" s="159"/>
    </row>
    <row r="11332" spans="20:21">
      <c r="T11332" s="159"/>
      <c r="U11332" s="159"/>
    </row>
    <row r="11333" spans="20:21">
      <c r="T11333" s="159"/>
      <c r="U11333" s="159"/>
    </row>
    <row r="11334" spans="20:21">
      <c r="T11334" s="159"/>
      <c r="U11334" s="159"/>
    </row>
    <row r="11335" spans="20:21">
      <c r="T11335" s="159"/>
      <c r="U11335" s="159"/>
    </row>
    <row r="11336" spans="20:21">
      <c r="T11336" s="159"/>
      <c r="U11336" s="159"/>
    </row>
    <row r="11337" spans="20:21">
      <c r="T11337" s="159"/>
      <c r="U11337" s="159"/>
    </row>
    <row r="11338" spans="20:21">
      <c r="T11338" s="159"/>
      <c r="U11338" s="159"/>
    </row>
    <row r="11339" spans="20:21">
      <c r="T11339" s="159"/>
      <c r="U11339" s="159"/>
    </row>
    <row r="11340" spans="20:21">
      <c r="T11340" s="159"/>
      <c r="U11340" s="159"/>
    </row>
    <row r="11341" spans="20:21">
      <c r="T11341" s="159"/>
      <c r="U11341" s="159"/>
    </row>
    <row r="11342" spans="20:21">
      <c r="T11342" s="159"/>
      <c r="U11342" s="159"/>
    </row>
    <row r="11343" spans="20:21">
      <c r="T11343" s="159"/>
      <c r="U11343" s="159"/>
    </row>
    <row r="11344" spans="20:21">
      <c r="T11344" s="159"/>
      <c r="U11344" s="159"/>
    </row>
    <row r="11345" spans="20:21">
      <c r="T11345" s="159"/>
      <c r="U11345" s="159"/>
    </row>
    <row r="11346" spans="20:21">
      <c r="T11346" s="159"/>
      <c r="U11346" s="159"/>
    </row>
    <row r="11347" spans="20:21">
      <c r="T11347" s="159"/>
      <c r="U11347" s="159"/>
    </row>
    <row r="11348" spans="20:21">
      <c r="T11348" s="159"/>
      <c r="U11348" s="159"/>
    </row>
    <row r="11349" spans="20:21">
      <c r="T11349" s="159"/>
      <c r="U11349" s="159"/>
    </row>
    <row r="11350" spans="20:21">
      <c r="T11350" s="159"/>
      <c r="U11350" s="159"/>
    </row>
    <row r="11351" spans="20:21">
      <c r="T11351" s="159"/>
      <c r="U11351" s="159"/>
    </row>
    <row r="11352" spans="20:21">
      <c r="T11352" s="159"/>
      <c r="U11352" s="159"/>
    </row>
    <row r="11353" spans="20:21">
      <c r="T11353" s="159"/>
      <c r="U11353" s="159"/>
    </row>
    <row r="11354" spans="20:21">
      <c r="T11354" s="159"/>
      <c r="U11354" s="159"/>
    </row>
    <row r="11355" spans="20:21">
      <c r="T11355" s="159"/>
      <c r="U11355" s="159"/>
    </row>
    <row r="11356" spans="20:21">
      <c r="T11356" s="159"/>
      <c r="U11356" s="159"/>
    </row>
    <row r="11357" spans="20:21">
      <c r="T11357" s="159"/>
      <c r="U11357" s="159"/>
    </row>
    <row r="11358" spans="20:21">
      <c r="T11358" s="159"/>
      <c r="U11358" s="159"/>
    </row>
    <row r="11359" spans="20:21">
      <c r="T11359" s="159"/>
      <c r="U11359" s="159"/>
    </row>
    <row r="11360" spans="20:21">
      <c r="T11360" s="159"/>
      <c r="U11360" s="159"/>
    </row>
    <row r="11361" spans="20:21">
      <c r="T11361" s="159"/>
      <c r="U11361" s="159"/>
    </row>
    <row r="11362" spans="20:21">
      <c r="T11362" s="159"/>
      <c r="U11362" s="159"/>
    </row>
    <row r="11363" spans="20:21">
      <c r="T11363" s="159"/>
      <c r="U11363" s="159"/>
    </row>
    <row r="11364" spans="20:21">
      <c r="T11364" s="159"/>
      <c r="U11364" s="159"/>
    </row>
    <row r="11365" spans="20:21">
      <c r="T11365" s="159"/>
      <c r="U11365" s="159"/>
    </row>
    <row r="11366" spans="20:21">
      <c r="T11366" s="159"/>
      <c r="U11366" s="159"/>
    </row>
    <row r="11367" spans="20:21">
      <c r="T11367" s="159"/>
      <c r="U11367" s="159"/>
    </row>
    <row r="11368" spans="20:21">
      <c r="T11368" s="159"/>
      <c r="U11368" s="159"/>
    </row>
    <row r="11369" spans="20:21">
      <c r="T11369" s="159"/>
      <c r="U11369" s="159"/>
    </row>
    <row r="11370" spans="20:21">
      <c r="T11370" s="159"/>
      <c r="U11370" s="159"/>
    </row>
    <row r="11371" spans="20:21">
      <c r="T11371" s="159"/>
      <c r="U11371" s="159"/>
    </row>
    <row r="11372" spans="20:21">
      <c r="T11372" s="159"/>
      <c r="U11372" s="159"/>
    </row>
    <row r="11373" spans="20:21">
      <c r="T11373" s="159"/>
      <c r="U11373" s="159"/>
    </row>
    <row r="11374" spans="20:21">
      <c r="T11374" s="159"/>
      <c r="U11374" s="159"/>
    </row>
    <row r="11375" spans="20:21">
      <c r="T11375" s="159"/>
      <c r="U11375" s="159"/>
    </row>
    <row r="11376" spans="20:21">
      <c r="T11376" s="159"/>
      <c r="U11376" s="159"/>
    </row>
    <row r="11377" spans="20:21">
      <c r="T11377" s="159"/>
      <c r="U11377" s="159"/>
    </row>
    <row r="11378" spans="20:21">
      <c r="T11378" s="159"/>
      <c r="U11378" s="159"/>
    </row>
    <row r="11379" spans="20:21">
      <c r="T11379" s="159"/>
      <c r="U11379" s="159"/>
    </row>
    <row r="11380" spans="20:21">
      <c r="T11380" s="159"/>
      <c r="U11380" s="159"/>
    </row>
    <row r="11381" spans="20:21">
      <c r="T11381" s="159"/>
      <c r="U11381" s="159"/>
    </row>
    <row r="11382" spans="20:21">
      <c r="T11382" s="159"/>
      <c r="U11382" s="159"/>
    </row>
    <row r="11383" spans="20:21">
      <c r="T11383" s="159"/>
      <c r="U11383" s="159"/>
    </row>
    <row r="11384" spans="20:21">
      <c r="T11384" s="159"/>
      <c r="U11384" s="159"/>
    </row>
    <row r="11385" spans="20:21">
      <c r="T11385" s="159"/>
      <c r="U11385" s="159"/>
    </row>
    <row r="11386" spans="20:21">
      <c r="T11386" s="159"/>
      <c r="U11386" s="159"/>
    </row>
    <row r="11387" spans="20:21">
      <c r="T11387" s="159"/>
      <c r="U11387" s="159"/>
    </row>
    <row r="11388" spans="20:21">
      <c r="T11388" s="159"/>
      <c r="U11388" s="159"/>
    </row>
    <row r="11389" spans="20:21">
      <c r="T11389" s="159"/>
      <c r="U11389" s="159"/>
    </row>
    <row r="11390" spans="20:21">
      <c r="T11390" s="159"/>
      <c r="U11390" s="159"/>
    </row>
    <row r="11391" spans="20:21">
      <c r="T11391" s="159"/>
      <c r="U11391" s="159"/>
    </row>
    <row r="11392" spans="20:21">
      <c r="T11392" s="159"/>
      <c r="U11392" s="159"/>
    </row>
    <row r="11393" spans="20:21">
      <c r="T11393" s="159"/>
      <c r="U11393" s="159"/>
    </row>
    <row r="11394" spans="20:21">
      <c r="T11394" s="159"/>
      <c r="U11394" s="159"/>
    </row>
    <row r="11395" spans="20:21">
      <c r="T11395" s="159"/>
      <c r="U11395" s="159"/>
    </row>
    <row r="11396" spans="20:21">
      <c r="T11396" s="159"/>
      <c r="U11396" s="159"/>
    </row>
    <row r="11397" spans="20:21">
      <c r="T11397" s="159"/>
      <c r="U11397" s="159"/>
    </row>
    <row r="11398" spans="20:21">
      <c r="T11398" s="159"/>
      <c r="U11398" s="159"/>
    </row>
    <row r="11399" spans="20:21">
      <c r="T11399" s="159"/>
      <c r="U11399" s="159"/>
    </row>
    <row r="11400" spans="20:21">
      <c r="T11400" s="159"/>
      <c r="U11400" s="159"/>
    </row>
    <row r="11401" spans="20:21">
      <c r="T11401" s="159"/>
      <c r="U11401" s="159"/>
    </row>
    <row r="11402" spans="20:21">
      <c r="T11402" s="159"/>
      <c r="U11402" s="159"/>
    </row>
    <row r="11403" spans="20:21">
      <c r="T11403" s="159"/>
      <c r="U11403" s="159"/>
    </row>
    <row r="11404" spans="20:21">
      <c r="T11404" s="159"/>
      <c r="U11404" s="159"/>
    </row>
    <row r="11405" spans="20:21">
      <c r="T11405" s="159"/>
      <c r="U11405" s="159"/>
    </row>
    <row r="11406" spans="20:21">
      <c r="T11406" s="159"/>
      <c r="U11406" s="159"/>
    </row>
    <row r="11407" spans="20:21">
      <c r="T11407" s="159"/>
      <c r="U11407" s="159"/>
    </row>
    <row r="11408" spans="20:21">
      <c r="T11408" s="159"/>
      <c r="U11408" s="159"/>
    </row>
    <row r="11409" spans="20:21">
      <c r="T11409" s="159"/>
      <c r="U11409" s="159"/>
    </row>
    <row r="11410" spans="20:21">
      <c r="T11410" s="159"/>
      <c r="U11410" s="159"/>
    </row>
    <row r="11411" spans="20:21">
      <c r="T11411" s="159"/>
      <c r="U11411" s="159"/>
    </row>
    <row r="11412" spans="20:21">
      <c r="T11412" s="159"/>
      <c r="U11412" s="159"/>
    </row>
    <row r="11413" spans="20:21">
      <c r="T11413" s="159"/>
      <c r="U11413" s="159"/>
    </row>
    <row r="11414" spans="20:21">
      <c r="T11414" s="159"/>
      <c r="U11414" s="159"/>
    </row>
    <row r="11415" spans="20:21">
      <c r="T11415" s="159"/>
      <c r="U11415" s="159"/>
    </row>
    <row r="11416" spans="20:21">
      <c r="T11416" s="159"/>
      <c r="U11416" s="159"/>
    </row>
    <row r="11417" spans="20:21">
      <c r="T11417" s="159"/>
      <c r="U11417" s="159"/>
    </row>
    <row r="11418" spans="20:21">
      <c r="T11418" s="159"/>
      <c r="U11418" s="159"/>
    </row>
    <row r="11419" spans="20:21">
      <c r="T11419" s="159"/>
      <c r="U11419" s="159"/>
    </row>
    <row r="11420" spans="20:21">
      <c r="T11420" s="159"/>
      <c r="U11420" s="159"/>
    </row>
    <row r="11421" spans="20:21">
      <c r="T11421" s="159"/>
      <c r="U11421" s="159"/>
    </row>
    <row r="11422" spans="20:21">
      <c r="T11422" s="159"/>
      <c r="U11422" s="159"/>
    </row>
    <row r="11423" spans="20:21">
      <c r="T11423" s="159"/>
      <c r="U11423" s="159"/>
    </row>
    <row r="11424" spans="20:21">
      <c r="T11424" s="159"/>
      <c r="U11424" s="159"/>
    </row>
    <row r="11425" spans="20:21">
      <c r="T11425" s="159"/>
      <c r="U11425" s="159"/>
    </row>
    <row r="11426" spans="20:21">
      <c r="T11426" s="159"/>
      <c r="U11426" s="159"/>
    </row>
    <row r="11427" spans="20:21">
      <c r="T11427" s="159"/>
      <c r="U11427" s="159"/>
    </row>
    <row r="11428" spans="20:21">
      <c r="T11428" s="159"/>
      <c r="U11428" s="159"/>
    </row>
    <row r="11429" spans="20:21">
      <c r="T11429" s="159"/>
      <c r="U11429" s="159"/>
    </row>
    <row r="11430" spans="20:21">
      <c r="T11430" s="159"/>
      <c r="U11430" s="159"/>
    </row>
    <row r="11431" spans="20:21">
      <c r="T11431" s="159"/>
      <c r="U11431" s="159"/>
    </row>
    <row r="11432" spans="20:21">
      <c r="T11432" s="159"/>
      <c r="U11432" s="159"/>
    </row>
    <row r="11433" spans="20:21">
      <c r="T11433" s="159"/>
      <c r="U11433" s="159"/>
    </row>
    <row r="11434" spans="20:21">
      <c r="T11434" s="159"/>
      <c r="U11434" s="159"/>
    </row>
    <row r="11435" spans="20:21">
      <c r="T11435" s="159"/>
      <c r="U11435" s="159"/>
    </row>
    <row r="11436" spans="20:21">
      <c r="T11436" s="159"/>
      <c r="U11436" s="159"/>
    </row>
    <row r="11437" spans="20:21">
      <c r="T11437" s="159"/>
      <c r="U11437" s="159"/>
    </row>
    <row r="11438" spans="20:21">
      <c r="T11438" s="159"/>
      <c r="U11438" s="159"/>
    </row>
    <row r="11439" spans="20:21">
      <c r="T11439" s="159"/>
      <c r="U11439" s="159"/>
    </row>
    <row r="11440" spans="20:21">
      <c r="T11440" s="159"/>
      <c r="U11440" s="159"/>
    </row>
    <row r="11441" spans="20:21">
      <c r="T11441" s="159"/>
      <c r="U11441" s="159"/>
    </row>
    <row r="11442" spans="20:21">
      <c r="T11442" s="159"/>
      <c r="U11442" s="159"/>
    </row>
    <row r="11443" spans="20:21">
      <c r="T11443" s="159"/>
      <c r="U11443" s="159"/>
    </row>
    <row r="11444" spans="20:21">
      <c r="T11444" s="159"/>
      <c r="U11444" s="159"/>
    </row>
    <row r="11445" spans="20:21">
      <c r="T11445" s="159"/>
      <c r="U11445" s="159"/>
    </row>
    <row r="11446" spans="20:21">
      <c r="T11446" s="159"/>
      <c r="U11446" s="159"/>
    </row>
    <row r="11447" spans="20:21">
      <c r="T11447" s="159"/>
      <c r="U11447" s="159"/>
    </row>
    <row r="11448" spans="20:21">
      <c r="T11448" s="159"/>
      <c r="U11448" s="159"/>
    </row>
    <row r="11449" spans="20:21">
      <c r="T11449" s="159"/>
      <c r="U11449" s="159"/>
    </row>
    <row r="11450" spans="20:21">
      <c r="T11450" s="159"/>
      <c r="U11450" s="159"/>
    </row>
    <row r="11451" spans="20:21">
      <c r="T11451" s="159"/>
      <c r="U11451" s="159"/>
    </row>
    <row r="11452" spans="20:21">
      <c r="T11452" s="159"/>
      <c r="U11452" s="159"/>
    </row>
    <row r="11453" spans="20:21">
      <c r="T11453" s="159"/>
      <c r="U11453" s="159"/>
    </row>
    <row r="11454" spans="20:21">
      <c r="T11454" s="159"/>
      <c r="U11454" s="159"/>
    </row>
    <row r="11455" spans="20:21">
      <c r="T11455" s="159"/>
      <c r="U11455" s="159"/>
    </row>
    <row r="11456" spans="20:21">
      <c r="T11456" s="159"/>
      <c r="U11456" s="159"/>
    </row>
    <row r="11457" spans="20:21">
      <c r="T11457" s="159"/>
      <c r="U11457" s="159"/>
    </row>
    <row r="11458" spans="20:21">
      <c r="T11458" s="159"/>
      <c r="U11458" s="159"/>
    </row>
    <row r="11459" spans="20:21">
      <c r="T11459" s="159"/>
      <c r="U11459" s="159"/>
    </row>
    <row r="11460" spans="20:21">
      <c r="T11460" s="159"/>
      <c r="U11460" s="159"/>
    </row>
    <row r="11461" spans="20:21">
      <c r="T11461" s="159"/>
      <c r="U11461" s="159"/>
    </row>
    <row r="11462" spans="20:21">
      <c r="T11462" s="159"/>
      <c r="U11462" s="159"/>
    </row>
    <row r="11463" spans="20:21">
      <c r="T11463" s="159"/>
      <c r="U11463" s="159"/>
    </row>
    <row r="11464" spans="20:21">
      <c r="T11464" s="159"/>
      <c r="U11464" s="159"/>
    </row>
    <row r="11465" spans="20:21">
      <c r="T11465" s="159"/>
      <c r="U11465" s="159"/>
    </row>
    <row r="11466" spans="20:21">
      <c r="T11466" s="159"/>
      <c r="U11466" s="159"/>
    </row>
    <row r="11467" spans="20:21">
      <c r="T11467" s="159"/>
      <c r="U11467" s="159"/>
    </row>
    <row r="11468" spans="20:21">
      <c r="T11468" s="159"/>
      <c r="U11468" s="159"/>
    </row>
    <row r="11469" spans="20:21">
      <c r="T11469" s="159"/>
      <c r="U11469" s="159"/>
    </row>
    <row r="11470" spans="20:21">
      <c r="T11470" s="159"/>
      <c r="U11470" s="159"/>
    </row>
    <row r="11471" spans="20:21">
      <c r="T11471" s="159"/>
      <c r="U11471" s="159"/>
    </row>
    <row r="11472" spans="20:21">
      <c r="T11472" s="159"/>
      <c r="U11472" s="159"/>
    </row>
    <row r="11473" spans="20:21">
      <c r="T11473" s="159"/>
      <c r="U11473" s="159"/>
    </row>
    <row r="11474" spans="20:21">
      <c r="T11474" s="159"/>
      <c r="U11474" s="159"/>
    </row>
    <row r="11475" spans="20:21">
      <c r="T11475" s="159"/>
      <c r="U11475" s="159"/>
    </row>
    <row r="11476" spans="20:21">
      <c r="T11476" s="159"/>
      <c r="U11476" s="159"/>
    </row>
    <row r="11477" spans="20:21">
      <c r="T11477" s="159"/>
      <c r="U11477" s="159"/>
    </row>
    <row r="11478" spans="20:21">
      <c r="T11478" s="159"/>
      <c r="U11478" s="159"/>
    </row>
    <row r="11479" spans="20:21">
      <c r="T11479" s="159"/>
      <c r="U11479" s="159"/>
    </row>
    <row r="11480" spans="20:21">
      <c r="T11480" s="159"/>
      <c r="U11480" s="159"/>
    </row>
    <row r="11481" spans="20:21">
      <c r="T11481" s="159"/>
      <c r="U11481" s="159"/>
    </row>
    <row r="11482" spans="20:21">
      <c r="T11482" s="159"/>
      <c r="U11482" s="159"/>
    </row>
    <row r="11483" spans="20:21">
      <c r="T11483" s="159"/>
      <c r="U11483" s="159"/>
    </row>
    <row r="11484" spans="20:21">
      <c r="T11484" s="159"/>
      <c r="U11484" s="159"/>
    </row>
    <row r="11485" spans="20:21">
      <c r="T11485" s="159"/>
      <c r="U11485" s="159"/>
    </row>
    <row r="11486" spans="20:21">
      <c r="T11486" s="159"/>
      <c r="U11486" s="159"/>
    </row>
    <row r="11487" spans="20:21">
      <c r="T11487" s="159"/>
      <c r="U11487" s="159"/>
    </row>
    <row r="11488" spans="20:21">
      <c r="T11488" s="159"/>
      <c r="U11488" s="159"/>
    </row>
    <row r="11489" spans="20:21">
      <c r="T11489" s="159"/>
      <c r="U11489" s="159"/>
    </row>
    <row r="11490" spans="20:21">
      <c r="T11490" s="159"/>
      <c r="U11490" s="159"/>
    </row>
    <row r="11491" spans="20:21">
      <c r="T11491" s="159"/>
      <c r="U11491" s="159"/>
    </row>
    <row r="11492" spans="20:21">
      <c r="T11492" s="159"/>
      <c r="U11492" s="159"/>
    </row>
    <row r="11493" spans="20:21">
      <c r="T11493" s="159"/>
      <c r="U11493" s="159"/>
    </row>
    <row r="11494" spans="20:21">
      <c r="T11494" s="159"/>
      <c r="U11494" s="159"/>
    </row>
    <row r="11495" spans="20:21">
      <c r="T11495" s="159"/>
      <c r="U11495" s="159"/>
    </row>
    <row r="11496" spans="20:21">
      <c r="T11496" s="159"/>
      <c r="U11496" s="159"/>
    </row>
    <row r="11497" spans="20:21">
      <c r="T11497" s="159"/>
      <c r="U11497" s="159"/>
    </row>
    <row r="11498" spans="20:21">
      <c r="T11498" s="159"/>
      <c r="U11498" s="159"/>
    </row>
    <row r="11499" spans="20:21">
      <c r="T11499" s="159"/>
      <c r="U11499" s="159"/>
    </row>
    <row r="11500" spans="20:21">
      <c r="T11500" s="159"/>
      <c r="U11500" s="159"/>
    </row>
    <row r="11501" spans="20:21">
      <c r="T11501" s="159"/>
      <c r="U11501" s="159"/>
    </row>
    <row r="11502" spans="20:21">
      <c r="T11502" s="159"/>
      <c r="U11502" s="159"/>
    </row>
    <row r="11503" spans="20:21">
      <c r="T11503" s="159"/>
      <c r="U11503" s="159"/>
    </row>
    <row r="11504" spans="20:21">
      <c r="T11504" s="159"/>
      <c r="U11504" s="159"/>
    </row>
    <row r="11505" spans="20:21">
      <c r="T11505" s="159"/>
      <c r="U11505" s="159"/>
    </row>
    <row r="11506" spans="20:21">
      <c r="T11506" s="159"/>
      <c r="U11506" s="159"/>
    </row>
    <row r="11507" spans="20:21">
      <c r="T11507" s="159"/>
      <c r="U11507" s="159"/>
    </row>
    <row r="11508" spans="20:21">
      <c r="T11508" s="159"/>
      <c r="U11508" s="159"/>
    </row>
    <row r="11509" spans="20:21">
      <c r="T11509" s="159"/>
      <c r="U11509" s="159"/>
    </row>
    <row r="11510" spans="20:21">
      <c r="T11510" s="159"/>
      <c r="U11510" s="159"/>
    </row>
    <row r="11511" spans="20:21">
      <c r="T11511" s="159"/>
      <c r="U11511" s="159"/>
    </row>
    <row r="11512" spans="20:21">
      <c r="T11512" s="159"/>
      <c r="U11512" s="159"/>
    </row>
    <row r="11513" spans="20:21">
      <c r="T11513" s="159"/>
      <c r="U11513" s="159"/>
    </row>
    <row r="11514" spans="20:21">
      <c r="T11514" s="159"/>
      <c r="U11514" s="159"/>
    </row>
    <row r="11515" spans="20:21">
      <c r="T11515" s="159"/>
      <c r="U11515" s="159"/>
    </row>
    <row r="11516" spans="20:21">
      <c r="T11516" s="159"/>
      <c r="U11516" s="159"/>
    </row>
    <row r="11517" spans="20:21">
      <c r="T11517" s="159"/>
      <c r="U11517" s="159"/>
    </row>
    <row r="11518" spans="20:21">
      <c r="T11518" s="159"/>
      <c r="U11518" s="159"/>
    </row>
    <row r="11519" spans="20:21">
      <c r="T11519" s="159"/>
      <c r="U11519" s="159"/>
    </row>
    <row r="11520" spans="20:21">
      <c r="T11520" s="159"/>
      <c r="U11520" s="159"/>
    </row>
    <row r="11521" spans="20:21">
      <c r="T11521" s="159"/>
      <c r="U11521" s="159"/>
    </row>
    <row r="11522" spans="20:21">
      <c r="T11522" s="159"/>
      <c r="U11522" s="159"/>
    </row>
    <row r="11523" spans="20:21">
      <c r="T11523" s="159"/>
      <c r="U11523" s="159"/>
    </row>
    <row r="11524" spans="20:21">
      <c r="T11524" s="159"/>
      <c r="U11524" s="159"/>
    </row>
    <row r="11525" spans="20:21">
      <c r="T11525" s="159"/>
      <c r="U11525" s="159"/>
    </row>
    <row r="11526" spans="20:21">
      <c r="T11526" s="159"/>
      <c r="U11526" s="159"/>
    </row>
    <row r="11527" spans="20:21">
      <c r="T11527" s="159"/>
      <c r="U11527" s="159"/>
    </row>
    <row r="11528" spans="20:21">
      <c r="T11528" s="159"/>
      <c r="U11528" s="159"/>
    </row>
    <row r="11529" spans="20:21">
      <c r="T11529" s="159"/>
      <c r="U11529" s="159"/>
    </row>
    <row r="11530" spans="20:21">
      <c r="T11530" s="159"/>
      <c r="U11530" s="159"/>
    </row>
    <row r="11531" spans="20:21">
      <c r="T11531" s="159"/>
      <c r="U11531" s="159"/>
    </row>
    <row r="11532" spans="20:21">
      <c r="T11532" s="159"/>
      <c r="U11532" s="159"/>
    </row>
    <row r="11533" spans="20:21">
      <c r="T11533" s="159"/>
      <c r="U11533" s="159"/>
    </row>
    <row r="11534" spans="20:21">
      <c r="T11534" s="159"/>
      <c r="U11534" s="159"/>
    </row>
    <row r="11535" spans="20:21">
      <c r="T11535" s="159"/>
      <c r="U11535" s="159"/>
    </row>
    <row r="11536" spans="20:21">
      <c r="T11536" s="159"/>
      <c r="U11536" s="159"/>
    </row>
    <row r="11537" spans="20:21">
      <c r="T11537" s="159"/>
      <c r="U11537" s="159"/>
    </row>
    <row r="11538" spans="20:21">
      <c r="T11538" s="159"/>
      <c r="U11538" s="159"/>
    </row>
    <row r="11539" spans="20:21">
      <c r="T11539" s="159"/>
      <c r="U11539" s="159"/>
    </row>
    <row r="11540" spans="20:21">
      <c r="T11540" s="159"/>
      <c r="U11540" s="159"/>
    </row>
    <row r="11541" spans="20:21">
      <c r="T11541" s="159"/>
      <c r="U11541" s="159"/>
    </row>
    <row r="11542" spans="20:21">
      <c r="T11542" s="159"/>
      <c r="U11542" s="159"/>
    </row>
    <row r="11543" spans="20:21">
      <c r="T11543" s="159"/>
      <c r="U11543" s="159"/>
    </row>
    <row r="11544" spans="20:21">
      <c r="T11544" s="159"/>
      <c r="U11544" s="159"/>
    </row>
    <row r="11545" spans="20:21">
      <c r="T11545" s="159"/>
      <c r="U11545" s="159"/>
    </row>
    <row r="11546" spans="20:21">
      <c r="T11546" s="159"/>
      <c r="U11546" s="159"/>
    </row>
    <row r="11547" spans="20:21">
      <c r="T11547" s="159"/>
      <c r="U11547" s="159"/>
    </row>
    <row r="11548" spans="20:21">
      <c r="T11548" s="159"/>
      <c r="U11548" s="159"/>
    </row>
    <row r="11549" spans="20:21">
      <c r="T11549" s="159"/>
      <c r="U11549" s="159"/>
    </row>
    <row r="11550" spans="20:21">
      <c r="T11550" s="159"/>
      <c r="U11550" s="159"/>
    </row>
    <row r="11551" spans="20:21">
      <c r="T11551" s="159"/>
      <c r="U11551" s="159"/>
    </row>
    <row r="11552" spans="20:21">
      <c r="T11552" s="159"/>
      <c r="U11552" s="159"/>
    </row>
    <row r="11553" spans="20:21">
      <c r="T11553" s="159"/>
      <c r="U11553" s="159"/>
    </row>
    <row r="11554" spans="20:21">
      <c r="T11554" s="159"/>
      <c r="U11554" s="159"/>
    </row>
    <row r="11555" spans="20:21">
      <c r="T11555" s="159"/>
      <c r="U11555" s="159"/>
    </row>
    <row r="11556" spans="20:21">
      <c r="T11556" s="159"/>
      <c r="U11556" s="159"/>
    </row>
    <row r="11557" spans="20:21">
      <c r="T11557" s="159"/>
      <c r="U11557" s="159"/>
    </row>
    <row r="11558" spans="20:21">
      <c r="T11558" s="159"/>
      <c r="U11558" s="159"/>
    </row>
    <row r="11559" spans="20:21">
      <c r="T11559" s="159"/>
      <c r="U11559" s="159"/>
    </row>
    <row r="11560" spans="20:21">
      <c r="T11560" s="159"/>
      <c r="U11560" s="159"/>
    </row>
    <row r="11561" spans="20:21">
      <c r="T11561" s="159"/>
      <c r="U11561" s="159"/>
    </row>
    <row r="11562" spans="20:21">
      <c r="T11562" s="159"/>
      <c r="U11562" s="159"/>
    </row>
    <row r="11563" spans="20:21">
      <c r="T11563" s="159"/>
      <c r="U11563" s="159"/>
    </row>
    <row r="11564" spans="20:21">
      <c r="T11564" s="159"/>
      <c r="U11564" s="159"/>
    </row>
    <row r="11565" spans="20:21">
      <c r="T11565" s="159"/>
      <c r="U11565" s="159"/>
    </row>
    <row r="11566" spans="20:21">
      <c r="T11566" s="159"/>
      <c r="U11566" s="159"/>
    </row>
    <row r="11567" spans="20:21">
      <c r="T11567" s="159"/>
      <c r="U11567" s="159"/>
    </row>
    <row r="11568" spans="20:21">
      <c r="T11568" s="159"/>
      <c r="U11568" s="159"/>
    </row>
    <row r="11569" spans="20:21">
      <c r="T11569" s="159"/>
      <c r="U11569" s="159"/>
    </row>
    <row r="11570" spans="20:21">
      <c r="T11570" s="159"/>
      <c r="U11570" s="159"/>
    </row>
    <row r="11571" spans="20:21">
      <c r="T11571" s="159"/>
      <c r="U11571" s="159"/>
    </row>
    <row r="11572" spans="20:21">
      <c r="T11572" s="159"/>
      <c r="U11572" s="159"/>
    </row>
    <row r="11573" spans="20:21">
      <c r="T11573" s="159"/>
      <c r="U11573" s="159"/>
    </row>
    <row r="11574" spans="20:21">
      <c r="T11574" s="159"/>
      <c r="U11574" s="159"/>
    </row>
    <row r="11575" spans="20:21">
      <c r="T11575" s="159"/>
      <c r="U11575" s="159"/>
    </row>
    <row r="11576" spans="20:21">
      <c r="T11576" s="159"/>
      <c r="U11576" s="159"/>
    </row>
    <row r="11577" spans="20:21">
      <c r="T11577" s="159"/>
      <c r="U11577" s="159"/>
    </row>
    <row r="11578" spans="20:21">
      <c r="T11578" s="159"/>
      <c r="U11578" s="159"/>
    </row>
    <row r="11579" spans="20:21">
      <c r="T11579" s="159"/>
      <c r="U11579" s="159"/>
    </row>
    <row r="11580" spans="20:21">
      <c r="T11580" s="159"/>
      <c r="U11580" s="159"/>
    </row>
    <row r="11581" spans="20:21">
      <c r="T11581" s="159"/>
      <c r="U11581" s="159"/>
    </row>
    <row r="11582" spans="20:21">
      <c r="T11582" s="159"/>
      <c r="U11582" s="159"/>
    </row>
    <row r="11583" spans="20:21">
      <c r="T11583" s="159"/>
      <c r="U11583" s="159"/>
    </row>
    <row r="11584" spans="20:21">
      <c r="T11584" s="159"/>
      <c r="U11584" s="159"/>
    </row>
    <row r="11585" spans="20:21">
      <c r="T11585" s="159"/>
      <c r="U11585" s="159"/>
    </row>
    <row r="11586" spans="20:21">
      <c r="T11586" s="159"/>
      <c r="U11586" s="159"/>
    </row>
    <row r="11587" spans="20:21">
      <c r="T11587" s="159"/>
      <c r="U11587" s="159"/>
    </row>
    <row r="11588" spans="20:21">
      <c r="T11588" s="159"/>
      <c r="U11588" s="159"/>
    </row>
    <row r="11589" spans="20:21">
      <c r="T11589" s="159"/>
      <c r="U11589" s="159"/>
    </row>
    <row r="11590" spans="20:21">
      <c r="T11590" s="159"/>
      <c r="U11590" s="159"/>
    </row>
    <row r="11591" spans="20:21">
      <c r="T11591" s="159"/>
      <c r="U11591" s="159"/>
    </row>
    <row r="11592" spans="20:21">
      <c r="T11592" s="159"/>
      <c r="U11592" s="159"/>
    </row>
    <row r="11593" spans="20:21">
      <c r="T11593" s="159"/>
      <c r="U11593" s="159"/>
    </row>
    <row r="11594" spans="20:21">
      <c r="T11594" s="159"/>
      <c r="U11594" s="159"/>
    </row>
    <row r="11595" spans="20:21">
      <c r="T11595" s="159"/>
      <c r="U11595" s="159"/>
    </row>
    <row r="11596" spans="20:21">
      <c r="T11596" s="159"/>
      <c r="U11596" s="159"/>
    </row>
    <row r="11597" spans="20:21">
      <c r="T11597" s="159"/>
      <c r="U11597" s="159"/>
    </row>
    <row r="11598" spans="20:21">
      <c r="T11598" s="159"/>
      <c r="U11598" s="159"/>
    </row>
    <row r="11599" spans="20:21">
      <c r="T11599" s="159"/>
      <c r="U11599" s="159"/>
    </row>
    <row r="11600" spans="20:21">
      <c r="T11600" s="159"/>
      <c r="U11600" s="159"/>
    </row>
    <row r="11601" spans="20:21">
      <c r="T11601" s="159"/>
      <c r="U11601" s="159"/>
    </row>
    <row r="11602" spans="20:21">
      <c r="T11602" s="159"/>
      <c r="U11602" s="159"/>
    </row>
    <row r="11603" spans="20:21">
      <c r="T11603" s="159"/>
      <c r="U11603" s="159"/>
    </row>
    <row r="11604" spans="20:21">
      <c r="T11604" s="159"/>
      <c r="U11604" s="159"/>
    </row>
    <row r="11605" spans="20:21">
      <c r="T11605" s="159"/>
      <c r="U11605" s="159"/>
    </row>
    <row r="11606" spans="20:21">
      <c r="T11606" s="159"/>
      <c r="U11606" s="159"/>
    </row>
    <row r="11607" spans="20:21">
      <c r="T11607" s="159"/>
      <c r="U11607" s="159"/>
    </row>
    <row r="11608" spans="20:21">
      <c r="T11608" s="159"/>
      <c r="U11608" s="159"/>
    </row>
    <row r="11609" spans="20:21">
      <c r="T11609" s="159"/>
      <c r="U11609" s="159"/>
    </row>
    <row r="11610" spans="20:21">
      <c r="T11610" s="159"/>
      <c r="U11610" s="159"/>
    </row>
    <row r="11611" spans="20:21">
      <c r="T11611" s="159"/>
      <c r="U11611" s="159"/>
    </row>
    <row r="11612" spans="20:21">
      <c r="T11612" s="159"/>
      <c r="U11612" s="159"/>
    </row>
    <row r="11613" spans="20:21">
      <c r="T11613" s="159"/>
      <c r="U11613" s="159"/>
    </row>
    <row r="11614" spans="20:21">
      <c r="T11614" s="159"/>
      <c r="U11614" s="159"/>
    </row>
    <row r="11615" spans="20:21">
      <c r="T11615" s="159"/>
      <c r="U11615" s="159"/>
    </row>
    <row r="11616" spans="20:21">
      <c r="T11616" s="159"/>
      <c r="U11616" s="159"/>
    </row>
    <row r="11617" spans="20:21">
      <c r="T11617" s="159"/>
      <c r="U11617" s="159"/>
    </row>
    <row r="11618" spans="20:21">
      <c r="T11618" s="159"/>
      <c r="U11618" s="159"/>
    </row>
    <row r="11619" spans="20:21">
      <c r="T11619" s="159"/>
      <c r="U11619" s="159"/>
    </row>
    <row r="11620" spans="20:21">
      <c r="T11620" s="159"/>
      <c r="U11620" s="159"/>
    </row>
    <row r="11621" spans="20:21">
      <c r="T11621" s="159"/>
      <c r="U11621" s="159"/>
    </row>
    <row r="11622" spans="20:21">
      <c r="T11622" s="159"/>
      <c r="U11622" s="159"/>
    </row>
    <row r="11623" spans="20:21">
      <c r="T11623" s="159"/>
      <c r="U11623" s="159"/>
    </row>
    <row r="11624" spans="20:21">
      <c r="T11624" s="159"/>
      <c r="U11624" s="159"/>
    </row>
    <row r="11625" spans="20:21">
      <c r="T11625" s="159"/>
      <c r="U11625" s="159"/>
    </row>
    <row r="11626" spans="20:21">
      <c r="T11626" s="159"/>
      <c r="U11626" s="159"/>
    </row>
    <row r="11627" spans="20:21">
      <c r="T11627" s="159"/>
      <c r="U11627" s="159"/>
    </row>
    <row r="11628" spans="20:21">
      <c r="T11628" s="159"/>
      <c r="U11628" s="159"/>
    </row>
    <row r="11629" spans="20:21">
      <c r="T11629" s="159"/>
      <c r="U11629" s="159"/>
    </row>
    <row r="11630" spans="20:21">
      <c r="T11630" s="159"/>
      <c r="U11630" s="159"/>
    </row>
    <row r="11631" spans="20:21">
      <c r="T11631" s="159"/>
      <c r="U11631" s="159"/>
    </row>
    <row r="11632" spans="20:21">
      <c r="T11632" s="159"/>
      <c r="U11632" s="159"/>
    </row>
    <row r="11633" spans="20:21">
      <c r="T11633" s="159"/>
      <c r="U11633" s="159"/>
    </row>
    <row r="11634" spans="20:21">
      <c r="T11634" s="159"/>
      <c r="U11634" s="159"/>
    </row>
    <row r="11635" spans="20:21">
      <c r="T11635" s="159"/>
      <c r="U11635" s="159"/>
    </row>
    <row r="11636" spans="20:21">
      <c r="T11636" s="159"/>
      <c r="U11636" s="159"/>
    </row>
    <row r="11637" spans="20:21">
      <c r="T11637" s="159"/>
      <c r="U11637" s="159"/>
    </row>
    <row r="11638" spans="20:21">
      <c r="T11638" s="159"/>
      <c r="U11638" s="159"/>
    </row>
    <row r="11639" spans="20:21">
      <c r="T11639" s="159"/>
      <c r="U11639" s="159"/>
    </row>
    <row r="11640" spans="20:21">
      <c r="T11640" s="159"/>
      <c r="U11640" s="159"/>
    </row>
    <row r="11641" spans="20:21">
      <c r="T11641" s="159"/>
      <c r="U11641" s="159"/>
    </row>
    <row r="11642" spans="20:21">
      <c r="T11642" s="159"/>
      <c r="U11642" s="159"/>
    </row>
    <row r="11643" spans="20:21">
      <c r="T11643" s="159"/>
      <c r="U11643" s="159"/>
    </row>
    <row r="11644" spans="20:21">
      <c r="T11644" s="159"/>
      <c r="U11644" s="159"/>
    </row>
    <row r="11645" spans="20:21">
      <c r="T11645" s="159"/>
      <c r="U11645" s="159"/>
    </row>
    <row r="11646" spans="20:21">
      <c r="T11646" s="159"/>
      <c r="U11646" s="159"/>
    </row>
    <row r="11647" spans="20:21">
      <c r="T11647" s="159"/>
      <c r="U11647" s="159"/>
    </row>
    <row r="11648" spans="20:21">
      <c r="T11648" s="159"/>
      <c r="U11648" s="159"/>
    </row>
    <row r="11649" spans="20:21">
      <c r="T11649" s="159"/>
      <c r="U11649" s="159"/>
    </row>
    <row r="11650" spans="20:21">
      <c r="T11650" s="159"/>
      <c r="U11650" s="159"/>
    </row>
    <row r="11651" spans="20:21">
      <c r="T11651" s="159"/>
      <c r="U11651" s="159"/>
    </row>
    <row r="11652" spans="20:21">
      <c r="T11652" s="159"/>
      <c r="U11652" s="159"/>
    </row>
    <row r="11653" spans="20:21">
      <c r="T11653" s="159"/>
      <c r="U11653" s="159"/>
    </row>
    <row r="11654" spans="20:21">
      <c r="T11654" s="159"/>
      <c r="U11654" s="159"/>
    </row>
    <row r="11655" spans="20:21">
      <c r="T11655" s="159"/>
      <c r="U11655" s="159"/>
    </row>
    <row r="11656" spans="20:21">
      <c r="T11656" s="159"/>
      <c r="U11656" s="159"/>
    </row>
    <row r="11657" spans="20:21">
      <c r="T11657" s="159"/>
      <c r="U11657" s="159"/>
    </row>
    <row r="11658" spans="20:21">
      <c r="T11658" s="159"/>
      <c r="U11658" s="159"/>
    </row>
    <row r="11659" spans="20:21">
      <c r="T11659" s="159"/>
      <c r="U11659" s="159"/>
    </row>
    <row r="11660" spans="20:21">
      <c r="T11660" s="159"/>
      <c r="U11660" s="159"/>
    </row>
    <row r="11661" spans="20:21">
      <c r="T11661" s="159"/>
      <c r="U11661" s="159"/>
    </row>
    <row r="11662" spans="20:21">
      <c r="T11662" s="159"/>
      <c r="U11662" s="159"/>
    </row>
    <row r="11663" spans="20:21">
      <c r="T11663" s="159"/>
      <c r="U11663" s="159"/>
    </row>
    <row r="11664" spans="20:21">
      <c r="T11664" s="159"/>
      <c r="U11664" s="159"/>
    </row>
    <row r="11665" spans="20:21">
      <c r="T11665" s="159"/>
      <c r="U11665" s="159"/>
    </row>
    <row r="11666" spans="20:21">
      <c r="T11666" s="159"/>
      <c r="U11666" s="159"/>
    </row>
    <row r="11667" spans="20:21">
      <c r="T11667" s="159"/>
      <c r="U11667" s="159"/>
    </row>
    <row r="11668" spans="20:21">
      <c r="T11668" s="159"/>
      <c r="U11668" s="159"/>
    </row>
    <row r="11669" spans="20:21">
      <c r="T11669" s="159"/>
      <c r="U11669" s="159"/>
    </row>
    <row r="11670" spans="20:21">
      <c r="T11670" s="159"/>
      <c r="U11670" s="159"/>
    </row>
    <row r="11671" spans="20:21">
      <c r="T11671" s="159"/>
      <c r="U11671" s="159"/>
    </row>
    <row r="11672" spans="20:21">
      <c r="T11672" s="159"/>
      <c r="U11672" s="159"/>
    </row>
    <row r="11673" spans="20:21">
      <c r="T11673" s="159"/>
      <c r="U11673" s="159"/>
    </row>
    <row r="11674" spans="20:21">
      <c r="T11674" s="159"/>
      <c r="U11674" s="159"/>
    </row>
    <row r="11675" spans="20:21">
      <c r="T11675" s="159"/>
      <c r="U11675" s="159"/>
    </row>
    <row r="11676" spans="20:21">
      <c r="T11676" s="159"/>
      <c r="U11676" s="159"/>
    </row>
    <row r="11677" spans="20:21">
      <c r="T11677" s="159"/>
      <c r="U11677" s="159"/>
    </row>
    <row r="11678" spans="20:21">
      <c r="T11678" s="159"/>
      <c r="U11678" s="159"/>
    </row>
    <row r="11679" spans="20:21">
      <c r="T11679" s="159"/>
      <c r="U11679" s="159"/>
    </row>
    <row r="11680" spans="20:21">
      <c r="T11680" s="159"/>
      <c r="U11680" s="159"/>
    </row>
    <row r="11681" spans="20:21">
      <c r="T11681" s="159"/>
      <c r="U11681" s="159"/>
    </row>
    <row r="11682" spans="20:21">
      <c r="T11682" s="159"/>
      <c r="U11682" s="159"/>
    </row>
    <row r="11683" spans="20:21">
      <c r="T11683" s="159"/>
      <c r="U11683" s="159"/>
    </row>
    <row r="11684" spans="20:21">
      <c r="T11684" s="159"/>
      <c r="U11684" s="159"/>
    </row>
    <row r="11685" spans="20:21">
      <c r="T11685" s="159"/>
      <c r="U11685" s="159"/>
    </row>
    <row r="11686" spans="20:21">
      <c r="T11686" s="159"/>
      <c r="U11686" s="159"/>
    </row>
    <row r="11687" spans="20:21">
      <c r="T11687" s="159"/>
      <c r="U11687" s="159"/>
    </row>
    <row r="11688" spans="20:21">
      <c r="T11688" s="159"/>
      <c r="U11688" s="159"/>
    </row>
    <row r="11689" spans="20:21">
      <c r="T11689" s="159"/>
      <c r="U11689" s="159"/>
    </row>
    <row r="11690" spans="20:21">
      <c r="T11690" s="159"/>
      <c r="U11690" s="159"/>
    </row>
    <row r="11691" spans="20:21">
      <c r="T11691" s="159"/>
      <c r="U11691" s="159"/>
    </row>
    <row r="11692" spans="20:21">
      <c r="T11692" s="159"/>
      <c r="U11692" s="159"/>
    </row>
    <row r="11693" spans="20:21">
      <c r="T11693" s="159"/>
      <c r="U11693" s="159"/>
    </row>
    <row r="11694" spans="20:21">
      <c r="T11694" s="159"/>
      <c r="U11694" s="159"/>
    </row>
    <row r="11695" spans="20:21">
      <c r="T11695" s="159"/>
      <c r="U11695" s="159"/>
    </row>
    <row r="11696" spans="20:21">
      <c r="T11696" s="159"/>
      <c r="U11696" s="159"/>
    </row>
    <row r="11697" spans="20:21">
      <c r="T11697" s="159"/>
      <c r="U11697" s="159"/>
    </row>
    <row r="11698" spans="20:21">
      <c r="T11698" s="159"/>
      <c r="U11698" s="159"/>
    </row>
    <row r="11699" spans="20:21">
      <c r="T11699" s="159"/>
      <c r="U11699" s="159"/>
    </row>
    <row r="11700" spans="20:21">
      <c r="T11700" s="159"/>
      <c r="U11700" s="159"/>
    </row>
    <row r="11701" spans="20:21">
      <c r="T11701" s="159"/>
      <c r="U11701" s="159"/>
    </row>
    <row r="11702" spans="20:21">
      <c r="T11702" s="159"/>
      <c r="U11702" s="159"/>
    </row>
    <row r="11703" spans="20:21">
      <c r="T11703" s="159"/>
      <c r="U11703" s="159"/>
    </row>
    <row r="11704" spans="20:21">
      <c r="T11704" s="159"/>
      <c r="U11704" s="159"/>
    </row>
    <row r="11705" spans="20:21">
      <c r="T11705" s="159"/>
      <c r="U11705" s="159"/>
    </row>
    <row r="11706" spans="20:21">
      <c r="T11706" s="159"/>
      <c r="U11706" s="159"/>
    </row>
    <row r="11707" spans="20:21">
      <c r="T11707" s="159"/>
      <c r="U11707" s="159"/>
    </row>
    <row r="11708" spans="20:21">
      <c r="T11708" s="159"/>
      <c r="U11708" s="159"/>
    </row>
    <row r="11709" spans="20:21">
      <c r="T11709" s="159"/>
      <c r="U11709" s="159"/>
    </row>
    <row r="11710" spans="20:21">
      <c r="T11710" s="159"/>
      <c r="U11710" s="159"/>
    </row>
    <row r="11711" spans="20:21">
      <c r="T11711" s="159"/>
      <c r="U11711" s="159"/>
    </row>
    <row r="11712" spans="20:21">
      <c r="T11712" s="159"/>
      <c r="U11712" s="159"/>
    </row>
    <row r="11713" spans="20:21">
      <c r="T11713" s="159"/>
      <c r="U11713" s="159"/>
    </row>
    <row r="11714" spans="20:21">
      <c r="T11714" s="159"/>
      <c r="U11714" s="159"/>
    </row>
    <row r="11715" spans="20:21">
      <c r="T11715" s="159"/>
      <c r="U11715" s="159"/>
    </row>
    <row r="11716" spans="20:21">
      <c r="T11716" s="159"/>
      <c r="U11716" s="159"/>
    </row>
    <row r="11717" spans="20:21">
      <c r="T11717" s="159"/>
      <c r="U11717" s="159"/>
    </row>
    <row r="11718" spans="20:21">
      <c r="T11718" s="159"/>
      <c r="U11718" s="159"/>
    </row>
    <row r="11719" spans="20:21">
      <c r="T11719" s="159"/>
      <c r="U11719" s="159"/>
    </row>
    <row r="11720" spans="20:21">
      <c r="T11720" s="159"/>
      <c r="U11720" s="159"/>
    </row>
    <row r="11721" spans="20:21">
      <c r="T11721" s="159"/>
      <c r="U11721" s="159"/>
    </row>
    <row r="11722" spans="20:21">
      <c r="T11722" s="159"/>
      <c r="U11722" s="159"/>
    </row>
    <row r="11723" spans="20:21">
      <c r="T11723" s="159"/>
      <c r="U11723" s="159"/>
    </row>
    <row r="11724" spans="20:21">
      <c r="T11724" s="159"/>
      <c r="U11724" s="159"/>
    </row>
    <row r="11725" spans="20:21">
      <c r="T11725" s="159"/>
      <c r="U11725" s="159"/>
    </row>
    <row r="11726" spans="20:21">
      <c r="T11726" s="159"/>
      <c r="U11726" s="159"/>
    </row>
    <row r="11727" spans="20:21">
      <c r="T11727" s="159"/>
      <c r="U11727" s="159"/>
    </row>
    <row r="11728" spans="20:21">
      <c r="T11728" s="159"/>
      <c r="U11728" s="159"/>
    </row>
    <row r="11729" spans="20:21">
      <c r="T11729" s="159"/>
      <c r="U11729" s="159"/>
    </row>
    <row r="11730" spans="20:21">
      <c r="T11730" s="159"/>
      <c r="U11730" s="159"/>
    </row>
    <row r="11731" spans="20:21">
      <c r="T11731" s="159"/>
      <c r="U11731" s="159"/>
    </row>
    <row r="11732" spans="20:21">
      <c r="T11732" s="159"/>
      <c r="U11732" s="159"/>
    </row>
    <row r="11733" spans="20:21">
      <c r="T11733" s="159"/>
      <c r="U11733" s="159"/>
    </row>
    <row r="11734" spans="20:21">
      <c r="T11734" s="159"/>
      <c r="U11734" s="159"/>
    </row>
    <row r="11735" spans="20:21">
      <c r="T11735" s="159"/>
      <c r="U11735" s="159"/>
    </row>
    <row r="11736" spans="20:21">
      <c r="T11736" s="159"/>
      <c r="U11736" s="159"/>
    </row>
    <row r="11737" spans="20:21">
      <c r="T11737" s="159"/>
      <c r="U11737" s="159"/>
    </row>
    <row r="11738" spans="20:21">
      <c r="T11738" s="159"/>
      <c r="U11738" s="159"/>
    </row>
    <row r="11739" spans="20:21">
      <c r="T11739" s="159"/>
      <c r="U11739" s="159"/>
    </row>
    <row r="11740" spans="20:21">
      <c r="T11740" s="159"/>
      <c r="U11740" s="159"/>
    </row>
    <row r="11741" spans="20:21">
      <c r="T11741" s="159"/>
      <c r="U11741" s="159"/>
    </row>
    <row r="11742" spans="20:21">
      <c r="T11742" s="159"/>
      <c r="U11742" s="159"/>
    </row>
    <row r="11743" spans="20:21">
      <c r="T11743" s="159"/>
      <c r="U11743" s="159"/>
    </row>
    <row r="11744" spans="20:21">
      <c r="T11744" s="159"/>
      <c r="U11744" s="159"/>
    </row>
    <row r="11745" spans="20:21">
      <c r="T11745" s="159"/>
      <c r="U11745" s="159"/>
    </row>
    <row r="11746" spans="20:21">
      <c r="T11746" s="159"/>
      <c r="U11746" s="159"/>
    </row>
    <row r="11747" spans="20:21">
      <c r="T11747" s="159"/>
      <c r="U11747" s="159"/>
    </row>
    <row r="11748" spans="20:21">
      <c r="T11748" s="159"/>
      <c r="U11748" s="159"/>
    </row>
    <row r="11749" spans="20:21">
      <c r="T11749" s="159"/>
      <c r="U11749" s="159"/>
    </row>
    <row r="11750" spans="20:21">
      <c r="T11750" s="159"/>
      <c r="U11750" s="159"/>
    </row>
    <row r="11751" spans="20:21">
      <c r="T11751" s="159"/>
      <c r="U11751" s="159"/>
    </row>
    <row r="11752" spans="20:21">
      <c r="T11752" s="159"/>
      <c r="U11752" s="159"/>
    </row>
    <row r="11753" spans="20:21">
      <c r="T11753" s="159"/>
      <c r="U11753" s="159"/>
    </row>
    <row r="11754" spans="20:21">
      <c r="T11754" s="159"/>
      <c r="U11754" s="159"/>
    </row>
    <row r="11755" spans="20:21">
      <c r="T11755" s="159"/>
      <c r="U11755" s="159"/>
    </row>
    <row r="11756" spans="20:21">
      <c r="T11756" s="159"/>
      <c r="U11756" s="159"/>
    </row>
    <row r="11757" spans="20:21">
      <c r="T11757" s="159"/>
      <c r="U11757" s="159"/>
    </row>
    <row r="11758" spans="20:21">
      <c r="T11758" s="159"/>
      <c r="U11758" s="159"/>
    </row>
    <row r="11759" spans="20:21">
      <c r="T11759" s="159"/>
      <c r="U11759" s="159"/>
    </row>
    <row r="11760" spans="20:21">
      <c r="T11760" s="159"/>
      <c r="U11760" s="159"/>
    </row>
    <row r="11761" spans="20:21">
      <c r="T11761" s="159"/>
      <c r="U11761" s="159"/>
    </row>
    <row r="11762" spans="20:21">
      <c r="T11762" s="159"/>
      <c r="U11762" s="159"/>
    </row>
    <row r="11763" spans="20:21">
      <c r="T11763" s="159"/>
      <c r="U11763" s="159"/>
    </row>
    <row r="11764" spans="20:21">
      <c r="T11764" s="159"/>
      <c r="U11764" s="159"/>
    </row>
    <row r="11765" spans="20:21">
      <c r="T11765" s="159"/>
      <c r="U11765" s="159"/>
    </row>
    <row r="11766" spans="20:21">
      <c r="T11766" s="159"/>
      <c r="U11766" s="159"/>
    </row>
    <row r="11767" spans="20:21">
      <c r="T11767" s="159"/>
      <c r="U11767" s="159"/>
    </row>
    <row r="11768" spans="20:21">
      <c r="T11768" s="159"/>
      <c r="U11768" s="159"/>
    </row>
    <row r="11769" spans="20:21">
      <c r="T11769" s="159"/>
      <c r="U11769" s="159"/>
    </row>
    <row r="11770" spans="20:21">
      <c r="T11770" s="159"/>
      <c r="U11770" s="159"/>
    </row>
    <row r="11771" spans="20:21">
      <c r="T11771" s="159"/>
      <c r="U11771" s="159"/>
    </row>
    <row r="11772" spans="20:21">
      <c r="T11772" s="159"/>
      <c r="U11772" s="159"/>
    </row>
    <row r="11773" spans="20:21">
      <c r="T11773" s="159"/>
      <c r="U11773" s="159"/>
    </row>
    <row r="11774" spans="20:21">
      <c r="T11774" s="159"/>
      <c r="U11774" s="159"/>
    </row>
    <row r="11775" spans="20:21">
      <c r="T11775" s="159"/>
      <c r="U11775" s="159"/>
    </row>
    <row r="11776" spans="20:21">
      <c r="T11776" s="159"/>
      <c r="U11776" s="159"/>
    </row>
    <row r="11777" spans="20:21">
      <c r="T11777" s="159"/>
      <c r="U11777" s="159"/>
    </row>
    <row r="11778" spans="20:21">
      <c r="T11778" s="159"/>
      <c r="U11778" s="159"/>
    </row>
    <row r="11779" spans="20:21">
      <c r="T11779" s="159"/>
      <c r="U11779" s="159"/>
    </row>
    <row r="11780" spans="20:21">
      <c r="T11780" s="159"/>
      <c r="U11780" s="159"/>
    </row>
    <row r="11781" spans="20:21">
      <c r="T11781" s="159"/>
      <c r="U11781" s="159"/>
    </row>
    <row r="11782" spans="20:21">
      <c r="T11782" s="159"/>
      <c r="U11782" s="159"/>
    </row>
    <row r="11783" spans="20:21">
      <c r="T11783" s="159"/>
      <c r="U11783" s="159"/>
    </row>
    <row r="11784" spans="20:21">
      <c r="T11784" s="159"/>
      <c r="U11784" s="159"/>
    </row>
    <row r="11785" spans="20:21">
      <c r="T11785" s="159"/>
      <c r="U11785" s="159"/>
    </row>
    <row r="11786" spans="20:21">
      <c r="T11786" s="159"/>
      <c r="U11786" s="159"/>
    </row>
    <row r="11787" spans="20:21">
      <c r="T11787" s="159"/>
      <c r="U11787" s="159"/>
    </row>
    <row r="11788" spans="20:21">
      <c r="T11788" s="159"/>
      <c r="U11788" s="159"/>
    </row>
    <row r="11789" spans="20:21">
      <c r="T11789" s="159"/>
      <c r="U11789" s="159"/>
    </row>
    <row r="11790" spans="20:21">
      <c r="T11790" s="159"/>
      <c r="U11790" s="159"/>
    </row>
    <row r="11791" spans="20:21">
      <c r="T11791" s="159"/>
      <c r="U11791" s="159"/>
    </row>
    <row r="11792" spans="20:21">
      <c r="T11792" s="159"/>
      <c r="U11792" s="159"/>
    </row>
    <row r="11793" spans="20:21">
      <c r="T11793" s="159"/>
      <c r="U11793" s="159"/>
    </row>
    <row r="11794" spans="20:21">
      <c r="T11794" s="159"/>
      <c r="U11794" s="159"/>
    </row>
    <row r="11795" spans="20:21">
      <c r="T11795" s="159"/>
      <c r="U11795" s="159"/>
    </row>
    <row r="11796" spans="20:21">
      <c r="T11796" s="159"/>
      <c r="U11796" s="159"/>
    </row>
    <row r="11797" spans="20:21">
      <c r="T11797" s="159"/>
      <c r="U11797" s="159"/>
    </row>
    <row r="11798" spans="20:21">
      <c r="T11798" s="159"/>
      <c r="U11798" s="159"/>
    </row>
    <row r="11799" spans="20:21">
      <c r="T11799" s="159"/>
      <c r="U11799" s="159"/>
    </row>
    <row r="11800" spans="20:21">
      <c r="T11800" s="159"/>
      <c r="U11800" s="159"/>
    </row>
    <row r="11801" spans="20:21">
      <c r="T11801" s="159"/>
      <c r="U11801" s="159"/>
    </row>
    <row r="11802" spans="20:21">
      <c r="T11802" s="159"/>
      <c r="U11802" s="159"/>
    </row>
    <row r="11803" spans="20:21">
      <c r="T11803" s="159"/>
      <c r="U11803" s="159"/>
    </row>
    <row r="11804" spans="20:21">
      <c r="T11804" s="159"/>
      <c r="U11804" s="159"/>
    </row>
    <row r="11805" spans="20:21">
      <c r="T11805" s="159"/>
      <c r="U11805" s="159"/>
    </row>
    <row r="11806" spans="20:21">
      <c r="T11806" s="159"/>
      <c r="U11806" s="159"/>
    </row>
    <row r="11807" spans="20:21">
      <c r="T11807" s="159"/>
      <c r="U11807" s="159"/>
    </row>
    <row r="11808" spans="20:21">
      <c r="T11808" s="159"/>
      <c r="U11808" s="159"/>
    </row>
    <row r="11809" spans="20:21">
      <c r="T11809" s="159"/>
      <c r="U11809" s="159"/>
    </row>
    <row r="11810" spans="20:21">
      <c r="T11810" s="159"/>
      <c r="U11810" s="159"/>
    </row>
    <row r="11811" spans="20:21">
      <c r="T11811" s="159"/>
      <c r="U11811" s="159"/>
    </row>
    <row r="11812" spans="20:21">
      <c r="T11812" s="159"/>
      <c r="U11812" s="159"/>
    </row>
    <row r="11813" spans="20:21">
      <c r="T11813" s="159"/>
      <c r="U11813" s="159"/>
    </row>
    <row r="11814" spans="20:21">
      <c r="T11814" s="159"/>
      <c r="U11814" s="159"/>
    </row>
    <row r="11815" spans="20:21">
      <c r="T11815" s="159"/>
      <c r="U11815" s="159"/>
    </row>
    <row r="11816" spans="20:21">
      <c r="T11816" s="159"/>
      <c r="U11816" s="159"/>
    </row>
    <row r="11817" spans="20:21">
      <c r="T11817" s="159"/>
      <c r="U11817" s="159"/>
    </row>
    <row r="11818" spans="20:21">
      <c r="T11818" s="159"/>
      <c r="U11818" s="159"/>
    </row>
    <row r="11819" spans="20:21">
      <c r="T11819" s="159"/>
      <c r="U11819" s="159"/>
    </row>
    <row r="11820" spans="20:21">
      <c r="T11820" s="159"/>
      <c r="U11820" s="159"/>
    </row>
    <row r="11821" spans="20:21">
      <c r="T11821" s="159"/>
      <c r="U11821" s="159"/>
    </row>
    <row r="11822" spans="20:21">
      <c r="T11822" s="159"/>
      <c r="U11822" s="159"/>
    </row>
    <row r="11823" spans="20:21">
      <c r="T11823" s="159"/>
      <c r="U11823" s="159"/>
    </row>
    <row r="11824" spans="20:21">
      <c r="T11824" s="159"/>
      <c r="U11824" s="159"/>
    </row>
    <row r="11825" spans="20:21">
      <c r="T11825" s="159"/>
      <c r="U11825" s="159"/>
    </row>
    <row r="11826" spans="20:21">
      <c r="T11826" s="159"/>
      <c r="U11826" s="159"/>
    </row>
    <row r="11827" spans="20:21">
      <c r="T11827" s="159"/>
      <c r="U11827" s="159"/>
    </row>
    <row r="11828" spans="20:21">
      <c r="T11828" s="159"/>
      <c r="U11828" s="159"/>
    </row>
    <row r="11829" spans="20:21">
      <c r="T11829" s="159"/>
      <c r="U11829" s="159"/>
    </row>
    <row r="11830" spans="20:21">
      <c r="T11830" s="159"/>
      <c r="U11830" s="159"/>
    </row>
    <row r="11831" spans="20:21">
      <c r="T11831" s="159"/>
      <c r="U11831" s="159"/>
    </row>
    <row r="11832" spans="20:21">
      <c r="T11832" s="159"/>
      <c r="U11832" s="159"/>
    </row>
    <row r="11833" spans="20:21">
      <c r="T11833" s="159"/>
      <c r="U11833" s="159"/>
    </row>
    <row r="11834" spans="20:21">
      <c r="T11834" s="159"/>
      <c r="U11834" s="159"/>
    </row>
    <row r="11835" spans="20:21">
      <c r="T11835" s="159"/>
      <c r="U11835" s="159"/>
    </row>
    <row r="11836" spans="20:21">
      <c r="T11836" s="159"/>
      <c r="U11836" s="159"/>
    </row>
    <row r="11837" spans="20:21">
      <c r="T11837" s="159"/>
      <c r="U11837" s="159"/>
    </row>
    <row r="11838" spans="20:21">
      <c r="T11838" s="159"/>
      <c r="U11838" s="159"/>
    </row>
    <row r="11839" spans="20:21">
      <c r="T11839" s="159"/>
      <c r="U11839" s="159"/>
    </row>
    <row r="11840" spans="20:21">
      <c r="T11840" s="159"/>
      <c r="U11840" s="159"/>
    </row>
    <row r="11841" spans="20:21">
      <c r="T11841" s="159"/>
      <c r="U11841" s="159"/>
    </row>
    <row r="11842" spans="20:21">
      <c r="T11842" s="159"/>
      <c r="U11842" s="159"/>
    </row>
    <row r="11843" spans="20:21">
      <c r="T11843" s="159"/>
      <c r="U11843" s="159"/>
    </row>
    <row r="11844" spans="20:21">
      <c r="T11844" s="159"/>
      <c r="U11844" s="159"/>
    </row>
    <row r="11845" spans="20:21">
      <c r="T11845" s="159"/>
      <c r="U11845" s="159"/>
    </row>
    <row r="11846" spans="20:21">
      <c r="T11846" s="159"/>
      <c r="U11846" s="159"/>
    </row>
    <row r="11847" spans="20:21">
      <c r="T11847" s="159"/>
      <c r="U11847" s="159"/>
    </row>
    <row r="11848" spans="20:21">
      <c r="T11848" s="159"/>
      <c r="U11848" s="159"/>
    </row>
    <row r="11849" spans="20:21">
      <c r="T11849" s="159"/>
      <c r="U11849" s="159"/>
    </row>
    <row r="11850" spans="20:21">
      <c r="T11850" s="159"/>
      <c r="U11850" s="159"/>
    </row>
    <row r="11851" spans="20:21">
      <c r="T11851" s="159"/>
      <c r="U11851" s="159"/>
    </row>
    <row r="11852" spans="20:21">
      <c r="T11852" s="159"/>
      <c r="U11852" s="159"/>
    </row>
    <row r="11853" spans="20:21">
      <c r="T11853" s="159"/>
      <c r="U11853" s="159"/>
    </row>
    <row r="11854" spans="20:21">
      <c r="T11854" s="159"/>
      <c r="U11854" s="159"/>
    </row>
    <row r="11855" spans="20:21">
      <c r="T11855" s="159"/>
      <c r="U11855" s="159"/>
    </row>
    <row r="11856" spans="20:21">
      <c r="T11856" s="159"/>
      <c r="U11856" s="159"/>
    </row>
    <row r="11857" spans="20:21">
      <c r="T11857" s="159"/>
      <c r="U11857" s="159"/>
    </row>
    <row r="11858" spans="20:21">
      <c r="T11858" s="159"/>
      <c r="U11858" s="159"/>
    </row>
    <row r="11859" spans="20:21">
      <c r="T11859" s="159"/>
      <c r="U11859" s="159"/>
    </row>
    <row r="11860" spans="20:21">
      <c r="T11860" s="159"/>
      <c r="U11860" s="159"/>
    </row>
    <row r="11861" spans="20:21">
      <c r="T11861" s="159"/>
      <c r="U11861" s="159"/>
    </row>
    <row r="11862" spans="20:21">
      <c r="T11862" s="159"/>
      <c r="U11862" s="159"/>
    </row>
    <row r="11863" spans="20:21">
      <c r="T11863" s="159"/>
      <c r="U11863" s="159"/>
    </row>
    <row r="11864" spans="20:21">
      <c r="T11864" s="159"/>
      <c r="U11864" s="159"/>
    </row>
    <row r="11865" spans="20:21">
      <c r="T11865" s="159"/>
      <c r="U11865" s="159"/>
    </row>
    <row r="11866" spans="20:21">
      <c r="T11866" s="159"/>
      <c r="U11866" s="159"/>
    </row>
    <row r="11867" spans="20:21">
      <c r="T11867" s="159"/>
      <c r="U11867" s="159"/>
    </row>
    <row r="11868" spans="20:21">
      <c r="T11868" s="159"/>
      <c r="U11868" s="159"/>
    </row>
    <row r="11869" spans="20:21">
      <c r="T11869" s="159"/>
      <c r="U11869" s="159"/>
    </row>
    <row r="11870" spans="20:21">
      <c r="T11870" s="159"/>
      <c r="U11870" s="159"/>
    </row>
    <row r="11871" spans="20:21">
      <c r="T11871" s="159"/>
      <c r="U11871" s="159"/>
    </row>
    <row r="11872" spans="20:21">
      <c r="T11872" s="159"/>
      <c r="U11872" s="159"/>
    </row>
    <row r="11873" spans="20:21">
      <c r="T11873" s="159"/>
      <c r="U11873" s="159"/>
    </row>
    <row r="11874" spans="20:21">
      <c r="T11874" s="159"/>
      <c r="U11874" s="159"/>
    </row>
    <row r="11875" spans="20:21">
      <c r="T11875" s="159"/>
      <c r="U11875" s="159"/>
    </row>
    <row r="11876" spans="20:21">
      <c r="T11876" s="159"/>
      <c r="U11876" s="159"/>
    </row>
    <row r="11877" spans="20:21">
      <c r="T11877" s="159"/>
      <c r="U11877" s="159"/>
    </row>
    <row r="11878" spans="20:21">
      <c r="T11878" s="159"/>
      <c r="U11878" s="159"/>
    </row>
    <row r="11879" spans="20:21">
      <c r="T11879" s="159"/>
      <c r="U11879" s="159"/>
    </row>
    <row r="11880" spans="20:21">
      <c r="T11880" s="159"/>
      <c r="U11880" s="159"/>
    </row>
    <row r="11881" spans="20:21">
      <c r="T11881" s="159"/>
      <c r="U11881" s="159"/>
    </row>
    <row r="11882" spans="20:21">
      <c r="T11882" s="159"/>
      <c r="U11882" s="159"/>
    </row>
    <row r="11883" spans="20:21">
      <c r="T11883" s="159"/>
      <c r="U11883" s="159"/>
    </row>
    <row r="11884" spans="20:21">
      <c r="T11884" s="159"/>
      <c r="U11884" s="159"/>
    </row>
    <row r="11885" spans="20:21">
      <c r="T11885" s="159"/>
      <c r="U11885" s="159"/>
    </row>
    <row r="11886" spans="20:21">
      <c r="T11886" s="159"/>
      <c r="U11886" s="159"/>
    </row>
    <row r="11887" spans="20:21">
      <c r="T11887" s="159"/>
      <c r="U11887" s="159"/>
    </row>
    <row r="11888" spans="20:21">
      <c r="T11888" s="159"/>
      <c r="U11888" s="159"/>
    </row>
    <row r="11889" spans="20:21">
      <c r="T11889" s="159"/>
      <c r="U11889" s="159"/>
    </row>
    <row r="11890" spans="20:21">
      <c r="T11890" s="159"/>
      <c r="U11890" s="159"/>
    </row>
    <row r="11891" spans="20:21">
      <c r="T11891" s="159"/>
      <c r="U11891" s="159"/>
    </row>
    <row r="11892" spans="20:21">
      <c r="T11892" s="159"/>
      <c r="U11892" s="159"/>
    </row>
    <row r="11893" spans="20:21">
      <c r="T11893" s="159"/>
      <c r="U11893" s="159"/>
    </row>
    <row r="11894" spans="20:21">
      <c r="T11894" s="159"/>
      <c r="U11894" s="159"/>
    </row>
    <row r="11895" spans="20:21">
      <c r="T11895" s="159"/>
      <c r="U11895" s="159"/>
    </row>
    <row r="11896" spans="20:21">
      <c r="T11896" s="159"/>
      <c r="U11896" s="159"/>
    </row>
    <row r="11897" spans="20:21">
      <c r="T11897" s="159"/>
      <c r="U11897" s="159"/>
    </row>
    <row r="11898" spans="20:21">
      <c r="T11898" s="159"/>
      <c r="U11898" s="159"/>
    </row>
    <row r="11899" spans="20:21">
      <c r="T11899" s="159"/>
      <c r="U11899" s="159"/>
    </row>
    <row r="11900" spans="20:21">
      <c r="T11900" s="159"/>
      <c r="U11900" s="159"/>
    </row>
    <row r="11901" spans="20:21">
      <c r="T11901" s="159"/>
      <c r="U11901" s="159"/>
    </row>
    <row r="11902" spans="20:21">
      <c r="T11902" s="159"/>
      <c r="U11902" s="159"/>
    </row>
    <row r="11903" spans="20:21">
      <c r="T11903" s="159"/>
      <c r="U11903" s="159"/>
    </row>
    <row r="11904" spans="20:21">
      <c r="T11904" s="159"/>
      <c r="U11904" s="159"/>
    </row>
    <row r="11905" spans="20:21">
      <c r="T11905" s="159"/>
      <c r="U11905" s="159"/>
    </row>
    <row r="11906" spans="20:21">
      <c r="T11906" s="159"/>
      <c r="U11906" s="159"/>
    </row>
    <row r="11907" spans="20:21">
      <c r="T11907" s="159"/>
      <c r="U11907" s="159"/>
    </row>
    <row r="11908" spans="20:21">
      <c r="T11908" s="159"/>
      <c r="U11908" s="159"/>
    </row>
    <row r="11909" spans="20:21">
      <c r="T11909" s="159"/>
      <c r="U11909" s="159"/>
    </row>
    <row r="11910" spans="20:21">
      <c r="T11910" s="159"/>
      <c r="U11910" s="159"/>
    </row>
    <row r="11911" spans="20:21">
      <c r="T11911" s="159"/>
      <c r="U11911" s="159"/>
    </row>
    <row r="11912" spans="20:21">
      <c r="T11912" s="159"/>
      <c r="U11912" s="159"/>
    </row>
    <row r="11913" spans="20:21">
      <c r="T11913" s="159"/>
      <c r="U11913" s="159"/>
    </row>
    <row r="11914" spans="20:21">
      <c r="T11914" s="159"/>
      <c r="U11914" s="159"/>
    </row>
    <row r="11915" spans="20:21">
      <c r="T11915" s="159"/>
      <c r="U11915" s="159"/>
    </row>
    <row r="11916" spans="20:21">
      <c r="T11916" s="159"/>
      <c r="U11916" s="159"/>
    </row>
    <row r="11917" spans="20:21">
      <c r="T11917" s="159"/>
      <c r="U11917" s="159"/>
    </row>
    <row r="11918" spans="20:21">
      <c r="T11918" s="159"/>
      <c r="U11918" s="159"/>
    </row>
    <row r="11919" spans="20:21">
      <c r="T11919" s="159"/>
      <c r="U11919" s="159"/>
    </row>
    <row r="11920" spans="20:21">
      <c r="T11920" s="159"/>
      <c r="U11920" s="159"/>
    </row>
    <row r="11921" spans="20:21">
      <c r="T11921" s="159"/>
      <c r="U11921" s="159"/>
    </row>
    <row r="11922" spans="20:21">
      <c r="T11922" s="159"/>
      <c r="U11922" s="159"/>
    </row>
    <row r="11923" spans="20:21">
      <c r="T11923" s="159"/>
      <c r="U11923" s="159"/>
    </row>
    <row r="11924" spans="20:21">
      <c r="T11924" s="159"/>
      <c r="U11924" s="159"/>
    </row>
    <row r="11925" spans="20:21">
      <c r="T11925" s="159"/>
      <c r="U11925" s="159"/>
    </row>
    <row r="11926" spans="20:21">
      <c r="T11926" s="159"/>
      <c r="U11926" s="159"/>
    </row>
    <row r="11927" spans="20:21">
      <c r="T11927" s="159"/>
      <c r="U11927" s="159"/>
    </row>
    <row r="11928" spans="20:21">
      <c r="T11928" s="159"/>
      <c r="U11928" s="159"/>
    </row>
    <row r="11929" spans="20:21">
      <c r="T11929" s="159"/>
      <c r="U11929" s="159"/>
    </row>
    <row r="11930" spans="20:21">
      <c r="T11930" s="159"/>
      <c r="U11930" s="159"/>
    </row>
    <row r="11931" spans="20:21">
      <c r="T11931" s="159"/>
      <c r="U11931" s="159"/>
    </row>
    <row r="11932" spans="20:21">
      <c r="T11932" s="159"/>
      <c r="U11932" s="159"/>
    </row>
    <row r="11933" spans="20:21">
      <c r="T11933" s="159"/>
      <c r="U11933" s="159"/>
    </row>
    <row r="11934" spans="20:21">
      <c r="T11934" s="159"/>
      <c r="U11934" s="159"/>
    </row>
    <row r="11935" spans="20:21">
      <c r="T11935" s="159"/>
      <c r="U11935" s="159"/>
    </row>
    <row r="11936" spans="20:21">
      <c r="T11936" s="159"/>
      <c r="U11936" s="159"/>
    </row>
    <row r="11937" spans="20:21">
      <c r="T11937" s="159"/>
      <c r="U11937" s="159"/>
    </row>
    <row r="11938" spans="20:21">
      <c r="T11938" s="159"/>
      <c r="U11938" s="159"/>
    </row>
    <row r="11939" spans="20:21">
      <c r="T11939" s="159"/>
      <c r="U11939" s="159"/>
    </row>
    <row r="11940" spans="20:21">
      <c r="T11940" s="159"/>
      <c r="U11940" s="159"/>
    </row>
    <row r="11941" spans="20:21">
      <c r="T11941" s="159"/>
      <c r="U11941" s="159"/>
    </row>
    <row r="11942" spans="20:21">
      <c r="T11942" s="159"/>
      <c r="U11942" s="159"/>
    </row>
    <row r="11943" spans="20:21">
      <c r="T11943" s="159"/>
      <c r="U11943" s="159"/>
    </row>
    <row r="11944" spans="20:21">
      <c r="T11944" s="159"/>
      <c r="U11944" s="159"/>
    </row>
    <row r="11945" spans="20:21">
      <c r="T11945" s="159"/>
      <c r="U11945" s="159"/>
    </row>
    <row r="11946" spans="20:21">
      <c r="T11946" s="159"/>
      <c r="U11946" s="159"/>
    </row>
    <row r="11947" spans="20:21">
      <c r="T11947" s="159"/>
      <c r="U11947" s="159"/>
    </row>
    <row r="11948" spans="20:21">
      <c r="T11948" s="159"/>
      <c r="U11948" s="159"/>
    </row>
    <row r="11949" spans="20:21">
      <c r="T11949" s="159"/>
      <c r="U11949" s="159"/>
    </row>
    <row r="11950" spans="20:21">
      <c r="T11950" s="159"/>
      <c r="U11950" s="159"/>
    </row>
    <row r="11951" spans="20:21">
      <c r="T11951" s="159"/>
      <c r="U11951" s="159"/>
    </row>
    <row r="11952" spans="20:21">
      <c r="T11952" s="159"/>
      <c r="U11952" s="159"/>
    </row>
    <row r="11953" spans="20:21">
      <c r="T11953" s="159"/>
      <c r="U11953" s="159"/>
    </row>
    <row r="11954" spans="20:21">
      <c r="T11954" s="159"/>
      <c r="U11954" s="159"/>
    </row>
    <row r="11955" spans="20:21">
      <c r="T11955" s="159"/>
      <c r="U11955" s="159"/>
    </row>
    <row r="11956" spans="20:21">
      <c r="T11956" s="159"/>
      <c r="U11956" s="159"/>
    </row>
    <row r="11957" spans="20:21">
      <c r="T11957" s="159"/>
      <c r="U11957" s="159"/>
    </row>
    <row r="11958" spans="20:21">
      <c r="T11958" s="159"/>
      <c r="U11958" s="159"/>
    </row>
    <row r="11959" spans="20:21">
      <c r="T11959" s="159"/>
      <c r="U11959" s="159"/>
    </row>
    <row r="11960" spans="20:21">
      <c r="T11960" s="159"/>
      <c r="U11960" s="159"/>
    </row>
    <row r="11961" spans="20:21">
      <c r="T11961" s="159"/>
      <c r="U11961" s="159"/>
    </row>
    <row r="11962" spans="20:21">
      <c r="T11962" s="159"/>
      <c r="U11962" s="159"/>
    </row>
    <row r="11963" spans="20:21">
      <c r="T11963" s="159"/>
      <c r="U11963" s="159"/>
    </row>
    <row r="11964" spans="20:21">
      <c r="T11964" s="159"/>
      <c r="U11964" s="159"/>
    </row>
    <row r="11965" spans="20:21">
      <c r="T11965" s="159"/>
      <c r="U11965" s="159"/>
    </row>
    <row r="11966" spans="20:21">
      <c r="T11966" s="159"/>
      <c r="U11966" s="159"/>
    </row>
    <row r="11967" spans="20:21">
      <c r="T11967" s="159"/>
      <c r="U11967" s="159"/>
    </row>
    <row r="11968" spans="20:21">
      <c r="T11968" s="159"/>
      <c r="U11968" s="159"/>
    </row>
    <row r="11969" spans="20:21">
      <c r="T11969" s="159"/>
      <c r="U11969" s="159"/>
    </row>
    <row r="11970" spans="20:21">
      <c r="T11970" s="159"/>
      <c r="U11970" s="159"/>
    </row>
    <row r="11971" spans="20:21">
      <c r="T11971" s="159"/>
      <c r="U11971" s="159"/>
    </row>
    <row r="11972" spans="20:21">
      <c r="T11972" s="159"/>
      <c r="U11972" s="159"/>
    </row>
    <row r="11973" spans="20:21">
      <c r="T11973" s="159"/>
      <c r="U11973" s="159"/>
    </row>
    <row r="11974" spans="20:21">
      <c r="T11974" s="159"/>
      <c r="U11974" s="159"/>
    </row>
    <row r="11975" spans="20:21">
      <c r="T11975" s="159"/>
      <c r="U11975" s="159"/>
    </row>
    <row r="11976" spans="20:21">
      <c r="T11976" s="159"/>
      <c r="U11976" s="159"/>
    </row>
    <row r="11977" spans="20:21">
      <c r="T11977" s="159"/>
      <c r="U11977" s="159"/>
    </row>
    <row r="11978" spans="20:21">
      <c r="T11978" s="159"/>
      <c r="U11978" s="159"/>
    </row>
    <row r="11979" spans="20:21">
      <c r="T11979" s="159"/>
      <c r="U11979" s="159"/>
    </row>
    <row r="11980" spans="20:21">
      <c r="T11980" s="159"/>
      <c r="U11980" s="159"/>
    </row>
    <row r="11981" spans="20:21">
      <c r="T11981" s="159"/>
      <c r="U11981" s="159"/>
    </row>
    <row r="11982" spans="20:21">
      <c r="T11982" s="159"/>
      <c r="U11982" s="159"/>
    </row>
    <row r="11983" spans="20:21">
      <c r="T11983" s="159"/>
      <c r="U11983" s="159"/>
    </row>
    <row r="11984" spans="20:21">
      <c r="T11984" s="159"/>
      <c r="U11984" s="159"/>
    </row>
    <row r="11985" spans="20:21">
      <c r="T11985" s="159"/>
      <c r="U11985" s="159"/>
    </row>
    <row r="11986" spans="20:21">
      <c r="T11986" s="159"/>
      <c r="U11986" s="159"/>
    </row>
    <row r="11987" spans="20:21">
      <c r="T11987" s="159"/>
      <c r="U11987" s="159"/>
    </row>
    <row r="11988" spans="20:21">
      <c r="T11988" s="159"/>
      <c r="U11988" s="159"/>
    </row>
    <row r="11989" spans="20:21">
      <c r="T11989" s="159"/>
      <c r="U11989" s="159"/>
    </row>
    <row r="11990" spans="20:21">
      <c r="T11990" s="159"/>
      <c r="U11990" s="159"/>
    </row>
    <row r="11991" spans="20:21">
      <c r="T11991" s="159"/>
      <c r="U11991" s="159"/>
    </row>
    <row r="11992" spans="20:21">
      <c r="T11992" s="159"/>
      <c r="U11992" s="159"/>
    </row>
    <row r="11993" spans="20:21">
      <c r="T11993" s="159"/>
      <c r="U11993" s="159"/>
    </row>
    <row r="11994" spans="20:21">
      <c r="T11994" s="159"/>
      <c r="U11994" s="159"/>
    </row>
    <row r="11995" spans="20:21">
      <c r="T11995" s="159"/>
      <c r="U11995" s="159"/>
    </row>
    <row r="11996" spans="20:21">
      <c r="T11996" s="159"/>
      <c r="U11996" s="159"/>
    </row>
    <row r="11997" spans="20:21">
      <c r="T11997" s="159"/>
      <c r="U11997" s="159"/>
    </row>
    <row r="11998" spans="20:21">
      <c r="T11998" s="159"/>
      <c r="U11998" s="159"/>
    </row>
    <row r="11999" spans="20:21">
      <c r="T11999" s="159"/>
      <c r="U11999" s="159"/>
    </row>
    <row r="12000" spans="20:21">
      <c r="T12000" s="159"/>
      <c r="U12000" s="159"/>
    </row>
    <row r="12001" spans="20:21">
      <c r="T12001" s="159"/>
      <c r="U12001" s="159"/>
    </row>
    <row r="12002" spans="20:21">
      <c r="T12002" s="159"/>
      <c r="U12002" s="159"/>
    </row>
    <row r="12003" spans="20:21">
      <c r="T12003" s="159"/>
      <c r="U12003" s="159"/>
    </row>
    <row r="12004" spans="20:21">
      <c r="T12004" s="159"/>
      <c r="U12004" s="159"/>
    </row>
    <row r="12005" spans="20:21">
      <c r="T12005" s="159"/>
      <c r="U12005" s="159"/>
    </row>
    <row r="12006" spans="20:21">
      <c r="T12006" s="159"/>
      <c r="U12006" s="159"/>
    </row>
    <row r="12007" spans="20:21">
      <c r="T12007" s="159"/>
      <c r="U12007" s="159"/>
    </row>
    <row r="12008" spans="20:21">
      <c r="T12008" s="159"/>
      <c r="U12008" s="159"/>
    </row>
    <row r="12009" spans="20:21">
      <c r="T12009" s="159"/>
      <c r="U12009" s="159"/>
    </row>
    <row r="12010" spans="20:21">
      <c r="T12010" s="159"/>
      <c r="U12010" s="159"/>
    </row>
    <row r="12011" spans="20:21">
      <c r="T12011" s="159"/>
      <c r="U12011" s="159"/>
    </row>
    <row r="12012" spans="20:21">
      <c r="T12012" s="159"/>
      <c r="U12012" s="159"/>
    </row>
    <row r="12013" spans="20:21">
      <c r="T12013" s="159"/>
      <c r="U12013" s="159"/>
    </row>
    <row r="12014" spans="20:21">
      <c r="T12014" s="159"/>
      <c r="U12014" s="159"/>
    </row>
    <row r="12015" spans="20:21">
      <c r="T12015" s="159"/>
      <c r="U12015" s="159"/>
    </row>
    <row r="12016" spans="20:21">
      <c r="T12016" s="159"/>
      <c r="U12016" s="159"/>
    </row>
    <row r="12017" spans="20:21">
      <c r="T12017" s="159"/>
      <c r="U12017" s="159"/>
    </row>
    <row r="12018" spans="20:21">
      <c r="T12018" s="159"/>
      <c r="U12018" s="159"/>
    </row>
    <row r="12019" spans="20:21">
      <c r="T12019" s="159"/>
      <c r="U12019" s="159"/>
    </row>
    <row r="12020" spans="20:21">
      <c r="T12020" s="159"/>
      <c r="U12020" s="159"/>
    </row>
    <row r="12021" spans="20:21">
      <c r="T12021" s="159"/>
      <c r="U12021" s="159"/>
    </row>
    <row r="12022" spans="20:21">
      <c r="T12022" s="159"/>
      <c r="U12022" s="159"/>
    </row>
    <row r="12023" spans="20:21">
      <c r="T12023" s="159"/>
      <c r="U12023" s="159"/>
    </row>
    <row r="12024" spans="20:21">
      <c r="T12024" s="159"/>
      <c r="U12024" s="159"/>
    </row>
    <row r="12025" spans="20:21">
      <c r="T12025" s="159"/>
      <c r="U12025" s="159"/>
    </row>
    <row r="12026" spans="20:21">
      <c r="T12026" s="159"/>
      <c r="U12026" s="159"/>
    </row>
    <row r="12027" spans="20:21">
      <c r="T12027" s="159"/>
      <c r="U12027" s="159"/>
    </row>
    <row r="12028" spans="20:21">
      <c r="T12028" s="159"/>
      <c r="U12028" s="159"/>
    </row>
    <row r="12029" spans="20:21">
      <c r="T12029" s="159"/>
      <c r="U12029" s="159"/>
    </row>
    <row r="12030" spans="20:21">
      <c r="T12030" s="159"/>
      <c r="U12030" s="159"/>
    </row>
    <row r="12031" spans="20:21">
      <c r="T12031" s="159"/>
      <c r="U12031" s="159"/>
    </row>
    <row r="12032" spans="20:21">
      <c r="T12032" s="159"/>
      <c r="U12032" s="159"/>
    </row>
    <row r="12033" spans="20:21">
      <c r="T12033" s="159"/>
      <c r="U12033" s="159"/>
    </row>
    <row r="12034" spans="20:21">
      <c r="T12034" s="159"/>
      <c r="U12034" s="159"/>
    </row>
    <row r="12035" spans="20:21">
      <c r="T12035" s="159"/>
      <c r="U12035" s="159"/>
    </row>
    <row r="12036" spans="20:21">
      <c r="T12036" s="159"/>
      <c r="U12036" s="159"/>
    </row>
    <row r="12037" spans="20:21">
      <c r="T12037" s="159"/>
      <c r="U12037" s="159"/>
    </row>
    <row r="12038" spans="20:21">
      <c r="T12038" s="159"/>
      <c r="U12038" s="159"/>
    </row>
    <row r="12039" spans="20:21">
      <c r="T12039" s="159"/>
      <c r="U12039" s="159"/>
    </row>
    <row r="12040" spans="20:21">
      <c r="T12040" s="159"/>
      <c r="U12040" s="159"/>
    </row>
    <row r="12041" spans="20:21">
      <c r="T12041" s="159"/>
      <c r="U12041" s="159"/>
    </row>
    <row r="12042" spans="20:21">
      <c r="T12042" s="159"/>
      <c r="U12042" s="159"/>
    </row>
    <row r="12043" spans="20:21">
      <c r="T12043" s="159"/>
      <c r="U12043" s="159"/>
    </row>
    <row r="12044" spans="20:21">
      <c r="T12044" s="159"/>
      <c r="U12044" s="159"/>
    </row>
    <row r="12045" spans="20:21">
      <c r="T12045" s="159"/>
      <c r="U12045" s="159"/>
    </row>
    <row r="12046" spans="20:21">
      <c r="T12046" s="159"/>
      <c r="U12046" s="159"/>
    </row>
    <row r="12047" spans="20:21">
      <c r="T12047" s="159"/>
      <c r="U12047" s="159"/>
    </row>
    <row r="12048" spans="20:21">
      <c r="T12048" s="159"/>
      <c r="U12048" s="159"/>
    </row>
    <row r="12049" spans="20:21">
      <c r="T12049" s="159"/>
      <c r="U12049" s="159"/>
    </row>
    <row r="12050" spans="20:21">
      <c r="T12050" s="159"/>
      <c r="U12050" s="159"/>
    </row>
    <row r="12051" spans="20:21">
      <c r="T12051" s="159"/>
      <c r="U12051" s="159"/>
    </row>
    <row r="12052" spans="20:21">
      <c r="T12052" s="159"/>
      <c r="U12052" s="159"/>
    </row>
    <row r="12053" spans="20:21">
      <c r="T12053" s="159"/>
      <c r="U12053" s="159"/>
    </row>
    <row r="12054" spans="20:21">
      <c r="T12054" s="159"/>
      <c r="U12054" s="159"/>
    </row>
    <row r="12055" spans="20:21">
      <c r="T12055" s="159"/>
      <c r="U12055" s="159"/>
    </row>
    <row r="12056" spans="20:21">
      <c r="T12056" s="159"/>
      <c r="U12056" s="159"/>
    </row>
    <row r="12057" spans="20:21">
      <c r="T12057" s="159"/>
      <c r="U12057" s="159"/>
    </row>
    <row r="12058" spans="20:21">
      <c r="T12058" s="159"/>
      <c r="U12058" s="159"/>
    </row>
    <row r="12059" spans="20:21">
      <c r="T12059" s="159"/>
      <c r="U12059" s="159"/>
    </row>
    <row r="12060" spans="20:21">
      <c r="T12060" s="159"/>
      <c r="U12060" s="159"/>
    </row>
    <row r="12061" spans="20:21">
      <c r="T12061" s="159"/>
      <c r="U12061" s="159"/>
    </row>
    <row r="12062" spans="20:21">
      <c r="T12062" s="159"/>
      <c r="U12062" s="159"/>
    </row>
    <row r="12063" spans="20:21">
      <c r="T12063" s="159"/>
      <c r="U12063" s="159"/>
    </row>
    <row r="12064" spans="20:21">
      <c r="T12064" s="159"/>
      <c r="U12064" s="159"/>
    </row>
    <row r="12065" spans="20:21">
      <c r="T12065" s="159"/>
      <c r="U12065" s="159"/>
    </row>
    <row r="12066" spans="20:21">
      <c r="T12066" s="159"/>
      <c r="U12066" s="159"/>
    </row>
    <row r="12067" spans="20:21">
      <c r="T12067" s="159"/>
      <c r="U12067" s="159"/>
    </row>
    <row r="12068" spans="20:21">
      <c r="T12068" s="159"/>
      <c r="U12068" s="159"/>
    </row>
    <row r="12069" spans="20:21">
      <c r="T12069" s="159"/>
      <c r="U12069" s="159"/>
    </row>
    <row r="12070" spans="20:21">
      <c r="T12070" s="159"/>
      <c r="U12070" s="159"/>
    </row>
    <row r="12071" spans="20:21">
      <c r="T12071" s="159"/>
      <c r="U12071" s="159"/>
    </row>
    <row r="12072" spans="20:21">
      <c r="T12072" s="159"/>
      <c r="U12072" s="159"/>
    </row>
    <row r="12073" spans="20:21">
      <c r="T12073" s="159"/>
      <c r="U12073" s="159"/>
    </row>
    <row r="12074" spans="20:21">
      <c r="T12074" s="159"/>
      <c r="U12074" s="159"/>
    </row>
    <row r="12075" spans="20:21">
      <c r="T12075" s="159"/>
      <c r="U12075" s="159"/>
    </row>
    <row r="12076" spans="20:21">
      <c r="T12076" s="159"/>
      <c r="U12076" s="159"/>
    </row>
    <row r="12077" spans="20:21">
      <c r="T12077" s="159"/>
      <c r="U12077" s="159"/>
    </row>
    <row r="12078" spans="20:21">
      <c r="T12078" s="159"/>
      <c r="U12078" s="159"/>
    </row>
    <row r="12079" spans="20:21">
      <c r="T12079" s="159"/>
      <c r="U12079" s="159"/>
    </row>
    <row r="12080" spans="20:21">
      <c r="T12080" s="159"/>
      <c r="U12080" s="159"/>
    </row>
    <row r="12081" spans="20:21">
      <c r="T12081" s="159"/>
      <c r="U12081" s="159"/>
    </row>
    <row r="12082" spans="20:21">
      <c r="T12082" s="159"/>
      <c r="U12082" s="159"/>
    </row>
    <row r="12083" spans="20:21">
      <c r="T12083" s="159"/>
      <c r="U12083" s="159"/>
    </row>
    <row r="12084" spans="20:21">
      <c r="T12084" s="159"/>
      <c r="U12084" s="159"/>
    </row>
    <row r="12085" spans="20:21">
      <c r="T12085" s="159"/>
      <c r="U12085" s="159"/>
    </row>
    <row r="12086" spans="20:21">
      <c r="T12086" s="159"/>
      <c r="U12086" s="159"/>
    </row>
    <row r="12087" spans="20:21">
      <c r="T12087" s="159"/>
      <c r="U12087" s="159"/>
    </row>
    <row r="12088" spans="20:21">
      <c r="T12088" s="159"/>
      <c r="U12088" s="159"/>
    </row>
    <row r="12089" spans="20:21">
      <c r="T12089" s="159"/>
      <c r="U12089" s="159"/>
    </row>
    <row r="12090" spans="20:21">
      <c r="T12090" s="159"/>
      <c r="U12090" s="159"/>
    </row>
    <row r="12091" spans="20:21">
      <c r="T12091" s="159"/>
      <c r="U12091" s="159"/>
    </row>
    <row r="12092" spans="20:21">
      <c r="T12092" s="159"/>
      <c r="U12092" s="159"/>
    </row>
    <row r="12093" spans="20:21">
      <c r="T12093" s="159"/>
      <c r="U12093" s="159"/>
    </row>
    <row r="12094" spans="20:21">
      <c r="T12094" s="159"/>
      <c r="U12094" s="159"/>
    </row>
    <row r="12095" spans="20:21">
      <c r="T12095" s="159"/>
      <c r="U12095" s="159"/>
    </row>
    <row r="12096" spans="20:21">
      <c r="T12096" s="159"/>
      <c r="U12096" s="159"/>
    </row>
    <row r="12097" spans="20:21">
      <c r="T12097" s="159"/>
      <c r="U12097" s="159"/>
    </row>
    <row r="12098" spans="20:21">
      <c r="T12098" s="159"/>
      <c r="U12098" s="159"/>
    </row>
    <row r="12099" spans="20:21">
      <c r="T12099" s="159"/>
      <c r="U12099" s="159"/>
    </row>
    <row r="12100" spans="20:21">
      <c r="T12100" s="159"/>
      <c r="U12100" s="159"/>
    </row>
    <row r="12101" spans="20:21">
      <c r="T12101" s="159"/>
      <c r="U12101" s="159"/>
    </row>
    <row r="12102" spans="20:21">
      <c r="T12102" s="159"/>
      <c r="U12102" s="159"/>
    </row>
    <row r="12103" spans="20:21">
      <c r="T12103" s="159"/>
      <c r="U12103" s="159"/>
    </row>
    <row r="12104" spans="20:21">
      <c r="T12104" s="159"/>
      <c r="U12104" s="159"/>
    </row>
    <row r="12105" spans="20:21">
      <c r="T12105" s="159"/>
      <c r="U12105" s="159"/>
    </row>
    <row r="12106" spans="20:21">
      <c r="T12106" s="159"/>
      <c r="U12106" s="159"/>
    </row>
    <row r="12107" spans="20:21">
      <c r="T12107" s="159"/>
      <c r="U12107" s="159"/>
    </row>
    <row r="12108" spans="20:21">
      <c r="T12108" s="159"/>
      <c r="U12108" s="159"/>
    </row>
    <row r="12109" spans="20:21">
      <c r="T12109" s="159"/>
      <c r="U12109" s="159"/>
    </row>
    <row r="12110" spans="20:21">
      <c r="T12110" s="159"/>
      <c r="U12110" s="159"/>
    </row>
    <row r="12111" spans="20:21">
      <c r="T12111" s="159"/>
      <c r="U12111" s="159"/>
    </row>
    <row r="12112" spans="20:21">
      <c r="T12112" s="159"/>
      <c r="U12112" s="159"/>
    </row>
    <row r="12113" spans="20:21">
      <c r="T12113" s="159"/>
      <c r="U12113" s="159"/>
    </row>
    <row r="12114" spans="20:21">
      <c r="T12114" s="159"/>
      <c r="U12114" s="159"/>
    </row>
    <row r="12115" spans="20:21">
      <c r="T12115" s="159"/>
      <c r="U12115" s="159"/>
    </row>
    <row r="12116" spans="20:21">
      <c r="T12116" s="159"/>
      <c r="U12116" s="159"/>
    </row>
    <row r="12117" spans="20:21">
      <c r="T12117" s="159"/>
      <c r="U12117" s="159"/>
    </row>
    <row r="12118" spans="20:21">
      <c r="T12118" s="159"/>
      <c r="U12118" s="159"/>
    </row>
    <row r="12119" spans="20:21">
      <c r="T12119" s="159"/>
      <c r="U12119" s="159"/>
    </row>
    <row r="12120" spans="20:21">
      <c r="T12120" s="159"/>
      <c r="U12120" s="159"/>
    </row>
    <row r="12121" spans="20:21">
      <c r="T12121" s="159"/>
      <c r="U12121" s="159"/>
    </row>
    <row r="12122" spans="20:21">
      <c r="T12122" s="159"/>
      <c r="U12122" s="159"/>
    </row>
    <row r="12123" spans="20:21">
      <c r="T12123" s="159"/>
      <c r="U12123" s="159"/>
    </row>
    <row r="12124" spans="20:21">
      <c r="T12124" s="159"/>
      <c r="U12124" s="159"/>
    </row>
    <row r="12125" spans="20:21">
      <c r="T12125" s="159"/>
      <c r="U12125" s="159"/>
    </row>
    <row r="12126" spans="20:21">
      <c r="T12126" s="159"/>
      <c r="U12126" s="159"/>
    </row>
    <row r="12127" spans="20:21">
      <c r="T12127" s="159"/>
      <c r="U12127" s="159"/>
    </row>
    <row r="12128" spans="20:21">
      <c r="T12128" s="159"/>
      <c r="U12128" s="159"/>
    </row>
    <row r="12129" spans="20:21">
      <c r="T12129" s="159"/>
      <c r="U12129" s="159"/>
    </row>
    <row r="12130" spans="20:21">
      <c r="T12130" s="159"/>
      <c r="U12130" s="159"/>
    </row>
    <row r="12131" spans="20:21">
      <c r="T12131" s="159"/>
      <c r="U12131" s="159"/>
    </row>
    <row r="12132" spans="20:21">
      <c r="T12132" s="159"/>
      <c r="U12132" s="159"/>
    </row>
    <row r="12133" spans="20:21">
      <c r="T12133" s="159"/>
      <c r="U12133" s="159"/>
    </row>
    <row r="12134" spans="20:21">
      <c r="T12134" s="159"/>
      <c r="U12134" s="159"/>
    </row>
    <row r="12135" spans="20:21">
      <c r="T12135" s="159"/>
      <c r="U12135" s="159"/>
    </row>
    <row r="12136" spans="20:21">
      <c r="T12136" s="159"/>
      <c r="U12136" s="159"/>
    </row>
    <row r="12137" spans="20:21">
      <c r="T12137" s="159"/>
      <c r="U12137" s="159"/>
    </row>
    <row r="12138" spans="20:21">
      <c r="T12138" s="159"/>
      <c r="U12138" s="159"/>
    </row>
    <row r="12139" spans="20:21">
      <c r="T12139" s="159"/>
      <c r="U12139" s="159"/>
    </row>
    <row r="12140" spans="20:21">
      <c r="T12140" s="159"/>
      <c r="U12140" s="159"/>
    </row>
    <row r="12141" spans="20:21">
      <c r="T12141" s="159"/>
      <c r="U12141" s="159"/>
    </row>
    <row r="12142" spans="20:21">
      <c r="T12142" s="159"/>
      <c r="U12142" s="159"/>
    </row>
    <row r="12143" spans="20:21">
      <c r="T12143" s="159"/>
      <c r="U12143" s="159"/>
    </row>
    <row r="12144" spans="20:21">
      <c r="T12144" s="159"/>
      <c r="U12144" s="159"/>
    </row>
    <row r="12145" spans="20:21">
      <c r="T12145" s="159"/>
      <c r="U12145" s="159"/>
    </row>
    <row r="12146" spans="20:21">
      <c r="T12146" s="159"/>
      <c r="U12146" s="159"/>
    </row>
    <row r="12147" spans="20:21">
      <c r="T12147" s="159"/>
      <c r="U12147" s="159"/>
    </row>
    <row r="12148" spans="20:21">
      <c r="T12148" s="159"/>
      <c r="U12148" s="159"/>
    </row>
    <row r="12149" spans="20:21">
      <c r="T12149" s="159"/>
      <c r="U12149" s="159"/>
    </row>
    <row r="12150" spans="20:21">
      <c r="T12150" s="159"/>
      <c r="U12150" s="159"/>
    </row>
    <row r="12151" spans="20:21">
      <c r="T12151" s="159"/>
      <c r="U12151" s="159"/>
    </row>
    <row r="12152" spans="20:21">
      <c r="T12152" s="159"/>
      <c r="U12152" s="159"/>
    </row>
    <row r="12153" spans="20:21">
      <c r="T12153" s="159"/>
      <c r="U12153" s="159"/>
    </row>
    <row r="12154" spans="20:21">
      <c r="T12154" s="159"/>
      <c r="U12154" s="159"/>
    </row>
    <row r="12155" spans="20:21">
      <c r="T12155" s="159"/>
      <c r="U12155" s="159"/>
    </row>
    <row r="12156" spans="20:21">
      <c r="T12156" s="159"/>
      <c r="U12156" s="159"/>
    </row>
    <row r="12157" spans="20:21">
      <c r="T12157" s="159"/>
      <c r="U12157" s="159"/>
    </row>
    <row r="12158" spans="20:21">
      <c r="T12158" s="159"/>
      <c r="U12158" s="159"/>
    </row>
    <row r="12159" spans="20:21">
      <c r="T12159" s="159"/>
      <c r="U12159" s="159"/>
    </row>
    <row r="12160" spans="20:21">
      <c r="T12160" s="159"/>
      <c r="U12160" s="159"/>
    </row>
    <row r="12161" spans="20:21">
      <c r="T12161" s="159"/>
      <c r="U12161" s="159"/>
    </row>
    <row r="12162" spans="20:21">
      <c r="T12162" s="159"/>
      <c r="U12162" s="159"/>
    </row>
    <row r="12163" spans="20:21">
      <c r="T12163" s="159"/>
      <c r="U12163" s="159"/>
    </row>
    <row r="12164" spans="20:21">
      <c r="T12164" s="159"/>
      <c r="U12164" s="159"/>
    </row>
    <row r="12165" spans="20:21">
      <c r="T12165" s="159"/>
      <c r="U12165" s="159"/>
    </row>
    <row r="12166" spans="20:21">
      <c r="T12166" s="159"/>
      <c r="U12166" s="159"/>
    </row>
    <row r="12167" spans="20:21">
      <c r="T12167" s="159"/>
      <c r="U12167" s="159"/>
    </row>
    <row r="12168" spans="20:21">
      <c r="T12168" s="159"/>
      <c r="U12168" s="159"/>
    </row>
    <row r="12169" spans="20:21">
      <c r="T12169" s="159"/>
      <c r="U12169" s="159"/>
    </row>
    <row r="12170" spans="20:21">
      <c r="T12170" s="159"/>
      <c r="U12170" s="159"/>
    </row>
    <row r="12171" spans="20:21">
      <c r="T12171" s="159"/>
      <c r="U12171" s="159"/>
    </row>
    <row r="12172" spans="20:21">
      <c r="T12172" s="159"/>
      <c r="U12172" s="159"/>
    </row>
    <row r="12173" spans="20:21">
      <c r="T12173" s="159"/>
      <c r="U12173" s="159"/>
    </row>
    <row r="12174" spans="20:21">
      <c r="T12174" s="159"/>
      <c r="U12174" s="159"/>
    </row>
    <row r="12175" spans="20:21">
      <c r="T12175" s="159"/>
      <c r="U12175" s="159"/>
    </row>
    <row r="12176" spans="20:21">
      <c r="T12176" s="159"/>
      <c r="U12176" s="159"/>
    </row>
    <row r="12177" spans="20:21">
      <c r="T12177" s="159"/>
      <c r="U12177" s="159"/>
    </row>
    <row r="12178" spans="20:21">
      <c r="T12178" s="159"/>
      <c r="U12178" s="159"/>
    </row>
    <row r="12179" spans="20:21">
      <c r="T12179" s="159"/>
      <c r="U12179" s="159"/>
    </row>
    <row r="12180" spans="20:21">
      <c r="T12180" s="159"/>
      <c r="U12180" s="159"/>
    </row>
    <row r="12181" spans="20:21">
      <c r="T12181" s="159"/>
      <c r="U12181" s="159"/>
    </row>
    <row r="12182" spans="20:21">
      <c r="T12182" s="159"/>
      <c r="U12182" s="159"/>
    </row>
    <row r="12183" spans="20:21">
      <c r="T12183" s="159"/>
      <c r="U12183" s="159"/>
    </row>
    <row r="12184" spans="20:21">
      <c r="T12184" s="159"/>
      <c r="U12184" s="159"/>
    </row>
    <row r="12185" spans="20:21">
      <c r="T12185" s="159"/>
      <c r="U12185" s="159"/>
    </row>
    <row r="12186" spans="20:21">
      <c r="T12186" s="159"/>
      <c r="U12186" s="159"/>
    </row>
    <row r="12187" spans="20:21">
      <c r="T12187" s="159"/>
      <c r="U12187" s="159"/>
    </row>
    <row r="12188" spans="20:21">
      <c r="T12188" s="159"/>
      <c r="U12188" s="159"/>
    </row>
    <row r="12189" spans="20:21">
      <c r="T12189" s="159"/>
      <c r="U12189" s="159"/>
    </row>
    <row r="12190" spans="20:21">
      <c r="T12190" s="159"/>
      <c r="U12190" s="159"/>
    </row>
    <row r="12191" spans="20:21">
      <c r="T12191" s="159"/>
      <c r="U12191" s="159"/>
    </row>
    <row r="12192" spans="20:21">
      <c r="T12192" s="159"/>
      <c r="U12192" s="159"/>
    </row>
    <row r="12193" spans="20:21">
      <c r="T12193" s="159"/>
      <c r="U12193" s="159"/>
    </row>
    <row r="12194" spans="20:21">
      <c r="T12194" s="159"/>
      <c r="U12194" s="159"/>
    </row>
    <row r="12195" spans="20:21">
      <c r="T12195" s="159"/>
      <c r="U12195" s="159"/>
    </row>
    <row r="12196" spans="20:21">
      <c r="T12196" s="159"/>
      <c r="U12196" s="159"/>
    </row>
    <row r="12197" spans="20:21">
      <c r="T12197" s="159"/>
      <c r="U12197" s="159"/>
    </row>
    <row r="12198" spans="20:21">
      <c r="T12198" s="159"/>
      <c r="U12198" s="159"/>
    </row>
    <row r="12199" spans="20:21">
      <c r="T12199" s="159"/>
      <c r="U12199" s="159"/>
    </row>
    <row r="12200" spans="20:21">
      <c r="T12200" s="159"/>
      <c r="U12200" s="159"/>
    </row>
    <row r="12201" spans="20:21">
      <c r="T12201" s="159"/>
      <c r="U12201" s="159"/>
    </row>
    <row r="12202" spans="20:21">
      <c r="T12202" s="159"/>
      <c r="U12202" s="159"/>
    </row>
    <row r="12203" spans="20:21">
      <c r="T12203" s="159"/>
      <c r="U12203" s="159"/>
    </row>
    <row r="12204" spans="20:21">
      <c r="T12204" s="159"/>
      <c r="U12204" s="159"/>
    </row>
    <row r="12205" spans="20:21">
      <c r="T12205" s="159"/>
      <c r="U12205" s="159"/>
    </row>
    <row r="12206" spans="20:21">
      <c r="T12206" s="159"/>
      <c r="U12206" s="159"/>
    </row>
    <row r="12207" spans="20:21">
      <c r="T12207" s="159"/>
      <c r="U12207" s="159"/>
    </row>
    <row r="12208" spans="20:21">
      <c r="T12208" s="159"/>
      <c r="U12208" s="159"/>
    </row>
    <row r="12209" spans="20:21">
      <c r="T12209" s="159"/>
      <c r="U12209" s="159"/>
    </row>
    <row r="12210" spans="20:21">
      <c r="T12210" s="159"/>
      <c r="U12210" s="159"/>
    </row>
    <row r="12211" spans="20:21">
      <c r="T12211" s="159"/>
      <c r="U12211" s="159"/>
    </row>
    <row r="12212" spans="20:21">
      <c r="T12212" s="159"/>
      <c r="U12212" s="159"/>
    </row>
    <row r="12213" spans="20:21">
      <c r="T12213" s="159"/>
      <c r="U12213" s="159"/>
    </row>
    <row r="12214" spans="20:21">
      <c r="T12214" s="159"/>
      <c r="U12214" s="159"/>
    </row>
    <row r="12215" spans="20:21">
      <c r="T12215" s="159"/>
      <c r="U12215" s="159"/>
    </row>
    <row r="12216" spans="20:21">
      <c r="T12216" s="159"/>
      <c r="U12216" s="159"/>
    </row>
    <row r="12217" spans="20:21">
      <c r="T12217" s="159"/>
      <c r="U12217" s="159"/>
    </row>
    <row r="12218" spans="20:21">
      <c r="T12218" s="159"/>
      <c r="U12218" s="159"/>
    </row>
    <row r="12219" spans="20:21">
      <c r="T12219" s="159"/>
      <c r="U12219" s="159"/>
    </row>
    <row r="12220" spans="20:21">
      <c r="T12220" s="159"/>
      <c r="U12220" s="159"/>
    </row>
    <row r="12221" spans="20:21">
      <c r="T12221" s="159"/>
      <c r="U12221" s="159"/>
    </row>
    <row r="12222" spans="20:21">
      <c r="T12222" s="159"/>
      <c r="U12222" s="159"/>
    </row>
    <row r="12223" spans="20:21">
      <c r="T12223" s="159"/>
      <c r="U12223" s="159"/>
    </row>
    <row r="12224" spans="20:21">
      <c r="T12224" s="159"/>
      <c r="U12224" s="159"/>
    </row>
    <row r="12225" spans="20:21">
      <c r="T12225" s="159"/>
      <c r="U12225" s="159"/>
    </row>
    <row r="12226" spans="20:21">
      <c r="T12226" s="159"/>
      <c r="U12226" s="159"/>
    </row>
    <row r="12227" spans="20:21">
      <c r="T12227" s="159"/>
      <c r="U12227" s="159"/>
    </row>
    <row r="12228" spans="20:21">
      <c r="T12228" s="159"/>
      <c r="U12228" s="159"/>
    </row>
    <row r="12229" spans="20:21">
      <c r="T12229" s="159"/>
      <c r="U12229" s="159"/>
    </row>
    <row r="12230" spans="20:21">
      <c r="T12230" s="159"/>
      <c r="U12230" s="159"/>
    </row>
    <row r="12231" spans="20:21">
      <c r="T12231" s="159"/>
      <c r="U12231" s="159"/>
    </row>
    <row r="12232" spans="20:21">
      <c r="T12232" s="159"/>
      <c r="U12232" s="159"/>
    </row>
    <row r="12233" spans="20:21">
      <c r="T12233" s="159"/>
      <c r="U12233" s="159"/>
    </row>
    <row r="12234" spans="20:21">
      <c r="T12234" s="159"/>
      <c r="U12234" s="159"/>
    </row>
    <row r="12235" spans="20:21">
      <c r="T12235" s="159"/>
      <c r="U12235" s="159"/>
    </row>
    <row r="12236" spans="20:21">
      <c r="T12236" s="159"/>
      <c r="U12236" s="159"/>
    </row>
    <row r="12237" spans="20:21">
      <c r="T12237" s="159"/>
      <c r="U12237" s="159"/>
    </row>
    <row r="12238" spans="20:21">
      <c r="T12238" s="159"/>
      <c r="U12238" s="159"/>
    </row>
    <row r="12239" spans="20:21">
      <c r="T12239" s="159"/>
      <c r="U12239" s="159"/>
    </row>
    <row r="12240" spans="20:21">
      <c r="T12240" s="159"/>
      <c r="U12240" s="159"/>
    </row>
    <row r="12241" spans="20:21">
      <c r="T12241" s="159"/>
      <c r="U12241" s="159"/>
    </row>
    <row r="12242" spans="20:21">
      <c r="T12242" s="159"/>
      <c r="U12242" s="159"/>
    </row>
    <row r="12243" spans="20:21">
      <c r="T12243" s="159"/>
      <c r="U12243" s="159"/>
    </row>
    <row r="12244" spans="20:21">
      <c r="T12244" s="159"/>
      <c r="U12244" s="159"/>
    </row>
    <row r="12245" spans="20:21">
      <c r="T12245" s="159"/>
      <c r="U12245" s="159"/>
    </row>
    <row r="12246" spans="20:21">
      <c r="T12246" s="159"/>
      <c r="U12246" s="159"/>
    </row>
    <row r="12247" spans="20:21">
      <c r="T12247" s="159"/>
      <c r="U12247" s="159"/>
    </row>
    <row r="12248" spans="20:21">
      <c r="T12248" s="159"/>
      <c r="U12248" s="159"/>
    </row>
    <row r="12249" spans="20:21">
      <c r="T12249" s="159"/>
      <c r="U12249" s="159"/>
    </row>
    <row r="12250" spans="20:21">
      <c r="T12250" s="159"/>
      <c r="U12250" s="159"/>
    </row>
    <row r="12251" spans="20:21">
      <c r="T12251" s="159"/>
      <c r="U12251" s="159"/>
    </row>
    <row r="12252" spans="20:21">
      <c r="T12252" s="159"/>
      <c r="U12252" s="159"/>
    </row>
    <row r="12253" spans="20:21">
      <c r="T12253" s="159"/>
      <c r="U12253" s="159"/>
    </row>
    <row r="12254" spans="20:21">
      <c r="T12254" s="159"/>
      <c r="U12254" s="159"/>
    </row>
    <row r="12255" spans="20:21">
      <c r="T12255" s="159"/>
      <c r="U12255" s="159"/>
    </row>
    <row r="12256" spans="20:21">
      <c r="T12256" s="159"/>
      <c r="U12256" s="159"/>
    </row>
    <row r="12257" spans="20:21">
      <c r="T12257" s="159"/>
      <c r="U12257" s="159"/>
    </row>
    <row r="12258" spans="20:21">
      <c r="T12258" s="159"/>
      <c r="U12258" s="159"/>
    </row>
    <row r="12259" spans="20:21">
      <c r="T12259" s="159"/>
      <c r="U12259" s="159"/>
    </row>
    <row r="12260" spans="20:21">
      <c r="T12260" s="159"/>
      <c r="U12260" s="159"/>
    </row>
    <row r="12261" spans="20:21">
      <c r="T12261" s="159"/>
      <c r="U12261" s="159"/>
    </row>
    <row r="12262" spans="20:21">
      <c r="T12262" s="159"/>
      <c r="U12262" s="159"/>
    </row>
    <row r="12263" spans="20:21">
      <c r="T12263" s="159"/>
      <c r="U12263" s="159"/>
    </row>
    <row r="12264" spans="20:21">
      <c r="T12264" s="159"/>
      <c r="U12264" s="159"/>
    </row>
    <row r="12265" spans="20:21">
      <c r="T12265" s="159"/>
      <c r="U12265" s="159"/>
    </row>
    <row r="12266" spans="20:21">
      <c r="T12266" s="159"/>
      <c r="U12266" s="159"/>
    </row>
    <row r="12267" spans="20:21">
      <c r="T12267" s="159"/>
      <c r="U12267" s="159"/>
    </row>
    <row r="12268" spans="20:21">
      <c r="T12268" s="159"/>
      <c r="U12268" s="159"/>
    </row>
    <row r="12269" spans="20:21">
      <c r="T12269" s="159"/>
      <c r="U12269" s="159"/>
    </row>
    <row r="12270" spans="20:21">
      <c r="T12270" s="159"/>
      <c r="U12270" s="159"/>
    </row>
    <row r="12271" spans="20:21">
      <c r="T12271" s="159"/>
      <c r="U12271" s="159"/>
    </row>
    <row r="12272" spans="20:21">
      <c r="T12272" s="159"/>
      <c r="U12272" s="159"/>
    </row>
    <row r="12273" spans="20:21">
      <c r="T12273" s="159"/>
      <c r="U12273" s="159"/>
    </row>
    <row r="12274" spans="20:21">
      <c r="T12274" s="159"/>
      <c r="U12274" s="159"/>
    </row>
    <row r="12275" spans="20:21">
      <c r="T12275" s="159"/>
      <c r="U12275" s="159"/>
    </row>
    <row r="12276" spans="20:21">
      <c r="T12276" s="159"/>
      <c r="U12276" s="159"/>
    </row>
    <row r="12277" spans="20:21">
      <c r="T12277" s="159"/>
      <c r="U12277" s="159"/>
    </row>
    <row r="12278" spans="20:21">
      <c r="T12278" s="159"/>
      <c r="U12278" s="159"/>
    </row>
    <row r="12279" spans="20:21">
      <c r="T12279" s="159"/>
      <c r="U12279" s="159"/>
    </row>
    <row r="12280" spans="20:21">
      <c r="T12280" s="159"/>
      <c r="U12280" s="159"/>
    </row>
    <row r="12281" spans="20:21">
      <c r="T12281" s="159"/>
      <c r="U12281" s="159"/>
    </row>
    <row r="12282" spans="20:21">
      <c r="T12282" s="159"/>
      <c r="U12282" s="159"/>
    </row>
    <row r="12283" spans="20:21">
      <c r="T12283" s="159"/>
      <c r="U12283" s="159"/>
    </row>
    <row r="12284" spans="20:21">
      <c r="T12284" s="159"/>
      <c r="U12284" s="159"/>
    </row>
    <row r="12285" spans="20:21">
      <c r="T12285" s="159"/>
      <c r="U12285" s="159"/>
    </row>
    <row r="12286" spans="20:21">
      <c r="T12286" s="159"/>
      <c r="U12286" s="159"/>
    </row>
    <row r="12287" spans="20:21">
      <c r="T12287" s="159"/>
      <c r="U12287" s="159"/>
    </row>
    <row r="12288" spans="20:21">
      <c r="T12288" s="159"/>
      <c r="U12288" s="159"/>
    </row>
    <row r="12289" spans="20:21">
      <c r="T12289" s="159"/>
      <c r="U12289" s="159"/>
    </row>
    <row r="12290" spans="20:21">
      <c r="T12290" s="159"/>
      <c r="U12290" s="159"/>
    </row>
    <row r="12291" spans="20:21">
      <c r="T12291" s="159"/>
      <c r="U12291" s="159"/>
    </row>
    <row r="12292" spans="20:21">
      <c r="T12292" s="159"/>
      <c r="U12292" s="159"/>
    </row>
    <row r="12293" spans="20:21">
      <c r="T12293" s="159"/>
      <c r="U12293" s="159"/>
    </row>
    <row r="12294" spans="20:21">
      <c r="T12294" s="159"/>
      <c r="U12294" s="159"/>
    </row>
    <row r="12295" spans="20:21">
      <c r="T12295" s="159"/>
      <c r="U12295" s="159"/>
    </row>
    <row r="12296" spans="20:21">
      <c r="T12296" s="159"/>
      <c r="U12296" s="159"/>
    </row>
    <row r="12297" spans="20:21">
      <c r="T12297" s="159"/>
      <c r="U12297" s="159"/>
    </row>
    <row r="12298" spans="20:21">
      <c r="T12298" s="159"/>
      <c r="U12298" s="159"/>
    </row>
    <row r="12299" spans="20:21">
      <c r="T12299" s="159"/>
      <c r="U12299" s="159"/>
    </row>
    <row r="12300" spans="20:21">
      <c r="T12300" s="159"/>
      <c r="U12300" s="159"/>
    </row>
    <row r="12301" spans="20:21">
      <c r="T12301" s="159"/>
      <c r="U12301" s="159"/>
    </row>
    <row r="12302" spans="20:21">
      <c r="T12302" s="159"/>
      <c r="U12302" s="159"/>
    </row>
    <row r="12303" spans="20:21">
      <c r="T12303" s="159"/>
      <c r="U12303" s="159"/>
    </row>
    <row r="12304" spans="20:21">
      <c r="T12304" s="159"/>
      <c r="U12304" s="159"/>
    </row>
    <row r="12305" spans="20:21">
      <c r="T12305" s="159"/>
      <c r="U12305" s="159"/>
    </row>
    <row r="12306" spans="20:21">
      <c r="T12306" s="159"/>
      <c r="U12306" s="159"/>
    </row>
    <row r="12307" spans="20:21">
      <c r="T12307" s="159"/>
      <c r="U12307" s="159"/>
    </row>
    <row r="12308" spans="20:21">
      <c r="T12308" s="159"/>
      <c r="U12308" s="159"/>
    </row>
    <row r="12309" spans="20:21">
      <c r="T12309" s="159"/>
      <c r="U12309" s="159"/>
    </row>
    <row r="12310" spans="20:21">
      <c r="T12310" s="159"/>
      <c r="U12310" s="159"/>
    </row>
    <row r="12311" spans="20:21">
      <c r="T12311" s="159"/>
      <c r="U12311" s="159"/>
    </row>
    <row r="12312" spans="20:21">
      <c r="T12312" s="159"/>
      <c r="U12312" s="159"/>
    </row>
    <row r="12313" spans="20:21">
      <c r="T12313" s="159"/>
      <c r="U12313" s="159"/>
    </row>
    <row r="12314" spans="20:21">
      <c r="T12314" s="159"/>
      <c r="U12314" s="159"/>
    </row>
    <row r="12315" spans="20:21">
      <c r="T12315" s="159"/>
      <c r="U12315" s="159"/>
    </row>
    <row r="12316" spans="20:21">
      <c r="T12316" s="159"/>
      <c r="U12316" s="159"/>
    </row>
    <row r="12317" spans="20:21">
      <c r="T12317" s="159"/>
      <c r="U12317" s="159"/>
    </row>
    <row r="12318" spans="20:21">
      <c r="T12318" s="159"/>
      <c r="U12318" s="159"/>
    </row>
    <row r="12319" spans="20:21">
      <c r="T12319" s="159"/>
      <c r="U12319" s="159"/>
    </row>
    <row r="12320" spans="20:21">
      <c r="T12320" s="159"/>
      <c r="U12320" s="159"/>
    </row>
    <row r="12321" spans="20:21">
      <c r="T12321" s="159"/>
      <c r="U12321" s="159"/>
    </row>
    <row r="12322" spans="20:21">
      <c r="T12322" s="159"/>
      <c r="U12322" s="159"/>
    </row>
    <row r="12323" spans="20:21">
      <c r="T12323" s="159"/>
      <c r="U12323" s="159"/>
    </row>
    <row r="12324" spans="20:21">
      <c r="T12324" s="159"/>
      <c r="U12324" s="159"/>
    </row>
    <row r="12325" spans="20:21">
      <c r="T12325" s="159"/>
      <c r="U12325" s="159"/>
    </row>
    <row r="12326" spans="20:21">
      <c r="T12326" s="159"/>
      <c r="U12326" s="159"/>
    </row>
    <row r="12327" spans="20:21">
      <c r="T12327" s="159"/>
      <c r="U12327" s="159"/>
    </row>
    <row r="12328" spans="20:21">
      <c r="T12328" s="159"/>
      <c r="U12328" s="159"/>
    </row>
    <row r="12329" spans="20:21">
      <c r="T12329" s="159"/>
      <c r="U12329" s="159"/>
    </row>
    <row r="12330" spans="20:21">
      <c r="T12330" s="159"/>
      <c r="U12330" s="159"/>
    </row>
    <row r="12331" spans="20:21">
      <c r="T12331" s="159"/>
      <c r="U12331" s="159"/>
    </row>
    <row r="12332" spans="20:21">
      <c r="T12332" s="159"/>
      <c r="U12332" s="159"/>
    </row>
    <row r="12333" spans="20:21">
      <c r="T12333" s="159"/>
      <c r="U12333" s="159"/>
    </row>
    <row r="12334" spans="20:21">
      <c r="T12334" s="159"/>
      <c r="U12334" s="159"/>
    </row>
    <row r="12335" spans="20:21">
      <c r="T12335" s="159"/>
      <c r="U12335" s="159"/>
    </row>
    <row r="12336" spans="20:21">
      <c r="T12336" s="159"/>
      <c r="U12336" s="159"/>
    </row>
    <row r="12337" spans="20:21">
      <c r="T12337" s="159"/>
      <c r="U12337" s="159"/>
    </row>
    <row r="12338" spans="20:21">
      <c r="T12338" s="159"/>
      <c r="U12338" s="159"/>
    </row>
    <row r="12339" spans="20:21">
      <c r="T12339" s="159"/>
      <c r="U12339" s="159"/>
    </row>
    <row r="12340" spans="20:21">
      <c r="T12340" s="159"/>
      <c r="U12340" s="159"/>
    </row>
    <row r="12341" spans="20:21">
      <c r="T12341" s="159"/>
      <c r="U12341" s="159"/>
    </row>
    <row r="12342" spans="20:21">
      <c r="T12342" s="159"/>
      <c r="U12342" s="159"/>
    </row>
    <row r="12343" spans="20:21">
      <c r="T12343" s="159"/>
      <c r="U12343" s="159"/>
    </row>
    <row r="12344" spans="20:21">
      <c r="T12344" s="159"/>
      <c r="U12344" s="159"/>
    </row>
    <row r="12345" spans="20:21">
      <c r="T12345" s="159"/>
      <c r="U12345" s="159"/>
    </row>
    <row r="12346" spans="20:21">
      <c r="T12346" s="159"/>
      <c r="U12346" s="159"/>
    </row>
    <row r="12347" spans="20:21">
      <c r="T12347" s="159"/>
      <c r="U12347" s="159"/>
    </row>
    <row r="12348" spans="20:21">
      <c r="T12348" s="159"/>
      <c r="U12348" s="159"/>
    </row>
    <row r="12349" spans="20:21">
      <c r="T12349" s="159"/>
      <c r="U12349" s="159"/>
    </row>
    <row r="12350" spans="20:21">
      <c r="T12350" s="159"/>
      <c r="U12350" s="159"/>
    </row>
    <row r="12351" spans="20:21">
      <c r="T12351" s="159"/>
      <c r="U12351" s="159"/>
    </row>
    <row r="12352" spans="20:21">
      <c r="T12352" s="159"/>
      <c r="U12352" s="159"/>
    </row>
    <row r="12353" spans="20:21">
      <c r="T12353" s="159"/>
      <c r="U12353" s="159"/>
    </row>
    <row r="12354" spans="20:21">
      <c r="T12354" s="159"/>
      <c r="U12354" s="159"/>
    </row>
    <row r="12355" spans="20:21">
      <c r="T12355" s="159"/>
      <c r="U12355" s="159"/>
    </row>
    <row r="12356" spans="20:21">
      <c r="T12356" s="159"/>
      <c r="U12356" s="159"/>
    </row>
    <row r="12357" spans="20:21">
      <c r="T12357" s="159"/>
      <c r="U12357" s="159"/>
    </row>
    <row r="12358" spans="20:21">
      <c r="T12358" s="159"/>
      <c r="U12358" s="159"/>
    </row>
    <row r="12359" spans="20:21">
      <c r="T12359" s="159"/>
      <c r="U12359" s="159"/>
    </row>
    <row r="12360" spans="20:21">
      <c r="T12360" s="159"/>
      <c r="U12360" s="159"/>
    </row>
    <row r="12361" spans="20:21">
      <c r="T12361" s="159"/>
      <c r="U12361" s="159"/>
    </row>
    <row r="12362" spans="20:21">
      <c r="T12362" s="159"/>
      <c r="U12362" s="159"/>
    </row>
    <row r="12363" spans="20:21">
      <c r="T12363" s="159"/>
      <c r="U12363" s="159"/>
    </row>
    <row r="12364" spans="20:21">
      <c r="T12364" s="159"/>
      <c r="U12364" s="159"/>
    </row>
    <row r="12365" spans="20:21">
      <c r="T12365" s="159"/>
      <c r="U12365" s="159"/>
    </row>
    <row r="12366" spans="20:21">
      <c r="T12366" s="159"/>
      <c r="U12366" s="159"/>
    </row>
    <row r="12367" spans="20:21">
      <c r="T12367" s="159"/>
      <c r="U12367" s="159"/>
    </row>
    <row r="12368" spans="20:21">
      <c r="T12368" s="159"/>
      <c r="U12368" s="159"/>
    </row>
    <row r="12369" spans="20:21">
      <c r="T12369" s="159"/>
      <c r="U12369" s="159"/>
    </row>
    <row r="12370" spans="20:21">
      <c r="T12370" s="159"/>
      <c r="U12370" s="159"/>
    </row>
    <row r="12371" spans="20:21">
      <c r="T12371" s="159"/>
      <c r="U12371" s="159"/>
    </row>
    <row r="12372" spans="20:21">
      <c r="T12372" s="159"/>
      <c r="U12372" s="159"/>
    </row>
    <row r="12373" spans="20:21">
      <c r="T12373" s="159"/>
      <c r="U12373" s="159"/>
    </row>
    <row r="12374" spans="20:21">
      <c r="T12374" s="159"/>
      <c r="U12374" s="159"/>
    </row>
    <row r="12375" spans="20:21">
      <c r="T12375" s="159"/>
      <c r="U12375" s="159"/>
    </row>
    <row r="12376" spans="20:21">
      <c r="T12376" s="159"/>
      <c r="U12376" s="159"/>
    </row>
    <row r="12377" spans="20:21">
      <c r="T12377" s="159"/>
      <c r="U12377" s="159"/>
    </row>
    <row r="12378" spans="20:21">
      <c r="T12378" s="159"/>
      <c r="U12378" s="159"/>
    </row>
    <row r="12379" spans="20:21">
      <c r="T12379" s="159"/>
      <c r="U12379" s="159"/>
    </row>
    <row r="12380" spans="20:21">
      <c r="T12380" s="159"/>
      <c r="U12380" s="159"/>
    </row>
    <row r="12381" spans="20:21">
      <c r="T12381" s="159"/>
      <c r="U12381" s="159"/>
    </row>
    <row r="12382" spans="20:21">
      <c r="T12382" s="159"/>
      <c r="U12382" s="159"/>
    </row>
    <row r="12383" spans="20:21">
      <c r="T12383" s="159"/>
      <c r="U12383" s="159"/>
    </row>
    <row r="12384" spans="20:21">
      <c r="T12384" s="159"/>
      <c r="U12384" s="159"/>
    </row>
    <row r="12385" spans="20:21">
      <c r="T12385" s="159"/>
      <c r="U12385" s="159"/>
    </row>
    <row r="12386" spans="20:21">
      <c r="T12386" s="159"/>
      <c r="U12386" s="159"/>
    </row>
    <row r="12387" spans="20:21">
      <c r="T12387" s="159"/>
      <c r="U12387" s="159"/>
    </row>
    <row r="12388" spans="20:21">
      <c r="T12388" s="159"/>
      <c r="U12388" s="159"/>
    </row>
    <row r="12389" spans="20:21">
      <c r="T12389" s="159"/>
      <c r="U12389" s="159"/>
    </row>
    <row r="12390" spans="20:21">
      <c r="T12390" s="159"/>
      <c r="U12390" s="159"/>
    </row>
    <row r="12391" spans="20:21">
      <c r="T12391" s="159"/>
      <c r="U12391" s="159"/>
    </row>
    <row r="12392" spans="20:21">
      <c r="T12392" s="159"/>
      <c r="U12392" s="159"/>
    </row>
    <row r="12393" spans="20:21">
      <c r="T12393" s="159"/>
      <c r="U12393" s="159"/>
    </row>
    <row r="12394" spans="20:21">
      <c r="T12394" s="159"/>
      <c r="U12394" s="159"/>
    </row>
    <row r="12395" spans="20:21">
      <c r="T12395" s="159"/>
      <c r="U12395" s="159"/>
    </row>
    <row r="12396" spans="20:21">
      <c r="T12396" s="159"/>
      <c r="U12396" s="159"/>
    </row>
    <row r="12397" spans="20:21">
      <c r="T12397" s="159"/>
      <c r="U12397" s="159"/>
    </row>
    <row r="12398" spans="20:21">
      <c r="T12398" s="159"/>
      <c r="U12398" s="159"/>
    </row>
    <row r="12399" spans="20:21">
      <c r="T12399" s="159"/>
      <c r="U12399" s="159"/>
    </row>
    <row r="12400" spans="20:21">
      <c r="T12400" s="159"/>
      <c r="U12400" s="159"/>
    </row>
    <row r="12401" spans="20:21">
      <c r="T12401" s="159"/>
      <c r="U12401" s="159"/>
    </row>
    <row r="12402" spans="20:21">
      <c r="T12402" s="159"/>
      <c r="U12402" s="159"/>
    </row>
    <row r="12403" spans="20:21">
      <c r="T12403" s="159"/>
      <c r="U12403" s="159"/>
    </row>
    <row r="12404" spans="20:21">
      <c r="T12404" s="159"/>
      <c r="U12404" s="159"/>
    </row>
    <row r="12405" spans="20:21">
      <c r="T12405" s="159"/>
      <c r="U12405" s="159"/>
    </row>
    <row r="12406" spans="20:21">
      <c r="T12406" s="159"/>
      <c r="U12406" s="159"/>
    </row>
    <row r="12407" spans="20:21">
      <c r="T12407" s="159"/>
      <c r="U12407" s="159"/>
    </row>
    <row r="12408" spans="20:21">
      <c r="T12408" s="159"/>
      <c r="U12408" s="159"/>
    </row>
    <row r="12409" spans="20:21">
      <c r="T12409" s="159"/>
      <c r="U12409" s="159"/>
    </row>
    <row r="12410" spans="20:21">
      <c r="T12410" s="159"/>
      <c r="U12410" s="159"/>
    </row>
    <row r="12411" spans="20:21">
      <c r="T12411" s="159"/>
      <c r="U12411" s="159"/>
    </row>
    <row r="12412" spans="20:21">
      <c r="T12412" s="159"/>
      <c r="U12412" s="159"/>
    </row>
    <row r="12413" spans="20:21">
      <c r="T12413" s="159"/>
      <c r="U12413" s="159"/>
    </row>
    <row r="12414" spans="20:21">
      <c r="T12414" s="159"/>
      <c r="U12414" s="159"/>
    </row>
    <row r="12415" spans="20:21">
      <c r="T12415" s="159"/>
      <c r="U12415" s="159"/>
    </row>
    <row r="12416" spans="20:21">
      <c r="T12416" s="159"/>
      <c r="U12416" s="159"/>
    </row>
    <row r="12417" spans="20:21">
      <c r="T12417" s="159"/>
      <c r="U12417" s="159"/>
    </row>
    <row r="12418" spans="20:21">
      <c r="T12418" s="159"/>
      <c r="U12418" s="159"/>
    </row>
    <row r="12419" spans="20:21">
      <c r="T12419" s="159"/>
      <c r="U12419" s="159"/>
    </row>
    <row r="12420" spans="20:21">
      <c r="T12420" s="159"/>
      <c r="U12420" s="159"/>
    </row>
    <row r="12421" spans="20:21">
      <c r="T12421" s="159"/>
      <c r="U12421" s="159"/>
    </row>
    <row r="12422" spans="20:21">
      <c r="T12422" s="159"/>
      <c r="U12422" s="159"/>
    </row>
    <row r="12423" spans="20:21">
      <c r="T12423" s="159"/>
      <c r="U12423" s="159"/>
    </row>
    <row r="12424" spans="20:21">
      <c r="T12424" s="159"/>
      <c r="U12424" s="159"/>
    </row>
    <row r="12425" spans="20:21">
      <c r="T12425" s="159"/>
      <c r="U12425" s="159"/>
    </row>
    <row r="12426" spans="20:21">
      <c r="T12426" s="159"/>
      <c r="U12426" s="159"/>
    </row>
    <row r="12427" spans="20:21">
      <c r="T12427" s="159"/>
      <c r="U12427" s="159"/>
    </row>
    <row r="12428" spans="20:21">
      <c r="T12428" s="159"/>
      <c r="U12428" s="159"/>
    </row>
    <row r="12429" spans="20:21">
      <c r="T12429" s="159"/>
      <c r="U12429" s="159"/>
    </row>
    <row r="12430" spans="20:21">
      <c r="T12430" s="159"/>
      <c r="U12430" s="159"/>
    </row>
    <row r="12431" spans="20:21">
      <c r="T12431" s="159"/>
      <c r="U12431" s="159"/>
    </row>
    <row r="12432" spans="20:21">
      <c r="T12432" s="159"/>
      <c r="U12432" s="159"/>
    </row>
    <row r="12433" spans="20:21">
      <c r="T12433" s="159"/>
      <c r="U12433" s="159"/>
    </row>
    <row r="12434" spans="20:21">
      <c r="T12434" s="159"/>
      <c r="U12434" s="159"/>
    </row>
    <row r="12435" spans="20:21">
      <c r="T12435" s="159"/>
      <c r="U12435" s="159"/>
    </row>
    <row r="12436" spans="20:21">
      <c r="T12436" s="159"/>
      <c r="U12436" s="159"/>
    </row>
    <row r="12437" spans="20:21">
      <c r="T12437" s="159"/>
      <c r="U12437" s="159"/>
    </row>
    <row r="12438" spans="20:21">
      <c r="T12438" s="159"/>
      <c r="U12438" s="159"/>
    </row>
    <row r="12439" spans="20:21">
      <c r="T12439" s="159"/>
      <c r="U12439" s="159"/>
    </row>
    <row r="12440" spans="20:21">
      <c r="T12440" s="159"/>
      <c r="U12440" s="159"/>
    </row>
    <row r="12441" spans="20:21">
      <c r="T12441" s="159"/>
      <c r="U12441" s="159"/>
    </row>
    <row r="12442" spans="20:21">
      <c r="T12442" s="159"/>
      <c r="U12442" s="159"/>
    </row>
    <row r="12443" spans="20:21">
      <c r="T12443" s="159"/>
      <c r="U12443" s="159"/>
    </row>
    <row r="12444" spans="20:21">
      <c r="T12444" s="159"/>
      <c r="U12444" s="159"/>
    </row>
    <row r="12445" spans="20:21">
      <c r="T12445" s="159"/>
      <c r="U12445" s="159"/>
    </row>
    <row r="12446" spans="20:21">
      <c r="T12446" s="159"/>
      <c r="U12446" s="159"/>
    </row>
    <row r="12447" spans="20:21">
      <c r="T12447" s="159"/>
      <c r="U12447" s="159"/>
    </row>
    <row r="12448" spans="20:21">
      <c r="T12448" s="159"/>
      <c r="U12448" s="159"/>
    </row>
    <row r="12449" spans="20:21">
      <c r="T12449" s="159"/>
      <c r="U12449" s="159"/>
    </row>
    <row r="12450" spans="20:21">
      <c r="T12450" s="159"/>
      <c r="U12450" s="159"/>
    </row>
    <row r="12451" spans="20:21">
      <c r="T12451" s="159"/>
      <c r="U12451" s="159"/>
    </row>
    <row r="12452" spans="20:21">
      <c r="T12452" s="159"/>
      <c r="U12452" s="159"/>
    </row>
    <row r="12453" spans="20:21">
      <c r="T12453" s="159"/>
      <c r="U12453" s="159"/>
    </row>
    <row r="12454" spans="20:21">
      <c r="T12454" s="159"/>
      <c r="U12454" s="159"/>
    </row>
    <row r="12455" spans="20:21">
      <c r="T12455" s="159"/>
      <c r="U12455" s="159"/>
    </row>
    <row r="12456" spans="20:21">
      <c r="T12456" s="159"/>
      <c r="U12456" s="159"/>
    </row>
    <row r="12457" spans="20:21">
      <c r="T12457" s="159"/>
      <c r="U12457" s="159"/>
    </row>
    <row r="12458" spans="20:21">
      <c r="T12458" s="159"/>
      <c r="U12458" s="159"/>
    </row>
    <row r="12459" spans="20:21">
      <c r="T12459" s="159"/>
      <c r="U12459" s="159"/>
    </row>
    <row r="12460" spans="20:21">
      <c r="T12460" s="159"/>
      <c r="U12460" s="159"/>
    </row>
    <row r="12461" spans="20:21">
      <c r="T12461" s="159"/>
      <c r="U12461" s="159"/>
    </row>
    <row r="12462" spans="20:21">
      <c r="T12462" s="159"/>
      <c r="U12462" s="159"/>
    </row>
    <row r="12463" spans="20:21">
      <c r="T12463" s="159"/>
      <c r="U12463" s="159"/>
    </row>
    <row r="12464" spans="20:21">
      <c r="T12464" s="159"/>
      <c r="U12464" s="159"/>
    </row>
    <row r="12465" spans="20:21">
      <c r="T12465" s="159"/>
      <c r="U12465" s="159"/>
    </row>
    <row r="12466" spans="20:21">
      <c r="T12466" s="159"/>
      <c r="U12466" s="159"/>
    </row>
    <row r="12467" spans="20:21">
      <c r="T12467" s="159"/>
      <c r="U12467" s="159"/>
    </row>
    <row r="12468" spans="20:21">
      <c r="T12468" s="159"/>
      <c r="U12468" s="159"/>
    </row>
    <row r="12469" spans="20:21">
      <c r="T12469" s="159"/>
      <c r="U12469" s="159"/>
    </row>
    <row r="12470" spans="20:21">
      <c r="T12470" s="159"/>
      <c r="U12470" s="159"/>
    </row>
    <row r="12471" spans="20:21">
      <c r="T12471" s="159"/>
      <c r="U12471" s="159"/>
    </row>
    <row r="12472" spans="20:21">
      <c r="T12472" s="159"/>
      <c r="U12472" s="159"/>
    </row>
    <row r="12473" spans="20:21">
      <c r="T12473" s="159"/>
      <c r="U12473" s="159"/>
    </row>
    <row r="12474" spans="20:21">
      <c r="T12474" s="159"/>
      <c r="U12474" s="159"/>
    </row>
    <row r="12475" spans="20:21">
      <c r="T12475" s="159"/>
      <c r="U12475" s="159"/>
    </row>
    <row r="12476" spans="20:21">
      <c r="T12476" s="159"/>
      <c r="U12476" s="159"/>
    </row>
    <row r="12477" spans="20:21">
      <c r="T12477" s="159"/>
      <c r="U12477" s="159"/>
    </row>
    <row r="12478" spans="20:21">
      <c r="T12478" s="159"/>
      <c r="U12478" s="159"/>
    </row>
    <row r="12479" spans="20:21">
      <c r="T12479" s="159"/>
      <c r="U12479" s="159"/>
    </row>
    <row r="12480" spans="20:21">
      <c r="T12480" s="159"/>
      <c r="U12480" s="159"/>
    </row>
    <row r="12481" spans="20:21">
      <c r="T12481" s="159"/>
      <c r="U12481" s="159"/>
    </row>
    <row r="12482" spans="20:21">
      <c r="T12482" s="159"/>
      <c r="U12482" s="159"/>
    </row>
    <row r="12483" spans="20:21">
      <c r="T12483" s="159"/>
      <c r="U12483" s="159"/>
    </row>
    <row r="12484" spans="20:21">
      <c r="T12484" s="159"/>
      <c r="U12484" s="159"/>
    </row>
    <row r="12485" spans="20:21">
      <c r="T12485" s="159"/>
      <c r="U12485" s="159"/>
    </row>
    <row r="12486" spans="20:21">
      <c r="T12486" s="159"/>
      <c r="U12486" s="159"/>
    </row>
    <row r="12487" spans="20:21">
      <c r="T12487" s="159"/>
      <c r="U12487" s="159"/>
    </row>
    <row r="12488" spans="20:21">
      <c r="T12488" s="159"/>
      <c r="U12488" s="159"/>
    </row>
    <row r="12489" spans="20:21">
      <c r="T12489" s="159"/>
      <c r="U12489" s="159"/>
    </row>
    <row r="12490" spans="20:21">
      <c r="T12490" s="159"/>
      <c r="U12490" s="159"/>
    </row>
    <row r="12491" spans="20:21">
      <c r="T12491" s="159"/>
      <c r="U12491" s="159"/>
    </row>
    <row r="12492" spans="20:21">
      <c r="T12492" s="159"/>
      <c r="U12492" s="159"/>
    </row>
    <row r="12493" spans="20:21">
      <c r="T12493" s="159"/>
      <c r="U12493" s="159"/>
    </row>
    <row r="12494" spans="20:21">
      <c r="T12494" s="159"/>
      <c r="U12494" s="159"/>
    </row>
    <row r="12495" spans="20:21">
      <c r="T12495" s="159"/>
      <c r="U12495" s="159"/>
    </row>
    <row r="12496" spans="20:21">
      <c r="T12496" s="159"/>
      <c r="U12496" s="159"/>
    </row>
    <row r="12497" spans="20:21">
      <c r="T12497" s="159"/>
      <c r="U12497" s="159"/>
    </row>
    <row r="12498" spans="20:21">
      <c r="T12498" s="159"/>
      <c r="U12498" s="159"/>
    </row>
    <row r="12499" spans="20:21">
      <c r="T12499" s="159"/>
      <c r="U12499" s="159"/>
    </row>
    <row r="12500" spans="20:21">
      <c r="T12500" s="159"/>
      <c r="U12500" s="159"/>
    </row>
    <row r="12501" spans="20:21">
      <c r="T12501" s="159"/>
      <c r="U12501" s="159"/>
    </row>
    <row r="12502" spans="20:21">
      <c r="T12502" s="159"/>
      <c r="U12502" s="159"/>
    </row>
    <row r="12503" spans="20:21">
      <c r="T12503" s="159"/>
      <c r="U12503" s="159"/>
    </row>
    <row r="12504" spans="20:21">
      <c r="T12504" s="159"/>
      <c r="U12504" s="159"/>
    </row>
    <row r="12505" spans="20:21">
      <c r="T12505" s="159"/>
      <c r="U12505" s="159"/>
    </row>
    <row r="12506" spans="20:21">
      <c r="T12506" s="159"/>
      <c r="U12506" s="159"/>
    </row>
    <row r="12507" spans="20:21">
      <c r="T12507" s="159"/>
      <c r="U12507" s="159"/>
    </row>
    <row r="12508" spans="20:21">
      <c r="T12508" s="159"/>
      <c r="U12508" s="159"/>
    </row>
    <row r="12509" spans="20:21">
      <c r="T12509" s="159"/>
      <c r="U12509" s="159"/>
    </row>
    <row r="12510" spans="20:21">
      <c r="T12510" s="159"/>
      <c r="U12510" s="159"/>
    </row>
    <row r="12511" spans="20:21">
      <c r="T12511" s="159"/>
      <c r="U12511" s="159"/>
    </row>
    <row r="12512" spans="20:21">
      <c r="T12512" s="159"/>
      <c r="U12512" s="159"/>
    </row>
    <row r="12513" spans="20:21">
      <c r="T12513" s="159"/>
      <c r="U12513" s="159"/>
    </row>
    <row r="12514" spans="20:21">
      <c r="T12514" s="159"/>
      <c r="U12514" s="159"/>
    </row>
    <row r="12515" spans="20:21">
      <c r="T12515" s="159"/>
      <c r="U12515" s="159"/>
    </row>
    <row r="12516" spans="20:21">
      <c r="T12516" s="159"/>
      <c r="U12516" s="159"/>
    </row>
    <row r="12517" spans="20:21">
      <c r="T12517" s="159"/>
      <c r="U12517" s="159"/>
    </row>
    <row r="12518" spans="20:21">
      <c r="T12518" s="159"/>
      <c r="U12518" s="159"/>
    </row>
    <row r="12519" spans="20:21">
      <c r="T12519" s="159"/>
      <c r="U12519" s="159"/>
    </row>
    <row r="12520" spans="20:21">
      <c r="T12520" s="159"/>
      <c r="U12520" s="159"/>
    </row>
    <row r="12521" spans="20:21">
      <c r="T12521" s="159"/>
      <c r="U12521" s="159"/>
    </row>
    <row r="12522" spans="20:21">
      <c r="T12522" s="159"/>
      <c r="U12522" s="159"/>
    </row>
    <row r="12523" spans="20:21">
      <c r="T12523" s="159"/>
      <c r="U12523" s="159"/>
    </row>
    <row r="12524" spans="20:21">
      <c r="T12524" s="159"/>
      <c r="U12524" s="159"/>
    </row>
    <row r="12525" spans="20:21">
      <c r="T12525" s="159"/>
      <c r="U12525" s="159"/>
    </row>
    <row r="12526" spans="20:21">
      <c r="T12526" s="159"/>
      <c r="U12526" s="159"/>
    </row>
    <row r="12527" spans="20:21">
      <c r="T12527" s="159"/>
      <c r="U12527" s="159"/>
    </row>
    <row r="12528" spans="20:21">
      <c r="T12528" s="159"/>
      <c r="U12528" s="159"/>
    </row>
    <row r="12529" spans="20:21">
      <c r="T12529" s="159"/>
      <c r="U12529" s="159"/>
    </row>
    <row r="12530" spans="20:21">
      <c r="T12530" s="159"/>
      <c r="U12530" s="159"/>
    </row>
    <row r="12531" spans="20:21">
      <c r="T12531" s="159"/>
      <c r="U12531" s="159"/>
    </row>
    <row r="12532" spans="20:21">
      <c r="T12532" s="159"/>
      <c r="U12532" s="159"/>
    </row>
    <row r="12533" spans="20:21">
      <c r="T12533" s="159"/>
      <c r="U12533" s="159"/>
    </row>
    <row r="12534" spans="20:21">
      <c r="T12534" s="159"/>
      <c r="U12534" s="159"/>
    </row>
    <row r="12535" spans="20:21">
      <c r="T12535" s="159"/>
      <c r="U12535" s="159"/>
    </row>
    <row r="12536" spans="20:21">
      <c r="T12536" s="159"/>
      <c r="U12536" s="159"/>
    </row>
    <row r="12537" spans="20:21">
      <c r="T12537" s="159"/>
      <c r="U12537" s="159"/>
    </row>
    <row r="12538" spans="20:21">
      <c r="T12538" s="159"/>
      <c r="U12538" s="159"/>
    </row>
    <row r="12539" spans="20:21">
      <c r="T12539" s="159"/>
      <c r="U12539" s="159"/>
    </row>
    <row r="12540" spans="20:21">
      <c r="T12540" s="159"/>
      <c r="U12540" s="159"/>
    </row>
    <row r="12541" spans="20:21">
      <c r="T12541" s="159"/>
      <c r="U12541" s="159"/>
    </row>
    <row r="12542" spans="20:21">
      <c r="T12542" s="159"/>
      <c r="U12542" s="159"/>
    </row>
    <row r="12543" spans="20:21">
      <c r="T12543" s="159"/>
      <c r="U12543" s="159"/>
    </row>
    <row r="12544" spans="20:21">
      <c r="T12544" s="159"/>
      <c r="U12544" s="159"/>
    </row>
    <row r="12545" spans="20:21">
      <c r="T12545" s="159"/>
      <c r="U12545" s="159"/>
    </row>
    <row r="12546" spans="20:21">
      <c r="T12546" s="159"/>
      <c r="U12546" s="159"/>
    </row>
    <row r="12547" spans="20:21">
      <c r="T12547" s="159"/>
      <c r="U12547" s="159"/>
    </row>
    <row r="12548" spans="20:21">
      <c r="T12548" s="159"/>
      <c r="U12548" s="159"/>
    </row>
    <row r="12549" spans="20:21">
      <c r="T12549" s="159"/>
      <c r="U12549" s="159"/>
    </row>
    <row r="12550" spans="20:21">
      <c r="T12550" s="159"/>
      <c r="U12550" s="159"/>
    </row>
    <row r="12551" spans="20:21">
      <c r="T12551" s="159"/>
      <c r="U12551" s="159"/>
    </row>
    <row r="12552" spans="20:21">
      <c r="T12552" s="159"/>
      <c r="U12552" s="159"/>
    </row>
    <row r="12553" spans="20:21">
      <c r="T12553" s="159"/>
      <c r="U12553" s="159"/>
    </row>
    <row r="12554" spans="20:21">
      <c r="T12554" s="159"/>
      <c r="U12554" s="159"/>
    </row>
    <row r="12555" spans="20:21">
      <c r="T12555" s="159"/>
      <c r="U12555" s="159"/>
    </row>
    <row r="12556" spans="20:21">
      <c r="T12556" s="159"/>
      <c r="U12556" s="159"/>
    </row>
    <row r="12557" spans="20:21">
      <c r="T12557" s="159"/>
      <c r="U12557" s="159"/>
    </row>
    <row r="12558" spans="20:21">
      <c r="T12558" s="159"/>
      <c r="U12558" s="159"/>
    </row>
    <row r="12559" spans="20:21">
      <c r="T12559" s="159"/>
      <c r="U12559" s="159"/>
    </row>
    <row r="12560" spans="20:21">
      <c r="T12560" s="159"/>
      <c r="U12560" s="159"/>
    </row>
    <row r="12561" spans="20:21">
      <c r="T12561" s="159"/>
      <c r="U12561" s="159"/>
    </row>
    <row r="12562" spans="20:21">
      <c r="T12562" s="159"/>
      <c r="U12562" s="159"/>
    </row>
    <row r="12563" spans="20:21">
      <c r="T12563" s="159"/>
      <c r="U12563" s="159"/>
    </row>
    <row r="12564" spans="20:21">
      <c r="T12564" s="159"/>
      <c r="U12564" s="159"/>
    </row>
    <row r="12565" spans="20:21">
      <c r="T12565" s="159"/>
      <c r="U12565" s="159"/>
    </row>
    <row r="12566" spans="20:21">
      <c r="T12566" s="159"/>
      <c r="U12566" s="159"/>
    </row>
    <row r="12567" spans="20:21">
      <c r="T12567" s="159"/>
      <c r="U12567" s="159"/>
    </row>
    <row r="12568" spans="20:21">
      <c r="T12568" s="159"/>
      <c r="U12568" s="159"/>
    </row>
    <row r="12569" spans="20:21">
      <c r="T12569" s="159"/>
      <c r="U12569" s="159"/>
    </row>
    <row r="12570" spans="20:21">
      <c r="T12570" s="159"/>
      <c r="U12570" s="159"/>
    </row>
    <row r="12571" spans="20:21">
      <c r="T12571" s="159"/>
      <c r="U12571" s="159"/>
    </row>
    <row r="12572" spans="20:21">
      <c r="T12572" s="159"/>
      <c r="U12572" s="159"/>
    </row>
    <row r="12573" spans="20:21">
      <c r="T12573" s="159"/>
      <c r="U12573" s="159"/>
    </row>
    <row r="12574" spans="20:21">
      <c r="T12574" s="159"/>
      <c r="U12574" s="159"/>
    </row>
    <row r="12575" spans="20:21">
      <c r="T12575" s="159"/>
      <c r="U12575" s="159"/>
    </row>
    <row r="12576" spans="20:21">
      <c r="T12576" s="159"/>
      <c r="U12576" s="159"/>
    </row>
    <row r="12577" spans="20:21">
      <c r="T12577" s="159"/>
      <c r="U12577" s="159"/>
    </row>
    <row r="12578" spans="20:21">
      <c r="T12578" s="159"/>
      <c r="U12578" s="159"/>
    </row>
    <row r="12579" spans="20:21">
      <c r="T12579" s="159"/>
      <c r="U12579" s="159"/>
    </row>
    <row r="12580" spans="20:21">
      <c r="T12580" s="159"/>
      <c r="U12580" s="159"/>
    </row>
    <row r="12581" spans="20:21">
      <c r="T12581" s="159"/>
      <c r="U12581" s="159"/>
    </row>
    <row r="12582" spans="20:21">
      <c r="T12582" s="159"/>
      <c r="U12582" s="159"/>
    </row>
    <row r="12583" spans="20:21">
      <c r="T12583" s="159"/>
      <c r="U12583" s="159"/>
    </row>
    <row r="12584" spans="20:21">
      <c r="T12584" s="159"/>
      <c r="U12584" s="159"/>
    </row>
    <row r="12585" spans="20:21">
      <c r="T12585" s="159"/>
      <c r="U12585" s="159"/>
    </row>
    <row r="12586" spans="20:21">
      <c r="T12586" s="159"/>
      <c r="U12586" s="159"/>
    </row>
    <row r="12587" spans="20:21">
      <c r="T12587" s="159"/>
      <c r="U12587" s="159"/>
    </row>
    <row r="12588" spans="20:21">
      <c r="T12588" s="159"/>
      <c r="U12588" s="159"/>
    </row>
    <row r="12589" spans="20:21">
      <c r="T12589" s="159"/>
      <c r="U12589" s="159"/>
    </row>
    <row r="12590" spans="20:21">
      <c r="T12590" s="159"/>
      <c r="U12590" s="159"/>
    </row>
    <row r="12591" spans="20:21">
      <c r="T12591" s="159"/>
      <c r="U12591" s="159"/>
    </row>
    <row r="12592" spans="20:21">
      <c r="T12592" s="159"/>
      <c r="U12592" s="159"/>
    </row>
    <row r="12593" spans="20:21">
      <c r="T12593" s="159"/>
      <c r="U12593" s="159"/>
    </row>
    <row r="12594" spans="20:21">
      <c r="T12594" s="159"/>
      <c r="U12594" s="159"/>
    </row>
    <row r="12595" spans="20:21">
      <c r="T12595" s="159"/>
      <c r="U12595" s="159"/>
    </row>
    <row r="12596" spans="20:21">
      <c r="T12596" s="159"/>
      <c r="U12596" s="159"/>
    </row>
    <row r="12597" spans="20:21">
      <c r="T12597" s="159"/>
      <c r="U12597" s="159"/>
    </row>
    <row r="12598" spans="20:21">
      <c r="T12598" s="159"/>
      <c r="U12598" s="159"/>
    </row>
    <row r="12599" spans="20:21">
      <c r="T12599" s="159"/>
      <c r="U12599" s="159"/>
    </row>
    <row r="12600" spans="20:21">
      <c r="T12600" s="159"/>
      <c r="U12600" s="159"/>
    </row>
    <row r="12601" spans="20:21">
      <c r="T12601" s="159"/>
      <c r="U12601" s="159"/>
    </row>
    <row r="12602" spans="20:21">
      <c r="T12602" s="159"/>
      <c r="U12602" s="159"/>
    </row>
    <row r="12603" spans="20:21">
      <c r="T12603" s="159"/>
      <c r="U12603" s="159"/>
    </row>
    <row r="12604" spans="20:21">
      <c r="T12604" s="159"/>
      <c r="U12604" s="159"/>
    </row>
    <row r="12605" spans="20:21">
      <c r="T12605" s="159"/>
      <c r="U12605" s="159"/>
    </row>
    <row r="12606" spans="20:21">
      <c r="T12606" s="159"/>
      <c r="U12606" s="159"/>
    </row>
    <row r="12607" spans="20:21">
      <c r="T12607" s="159"/>
      <c r="U12607" s="159"/>
    </row>
    <row r="12608" spans="20:21">
      <c r="T12608" s="159"/>
      <c r="U12608" s="159"/>
    </row>
    <row r="12609" spans="20:21">
      <c r="T12609" s="159"/>
      <c r="U12609" s="159"/>
    </row>
    <row r="12610" spans="20:21">
      <c r="T12610" s="159"/>
      <c r="U12610" s="159"/>
    </row>
    <row r="12611" spans="20:21">
      <c r="T12611" s="159"/>
      <c r="U12611" s="159"/>
    </row>
    <row r="12612" spans="20:21">
      <c r="T12612" s="159"/>
      <c r="U12612" s="159"/>
    </row>
    <row r="12613" spans="20:21">
      <c r="T12613" s="159"/>
      <c r="U12613" s="159"/>
    </row>
    <row r="12614" spans="20:21">
      <c r="T12614" s="159"/>
      <c r="U12614" s="159"/>
    </row>
    <row r="12615" spans="20:21">
      <c r="T12615" s="159"/>
      <c r="U12615" s="159"/>
    </row>
    <row r="12616" spans="20:21">
      <c r="T12616" s="159"/>
      <c r="U12616" s="159"/>
    </row>
    <row r="12617" spans="20:21">
      <c r="T12617" s="159"/>
      <c r="U12617" s="159"/>
    </row>
    <row r="12618" spans="20:21">
      <c r="T12618" s="159"/>
      <c r="U12618" s="159"/>
    </row>
    <row r="12619" spans="20:21">
      <c r="T12619" s="159"/>
      <c r="U12619" s="159"/>
    </row>
    <row r="12620" spans="20:21">
      <c r="T12620" s="159"/>
      <c r="U12620" s="159"/>
    </row>
    <row r="12621" spans="20:21">
      <c r="T12621" s="159"/>
      <c r="U12621" s="159"/>
    </row>
    <row r="12622" spans="20:21">
      <c r="T12622" s="159"/>
      <c r="U12622" s="159"/>
    </row>
    <row r="12623" spans="20:21">
      <c r="T12623" s="159"/>
      <c r="U12623" s="159"/>
    </row>
    <row r="12624" spans="20:21">
      <c r="T12624" s="159"/>
      <c r="U12624" s="159"/>
    </row>
    <row r="12625" spans="20:21">
      <c r="T12625" s="159"/>
      <c r="U12625" s="159"/>
    </row>
    <row r="12626" spans="20:21">
      <c r="T12626" s="159"/>
      <c r="U12626" s="159"/>
    </row>
    <row r="12627" spans="20:21">
      <c r="T12627" s="159"/>
      <c r="U12627" s="159"/>
    </row>
    <row r="12628" spans="20:21">
      <c r="T12628" s="159"/>
      <c r="U12628" s="159"/>
    </row>
    <row r="12629" spans="20:21">
      <c r="T12629" s="159"/>
      <c r="U12629" s="159"/>
    </row>
    <row r="12630" spans="20:21">
      <c r="T12630" s="159"/>
      <c r="U12630" s="159"/>
    </row>
    <row r="12631" spans="20:21">
      <c r="T12631" s="159"/>
      <c r="U12631" s="159"/>
    </row>
    <row r="12632" spans="20:21">
      <c r="T12632" s="159"/>
      <c r="U12632" s="159"/>
    </row>
    <row r="12633" spans="20:21">
      <c r="T12633" s="159"/>
      <c r="U12633" s="159"/>
    </row>
    <row r="12634" spans="20:21">
      <c r="T12634" s="159"/>
      <c r="U12634" s="159"/>
    </row>
    <row r="12635" spans="20:21">
      <c r="T12635" s="159"/>
      <c r="U12635" s="159"/>
    </row>
    <row r="12636" spans="20:21">
      <c r="T12636" s="159"/>
      <c r="U12636" s="159"/>
    </row>
    <row r="12637" spans="20:21">
      <c r="T12637" s="159"/>
      <c r="U12637" s="159"/>
    </row>
    <row r="12638" spans="20:21">
      <c r="T12638" s="159"/>
      <c r="U12638" s="159"/>
    </row>
    <row r="12639" spans="20:21">
      <c r="T12639" s="159"/>
      <c r="U12639" s="159"/>
    </row>
    <row r="12640" spans="20:21">
      <c r="T12640" s="159"/>
      <c r="U12640" s="159"/>
    </row>
    <row r="12641" spans="20:21">
      <c r="T12641" s="159"/>
      <c r="U12641" s="159"/>
    </row>
    <row r="12642" spans="20:21">
      <c r="T12642" s="159"/>
      <c r="U12642" s="159"/>
    </row>
    <row r="12643" spans="20:21">
      <c r="T12643" s="159"/>
      <c r="U12643" s="159"/>
    </row>
    <row r="12644" spans="20:21">
      <c r="T12644" s="159"/>
      <c r="U12644" s="159"/>
    </row>
    <row r="12645" spans="20:21">
      <c r="T12645" s="159"/>
      <c r="U12645" s="159"/>
    </row>
    <row r="12646" spans="20:21">
      <c r="T12646" s="159"/>
      <c r="U12646" s="159"/>
    </row>
    <row r="12647" spans="20:21">
      <c r="T12647" s="159"/>
      <c r="U12647" s="159"/>
    </row>
    <row r="12648" spans="20:21">
      <c r="T12648" s="159"/>
      <c r="U12648" s="159"/>
    </row>
    <row r="12649" spans="20:21">
      <c r="T12649" s="159"/>
      <c r="U12649" s="159"/>
    </row>
    <row r="12650" spans="20:21">
      <c r="T12650" s="159"/>
      <c r="U12650" s="159"/>
    </row>
    <row r="12651" spans="20:21">
      <c r="T12651" s="159"/>
      <c r="U12651" s="159"/>
    </row>
    <row r="12652" spans="20:21">
      <c r="T12652" s="159"/>
      <c r="U12652" s="159"/>
    </row>
    <row r="12653" spans="20:21">
      <c r="T12653" s="159"/>
      <c r="U12653" s="159"/>
    </row>
    <row r="12654" spans="20:21">
      <c r="T12654" s="159"/>
      <c r="U12654" s="159"/>
    </row>
    <row r="12655" spans="20:21">
      <c r="T12655" s="159"/>
      <c r="U12655" s="159"/>
    </row>
    <row r="12656" spans="20:21">
      <c r="T12656" s="159"/>
      <c r="U12656" s="159"/>
    </row>
    <row r="12657" spans="20:21">
      <c r="T12657" s="159"/>
      <c r="U12657" s="159"/>
    </row>
    <row r="12658" spans="20:21">
      <c r="T12658" s="159"/>
      <c r="U12658" s="159"/>
    </row>
    <row r="12659" spans="20:21">
      <c r="T12659" s="159"/>
      <c r="U12659" s="159"/>
    </row>
    <row r="12660" spans="20:21">
      <c r="T12660" s="159"/>
      <c r="U12660" s="159"/>
    </row>
    <row r="12661" spans="20:21">
      <c r="T12661" s="159"/>
      <c r="U12661" s="159"/>
    </row>
    <row r="12662" spans="20:21">
      <c r="T12662" s="159"/>
      <c r="U12662" s="159"/>
    </row>
    <row r="12663" spans="20:21">
      <c r="T12663" s="159"/>
      <c r="U12663" s="159"/>
    </row>
    <row r="12664" spans="20:21">
      <c r="T12664" s="159"/>
      <c r="U12664" s="159"/>
    </row>
    <row r="12665" spans="20:21">
      <c r="T12665" s="159"/>
      <c r="U12665" s="159"/>
    </row>
    <row r="12666" spans="20:21">
      <c r="T12666" s="159"/>
      <c r="U12666" s="159"/>
    </row>
    <row r="12667" spans="20:21">
      <c r="T12667" s="159"/>
      <c r="U12667" s="159"/>
    </row>
    <row r="12668" spans="20:21">
      <c r="T12668" s="159"/>
      <c r="U12668" s="159"/>
    </row>
    <row r="12669" spans="20:21">
      <c r="T12669" s="159"/>
      <c r="U12669" s="159"/>
    </row>
    <row r="12670" spans="20:21">
      <c r="T12670" s="159"/>
      <c r="U12670" s="159"/>
    </row>
    <row r="12671" spans="20:21">
      <c r="T12671" s="159"/>
      <c r="U12671" s="159"/>
    </row>
    <row r="12672" spans="20:21">
      <c r="T12672" s="159"/>
      <c r="U12672" s="159"/>
    </row>
    <row r="12673" spans="20:21">
      <c r="T12673" s="159"/>
      <c r="U12673" s="159"/>
    </row>
    <row r="12674" spans="20:21">
      <c r="T12674" s="159"/>
      <c r="U12674" s="159"/>
    </row>
    <row r="12675" spans="20:21">
      <c r="T12675" s="159"/>
      <c r="U12675" s="159"/>
    </row>
    <row r="12676" spans="20:21">
      <c r="T12676" s="159"/>
      <c r="U12676" s="159"/>
    </row>
    <row r="12677" spans="20:21">
      <c r="T12677" s="159"/>
      <c r="U12677" s="159"/>
    </row>
    <row r="12678" spans="20:21">
      <c r="T12678" s="159"/>
      <c r="U12678" s="159"/>
    </row>
    <row r="12679" spans="20:21">
      <c r="T12679" s="159"/>
      <c r="U12679" s="159"/>
    </row>
    <row r="12680" spans="20:21">
      <c r="T12680" s="159"/>
      <c r="U12680" s="159"/>
    </row>
    <row r="12681" spans="20:21">
      <c r="T12681" s="159"/>
      <c r="U12681" s="159"/>
    </row>
    <row r="12682" spans="20:21">
      <c r="T12682" s="159"/>
      <c r="U12682" s="159"/>
    </row>
    <row r="12683" spans="20:21">
      <c r="T12683" s="159"/>
      <c r="U12683" s="159"/>
    </row>
    <row r="12684" spans="20:21">
      <c r="T12684" s="159"/>
      <c r="U12684" s="159"/>
    </row>
    <row r="12685" spans="20:21">
      <c r="T12685" s="159"/>
      <c r="U12685" s="159"/>
    </row>
    <row r="12686" spans="20:21">
      <c r="T12686" s="159"/>
      <c r="U12686" s="159"/>
    </row>
    <row r="12687" spans="20:21">
      <c r="T12687" s="159"/>
      <c r="U12687" s="159"/>
    </row>
    <row r="12688" spans="20:21">
      <c r="T12688" s="159"/>
      <c r="U12688" s="159"/>
    </row>
    <row r="12689" spans="20:21">
      <c r="T12689" s="159"/>
      <c r="U12689" s="159"/>
    </row>
    <row r="12690" spans="20:21">
      <c r="T12690" s="159"/>
      <c r="U12690" s="159"/>
    </row>
    <row r="12691" spans="20:21">
      <c r="T12691" s="159"/>
      <c r="U12691" s="159"/>
    </row>
    <row r="12692" spans="20:21">
      <c r="T12692" s="159"/>
      <c r="U12692" s="159"/>
    </row>
    <row r="12693" spans="20:21">
      <c r="T12693" s="159"/>
      <c r="U12693" s="159"/>
    </row>
    <row r="12694" spans="20:21">
      <c r="T12694" s="159"/>
      <c r="U12694" s="159"/>
    </row>
    <row r="12695" spans="20:21">
      <c r="T12695" s="159"/>
      <c r="U12695" s="159"/>
    </row>
    <row r="12696" spans="20:21">
      <c r="T12696" s="159"/>
      <c r="U12696" s="159"/>
    </row>
    <row r="12697" spans="20:21">
      <c r="T12697" s="159"/>
      <c r="U12697" s="159"/>
    </row>
    <row r="12698" spans="20:21">
      <c r="T12698" s="159"/>
      <c r="U12698" s="159"/>
    </row>
    <row r="12699" spans="20:21">
      <c r="T12699" s="159"/>
      <c r="U12699" s="159"/>
    </row>
    <row r="12700" spans="20:21">
      <c r="T12700" s="159"/>
      <c r="U12700" s="159"/>
    </row>
    <row r="12701" spans="20:21">
      <c r="T12701" s="159"/>
      <c r="U12701" s="159"/>
    </row>
    <row r="12702" spans="20:21">
      <c r="T12702" s="159"/>
      <c r="U12702" s="159"/>
    </row>
    <row r="12703" spans="20:21">
      <c r="T12703" s="159"/>
      <c r="U12703" s="159"/>
    </row>
    <row r="12704" spans="20:21">
      <c r="T12704" s="159"/>
      <c r="U12704" s="159"/>
    </row>
    <row r="12705" spans="20:21">
      <c r="T12705" s="159"/>
      <c r="U12705" s="159"/>
    </row>
    <row r="12706" spans="20:21">
      <c r="T12706" s="159"/>
      <c r="U12706" s="159"/>
    </row>
    <row r="12707" spans="20:21">
      <c r="T12707" s="159"/>
      <c r="U12707" s="159"/>
    </row>
    <row r="12708" spans="20:21">
      <c r="T12708" s="159"/>
      <c r="U12708" s="159"/>
    </row>
    <row r="12709" spans="20:21">
      <c r="T12709" s="159"/>
      <c r="U12709" s="159"/>
    </row>
    <row r="12710" spans="20:21">
      <c r="T12710" s="159"/>
      <c r="U12710" s="159"/>
    </row>
    <row r="12711" spans="20:21">
      <c r="T12711" s="159"/>
      <c r="U12711" s="159"/>
    </row>
    <row r="12712" spans="20:21">
      <c r="T12712" s="159"/>
      <c r="U12712" s="159"/>
    </row>
    <row r="12713" spans="20:21">
      <c r="T12713" s="159"/>
      <c r="U12713" s="159"/>
    </row>
    <row r="12714" spans="20:21">
      <c r="T12714" s="159"/>
      <c r="U12714" s="159"/>
    </row>
    <row r="12715" spans="20:21">
      <c r="T12715" s="159"/>
      <c r="U12715" s="159"/>
    </row>
    <row r="12716" spans="20:21">
      <c r="T12716" s="159"/>
      <c r="U12716" s="159"/>
    </row>
    <row r="12717" spans="20:21">
      <c r="T12717" s="159"/>
      <c r="U12717" s="159"/>
    </row>
    <row r="12718" spans="20:21">
      <c r="T12718" s="159"/>
      <c r="U12718" s="159"/>
    </row>
    <row r="12719" spans="20:21">
      <c r="T12719" s="159"/>
      <c r="U12719" s="159"/>
    </row>
    <row r="12720" spans="20:21">
      <c r="T12720" s="159"/>
      <c r="U12720" s="159"/>
    </row>
    <row r="12721" spans="20:21">
      <c r="T12721" s="159"/>
      <c r="U12721" s="159"/>
    </row>
    <row r="12722" spans="20:21">
      <c r="T12722" s="159"/>
      <c r="U12722" s="159"/>
    </row>
    <row r="12723" spans="20:21">
      <c r="T12723" s="159"/>
      <c r="U12723" s="159"/>
    </row>
    <row r="12724" spans="20:21">
      <c r="T12724" s="159"/>
      <c r="U12724" s="159"/>
    </row>
    <row r="12725" spans="20:21">
      <c r="T12725" s="159"/>
      <c r="U12725" s="159"/>
    </row>
    <row r="12726" spans="20:21">
      <c r="T12726" s="159"/>
      <c r="U12726" s="159"/>
    </row>
    <row r="12727" spans="20:21">
      <c r="T12727" s="159"/>
      <c r="U12727" s="159"/>
    </row>
    <row r="12728" spans="20:21">
      <c r="T12728" s="159"/>
      <c r="U12728" s="159"/>
    </row>
    <row r="12729" spans="20:21">
      <c r="T12729" s="159"/>
      <c r="U12729" s="159"/>
    </row>
    <row r="12730" spans="20:21">
      <c r="T12730" s="159"/>
      <c r="U12730" s="159"/>
    </row>
    <row r="12731" spans="20:21">
      <c r="T12731" s="159"/>
      <c r="U12731" s="159"/>
    </row>
    <row r="12732" spans="20:21">
      <c r="T12732" s="159"/>
      <c r="U12732" s="159"/>
    </row>
    <row r="12733" spans="20:21">
      <c r="T12733" s="159"/>
      <c r="U12733" s="159"/>
    </row>
    <row r="12734" spans="20:21">
      <c r="T12734" s="159"/>
      <c r="U12734" s="159"/>
    </row>
    <row r="12735" spans="20:21">
      <c r="T12735" s="159"/>
      <c r="U12735" s="159"/>
    </row>
    <row r="12736" spans="20:21">
      <c r="T12736" s="159"/>
      <c r="U12736" s="159"/>
    </row>
    <row r="12737" spans="20:21">
      <c r="T12737" s="159"/>
      <c r="U12737" s="159"/>
    </row>
    <row r="12738" spans="20:21">
      <c r="T12738" s="159"/>
      <c r="U12738" s="159"/>
    </row>
    <row r="12739" spans="20:21">
      <c r="T12739" s="159"/>
      <c r="U12739" s="159"/>
    </row>
    <row r="12740" spans="20:21">
      <c r="T12740" s="159"/>
      <c r="U12740" s="159"/>
    </row>
    <row r="12741" spans="20:21">
      <c r="T12741" s="159"/>
      <c r="U12741" s="159"/>
    </row>
    <row r="12742" spans="20:21">
      <c r="T12742" s="159"/>
      <c r="U12742" s="159"/>
    </row>
    <row r="12743" spans="20:21">
      <c r="T12743" s="159"/>
      <c r="U12743" s="159"/>
    </row>
    <row r="12744" spans="20:21">
      <c r="T12744" s="159"/>
      <c r="U12744" s="159"/>
    </row>
    <row r="12745" spans="20:21">
      <c r="T12745" s="159"/>
      <c r="U12745" s="159"/>
    </row>
    <row r="12746" spans="20:21">
      <c r="T12746" s="159"/>
      <c r="U12746" s="159"/>
    </row>
    <row r="12747" spans="20:21">
      <c r="T12747" s="159"/>
      <c r="U12747" s="159"/>
    </row>
    <row r="12748" spans="20:21">
      <c r="T12748" s="159"/>
      <c r="U12748" s="159"/>
    </row>
    <row r="12749" spans="20:21">
      <c r="T12749" s="159"/>
      <c r="U12749" s="159"/>
    </row>
    <row r="12750" spans="20:21">
      <c r="T12750" s="159"/>
      <c r="U12750" s="159"/>
    </row>
    <row r="12751" spans="20:21">
      <c r="T12751" s="159"/>
      <c r="U12751" s="159"/>
    </row>
    <row r="12752" spans="20:21">
      <c r="T12752" s="159"/>
      <c r="U12752" s="159"/>
    </row>
    <row r="12753" spans="20:21">
      <c r="T12753" s="159"/>
      <c r="U12753" s="159"/>
    </row>
    <row r="12754" spans="20:21">
      <c r="T12754" s="159"/>
      <c r="U12754" s="159"/>
    </row>
    <row r="12755" spans="20:21">
      <c r="T12755" s="159"/>
      <c r="U12755" s="159"/>
    </row>
    <row r="12756" spans="20:21">
      <c r="T12756" s="159"/>
      <c r="U12756" s="159"/>
    </row>
    <row r="12757" spans="20:21">
      <c r="T12757" s="159"/>
      <c r="U12757" s="159"/>
    </row>
    <row r="12758" spans="20:21">
      <c r="T12758" s="159"/>
      <c r="U12758" s="159"/>
    </row>
    <row r="12759" spans="20:21">
      <c r="T12759" s="159"/>
      <c r="U12759" s="159"/>
    </row>
    <row r="12760" spans="20:21">
      <c r="T12760" s="159"/>
      <c r="U12760" s="159"/>
    </row>
    <row r="12761" spans="20:21">
      <c r="T12761" s="159"/>
      <c r="U12761" s="159"/>
    </row>
    <row r="12762" spans="20:21">
      <c r="T12762" s="159"/>
      <c r="U12762" s="159"/>
    </row>
    <row r="12763" spans="20:21">
      <c r="T12763" s="159"/>
      <c r="U12763" s="159"/>
    </row>
    <row r="12764" spans="20:21">
      <c r="T12764" s="159"/>
      <c r="U12764" s="159"/>
    </row>
    <row r="12765" spans="20:21">
      <c r="T12765" s="159"/>
      <c r="U12765" s="159"/>
    </row>
    <row r="12766" spans="20:21">
      <c r="T12766" s="159"/>
      <c r="U12766" s="159"/>
    </row>
    <row r="12767" spans="20:21">
      <c r="T12767" s="159"/>
      <c r="U12767" s="159"/>
    </row>
    <row r="12768" spans="20:21">
      <c r="T12768" s="159"/>
      <c r="U12768" s="159"/>
    </row>
    <row r="12769" spans="20:21">
      <c r="T12769" s="159"/>
      <c r="U12769" s="159"/>
    </row>
    <row r="12770" spans="20:21">
      <c r="T12770" s="159"/>
      <c r="U12770" s="159"/>
    </row>
    <row r="12771" spans="20:21">
      <c r="T12771" s="159"/>
      <c r="U12771" s="159"/>
    </row>
    <row r="12772" spans="20:21">
      <c r="T12772" s="159"/>
      <c r="U12772" s="159"/>
    </row>
    <row r="12773" spans="20:21">
      <c r="T12773" s="159"/>
      <c r="U12773" s="159"/>
    </row>
    <row r="12774" spans="20:21">
      <c r="T12774" s="159"/>
      <c r="U12774" s="159"/>
    </row>
    <row r="12775" spans="20:21">
      <c r="T12775" s="159"/>
      <c r="U12775" s="159"/>
    </row>
    <row r="12776" spans="20:21">
      <c r="T12776" s="159"/>
      <c r="U12776" s="159"/>
    </row>
    <row r="12777" spans="20:21">
      <c r="T12777" s="159"/>
      <c r="U12777" s="159"/>
    </row>
    <row r="12778" spans="20:21">
      <c r="T12778" s="159"/>
      <c r="U12778" s="159"/>
    </row>
    <row r="12779" spans="20:21">
      <c r="T12779" s="159"/>
      <c r="U12779" s="159"/>
    </row>
    <row r="12780" spans="20:21">
      <c r="T12780" s="159"/>
      <c r="U12780" s="159"/>
    </row>
    <row r="12781" spans="20:21">
      <c r="T12781" s="159"/>
      <c r="U12781" s="159"/>
    </row>
    <row r="12782" spans="20:21">
      <c r="T12782" s="159"/>
      <c r="U12782" s="159"/>
    </row>
    <row r="12783" spans="20:21">
      <c r="T12783" s="159"/>
      <c r="U12783" s="159"/>
    </row>
    <row r="12784" spans="20:21">
      <c r="T12784" s="159"/>
      <c r="U12784" s="159"/>
    </row>
    <row r="12785" spans="20:21">
      <c r="T12785" s="159"/>
      <c r="U12785" s="159"/>
    </row>
    <row r="12786" spans="20:21">
      <c r="T12786" s="159"/>
      <c r="U12786" s="159"/>
    </row>
    <row r="12787" spans="20:21">
      <c r="T12787" s="159"/>
      <c r="U12787" s="159"/>
    </row>
    <row r="12788" spans="20:21">
      <c r="T12788" s="159"/>
      <c r="U12788" s="159"/>
    </row>
    <row r="12789" spans="20:21">
      <c r="T12789" s="159"/>
      <c r="U12789" s="159"/>
    </row>
    <row r="12790" spans="20:21">
      <c r="T12790" s="159"/>
      <c r="U12790" s="159"/>
    </row>
    <row r="12791" spans="20:21">
      <c r="T12791" s="159"/>
      <c r="U12791" s="159"/>
    </row>
    <row r="12792" spans="20:21">
      <c r="T12792" s="159"/>
      <c r="U12792" s="159"/>
    </row>
    <row r="12793" spans="20:21">
      <c r="T12793" s="159"/>
      <c r="U12793" s="159"/>
    </row>
    <row r="12794" spans="20:21">
      <c r="T12794" s="159"/>
      <c r="U12794" s="159"/>
    </row>
    <row r="12795" spans="20:21">
      <c r="T12795" s="159"/>
      <c r="U12795" s="159"/>
    </row>
    <row r="12796" spans="20:21">
      <c r="T12796" s="159"/>
      <c r="U12796" s="159"/>
    </row>
    <row r="12797" spans="20:21">
      <c r="T12797" s="159"/>
      <c r="U12797" s="159"/>
    </row>
    <row r="12798" spans="20:21">
      <c r="T12798" s="159"/>
      <c r="U12798" s="159"/>
    </row>
    <row r="12799" spans="20:21">
      <c r="T12799" s="159"/>
      <c r="U12799" s="159"/>
    </row>
    <row r="12800" spans="20:21">
      <c r="T12800" s="159"/>
      <c r="U12800" s="159"/>
    </row>
    <row r="12801" spans="20:21">
      <c r="T12801" s="159"/>
      <c r="U12801" s="159"/>
    </row>
    <row r="12802" spans="20:21">
      <c r="T12802" s="159"/>
      <c r="U12802" s="159"/>
    </row>
    <row r="12803" spans="20:21">
      <c r="T12803" s="159"/>
      <c r="U12803" s="159"/>
    </row>
    <row r="12804" spans="20:21">
      <c r="T12804" s="159"/>
      <c r="U12804" s="159"/>
    </row>
    <row r="12805" spans="20:21">
      <c r="T12805" s="159"/>
      <c r="U12805" s="159"/>
    </row>
    <row r="12806" spans="20:21">
      <c r="T12806" s="159"/>
      <c r="U12806" s="159"/>
    </row>
    <row r="12807" spans="20:21">
      <c r="T12807" s="159"/>
      <c r="U12807" s="159"/>
    </row>
    <row r="12808" spans="20:21">
      <c r="T12808" s="159"/>
      <c r="U12808" s="159"/>
    </row>
    <row r="12809" spans="20:21">
      <c r="T12809" s="159"/>
      <c r="U12809" s="159"/>
    </row>
    <row r="12810" spans="20:21">
      <c r="T12810" s="159"/>
      <c r="U12810" s="159"/>
    </row>
    <row r="12811" spans="20:21">
      <c r="T12811" s="159"/>
      <c r="U12811" s="159"/>
    </row>
    <row r="12812" spans="20:21">
      <c r="T12812" s="159"/>
      <c r="U12812" s="159"/>
    </row>
    <row r="12813" spans="20:21">
      <c r="T12813" s="159"/>
      <c r="U12813" s="159"/>
    </row>
    <row r="12814" spans="20:21">
      <c r="T12814" s="159"/>
      <c r="U12814" s="159"/>
    </row>
    <row r="12815" spans="20:21">
      <c r="T12815" s="159"/>
      <c r="U12815" s="159"/>
    </row>
    <row r="12816" spans="20:21">
      <c r="T12816" s="159"/>
      <c r="U12816" s="159"/>
    </row>
    <row r="12817" spans="20:21">
      <c r="T12817" s="159"/>
      <c r="U12817" s="159"/>
    </row>
    <row r="12818" spans="20:21">
      <c r="T12818" s="159"/>
      <c r="U12818" s="159"/>
    </row>
    <row r="12819" spans="20:21">
      <c r="T12819" s="159"/>
      <c r="U12819" s="159"/>
    </row>
    <row r="12820" spans="20:21">
      <c r="T12820" s="159"/>
      <c r="U12820" s="159"/>
    </row>
    <row r="12821" spans="20:21">
      <c r="T12821" s="159"/>
      <c r="U12821" s="159"/>
    </row>
    <row r="12822" spans="20:21">
      <c r="T12822" s="159"/>
      <c r="U12822" s="159"/>
    </row>
    <row r="12823" spans="20:21">
      <c r="T12823" s="159"/>
      <c r="U12823" s="159"/>
    </row>
    <row r="12824" spans="20:21">
      <c r="T12824" s="159"/>
      <c r="U12824" s="159"/>
    </row>
    <row r="12825" spans="20:21">
      <c r="T12825" s="159"/>
      <c r="U12825" s="159"/>
    </row>
    <row r="12826" spans="20:21">
      <c r="T12826" s="159"/>
      <c r="U12826" s="159"/>
    </row>
    <row r="12827" spans="20:21">
      <c r="T12827" s="159"/>
      <c r="U12827" s="159"/>
    </row>
    <row r="12828" spans="20:21">
      <c r="T12828" s="159"/>
      <c r="U12828" s="159"/>
    </row>
    <row r="12829" spans="20:21">
      <c r="T12829" s="159"/>
      <c r="U12829" s="159"/>
    </row>
    <row r="12830" spans="20:21">
      <c r="T12830" s="159"/>
      <c r="U12830" s="159"/>
    </row>
    <row r="12831" spans="20:21">
      <c r="T12831" s="159"/>
      <c r="U12831" s="159"/>
    </row>
    <row r="12832" spans="20:21">
      <c r="T12832" s="159"/>
      <c r="U12832" s="159"/>
    </row>
    <row r="12833" spans="20:21">
      <c r="T12833" s="159"/>
      <c r="U12833" s="159"/>
    </row>
    <row r="12834" spans="20:21">
      <c r="T12834" s="159"/>
      <c r="U12834" s="159"/>
    </row>
    <row r="12835" spans="20:21">
      <c r="T12835" s="159"/>
      <c r="U12835" s="159"/>
    </row>
    <row r="12836" spans="20:21">
      <c r="T12836" s="159"/>
      <c r="U12836" s="159"/>
    </row>
    <row r="12837" spans="20:21">
      <c r="T12837" s="159"/>
      <c r="U12837" s="159"/>
    </row>
    <row r="12838" spans="20:21">
      <c r="T12838" s="159"/>
      <c r="U12838" s="159"/>
    </row>
    <row r="12839" spans="20:21">
      <c r="T12839" s="159"/>
      <c r="U12839" s="159"/>
    </row>
    <row r="12840" spans="20:21">
      <c r="T12840" s="159"/>
      <c r="U12840" s="159"/>
    </row>
    <row r="12841" spans="20:21">
      <c r="T12841" s="159"/>
      <c r="U12841" s="159"/>
    </row>
    <row r="12842" spans="20:21">
      <c r="T12842" s="159"/>
      <c r="U12842" s="159"/>
    </row>
    <row r="12843" spans="20:21">
      <c r="T12843" s="159"/>
      <c r="U12843" s="159"/>
    </row>
    <row r="12844" spans="20:21">
      <c r="T12844" s="159"/>
      <c r="U12844" s="159"/>
    </row>
    <row r="12845" spans="20:21">
      <c r="T12845" s="159"/>
      <c r="U12845" s="159"/>
    </row>
    <row r="12846" spans="20:21">
      <c r="T12846" s="159"/>
      <c r="U12846" s="159"/>
    </row>
    <row r="12847" spans="20:21">
      <c r="T12847" s="159"/>
      <c r="U12847" s="159"/>
    </row>
    <row r="12848" spans="20:21">
      <c r="T12848" s="159"/>
      <c r="U12848" s="159"/>
    </row>
    <row r="12849" spans="20:21">
      <c r="T12849" s="159"/>
      <c r="U12849" s="159"/>
    </row>
    <row r="12850" spans="20:21">
      <c r="T12850" s="159"/>
      <c r="U12850" s="159"/>
    </row>
    <row r="12851" spans="20:21">
      <c r="T12851" s="159"/>
      <c r="U12851" s="159"/>
    </row>
    <row r="12852" spans="20:21">
      <c r="T12852" s="159"/>
      <c r="U12852" s="159"/>
    </row>
    <row r="12853" spans="20:21">
      <c r="T12853" s="159"/>
      <c r="U12853" s="159"/>
    </row>
    <row r="12854" spans="20:21">
      <c r="T12854" s="159"/>
      <c r="U12854" s="159"/>
    </row>
    <row r="12855" spans="20:21">
      <c r="T12855" s="159"/>
      <c r="U12855" s="159"/>
    </row>
    <row r="12856" spans="20:21">
      <c r="T12856" s="159"/>
      <c r="U12856" s="159"/>
    </row>
    <row r="12857" spans="20:21">
      <c r="T12857" s="159"/>
      <c r="U12857" s="159"/>
    </row>
    <row r="12858" spans="20:21">
      <c r="T12858" s="159"/>
      <c r="U12858" s="159"/>
    </row>
    <row r="12859" spans="20:21">
      <c r="T12859" s="159"/>
      <c r="U12859" s="159"/>
    </row>
    <row r="12860" spans="20:21">
      <c r="T12860" s="159"/>
      <c r="U12860" s="159"/>
    </row>
    <row r="12861" spans="20:21">
      <c r="T12861" s="159"/>
      <c r="U12861" s="159"/>
    </row>
    <row r="12862" spans="20:21">
      <c r="T12862" s="159"/>
      <c r="U12862" s="159"/>
    </row>
    <row r="12863" spans="20:21">
      <c r="T12863" s="159"/>
      <c r="U12863" s="159"/>
    </row>
    <row r="12864" spans="20:21">
      <c r="T12864" s="159"/>
      <c r="U12864" s="159"/>
    </row>
    <row r="12865" spans="20:21">
      <c r="T12865" s="159"/>
      <c r="U12865" s="159"/>
    </row>
    <row r="12866" spans="20:21">
      <c r="T12866" s="159"/>
      <c r="U12866" s="159"/>
    </row>
    <row r="12867" spans="20:21">
      <c r="T12867" s="159"/>
      <c r="U12867" s="159"/>
    </row>
    <row r="12868" spans="20:21">
      <c r="T12868" s="159"/>
      <c r="U12868" s="159"/>
    </row>
    <row r="12869" spans="20:21">
      <c r="T12869" s="159"/>
      <c r="U12869" s="159"/>
    </row>
    <row r="12870" spans="20:21">
      <c r="T12870" s="159"/>
      <c r="U12870" s="159"/>
    </row>
    <row r="12871" spans="20:21">
      <c r="T12871" s="159"/>
      <c r="U12871" s="159"/>
    </row>
    <row r="12872" spans="20:21">
      <c r="T12872" s="159"/>
      <c r="U12872" s="159"/>
    </row>
    <row r="12873" spans="20:21">
      <c r="T12873" s="159"/>
      <c r="U12873" s="159"/>
    </row>
    <row r="12874" spans="20:21">
      <c r="T12874" s="159"/>
      <c r="U12874" s="159"/>
    </row>
    <row r="12875" spans="20:21">
      <c r="T12875" s="159"/>
      <c r="U12875" s="159"/>
    </row>
    <row r="12876" spans="20:21">
      <c r="T12876" s="159"/>
      <c r="U12876" s="159"/>
    </row>
    <row r="12877" spans="20:21">
      <c r="T12877" s="159"/>
      <c r="U12877" s="159"/>
    </row>
    <row r="12878" spans="20:21">
      <c r="T12878" s="159"/>
      <c r="U12878" s="159"/>
    </row>
    <row r="12879" spans="20:21">
      <c r="T12879" s="159"/>
      <c r="U12879" s="159"/>
    </row>
    <row r="12880" spans="20:21">
      <c r="T12880" s="159"/>
      <c r="U12880" s="159"/>
    </row>
    <row r="12881" spans="20:21">
      <c r="T12881" s="159"/>
      <c r="U12881" s="159"/>
    </row>
    <row r="12882" spans="20:21">
      <c r="T12882" s="159"/>
      <c r="U12882" s="159"/>
    </row>
    <row r="12883" spans="20:21">
      <c r="T12883" s="159"/>
      <c r="U12883" s="159"/>
    </row>
    <row r="12884" spans="20:21">
      <c r="T12884" s="159"/>
      <c r="U12884" s="159"/>
    </row>
    <row r="12885" spans="20:21">
      <c r="T12885" s="159"/>
      <c r="U12885" s="159"/>
    </row>
    <row r="12886" spans="20:21">
      <c r="T12886" s="159"/>
      <c r="U12886" s="159"/>
    </row>
    <row r="12887" spans="20:21">
      <c r="T12887" s="159"/>
      <c r="U12887" s="159"/>
    </row>
    <row r="12888" spans="20:21">
      <c r="T12888" s="159"/>
      <c r="U12888" s="159"/>
    </row>
    <row r="12889" spans="20:21">
      <c r="T12889" s="159"/>
      <c r="U12889" s="159"/>
    </row>
    <row r="12890" spans="20:21">
      <c r="T12890" s="159"/>
      <c r="U12890" s="159"/>
    </row>
    <row r="12891" spans="20:21">
      <c r="T12891" s="159"/>
      <c r="U12891" s="159"/>
    </row>
    <row r="12892" spans="20:21">
      <c r="T12892" s="159"/>
      <c r="U12892" s="159"/>
    </row>
    <row r="12893" spans="20:21">
      <c r="T12893" s="159"/>
      <c r="U12893" s="159"/>
    </row>
    <row r="12894" spans="20:21">
      <c r="T12894" s="159"/>
      <c r="U12894" s="159"/>
    </row>
    <row r="12895" spans="20:21">
      <c r="T12895" s="159"/>
      <c r="U12895" s="159"/>
    </row>
    <row r="12896" spans="20:21">
      <c r="T12896" s="159"/>
      <c r="U12896" s="159"/>
    </row>
    <row r="12897" spans="20:21">
      <c r="T12897" s="159"/>
      <c r="U12897" s="159"/>
    </row>
    <row r="12898" spans="20:21">
      <c r="T12898" s="159"/>
      <c r="U12898" s="159"/>
    </row>
    <row r="12899" spans="20:21">
      <c r="T12899" s="159"/>
      <c r="U12899" s="159"/>
    </row>
    <row r="12900" spans="20:21">
      <c r="T12900" s="159"/>
      <c r="U12900" s="159"/>
    </row>
    <row r="12901" spans="20:21">
      <c r="T12901" s="159"/>
      <c r="U12901" s="159"/>
    </row>
    <row r="12902" spans="20:21">
      <c r="T12902" s="159"/>
      <c r="U12902" s="159"/>
    </row>
    <row r="12903" spans="20:21">
      <c r="T12903" s="159"/>
      <c r="U12903" s="159"/>
    </row>
    <row r="12904" spans="20:21">
      <c r="T12904" s="159"/>
      <c r="U12904" s="159"/>
    </row>
    <row r="12905" spans="20:21">
      <c r="T12905" s="159"/>
      <c r="U12905" s="159"/>
    </row>
    <row r="12906" spans="20:21">
      <c r="T12906" s="159"/>
      <c r="U12906" s="159"/>
    </row>
    <row r="12907" spans="20:21">
      <c r="T12907" s="159"/>
      <c r="U12907" s="159"/>
    </row>
    <row r="12908" spans="20:21">
      <c r="T12908" s="159"/>
      <c r="U12908" s="159"/>
    </row>
    <row r="12909" spans="20:21">
      <c r="T12909" s="159"/>
      <c r="U12909" s="159"/>
    </row>
    <row r="12910" spans="20:21">
      <c r="T12910" s="159"/>
      <c r="U12910" s="159"/>
    </row>
    <row r="12911" spans="20:21">
      <c r="T12911" s="159"/>
      <c r="U12911" s="159"/>
    </row>
    <row r="12912" spans="20:21">
      <c r="T12912" s="159"/>
      <c r="U12912" s="159"/>
    </row>
    <row r="12913" spans="20:21">
      <c r="T12913" s="159"/>
      <c r="U12913" s="159"/>
    </row>
    <row r="12914" spans="20:21">
      <c r="T12914" s="159"/>
      <c r="U12914" s="159"/>
    </row>
    <row r="12915" spans="20:21">
      <c r="T12915" s="159"/>
      <c r="U12915" s="159"/>
    </row>
    <row r="12916" spans="20:21">
      <c r="T12916" s="159"/>
      <c r="U12916" s="159"/>
    </row>
    <row r="12917" spans="20:21">
      <c r="T12917" s="159"/>
      <c r="U12917" s="159"/>
    </row>
    <row r="12918" spans="20:21">
      <c r="T12918" s="159"/>
      <c r="U12918" s="159"/>
    </row>
    <row r="12919" spans="20:21">
      <c r="T12919" s="159"/>
      <c r="U12919" s="159"/>
    </row>
    <row r="12920" spans="20:21">
      <c r="T12920" s="159"/>
      <c r="U12920" s="159"/>
    </row>
    <row r="12921" spans="20:21">
      <c r="T12921" s="159"/>
      <c r="U12921" s="159"/>
    </row>
    <row r="12922" spans="20:21">
      <c r="T12922" s="159"/>
      <c r="U12922" s="159"/>
    </row>
    <row r="12923" spans="20:21">
      <c r="T12923" s="159"/>
      <c r="U12923" s="159"/>
    </row>
    <row r="12924" spans="20:21">
      <c r="T12924" s="159"/>
      <c r="U12924" s="159"/>
    </row>
    <row r="12925" spans="20:21">
      <c r="T12925" s="159"/>
      <c r="U12925" s="159"/>
    </row>
    <row r="12926" spans="20:21">
      <c r="T12926" s="159"/>
      <c r="U12926" s="159"/>
    </row>
    <row r="12927" spans="20:21">
      <c r="T12927" s="159"/>
      <c r="U12927" s="159"/>
    </row>
    <row r="12928" spans="20:21">
      <c r="T12928" s="159"/>
      <c r="U12928" s="159"/>
    </row>
    <row r="12929" spans="20:21">
      <c r="T12929" s="159"/>
      <c r="U12929" s="159"/>
    </row>
    <row r="12930" spans="20:21">
      <c r="T12930" s="159"/>
      <c r="U12930" s="159"/>
    </row>
    <row r="12931" spans="20:21">
      <c r="T12931" s="159"/>
      <c r="U12931" s="159"/>
    </row>
    <row r="12932" spans="20:21">
      <c r="T12932" s="159"/>
      <c r="U12932" s="159"/>
    </row>
    <row r="12933" spans="20:21">
      <c r="T12933" s="159"/>
      <c r="U12933" s="159"/>
    </row>
    <row r="12934" spans="20:21">
      <c r="T12934" s="159"/>
      <c r="U12934" s="159"/>
    </row>
    <row r="12935" spans="20:21">
      <c r="T12935" s="159"/>
      <c r="U12935" s="159"/>
    </row>
    <row r="12936" spans="20:21">
      <c r="T12936" s="159"/>
      <c r="U12936" s="159"/>
    </row>
    <row r="12937" spans="20:21">
      <c r="T12937" s="159"/>
      <c r="U12937" s="159"/>
    </row>
    <row r="12938" spans="20:21">
      <c r="T12938" s="159"/>
      <c r="U12938" s="159"/>
    </row>
    <row r="12939" spans="20:21">
      <c r="T12939" s="159"/>
      <c r="U12939" s="159"/>
    </row>
    <row r="12940" spans="20:21">
      <c r="T12940" s="159"/>
      <c r="U12940" s="159"/>
    </row>
    <row r="12941" spans="20:21">
      <c r="T12941" s="159"/>
      <c r="U12941" s="159"/>
    </row>
    <row r="12942" spans="20:21">
      <c r="T12942" s="159"/>
      <c r="U12942" s="159"/>
    </row>
    <row r="12943" spans="20:21">
      <c r="T12943" s="159"/>
      <c r="U12943" s="159"/>
    </row>
    <row r="12944" spans="20:21">
      <c r="T12944" s="159"/>
      <c r="U12944" s="159"/>
    </row>
    <row r="12945" spans="20:21">
      <c r="T12945" s="159"/>
      <c r="U12945" s="159"/>
    </row>
    <row r="12946" spans="20:21">
      <c r="T12946" s="159"/>
      <c r="U12946" s="159"/>
    </row>
    <row r="12947" spans="20:21">
      <c r="T12947" s="159"/>
      <c r="U12947" s="159"/>
    </row>
    <row r="12948" spans="20:21">
      <c r="T12948" s="159"/>
      <c r="U12948" s="159"/>
    </row>
    <row r="12949" spans="20:21">
      <c r="T12949" s="159"/>
      <c r="U12949" s="159"/>
    </row>
    <row r="12950" spans="20:21">
      <c r="T12950" s="159"/>
      <c r="U12950" s="159"/>
    </row>
    <row r="12951" spans="20:21">
      <c r="T12951" s="159"/>
      <c r="U12951" s="159"/>
    </row>
    <row r="12952" spans="20:21">
      <c r="T12952" s="159"/>
      <c r="U12952" s="159"/>
    </row>
    <row r="12953" spans="20:21">
      <c r="T12953" s="159"/>
      <c r="U12953" s="159"/>
    </row>
    <row r="12954" spans="20:21">
      <c r="T12954" s="159"/>
      <c r="U12954" s="159"/>
    </row>
    <row r="12955" spans="20:21">
      <c r="T12955" s="159"/>
      <c r="U12955" s="159"/>
    </row>
    <row r="12956" spans="20:21">
      <c r="T12956" s="159"/>
      <c r="U12956" s="159"/>
    </row>
    <row r="12957" spans="20:21">
      <c r="T12957" s="159"/>
      <c r="U12957" s="159"/>
    </row>
    <row r="12958" spans="20:21">
      <c r="T12958" s="159"/>
      <c r="U12958" s="159"/>
    </row>
    <row r="12959" spans="20:21">
      <c r="T12959" s="159"/>
      <c r="U12959" s="159"/>
    </row>
    <row r="12960" spans="20:21">
      <c r="T12960" s="159"/>
      <c r="U12960" s="159"/>
    </row>
    <row r="12961" spans="20:21">
      <c r="T12961" s="159"/>
      <c r="U12961" s="159"/>
    </row>
    <row r="12962" spans="20:21">
      <c r="T12962" s="159"/>
      <c r="U12962" s="159"/>
    </row>
    <row r="12963" spans="20:21">
      <c r="T12963" s="159"/>
      <c r="U12963" s="159"/>
    </row>
    <row r="12964" spans="20:21">
      <c r="T12964" s="159"/>
      <c r="U12964" s="159"/>
    </row>
    <row r="12965" spans="20:21">
      <c r="T12965" s="159"/>
      <c r="U12965" s="159"/>
    </row>
    <row r="12966" spans="20:21">
      <c r="T12966" s="159"/>
      <c r="U12966" s="159"/>
    </row>
    <row r="12967" spans="20:21">
      <c r="T12967" s="159"/>
      <c r="U12967" s="159"/>
    </row>
    <row r="12968" spans="20:21">
      <c r="T12968" s="159"/>
      <c r="U12968" s="159"/>
    </row>
    <row r="12969" spans="20:21">
      <c r="T12969" s="159"/>
      <c r="U12969" s="159"/>
    </row>
    <row r="12970" spans="20:21">
      <c r="T12970" s="159"/>
      <c r="U12970" s="159"/>
    </row>
    <row r="12971" spans="20:21">
      <c r="T12971" s="159"/>
      <c r="U12971" s="159"/>
    </row>
    <row r="12972" spans="20:21">
      <c r="T12972" s="159"/>
      <c r="U12972" s="159"/>
    </row>
    <row r="12973" spans="20:21">
      <c r="T12973" s="159"/>
      <c r="U12973" s="159"/>
    </row>
    <row r="12974" spans="20:21">
      <c r="T12974" s="159"/>
      <c r="U12974" s="159"/>
    </row>
    <row r="12975" spans="20:21">
      <c r="T12975" s="159"/>
      <c r="U12975" s="159"/>
    </row>
    <row r="12976" spans="20:21">
      <c r="T12976" s="159"/>
      <c r="U12976" s="159"/>
    </row>
    <row r="12977" spans="20:21">
      <c r="T12977" s="159"/>
      <c r="U12977" s="159"/>
    </row>
    <row r="12978" spans="20:21">
      <c r="T12978" s="159"/>
      <c r="U12978" s="159"/>
    </row>
    <row r="12979" spans="20:21">
      <c r="T12979" s="159"/>
      <c r="U12979" s="159"/>
    </row>
    <row r="12980" spans="20:21">
      <c r="T12980" s="159"/>
      <c r="U12980" s="159"/>
    </row>
    <row r="12981" spans="20:21">
      <c r="T12981" s="159"/>
      <c r="U12981" s="159"/>
    </row>
    <row r="12982" spans="20:21">
      <c r="T12982" s="159"/>
      <c r="U12982" s="159"/>
    </row>
    <row r="12983" spans="20:21">
      <c r="T12983" s="159"/>
      <c r="U12983" s="159"/>
    </row>
    <row r="12984" spans="20:21">
      <c r="T12984" s="159"/>
      <c r="U12984" s="159"/>
    </row>
    <row r="12985" spans="20:21">
      <c r="T12985" s="159"/>
      <c r="U12985" s="159"/>
    </row>
    <row r="12986" spans="20:21">
      <c r="T12986" s="159"/>
      <c r="U12986" s="159"/>
    </row>
    <row r="12987" spans="20:21">
      <c r="T12987" s="159"/>
      <c r="U12987" s="159"/>
    </row>
    <row r="12988" spans="20:21">
      <c r="T12988" s="159"/>
      <c r="U12988" s="159"/>
    </row>
    <row r="12989" spans="20:21">
      <c r="T12989" s="159"/>
      <c r="U12989" s="159"/>
    </row>
    <row r="12990" spans="20:21">
      <c r="T12990" s="159"/>
      <c r="U12990" s="159"/>
    </row>
    <row r="12991" spans="20:21">
      <c r="T12991" s="159"/>
      <c r="U12991" s="159"/>
    </row>
    <row r="12992" spans="20:21">
      <c r="T12992" s="159"/>
      <c r="U12992" s="159"/>
    </row>
    <row r="12993" spans="20:21">
      <c r="T12993" s="159"/>
      <c r="U12993" s="159"/>
    </row>
    <row r="12994" spans="20:21">
      <c r="T12994" s="159"/>
      <c r="U12994" s="159"/>
    </row>
    <row r="12995" spans="20:21">
      <c r="T12995" s="159"/>
      <c r="U12995" s="159"/>
    </row>
    <row r="12996" spans="20:21">
      <c r="T12996" s="159"/>
      <c r="U12996" s="159"/>
    </row>
    <row r="12997" spans="20:21">
      <c r="T12997" s="159"/>
      <c r="U12997" s="159"/>
    </row>
    <row r="12998" spans="20:21">
      <c r="T12998" s="159"/>
      <c r="U12998" s="159"/>
    </row>
    <row r="12999" spans="20:21">
      <c r="T12999" s="159"/>
      <c r="U12999" s="159"/>
    </row>
    <row r="13000" spans="20:21">
      <c r="T13000" s="159"/>
      <c r="U13000" s="159"/>
    </row>
    <row r="13001" spans="20:21">
      <c r="T13001" s="159"/>
      <c r="U13001" s="159"/>
    </row>
    <row r="13002" spans="20:21">
      <c r="T13002" s="159"/>
      <c r="U13002" s="159"/>
    </row>
    <row r="13003" spans="20:21">
      <c r="T13003" s="159"/>
      <c r="U13003" s="159"/>
    </row>
    <row r="13004" spans="20:21">
      <c r="T13004" s="159"/>
      <c r="U13004" s="159"/>
    </row>
    <row r="13005" spans="20:21">
      <c r="T13005" s="159"/>
      <c r="U13005" s="159"/>
    </row>
    <row r="13006" spans="20:21">
      <c r="T13006" s="159"/>
      <c r="U13006" s="159"/>
    </row>
    <row r="13007" spans="20:21">
      <c r="T13007" s="159"/>
      <c r="U13007" s="159"/>
    </row>
    <row r="13008" spans="20:21">
      <c r="T13008" s="159"/>
      <c r="U13008" s="159"/>
    </row>
    <row r="13009" spans="20:21">
      <c r="T13009" s="159"/>
      <c r="U13009" s="159"/>
    </row>
    <row r="13010" spans="20:21">
      <c r="T13010" s="159"/>
      <c r="U13010" s="159"/>
    </row>
    <row r="13011" spans="20:21">
      <c r="T13011" s="159"/>
      <c r="U13011" s="159"/>
    </row>
    <row r="13012" spans="20:21">
      <c r="T13012" s="159"/>
      <c r="U13012" s="159"/>
    </row>
    <row r="13013" spans="20:21">
      <c r="T13013" s="159"/>
      <c r="U13013" s="159"/>
    </row>
    <row r="13014" spans="20:21">
      <c r="T13014" s="159"/>
      <c r="U13014" s="159"/>
    </row>
    <row r="13015" spans="20:21">
      <c r="T13015" s="159"/>
      <c r="U13015" s="159"/>
    </row>
    <row r="13016" spans="20:21">
      <c r="T13016" s="159"/>
      <c r="U13016" s="159"/>
    </row>
    <row r="13017" spans="20:21">
      <c r="T13017" s="159"/>
      <c r="U13017" s="159"/>
    </row>
    <row r="13018" spans="20:21">
      <c r="T13018" s="159"/>
      <c r="U13018" s="159"/>
    </row>
    <row r="13019" spans="20:21">
      <c r="T13019" s="159"/>
      <c r="U13019" s="159"/>
    </row>
    <row r="13020" spans="20:21">
      <c r="T13020" s="159"/>
      <c r="U13020" s="159"/>
    </row>
    <row r="13021" spans="20:21">
      <c r="T13021" s="159"/>
      <c r="U13021" s="159"/>
    </row>
    <row r="13022" spans="20:21">
      <c r="T13022" s="159"/>
      <c r="U13022" s="159"/>
    </row>
    <row r="13023" spans="20:21">
      <c r="T13023" s="159"/>
      <c r="U13023" s="159"/>
    </row>
    <row r="13024" spans="20:21">
      <c r="T13024" s="159"/>
      <c r="U13024" s="159"/>
    </row>
    <row r="13025" spans="20:21">
      <c r="T13025" s="159"/>
      <c r="U13025" s="159"/>
    </row>
    <row r="13026" spans="20:21">
      <c r="T13026" s="159"/>
      <c r="U13026" s="159"/>
    </row>
    <row r="13027" spans="20:21">
      <c r="T13027" s="159"/>
      <c r="U13027" s="159"/>
    </row>
    <row r="13028" spans="20:21">
      <c r="T13028" s="159"/>
      <c r="U13028" s="159"/>
    </row>
    <row r="13029" spans="20:21">
      <c r="T13029" s="159"/>
      <c r="U13029" s="159"/>
    </row>
    <row r="13030" spans="20:21">
      <c r="T13030" s="159"/>
      <c r="U13030" s="159"/>
    </row>
    <row r="13031" spans="20:21">
      <c r="T13031" s="159"/>
      <c r="U13031" s="159"/>
    </row>
    <row r="13032" spans="20:21">
      <c r="T13032" s="159"/>
      <c r="U13032" s="159"/>
    </row>
    <row r="13033" spans="20:21">
      <c r="T13033" s="159"/>
      <c r="U13033" s="159"/>
    </row>
    <row r="13034" spans="20:21">
      <c r="T13034" s="159"/>
      <c r="U13034" s="159"/>
    </row>
    <row r="13035" spans="20:21">
      <c r="T13035" s="159"/>
      <c r="U13035" s="159"/>
    </row>
    <row r="13036" spans="20:21">
      <c r="T13036" s="159"/>
      <c r="U13036" s="159"/>
    </row>
    <row r="13037" spans="20:21">
      <c r="T13037" s="159"/>
      <c r="U13037" s="159"/>
    </row>
    <row r="13038" spans="20:21">
      <c r="T13038" s="159"/>
      <c r="U13038" s="159"/>
    </row>
    <row r="13039" spans="20:21">
      <c r="T13039" s="159"/>
      <c r="U13039" s="159"/>
    </row>
    <row r="13040" spans="20:21">
      <c r="T13040" s="159"/>
      <c r="U13040" s="159"/>
    </row>
    <row r="13041" spans="20:21">
      <c r="T13041" s="159"/>
      <c r="U13041" s="159"/>
    </row>
    <row r="13042" spans="20:21">
      <c r="T13042" s="159"/>
      <c r="U13042" s="159"/>
    </row>
    <row r="13043" spans="20:21">
      <c r="T13043" s="159"/>
      <c r="U13043" s="159"/>
    </row>
    <row r="13044" spans="20:21">
      <c r="T13044" s="159"/>
      <c r="U13044" s="159"/>
    </row>
    <row r="13045" spans="20:21">
      <c r="T13045" s="159"/>
      <c r="U13045" s="159"/>
    </row>
    <row r="13046" spans="20:21">
      <c r="T13046" s="159"/>
      <c r="U13046" s="159"/>
    </row>
    <row r="13047" spans="20:21">
      <c r="T13047" s="159"/>
      <c r="U13047" s="159"/>
    </row>
    <row r="13048" spans="20:21">
      <c r="T13048" s="159"/>
      <c r="U13048" s="159"/>
    </row>
    <row r="13049" spans="20:21">
      <c r="T13049" s="159"/>
      <c r="U13049" s="159"/>
    </row>
    <row r="13050" spans="20:21">
      <c r="T13050" s="159"/>
      <c r="U13050" s="159"/>
    </row>
    <row r="13051" spans="20:21">
      <c r="T13051" s="159"/>
      <c r="U13051" s="159"/>
    </row>
    <row r="13052" spans="20:21">
      <c r="T13052" s="159"/>
      <c r="U13052" s="159"/>
    </row>
    <row r="13053" spans="20:21">
      <c r="T13053" s="159"/>
      <c r="U13053" s="159"/>
    </row>
    <row r="13054" spans="20:21">
      <c r="T13054" s="159"/>
      <c r="U13054" s="159"/>
    </row>
    <row r="13055" spans="20:21">
      <c r="T13055" s="159"/>
      <c r="U13055" s="159"/>
    </row>
    <row r="13056" spans="20:21">
      <c r="T13056" s="159"/>
      <c r="U13056" s="159"/>
    </row>
    <row r="13057" spans="20:21">
      <c r="T13057" s="159"/>
      <c r="U13057" s="159"/>
    </row>
    <row r="13058" spans="20:21">
      <c r="T13058" s="159"/>
      <c r="U13058" s="159"/>
    </row>
    <row r="13059" spans="20:21">
      <c r="T13059" s="159"/>
      <c r="U13059" s="159"/>
    </row>
    <row r="13060" spans="20:21">
      <c r="T13060" s="159"/>
      <c r="U13060" s="159"/>
    </row>
    <row r="13061" spans="20:21">
      <c r="T13061" s="159"/>
      <c r="U13061" s="159"/>
    </row>
    <row r="13062" spans="20:21">
      <c r="T13062" s="159"/>
      <c r="U13062" s="159"/>
    </row>
    <row r="13063" spans="20:21">
      <c r="T13063" s="159"/>
      <c r="U13063" s="159"/>
    </row>
    <row r="13064" spans="20:21">
      <c r="T13064" s="159"/>
      <c r="U13064" s="159"/>
    </row>
    <row r="13065" spans="20:21">
      <c r="T13065" s="159"/>
      <c r="U13065" s="159"/>
    </row>
    <row r="13066" spans="20:21">
      <c r="T13066" s="159"/>
      <c r="U13066" s="159"/>
    </row>
    <row r="13067" spans="20:21">
      <c r="T13067" s="159"/>
      <c r="U13067" s="159"/>
    </row>
    <row r="13068" spans="20:21">
      <c r="T13068" s="159"/>
      <c r="U13068" s="159"/>
    </row>
    <row r="13069" spans="20:21">
      <c r="T13069" s="159"/>
      <c r="U13069" s="159"/>
    </row>
    <row r="13070" spans="20:21">
      <c r="T13070" s="159"/>
      <c r="U13070" s="159"/>
    </row>
    <row r="13071" spans="20:21">
      <c r="T13071" s="159"/>
      <c r="U13071" s="159"/>
    </row>
    <row r="13072" spans="20:21">
      <c r="T13072" s="159"/>
      <c r="U13072" s="159"/>
    </row>
    <row r="13073" spans="20:21">
      <c r="T13073" s="159"/>
      <c r="U13073" s="159"/>
    </row>
    <row r="13074" spans="20:21">
      <c r="T13074" s="159"/>
      <c r="U13074" s="159"/>
    </row>
    <row r="13075" spans="20:21">
      <c r="T13075" s="159"/>
      <c r="U13075" s="159"/>
    </row>
    <row r="13076" spans="20:21">
      <c r="T13076" s="159"/>
      <c r="U13076" s="159"/>
    </row>
    <row r="13077" spans="20:21">
      <c r="T13077" s="159"/>
      <c r="U13077" s="159"/>
    </row>
    <row r="13078" spans="20:21">
      <c r="T13078" s="159"/>
      <c r="U13078" s="159"/>
    </row>
    <row r="13079" spans="20:21">
      <c r="T13079" s="159"/>
      <c r="U13079" s="159"/>
    </row>
    <row r="13080" spans="20:21">
      <c r="T13080" s="159"/>
      <c r="U13080" s="159"/>
    </row>
    <row r="13081" spans="20:21">
      <c r="T13081" s="159"/>
      <c r="U13081" s="159"/>
    </row>
    <row r="13082" spans="20:21">
      <c r="T13082" s="159"/>
      <c r="U13082" s="159"/>
    </row>
    <row r="13083" spans="20:21">
      <c r="T13083" s="159"/>
      <c r="U13083" s="159"/>
    </row>
    <row r="13084" spans="20:21">
      <c r="T13084" s="159"/>
      <c r="U13084" s="159"/>
    </row>
    <row r="13085" spans="20:21">
      <c r="T13085" s="159"/>
      <c r="U13085" s="159"/>
    </row>
    <row r="13086" spans="20:21">
      <c r="T13086" s="159"/>
      <c r="U13086" s="159"/>
    </row>
    <row r="13087" spans="20:21">
      <c r="T13087" s="159"/>
      <c r="U13087" s="159"/>
    </row>
    <row r="13088" spans="20:21">
      <c r="T13088" s="159"/>
      <c r="U13088" s="159"/>
    </row>
    <row r="13089" spans="20:21">
      <c r="T13089" s="159"/>
      <c r="U13089" s="159"/>
    </row>
    <row r="13090" spans="20:21">
      <c r="T13090" s="159"/>
      <c r="U13090" s="159"/>
    </row>
    <row r="13091" spans="20:21">
      <c r="T13091" s="159"/>
      <c r="U13091" s="159"/>
    </row>
    <row r="13092" spans="20:21">
      <c r="T13092" s="159"/>
      <c r="U13092" s="159"/>
    </row>
    <row r="13093" spans="20:21">
      <c r="T13093" s="159"/>
      <c r="U13093" s="159"/>
    </row>
    <row r="13094" spans="20:21">
      <c r="T13094" s="159"/>
      <c r="U13094" s="159"/>
    </row>
    <row r="13095" spans="20:21">
      <c r="T13095" s="159"/>
      <c r="U13095" s="159"/>
    </row>
    <row r="13096" spans="20:21">
      <c r="T13096" s="159"/>
      <c r="U13096" s="159"/>
    </row>
    <row r="13097" spans="20:21">
      <c r="T13097" s="159"/>
      <c r="U13097" s="159"/>
    </row>
    <row r="13098" spans="20:21">
      <c r="T13098" s="159"/>
      <c r="U13098" s="159"/>
    </row>
    <row r="13099" spans="20:21">
      <c r="T13099" s="159"/>
      <c r="U13099" s="159"/>
    </row>
    <row r="13100" spans="20:21">
      <c r="T13100" s="159"/>
      <c r="U13100" s="159"/>
    </row>
    <row r="13101" spans="20:21">
      <c r="T13101" s="159"/>
      <c r="U13101" s="159"/>
    </row>
    <row r="13102" spans="20:21">
      <c r="T13102" s="159"/>
      <c r="U13102" s="159"/>
    </row>
    <row r="13103" spans="20:21">
      <c r="T13103" s="159"/>
      <c r="U13103" s="159"/>
    </row>
    <row r="13104" spans="20:21">
      <c r="T13104" s="159"/>
      <c r="U13104" s="159"/>
    </row>
    <row r="13105" spans="20:21">
      <c r="T13105" s="159"/>
      <c r="U13105" s="159"/>
    </row>
    <row r="13106" spans="20:21">
      <c r="T13106" s="159"/>
      <c r="U13106" s="159"/>
    </row>
    <row r="13107" spans="20:21">
      <c r="T13107" s="159"/>
      <c r="U13107" s="159"/>
    </row>
    <row r="13108" spans="20:21">
      <c r="T13108" s="159"/>
      <c r="U13108" s="159"/>
    </row>
    <row r="13109" spans="20:21">
      <c r="T13109" s="159"/>
      <c r="U13109" s="159"/>
    </row>
    <row r="13110" spans="20:21">
      <c r="T13110" s="159"/>
      <c r="U13110" s="159"/>
    </row>
    <row r="13111" spans="20:21">
      <c r="T13111" s="159"/>
      <c r="U13111" s="159"/>
    </row>
    <row r="13112" spans="20:21">
      <c r="T13112" s="159"/>
      <c r="U13112" s="159"/>
    </row>
    <row r="13113" spans="20:21">
      <c r="T13113" s="159"/>
      <c r="U13113" s="159"/>
    </row>
    <row r="13114" spans="20:21">
      <c r="T13114" s="159"/>
      <c r="U13114" s="159"/>
    </row>
    <row r="13115" spans="20:21">
      <c r="T13115" s="159"/>
      <c r="U13115" s="159"/>
    </row>
    <row r="13116" spans="20:21">
      <c r="T13116" s="159"/>
      <c r="U13116" s="159"/>
    </row>
    <row r="13117" spans="20:21">
      <c r="T13117" s="159"/>
      <c r="U13117" s="159"/>
    </row>
    <row r="13118" spans="20:21">
      <c r="T13118" s="159"/>
      <c r="U13118" s="159"/>
    </row>
    <row r="13119" spans="20:21">
      <c r="T13119" s="159"/>
      <c r="U13119" s="159"/>
    </row>
    <row r="13120" spans="20:21">
      <c r="T13120" s="159"/>
      <c r="U13120" s="159"/>
    </row>
    <row r="13121" spans="20:21">
      <c r="T13121" s="159"/>
      <c r="U13121" s="159"/>
    </row>
    <row r="13122" spans="20:21">
      <c r="T13122" s="159"/>
      <c r="U13122" s="159"/>
    </row>
    <row r="13123" spans="20:21">
      <c r="T13123" s="159"/>
      <c r="U13123" s="159"/>
    </row>
    <row r="13124" spans="20:21">
      <c r="T13124" s="159"/>
      <c r="U13124" s="159"/>
    </row>
    <row r="13125" spans="20:21">
      <c r="T13125" s="159"/>
      <c r="U13125" s="159"/>
    </row>
    <row r="13126" spans="20:21">
      <c r="T13126" s="159"/>
      <c r="U13126" s="159"/>
    </row>
    <row r="13127" spans="20:21">
      <c r="T13127" s="159"/>
      <c r="U13127" s="159"/>
    </row>
    <row r="13128" spans="20:21">
      <c r="T13128" s="159"/>
      <c r="U13128" s="159"/>
    </row>
    <row r="13129" spans="20:21">
      <c r="T13129" s="159"/>
      <c r="U13129" s="159"/>
    </row>
    <row r="13130" spans="20:21">
      <c r="T13130" s="159"/>
      <c r="U13130" s="159"/>
    </row>
    <row r="13131" spans="20:21">
      <c r="T13131" s="159"/>
      <c r="U13131" s="159"/>
    </row>
    <row r="13132" spans="20:21">
      <c r="T13132" s="159"/>
      <c r="U13132" s="159"/>
    </row>
    <row r="13133" spans="20:21">
      <c r="T13133" s="159"/>
      <c r="U13133" s="159"/>
    </row>
    <row r="13134" spans="20:21">
      <c r="T13134" s="159"/>
      <c r="U13134" s="159"/>
    </row>
    <row r="13135" spans="20:21">
      <c r="T13135" s="159"/>
      <c r="U13135" s="159"/>
    </row>
    <row r="13136" spans="20:21">
      <c r="T13136" s="159"/>
      <c r="U13136" s="159"/>
    </row>
    <row r="13137" spans="20:21">
      <c r="T13137" s="159"/>
      <c r="U13137" s="159"/>
    </row>
    <row r="13138" spans="20:21">
      <c r="T13138" s="159"/>
      <c r="U13138" s="159"/>
    </row>
    <row r="13139" spans="20:21">
      <c r="T13139" s="159"/>
      <c r="U13139" s="159"/>
    </row>
    <row r="13140" spans="20:21">
      <c r="T13140" s="159"/>
      <c r="U13140" s="159"/>
    </row>
    <row r="13141" spans="20:21">
      <c r="T13141" s="159"/>
      <c r="U13141" s="159"/>
    </row>
    <row r="13142" spans="20:21">
      <c r="T13142" s="159"/>
      <c r="U13142" s="159"/>
    </row>
    <row r="13143" spans="20:21">
      <c r="T13143" s="159"/>
      <c r="U13143" s="159"/>
    </row>
    <row r="13144" spans="20:21">
      <c r="T13144" s="159"/>
      <c r="U13144" s="159"/>
    </row>
    <row r="13145" spans="20:21">
      <c r="T13145" s="159"/>
      <c r="U13145" s="159"/>
    </row>
    <row r="13146" spans="20:21">
      <c r="T13146" s="159"/>
      <c r="U13146" s="159"/>
    </row>
    <row r="13147" spans="20:21">
      <c r="T13147" s="159"/>
      <c r="U13147" s="159"/>
    </row>
    <row r="13148" spans="20:21">
      <c r="T13148" s="159"/>
      <c r="U13148" s="159"/>
    </row>
    <row r="13149" spans="20:21">
      <c r="T13149" s="159"/>
      <c r="U13149" s="159"/>
    </row>
    <row r="13150" spans="20:21">
      <c r="T13150" s="159"/>
      <c r="U13150" s="159"/>
    </row>
    <row r="13151" spans="20:21">
      <c r="T13151" s="159"/>
      <c r="U13151" s="159"/>
    </row>
    <row r="13152" spans="20:21">
      <c r="T13152" s="159"/>
      <c r="U13152" s="159"/>
    </row>
    <row r="13153" spans="20:21">
      <c r="T13153" s="159"/>
      <c r="U13153" s="159"/>
    </row>
    <row r="13154" spans="20:21">
      <c r="T13154" s="159"/>
      <c r="U13154" s="159"/>
    </row>
    <row r="13155" spans="20:21">
      <c r="T13155" s="159"/>
      <c r="U13155" s="159"/>
    </row>
    <row r="13156" spans="20:21">
      <c r="T13156" s="159"/>
      <c r="U13156" s="159"/>
    </row>
    <row r="13157" spans="20:21">
      <c r="T13157" s="159"/>
      <c r="U13157" s="159"/>
    </row>
    <row r="13158" spans="20:21">
      <c r="T13158" s="159"/>
      <c r="U13158" s="159"/>
    </row>
    <row r="13159" spans="20:21">
      <c r="T13159" s="159"/>
      <c r="U13159" s="159"/>
    </row>
    <row r="13160" spans="20:21">
      <c r="T13160" s="159"/>
      <c r="U13160" s="159"/>
    </row>
    <row r="13161" spans="20:21">
      <c r="T13161" s="159"/>
      <c r="U13161" s="159"/>
    </row>
    <row r="13162" spans="20:21">
      <c r="T13162" s="159"/>
      <c r="U13162" s="159"/>
    </row>
    <row r="13163" spans="20:21">
      <c r="T13163" s="159"/>
      <c r="U13163" s="159"/>
    </row>
    <row r="13164" spans="20:21">
      <c r="T13164" s="159"/>
      <c r="U13164" s="159"/>
    </row>
    <row r="13165" spans="20:21">
      <c r="T13165" s="159"/>
      <c r="U13165" s="159"/>
    </row>
    <row r="13166" spans="20:21">
      <c r="T13166" s="159"/>
      <c r="U13166" s="159"/>
    </row>
    <row r="13167" spans="20:21">
      <c r="T13167" s="159"/>
      <c r="U13167" s="159"/>
    </row>
    <row r="13168" spans="20:21">
      <c r="T13168" s="159"/>
      <c r="U13168" s="159"/>
    </row>
    <row r="13169" spans="20:21">
      <c r="T13169" s="159"/>
      <c r="U13169" s="159"/>
    </row>
    <row r="13170" spans="20:21">
      <c r="T13170" s="159"/>
      <c r="U13170" s="159"/>
    </row>
    <row r="13171" spans="20:21">
      <c r="T13171" s="159"/>
      <c r="U13171" s="159"/>
    </row>
    <row r="13172" spans="20:21">
      <c r="T13172" s="159"/>
      <c r="U13172" s="159"/>
    </row>
    <row r="13173" spans="20:21">
      <c r="T13173" s="159"/>
      <c r="U13173" s="159"/>
    </row>
    <row r="13174" spans="20:21">
      <c r="T13174" s="159"/>
      <c r="U13174" s="159"/>
    </row>
    <row r="13175" spans="20:21">
      <c r="T13175" s="159"/>
      <c r="U13175" s="159"/>
    </row>
    <row r="13176" spans="20:21">
      <c r="T13176" s="159"/>
      <c r="U13176" s="159"/>
    </row>
    <row r="13177" spans="20:21">
      <c r="T13177" s="159"/>
      <c r="U13177" s="159"/>
    </row>
    <row r="13178" spans="20:21">
      <c r="T13178" s="159"/>
      <c r="U13178" s="159"/>
    </row>
    <row r="13179" spans="20:21">
      <c r="T13179" s="159"/>
      <c r="U13179" s="159"/>
    </row>
    <row r="13180" spans="20:21">
      <c r="T13180" s="159"/>
      <c r="U13180" s="159"/>
    </row>
    <row r="13181" spans="20:21">
      <c r="T13181" s="159"/>
      <c r="U13181" s="159"/>
    </row>
    <row r="13182" spans="20:21">
      <c r="T13182" s="159"/>
      <c r="U13182" s="159"/>
    </row>
    <row r="13183" spans="20:21">
      <c r="T13183" s="159"/>
      <c r="U13183" s="159"/>
    </row>
    <row r="13184" spans="20:21">
      <c r="T13184" s="159"/>
      <c r="U13184" s="159"/>
    </row>
    <row r="13185" spans="20:21">
      <c r="T13185" s="159"/>
      <c r="U13185" s="159"/>
    </row>
    <row r="13186" spans="20:21">
      <c r="T13186" s="159"/>
      <c r="U13186" s="159"/>
    </row>
    <row r="13187" spans="20:21">
      <c r="T13187" s="159"/>
      <c r="U13187" s="159"/>
    </row>
    <row r="13188" spans="20:21">
      <c r="T13188" s="159"/>
      <c r="U13188" s="159"/>
    </row>
    <row r="13189" spans="20:21">
      <c r="T13189" s="159"/>
      <c r="U13189" s="159"/>
    </row>
    <row r="13190" spans="20:21">
      <c r="T13190" s="159"/>
      <c r="U13190" s="159"/>
    </row>
    <row r="13191" spans="20:21">
      <c r="T13191" s="159"/>
      <c r="U13191" s="159"/>
    </row>
    <row r="13192" spans="20:21">
      <c r="T13192" s="159"/>
      <c r="U13192" s="159"/>
    </row>
    <row r="13193" spans="20:21">
      <c r="T13193" s="159"/>
      <c r="U13193" s="159"/>
    </row>
    <row r="13194" spans="20:21">
      <c r="T13194" s="159"/>
      <c r="U13194" s="159"/>
    </row>
    <row r="13195" spans="20:21">
      <c r="T13195" s="159"/>
      <c r="U13195" s="159"/>
    </row>
    <row r="13196" spans="20:21">
      <c r="T13196" s="159"/>
      <c r="U13196" s="159"/>
    </row>
    <row r="13197" spans="20:21">
      <c r="T13197" s="159"/>
      <c r="U13197" s="159"/>
    </row>
    <row r="13198" spans="20:21">
      <c r="T13198" s="159"/>
      <c r="U13198" s="159"/>
    </row>
    <row r="13199" spans="20:21">
      <c r="T13199" s="159"/>
      <c r="U13199" s="159"/>
    </row>
    <row r="13200" spans="20:21">
      <c r="T13200" s="159"/>
      <c r="U13200" s="159"/>
    </row>
    <row r="13201" spans="20:21">
      <c r="T13201" s="159"/>
      <c r="U13201" s="159"/>
    </row>
    <row r="13202" spans="20:21">
      <c r="T13202" s="159"/>
      <c r="U13202" s="159"/>
    </row>
    <row r="13203" spans="20:21">
      <c r="T13203" s="159"/>
      <c r="U13203" s="159"/>
    </row>
    <row r="13204" spans="20:21">
      <c r="T13204" s="159"/>
      <c r="U13204" s="159"/>
    </row>
    <row r="13205" spans="20:21">
      <c r="T13205" s="159"/>
      <c r="U13205" s="159"/>
    </row>
    <row r="13206" spans="20:21">
      <c r="T13206" s="159"/>
      <c r="U13206" s="159"/>
    </row>
    <row r="13207" spans="20:21">
      <c r="T13207" s="159"/>
      <c r="U13207" s="159"/>
    </row>
    <row r="13208" spans="20:21">
      <c r="T13208" s="159"/>
      <c r="U13208" s="159"/>
    </row>
    <row r="13209" spans="20:21">
      <c r="T13209" s="159"/>
      <c r="U13209" s="159"/>
    </row>
    <row r="13210" spans="20:21">
      <c r="T13210" s="159"/>
      <c r="U13210" s="159"/>
    </row>
    <row r="13211" spans="20:21">
      <c r="T13211" s="159"/>
      <c r="U13211" s="159"/>
    </row>
    <row r="13212" spans="20:21">
      <c r="T13212" s="159"/>
      <c r="U13212" s="159"/>
    </row>
    <row r="13213" spans="20:21">
      <c r="T13213" s="159"/>
      <c r="U13213" s="159"/>
    </row>
    <row r="13214" spans="20:21">
      <c r="T13214" s="159"/>
      <c r="U13214" s="159"/>
    </row>
    <row r="13215" spans="20:21">
      <c r="T13215" s="159"/>
      <c r="U13215" s="159"/>
    </row>
    <row r="13216" spans="20:21">
      <c r="T13216" s="159"/>
      <c r="U13216" s="159"/>
    </row>
    <row r="13217" spans="20:21">
      <c r="T13217" s="159"/>
      <c r="U13217" s="159"/>
    </row>
    <row r="13218" spans="20:21">
      <c r="T13218" s="159"/>
      <c r="U13218" s="159"/>
    </row>
    <row r="13219" spans="20:21">
      <c r="T13219" s="159"/>
      <c r="U13219" s="159"/>
    </row>
    <row r="13220" spans="20:21">
      <c r="T13220" s="159"/>
      <c r="U13220" s="159"/>
    </row>
    <row r="13221" spans="20:21">
      <c r="T13221" s="159"/>
      <c r="U13221" s="159"/>
    </row>
    <row r="13222" spans="20:21">
      <c r="T13222" s="159"/>
      <c r="U13222" s="159"/>
    </row>
    <row r="13223" spans="20:21">
      <c r="T13223" s="159"/>
      <c r="U13223" s="159"/>
    </row>
    <row r="13224" spans="20:21">
      <c r="T13224" s="159"/>
      <c r="U13224" s="159"/>
    </row>
    <row r="13225" spans="20:21">
      <c r="T13225" s="159"/>
      <c r="U13225" s="159"/>
    </row>
    <row r="13226" spans="20:21">
      <c r="T13226" s="159"/>
      <c r="U13226" s="159"/>
    </row>
    <row r="13227" spans="20:21">
      <c r="T13227" s="159"/>
      <c r="U13227" s="159"/>
    </row>
    <row r="13228" spans="20:21">
      <c r="T13228" s="159"/>
      <c r="U13228" s="159"/>
    </row>
    <row r="13229" spans="20:21">
      <c r="T13229" s="159"/>
      <c r="U13229" s="159"/>
    </row>
    <row r="13230" spans="20:21">
      <c r="T13230" s="159"/>
      <c r="U13230" s="159"/>
    </row>
    <row r="13231" spans="20:21">
      <c r="T13231" s="159"/>
      <c r="U13231" s="159"/>
    </row>
    <row r="13232" spans="20:21">
      <c r="T13232" s="159"/>
      <c r="U13232" s="159"/>
    </row>
    <row r="13233" spans="20:21">
      <c r="T13233" s="159"/>
      <c r="U13233" s="159"/>
    </row>
    <row r="13234" spans="20:21">
      <c r="T13234" s="159"/>
      <c r="U13234" s="159"/>
    </row>
    <row r="13235" spans="20:21">
      <c r="T13235" s="159"/>
      <c r="U13235" s="159"/>
    </row>
    <row r="13236" spans="20:21">
      <c r="T13236" s="159"/>
      <c r="U13236" s="159"/>
    </row>
    <row r="13237" spans="20:21">
      <c r="T13237" s="159"/>
      <c r="U13237" s="159"/>
    </row>
    <row r="13238" spans="20:21">
      <c r="T13238" s="159"/>
      <c r="U13238" s="159"/>
    </row>
    <row r="13239" spans="20:21">
      <c r="T13239" s="159"/>
      <c r="U13239" s="159"/>
    </row>
    <row r="13240" spans="20:21">
      <c r="T13240" s="159"/>
      <c r="U13240" s="159"/>
    </row>
    <row r="13241" spans="20:21">
      <c r="T13241" s="159"/>
      <c r="U13241" s="159"/>
    </row>
    <row r="13242" spans="20:21">
      <c r="T13242" s="159"/>
      <c r="U13242" s="159"/>
    </row>
    <row r="13243" spans="20:21">
      <c r="T13243" s="159"/>
      <c r="U13243" s="159"/>
    </row>
    <row r="13244" spans="20:21">
      <c r="T13244" s="159"/>
      <c r="U13244" s="159"/>
    </row>
    <row r="13245" spans="20:21">
      <c r="T13245" s="159"/>
      <c r="U13245" s="159"/>
    </row>
    <row r="13246" spans="20:21">
      <c r="T13246" s="159"/>
      <c r="U13246" s="159"/>
    </row>
    <row r="13247" spans="20:21">
      <c r="T13247" s="159"/>
      <c r="U13247" s="159"/>
    </row>
    <row r="13248" spans="20:21">
      <c r="T13248" s="159"/>
      <c r="U13248" s="159"/>
    </row>
    <row r="13249" spans="20:21">
      <c r="T13249" s="159"/>
      <c r="U13249" s="159"/>
    </row>
    <row r="13250" spans="20:21">
      <c r="T13250" s="159"/>
      <c r="U13250" s="159"/>
    </row>
    <row r="13251" spans="20:21">
      <c r="T13251" s="159"/>
      <c r="U13251" s="159"/>
    </row>
    <row r="13252" spans="20:21">
      <c r="T13252" s="159"/>
      <c r="U13252" s="159"/>
    </row>
    <row r="13253" spans="20:21">
      <c r="T13253" s="159"/>
      <c r="U13253" s="159"/>
    </row>
    <row r="13254" spans="20:21">
      <c r="T13254" s="159"/>
      <c r="U13254" s="159"/>
    </row>
    <row r="13255" spans="20:21">
      <c r="T13255" s="159"/>
      <c r="U13255" s="159"/>
    </row>
    <row r="13256" spans="20:21">
      <c r="T13256" s="159"/>
      <c r="U13256" s="159"/>
    </row>
    <row r="13257" spans="20:21">
      <c r="T13257" s="159"/>
      <c r="U13257" s="159"/>
    </row>
    <row r="13258" spans="20:21">
      <c r="T13258" s="159"/>
      <c r="U13258" s="159"/>
    </row>
    <row r="13259" spans="20:21">
      <c r="T13259" s="159"/>
      <c r="U13259" s="159"/>
    </row>
    <row r="13260" spans="20:21">
      <c r="T13260" s="159"/>
      <c r="U13260" s="159"/>
    </row>
    <row r="13261" spans="20:21">
      <c r="T13261" s="159"/>
      <c r="U13261" s="159"/>
    </row>
    <row r="13262" spans="20:21">
      <c r="T13262" s="159"/>
      <c r="U13262" s="159"/>
    </row>
    <row r="13263" spans="20:21">
      <c r="T13263" s="159"/>
      <c r="U13263" s="159"/>
    </row>
    <row r="13264" spans="20:21">
      <c r="T13264" s="159"/>
      <c r="U13264" s="159"/>
    </row>
    <row r="13265" spans="20:21">
      <c r="T13265" s="159"/>
      <c r="U13265" s="159"/>
    </row>
    <row r="13266" spans="20:21">
      <c r="T13266" s="159"/>
      <c r="U13266" s="159"/>
    </row>
    <row r="13267" spans="20:21">
      <c r="T13267" s="159"/>
      <c r="U13267" s="159"/>
    </row>
    <row r="13268" spans="20:21">
      <c r="T13268" s="159"/>
      <c r="U13268" s="159"/>
    </row>
    <row r="13269" spans="20:21">
      <c r="T13269" s="159"/>
      <c r="U13269" s="159"/>
    </row>
    <row r="13270" spans="20:21">
      <c r="T13270" s="159"/>
      <c r="U13270" s="159"/>
    </row>
    <row r="13271" spans="20:21">
      <c r="T13271" s="159"/>
      <c r="U13271" s="159"/>
    </row>
    <row r="13272" spans="20:21">
      <c r="T13272" s="159"/>
      <c r="U13272" s="159"/>
    </row>
    <row r="13273" spans="20:21">
      <c r="T13273" s="159"/>
      <c r="U13273" s="159"/>
    </row>
    <row r="13274" spans="20:21">
      <c r="T13274" s="159"/>
      <c r="U13274" s="159"/>
    </row>
    <row r="13275" spans="20:21">
      <c r="T13275" s="159"/>
      <c r="U13275" s="159"/>
    </row>
    <row r="13276" spans="20:21">
      <c r="T13276" s="159"/>
      <c r="U13276" s="159"/>
    </row>
    <row r="13277" spans="20:21">
      <c r="T13277" s="159"/>
      <c r="U13277" s="159"/>
    </row>
    <row r="13278" spans="20:21">
      <c r="T13278" s="159"/>
      <c r="U13278" s="159"/>
    </row>
    <row r="13279" spans="20:21">
      <c r="T13279" s="159"/>
      <c r="U13279" s="159"/>
    </row>
    <row r="13280" spans="20:21">
      <c r="T13280" s="159"/>
      <c r="U13280" s="159"/>
    </row>
    <row r="13281" spans="20:21">
      <c r="T13281" s="159"/>
      <c r="U13281" s="159"/>
    </row>
    <row r="13282" spans="20:21">
      <c r="T13282" s="159"/>
      <c r="U13282" s="159"/>
    </row>
    <row r="13283" spans="20:21">
      <c r="T13283" s="159"/>
      <c r="U13283" s="159"/>
    </row>
    <row r="13284" spans="20:21">
      <c r="T13284" s="159"/>
      <c r="U13284" s="159"/>
    </row>
    <row r="13285" spans="20:21">
      <c r="T13285" s="159"/>
      <c r="U13285" s="159"/>
    </row>
    <row r="13286" spans="20:21">
      <c r="T13286" s="159"/>
      <c r="U13286" s="159"/>
    </row>
    <row r="13287" spans="20:21">
      <c r="T13287" s="159"/>
      <c r="U13287" s="159"/>
    </row>
    <row r="13288" spans="20:21">
      <c r="T13288" s="159"/>
      <c r="U13288" s="159"/>
    </row>
    <row r="13289" spans="20:21">
      <c r="T13289" s="159"/>
      <c r="U13289" s="159"/>
    </row>
    <row r="13290" spans="20:21">
      <c r="T13290" s="159"/>
      <c r="U13290" s="159"/>
    </row>
    <row r="13291" spans="20:21">
      <c r="T13291" s="159"/>
      <c r="U13291" s="159"/>
    </row>
    <row r="13292" spans="20:21">
      <c r="T13292" s="159"/>
      <c r="U13292" s="159"/>
    </row>
    <row r="13293" spans="20:21">
      <c r="T13293" s="159"/>
      <c r="U13293" s="159"/>
    </row>
    <row r="13294" spans="20:21">
      <c r="T13294" s="159"/>
      <c r="U13294" s="159"/>
    </row>
    <row r="13295" spans="20:21">
      <c r="T13295" s="159"/>
      <c r="U13295" s="159"/>
    </row>
    <row r="13296" spans="20:21">
      <c r="T13296" s="159"/>
      <c r="U13296" s="159"/>
    </row>
    <row r="13297" spans="20:21">
      <c r="T13297" s="159"/>
      <c r="U13297" s="159"/>
    </row>
    <row r="13298" spans="20:21">
      <c r="T13298" s="159"/>
      <c r="U13298" s="159"/>
    </row>
    <row r="13299" spans="20:21">
      <c r="T13299" s="159"/>
      <c r="U13299" s="159"/>
    </row>
    <row r="13300" spans="20:21">
      <c r="T13300" s="159"/>
      <c r="U13300" s="159"/>
    </row>
    <row r="13301" spans="20:21">
      <c r="T13301" s="159"/>
      <c r="U13301" s="159"/>
    </row>
    <row r="13302" spans="20:21">
      <c r="T13302" s="159"/>
      <c r="U13302" s="159"/>
    </row>
    <row r="13303" spans="20:21">
      <c r="T13303" s="159"/>
      <c r="U13303" s="159"/>
    </row>
    <row r="13304" spans="20:21">
      <c r="T13304" s="159"/>
      <c r="U13304" s="159"/>
    </row>
    <row r="13305" spans="20:21">
      <c r="T13305" s="159"/>
      <c r="U13305" s="159"/>
    </row>
    <row r="13306" spans="20:21">
      <c r="T13306" s="159"/>
      <c r="U13306" s="159"/>
    </row>
    <row r="13307" spans="20:21">
      <c r="T13307" s="159"/>
      <c r="U13307" s="159"/>
    </row>
    <row r="13308" spans="20:21">
      <c r="T13308" s="159"/>
      <c r="U13308" s="159"/>
    </row>
    <row r="13309" spans="20:21">
      <c r="T13309" s="159"/>
      <c r="U13309" s="159"/>
    </row>
    <row r="13310" spans="20:21">
      <c r="T13310" s="159"/>
      <c r="U13310" s="159"/>
    </row>
    <row r="13311" spans="20:21">
      <c r="T13311" s="159"/>
      <c r="U13311" s="159"/>
    </row>
    <row r="13312" spans="20:21">
      <c r="T13312" s="159"/>
      <c r="U13312" s="159"/>
    </row>
    <row r="13313" spans="20:21">
      <c r="T13313" s="159"/>
      <c r="U13313" s="159"/>
    </row>
    <row r="13314" spans="20:21">
      <c r="T13314" s="159"/>
      <c r="U13314" s="159"/>
    </row>
    <row r="13315" spans="20:21">
      <c r="T13315" s="159"/>
      <c r="U13315" s="159"/>
    </row>
    <row r="13316" spans="20:21">
      <c r="T13316" s="159"/>
      <c r="U13316" s="159"/>
    </row>
    <row r="13317" spans="20:21">
      <c r="T13317" s="159"/>
      <c r="U13317" s="159"/>
    </row>
    <row r="13318" spans="20:21">
      <c r="T13318" s="159"/>
      <c r="U13318" s="159"/>
    </row>
    <row r="13319" spans="20:21">
      <c r="T13319" s="159"/>
      <c r="U13319" s="159"/>
    </row>
    <row r="13320" spans="20:21">
      <c r="T13320" s="159"/>
      <c r="U13320" s="159"/>
    </row>
    <row r="13321" spans="20:21">
      <c r="T13321" s="159"/>
      <c r="U13321" s="159"/>
    </row>
    <row r="13322" spans="20:21">
      <c r="T13322" s="159"/>
      <c r="U13322" s="159"/>
    </row>
    <row r="13323" spans="20:21">
      <c r="T13323" s="159"/>
      <c r="U13323" s="159"/>
    </row>
    <row r="13324" spans="20:21">
      <c r="T13324" s="159"/>
      <c r="U13324" s="159"/>
    </row>
    <row r="13325" spans="20:21">
      <c r="T13325" s="159"/>
      <c r="U13325" s="159"/>
    </row>
    <row r="13326" spans="20:21">
      <c r="T13326" s="159"/>
      <c r="U13326" s="159"/>
    </row>
    <row r="13327" spans="20:21">
      <c r="T13327" s="159"/>
      <c r="U13327" s="159"/>
    </row>
    <row r="13328" spans="20:21">
      <c r="T13328" s="159"/>
      <c r="U13328" s="159"/>
    </row>
    <row r="13329" spans="20:21">
      <c r="T13329" s="159"/>
      <c r="U13329" s="159"/>
    </row>
    <row r="13330" spans="20:21">
      <c r="T13330" s="159"/>
      <c r="U13330" s="159"/>
    </row>
    <row r="13331" spans="20:21">
      <c r="T13331" s="159"/>
      <c r="U13331" s="159"/>
    </row>
    <row r="13332" spans="20:21">
      <c r="T13332" s="159"/>
      <c r="U13332" s="159"/>
    </row>
    <row r="13333" spans="20:21">
      <c r="T13333" s="159"/>
      <c r="U13333" s="159"/>
    </row>
    <row r="13334" spans="20:21">
      <c r="T13334" s="159"/>
      <c r="U13334" s="159"/>
    </row>
    <row r="13335" spans="20:21">
      <c r="T13335" s="159"/>
      <c r="U13335" s="159"/>
    </row>
    <row r="13336" spans="20:21">
      <c r="T13336" s="159"/>
      <c r="U13336" s="159"/>
    </row>
    <row r="13337" spans="20:21">
      <c r="T13337" s="159"/>
      <c r="U13337" s="159"/>
    </row>
    <row r="13338" spans="20:21">
      <c r="T13338" s="159"/>
      <c r="U13338" s="159"/>
    </row>
    <row r="13339" spans="20:21">
      <c r="T13339" s="159"/>
      <c r="U13339" s="159"/>
    </row>
    <row r="13340" spans="20:21">
      <c r="T13340" s="159"/>
      <c r="U13340" s="159"/>
    </row>
    <row r="13341" spans="20:21">
      <c r="T13341" s="159"/>
      <c r="U13341" s="159"/>
    </row>
    <row r="13342" spans="20:21">
      <c r="T13342" s="159"/>
      <c r="U13342" s="159"/>
    </row>
    <row r="13343" spans="20:21">
      <c r="T13343" s="159"/>
      <c r="U13343" s="159"/>
    </row>
    <row r="13344" spans="20:21">
      <c r="T13344" s="159"/>
      <c r="U13344" s="159"/>
    </row>
    <row r="13345" spans="20:21">
      <c r="T13345" s="159"/>
      <c r="U13345" s="159"/>
    </row>
    <row r="13346" spans="20:21">
      <c r="T13346" s="159"/>
      <c r="U13346" s="159"/>
    </row>
    <row r="13347" spans="20:21">
      <c r="T13347" s="159"/>
      <c r="U13347" s="159"/>
    </row>
    <row r="13348" spans="20:21">
      <c r="T13348" s="159"/>
      <c r="U13348" s="159"/>
    </row>
    <row r="13349" spans="20:21">
      <c r="T13349" s="159"/>
      <c r="U13349" s="159"/>
    </row>
    <row r="13350" spans="20:21">
      <c r="T13350" s="159"/>
      <c r="U13350" s="159"/>
    </row>
    <row r="13351" spans="20:21">
      <c r="T13351" s="159"/>
      <c r="U13351" s="159"/>
    </row>
    <row r="13352" spans="20:21">
      <c r="T13352" s="159"/>
      <c r="U13352" s="159"/>
    </row>
    <row r="13353" spans="20:21">
      <c r="T13353" s="159"/>
      <c r="U13353" s="159"/>
    </row>
    <row r="13354" spans="20:21">
      <c r="T13354" s="159"/>
      <c r="U13354" s="159"/>
    </row>
    <row r="13355" spans="20:21">
      <c r="T13355" s="159"/>
      <c r="U13355" s="159"/>
    </row>
    <row r="13356" spans="20:21">
      <c r="T13356" s="159"/>
      <c r="U13356" s="159"/>
    </row>
    <row r="13357" spans="20:21">
      <c r="T13357" s="159"/>
      <c r="U13357" s="159"/>
    </row>
    <row r="13358" spans="20:21">
      <c r="T13358" s="159"/>
      <c r="U13358" s="159"/>
    </row>
    <row r="13359" spans="20:21">
      <c r="T13359" s="159"/>
      <c r="U13359" s="159"/>
    </row>
    <row r="13360" spans="20:21">
      <c r="T13360" s="159"/>
      <c r="U13360" s="159"/>
    </row>
    <row r="13361" spans="20:21">
      <c r="T13361" s="159"/>
      <c r="U13361" s="159"/>
    </row>
    <row r="13362" spans="20:21">
      <c r="T13362" s="159"/>
      <c r="U13362" s="159"/>
    </row>
    <row r="13363" spans="20:21">
      <c r="T13363" s="159"/>
      <c r="U13363" s="159"/>
    </row>
    <row r="13364" spans="20:21">
      <c r="T13364" s="159"/>
      <c r="U13364" s="159"/>
    </row>
    <row r="13365" spans="20:21">
      <c r="T13365" s="159"/>
      <c r="U13365" s="159"/>
    </row>
    <row r="13366" spans="20:21">
      <c r="T13366" s="159"/>
      <c r="U13366" s="159"/>
    </row>
    <row r="13367" spans="20:21">
      <c r="T13367" s="159"/>
      <c r="U13367" s="159"/>
    </row>
    <row r="13368" spans="20:21">
      <c r="T13368" s="159"/>
      <c r="U13368" s="159"/>
    </row>
    <row r="13369" spans="20:21">
      <c r="T13369" s="159"/>
      <c r="U13369" s="159"/>
    </row>
    <row r="13370" spans="20:21">
      <c r="T13370" s="159"/>
      <c r="U13370" s="159"/>
    </row>
    <row r="13371" spans="20:21">
      <c r="T13371" s="159"/>
      <c r="U13371" s="159"/>
    </row>
    <row r="13372" spans="20:21">
      <c r="T13372" s="159"/>
      <c r="U13372" s="159"/>
    </row>
    <row r="13373" spans="20:21">
      <c r="T13373" s="159"/>
      <c r="U13373" s="159"/>
    </row>
    <row r="13374" spans="20:21">
      <c r="T13374" s="159"/>
      <c r="U13374" s="159"/>
    </row>
    <row r="13375" spans="20:21">
      <c r="T13375" s="159"/>
      <c r="U13375" s="159"/>
    </row>
    <row r="13376" spans="20:21">
      <c r="T13376" s="159"/>
      <c r="U13376" s="159"/>
    </row>
    <row r="13377" spans="20:21">
      <c r="T13377" s="159"/>
      <c r="U13377" s="159"/>
    </row>
    <row r="13378" spans="20:21">
      <c r="T13378" s="159"/>
      <c r="U13378" s="159"/>
    </row>
    <row r="13379" spans="20:21">
      <c r="T13379" s="159"/>
      <c r="U13379" s="159"/>
    </row>
    <row r="13380" spans="20:21">
      <c r="T13380" s="159"/>
      <c r="U13380" s="159"/>
    </row>
    <row r="13381" spans="20:21">
      <c r="T13381" s="159"/>
      <c r="U13381" s="159"/>
    </row>
    <row r="13382" spans="20:21">
      <c r="T13382" s="159"/>
      <c r="U13382" s="159"/>
    </row>
    <row r="13383" spans="20:21">
      <c r="T13383" s="159"/>
      <c r="U13383" s="159"/>
    </row>
    <row r="13384" spans="20:21">
      <c r="T13384" s="159"/>
      <c r="U13384" s="159"/>
    </row>
    <row r="13385" spans="20:21">
      <c r="T13385" s="159"/>
      <c r="U13385" s="159"/>
    </row>
    <row r="13386" spans="20:21">
      <c r="T13386" s="159"/>
      <c r="U13386" s="159"/>
    </row>
    <row r="13387" spans="20:21">
      <c r="T13387" s="159"/>
      <c r="U13387" s="159"/>
    </row>
    <row r="13388" spans="20:21">
      <c r="T13388" s="159"/>
      <c r="U13388" s="159"/>
    </row>
    <row r="13389" spans="20:21">
      <c r="T13389" s="159"/>
      <c r="U13389" s="159"/>
    </row>
    <row r="13390" spans="20:21">
      <c r="T13390" s="159"/>
      <c r="U13390" s="159"/>
    </row>
    <row r="13391" spans="20:21">
      <c r="T13391" s="159"/>
      <c r="U13391" s="159"/>
    </row>
    <row r="13392" spans="20:21">
      <c r="T13392" s="159"/>
      <c r="U13392" s="159"/>
    </row>
    <row r="13393" spans="20:21">
      <c r="T13393" s="159"/>
      <c r="U13393" s="159"/>
    </row>
    <row r="13394" spans="20:21">
      <c r="T13394" s="159"/>
      <c r="U13394" s="159"/>
    </row>
    <row r="13395" spans="20:21">
      <c r="T13395" s="159"/>
      <c r="U13395" s="159"/>
    </row>
    <row r="13396" spans="20:21">
      <c r="T13396" s="159"/>
      <c r="U13396" s="159"/>
    </row>
    <row r="13397" spans="20:21">
      <c r="T13397" s="159"/>
      <c r="U13397" s="159"/>
    </row>
    <row r="13398" spans="20:21">
      <c r="T13398" s="159"/>
      <c r="U13398" s="159"/>
    </row>
    <row r="13399" spans="20:21">
      <c r="T13399" s="159"/>
      <c r="U13399" s="159"/>
    </row>
    <row r="13400" spans="20:21">
      <c r="T13400" s="159"/>
      <c r="U13400" s="159"/>
    </row>
    <row r="13401" spans="20:21">
      <c r="T13401" s="159"/>
      <c r="U13401" s="159"/>
    </row>
    <row r="13402" spans="20:21">
      <c r="T13402" s="159"/>
      <c r="U13402" s="159"/>
    </row>
    <row r="13403" spans="20:21">
      <c r="T13403" s="159"/>
      <c r="U13403" s="159"/>
    </row>
    <row r="13404" spans="20:21">
      <c r="T13404" s="159"/>
      <c r="U13404" s="159"/>
    </row>
    <row r="13405" spans="20:21">
      <c r="T13405" s="159"/>
      <c r="U13405" s="159"/>
    </row>
    <row r="13406" spans="20:21">
      <c r="T13406" s="159"/>
      <c r="U13406" s="159"/>
    </row>
    <row r="13407" spans="20:21">
      <c r="T13407" s="159"/>
      <c r="U13407" s="159"/>
    </row>
    <row r="13408" spans="20:21">
      <c r="T13408" s="159"/>
      <c r="U13408" s="159"/>
    </row>
    <row r="13409" spans="20:21">
      <c r="T13409" s="159"/>
      <c r="U13409" s="159"/>
    </row>
    <row r="13410" spans="20:21">
      <c r="T13410" s="159"/>
      <c r="U13410" s="159"/>
    </row>
    <row r="13411" spans="20:21">
      <c r="T13411" s="159"/>
      <c r="U13411" s="159"/>
    </row>
    <row r="13412" spans="20:21">
      <c r="T13412" s="159"/>
      <c r="U13412" s="159"/>
    </row>
    <row r="13413" spans="20:21">
      <c r="T13413" s="159"/>
      <c r="U13413" s="159"/>
    </row>
    <row r="13414" spans="20:21">
      <c r="T13414" s="159"/>
      <c r="U13414" s="159"/>
    </row>
    <row r="13415" spans="20:21">
      <c r="T13415" s="159"/>
      <c r="U13415" s="159"/>
    </row>
    <row r="13416" spans="20:21">
      <c r="T13416" s="159"/>
      <c r="U13416" s="159"/>
    </row>
    <row r="13417" spans="20:21">
      <c r="T13417" s="159"/>
      <c r="U13417" s="159"/>
    </row>
    <row r="13418" spans="20:21">
      <c r="T13418" s="159"/>
      <c r="U13418" s="159"/>
    </row>
    <row r="13419" spans="20:21">
      <c r="T13419" s="159"/>
      <c r="U13419" s="159"/>
    </row>
    <row r="13420" spans="20:21">
      <c r="T13420" s="159"/>
      <c r="U13420" s="159"/>
    </row>
    <row r="13421" spans="20:21">
      <c r="T13421" s="159"/>
      <c r="U13421" s="159"/>
    </row>
    <row r="13422" spans="20:21">
      <c r="T13422" s="159"/>
      <c r="U13422" s="159"/>
    </row>
    <row r="13423" spans="20:21">
      <c r="T13423" s="159"/>
      <c r="U13423" s="159"/>
    </row>
    <row r="13424" spans="20:21">
      <c r="T13424" s="159"/>
      <c r="U13424" s="159"/>
    </row>
    <row r="13425" spans="20:21">
      <c r="T13425" s="159"/>
      <c r="U13425" s="159"/>
    </row>
    <row r="13426" spans="20:21">
      <c r="T13426" s="159"/>
      <c r="U13426" s="159"/>
    </row>
    <row r="13427" spans="20:21">
      <c r="T13427" s="159"/>
      <c r="U13427" s="159"/>
    </row>
    <row r="13428" spans="20:21">
      <c r="T13428" s="159"/>
      <c r="U13428" s="159"/>
    </row>
    <row r="13429" spans="20:21">
      <c r="T13429" s="159"/>
      <c r="U13429" s="159"/>
    </row>
    <row r="13430" spans="20:21">
      <c r="T13430" s="159"/>
      <c r="U13430" s="159"/>
    </row>
    <row r="13431" spans="20:21">
      <c r="T13431" s="159"/>
      <c r="U13431" s="159"/>
    </row>
    <row r="13432" spans="20:21">
      <c r="T13432" s="159"/>
      <c r="U13432" s="159"/>
    </row>
    <row r="13433" spans="20:21">
      <c r="T13433" s="159"/>
      <c r="U13433" s="159"/>
    </row>
    <row r="13434" spans="20:21">
      <c r="T13434" s="159"/>
      <c r="U13434" s="159"/>
    </row>
    <row r="13435" spans="20:21">
      <c r="T13435" s="159"/>
      <c r="U13435" s="159"/>
    </row>
    <row r="13436" spans="20:21">
      <c r="T13436" s="159"/>
      <c r="U13436" s="159"/>
    </row>
    <row r="13437" spans="20:21">
      <c r="T13437" s="159"/>
      <c r="U13437" s="159"/>
    </row>
    <row r="13438" spans="20:21">
      <c r="T13438" s="159"/>
      <c r="U13438" s="159"/>
    </row>
    <row r="13439" spans="20:21">
      <c r="T13439" s="159"/>
      <c r="U13439" s="159"/>
    </row>
    <row r="13440" spans="20:21">
      <c r="T13440" s="159"/>
      <c r="U13440" s="159"/>
    </row>
    <row r="13441" spans="20:21">
      <c r="T13441" s="159"/>
      <c r="U13441" s="159"/>
    </row>
    <row r="13442" spans="20:21">
      <c r="T13442" s="159"/>
      <c r="U13442" s="159"/>
    </row>
    <row r="13443" spans="20:21">
      <c r="T13443" s="159"/>
      <c r="U13443" s="159"/>
    </row>
    <row r="13444" spans="20:21">
      <c r="T13444" s="159"/>
      <c r="U13444" s="159"/>
    </row>
    <row r="13445" spans="20:21">
      <c r="T13445" s="159"/>
      <c r="U13445" s="159"/>
    </row>
    <row r="13446" spans="20:21">
      <c r="T13446" s="159"/>
      <c r="U13446" s="159"/>
    </row>
    <row r="13447" spans="20:21">
      <c r="T13447" s="159"/>
      <c r="U13447" s="159"/>
    </row>
    <row r="13448" spans="20:21">
      <c r="T13448" s="159"/>
      <c r="U13448" s="159"/>
    </row>
    <row r="13449" spans="20:21">
      <c r="T13449" s="159"/>
      <c r="U13449" s="159"/>
    </row>
    <row r="13450" spans="20:21">
      <c r="T13450" s="159"/>
      <c r="U13450" s="159"/>
    </row>
    <row r="13451" spans="20:21">
      <c r="T13451" s="159"/>
      <c r="U13451" s="159"/>
    </row>
    <row r="13452" spans="20:21">
      <c r="T13452" s="159"/>
      <c r="U13452" s="159"/>
    </row>
    <row r="13453" spans="20:21">
      <c r="T13453" s="159"/>
      <c r="U13453" s="159"/>
    </row>
    <row r="13454" spans="20:21">
      <c r="T13454" s="159"/>
      <c r="U13454" s="159"/>
    </row>
    <row r="13455" spans="20:21">
      <c r="T13455" s="159"/>
      <c r="U13455" s="159"/>
    </row>
    <row r="13456" spans="20:21">
      <c r="T13456" s="159"/>
      <c r="U13456" s="159"/>
    </row>
    <row r="13457" spans="20:21">
      <c r="T13457" s="159"/>
      <c r="U13457" s="159"/>
    </row>
    <row r="13458" spans="20:21">
      <c r="T13458" s="159"/>
      <c r="U13458" s="159"/>
    </row>
    <row r="13459" spans="20:21">
      <c r="T13459" s="159"/>
      <c r="U13459" s="159"/>
    </row>
    <row r="13460" spans="20:21">
      <c r="T13460" s="159"/>
      <c r="U13460" s="159"/>
    </row>
    <row r="13461" spans="20:21">
      <c r="T13461" s="159"/>
      <c r="U13461" s="159"/>
    </row>
    <row r="13462" spans="20:21">
      <c r="T13462" s="159"/>
      <c r="U13462" s="159"/>
    </row>
    <row r="13463" spans="20:21">
      <c r="T13463" s="159"/>
      <c r="U13463" s="159"/>
    </row>
    <row r="13464" spans="20:21">
      <c r="T13464" s="159"/>
      <c r="U13464" s="159"/>
    </row>
    <row r="13465" spans="20:21">
      <c r="T13465" s="159"/>
      <c r="U13465" s="159"/>
    </row>
    <row r="13466" spans="20:21">
      <c r="T13466" s="159"/>
      <c r="U13466" s="159"/>
    </row>
    <row r="13467" spans="20:21">
      <c r="T13467" s="159"/>
      <c r="U13467" s="159"/>
    </row>
    <row r="13468" spans="20:21">
      <c r="T13468" s="159"/>
      <c r="U13468" s="159"/>
    </row>
    <row r="13469" spans="20:21">
      <c r="T13469" s="159"/>
      <c r="U13469" s="159"/>
    </row>
    <row r="13470" spans="20:21">
      <c r="T13470" s="159"/>
      <c r="U13470" s="159"/>
    </row>
    <row r="13471" spans="20:21">
      <c r="T13471" s="159"/>
      <c r="U13471" s="159"/>
    </row>
    <row r="13472" spans="20:21">
      <c r="T13472" s="159"/>
      <c r="U13472" s="159"/>
    </row>
    <row r="13473" spans="20:21">
      <c r="T13473" s="159"/>
      <c r="U13473" s="159"/>
    </row>
    <row r="13474" spans="20:21">
      <c r="T13474" s="159"/>
      <c r="U13474" s="159"/>
    </row>
    <row r="13475" spans="20:21">
      <c r="T13475" s="159"/>
      <c r="U13475" s="159"/>
    </row>
    <row r="13476" spans="20:21">
      <c r="T13476" s="159"/>
      <c r="U13476" s="159"/>
    </row>
    <row r="13477" spans="20:21">
      <c r="T13477" s="159"/>
      <c r="U13477" s="159"/>
    </row>
    <row r="13478" spans="20:21">
      <c r="T13478" s="159"/>
      <c r="U13478" s="159"/>
    </row>
    <row r="13479" spans="20:21">
      <c r="T13479" s="159"/>
      <c r="U13479" s="159"/>
    </row>
    <row r="13480" spans="20:21">
      <c r="T13480" s="159"/>
      <c r="U13480" s="159"/>
    </row>
    <row r="13481" spans="20:21">
      <c r="T13481" s="159"/>
      <c r="U13481" s="159"/>
    </row>
    <row r="13482" spans="20:21">
      <c r="T13482" s="159"/>
      <c r="U13482" s="159"/>
    </row>
    <row r="13483" spans="20:21">
      <c r="T13483" s="159"/>
      <c r="U13483" s="159"/>
    </row>
    <row r="13484" spans="20:21">
      <c r="T13484" s="159"/>
      <c r="U13484" s="159"/>
    </row>
    <row r="13485" spans="20:21">
      <c r="T13485" s="159"/>
      <c r="U13485" s="159"/>
    </row>
    <row r="13486" spans="20:21">
      <c r="T13486" s="159"/>
      <c r="U13486" s="159"/>
    </row>
    <row r="13487" spans="20:21">
      <c r="T13487" s="159"/>
      <c r="U13487" s="159"/>
    </row>
    <row r="13488" spans="20:21">
      <c r="T13488" s="159"/>
      <c r="U13488" s="159"/>
    </row>
    <row r="13489" spans="20:21">
      <c r="T13489" s="159"/>
      <c r="U13489" s="159"/>
    </row>
    <row r="13490" spans="20:21">
      <c r="T13490" s="159"/>
      <c r="U13490" s="159"/>
    </row>
    <row r="13491" spans="20:21">
      <c r="T13491" s="159"/>
      <c r="U13491" s="159"/>
    </row>
    <row r="13492" spans="20:21">
      <c r="T13492" s="159"/>
      <c r="U13492" s="159"/>
    </row>
    <row r="13493" spans="20:21">
      <c r="T13493" s="159"/>
      <c r="U13493" s="159"/>
    </row>
    <row r="13494" spans="20:21">
      <c r="T13494" s="159"/>
      <c r="U13494" s="159"/>
    </row>
    <row r="13495" spans="20:21">
      <c r="T13495" s="159"/>
      <c r="U13495" s="159"/>
    </row>
    <row r="13496" spans="20:21">
      <c r="T13496" s="159"/>
      <c r="U13496" s="159"/>
    </row>
    <row r="13497" spans="20:21">
      <c r="T13497" s="159"/>
      <c r="U13497" s="159"/>
    </row>
    <row r="13498" spans="20:21">
      <c r="T13498" s="159"/>
      <c r="U13498" s="159"/>
    </row>
    <row r="13499" spans="20:21">
      <c r="T13499" s="159"/>
      <c r="U13499" s="159"/>
    </row>
    <row r="13500" spans="20:21">
      <c r="T13500" s="159"/>
      <c r="U13500" s="159"/>
    </row>
    <row r="13501" spans="20:21">
      <c r="T13501" s="159"/>
      <c r="U13501" s="159"/>
    </row>
    <row r="13502" spans="20:21">
      <c r="T13502" s="159"/>
      <c r="U13502" s="159"/>
    </row>
    <row r="13503" spans="20:21">
      <c r="T13503" s="159"/>
      <c r="U13503" s="159"/>
    </row>
    <row r="13504" spans="20:21">
      <c r="T13504" s="159"/>
      <c r="U13504" s="159"/>
    </row>
    <row r="13505" spans="20:21">
      <c r="T13505" s="159"/>
      <c r="U13505" s="159"/>
    </row>
    <row r="13506" spans="20:21">
      <c r="T13506" s="159"/>
      <c r="U13506" s="159"/>
    </row>
    <row r="13507" spans="20:21">
      <c r="T13507" s="159"/>
      <c r="U13507" s="159"/>
    </row>
    <row r="13508" spans="20:21">
      <c r="T13508" s="159"/>
      <c r="U13508" s="159"/>
    </row>
    <row r="13509" spans="20:21">
      <c r="T13509" s="159"/>
      <c r="U13509" s="159"/>
    </row>
    <row r="13510" spans="20:21">
      <c r="T13510" s="159"/>
      <c r="U13510" s="159"/>
    </row>
    <row r="13511" spans="20:21">
      <c r="T13511" s="159"/>
      <c r="U13511" s="159"/>
    </row>
    <row r="13512" spans="20:21">
      <c r="T13512" s="159"/>
      <c r="U13512" s="159"/>
    </row>
    <row r="13513" spans="20:21">
      <c r="T13513" s="159"/>
      <c r="U13513" s="159"/>
    </row>
    <row r="13514" spans="20:21">
      <c r="T13514" s="159"/>
      <c r="U13514" s="159"/>
    </row>
    <row r="13515" spans="20:21">
      <c r="T13515" s="159"/>
      <c r="U13515" s="159"/>
    </row>
    <row r="13516" spans="20:21">
      <c r="T13516" s="159"/>
      <c r="U13516" s="159"/>
    </row>
    <row r="13517" spans="20:21">
      <c r="T13517" s="159"/>
      <c r="U13517" s="159"/>
    </row>
    <row r="13518" spans="20:21">
      <c r="T13518" s="159"/>
      <c r="U13518" s="159"/>
    </row>
    <row r="13519" spans="20:21">
      <c r="T13519" s="159"/>
      <c r="U13519" s="159"/>
    </row>
    <row r="13520" spans="20:21">
      <c r="T13520" s="159"/>
      <c r="U13520" s="159"/>
    </row>
    <row r="13521" spans="20:21">
      <c r="T13521" s="159"/>
      <c r="U13521" s="159"/>
    </row>
    <row r="13522" spans="20:21">
      <c r="T13522" s="159"/>
      <c r="U13522" s="159"/>
    </row>
    <row r="13523" spans="20:21">
      <c r="T13523" s="159"/>
      <c r="U13523" s="159"/>
    </row>
    <row r="13524" spans="20:21">
      <c r="T13524" s="159"/>
      <c r="U13524" s="159"/>
    </row>
    <row r="13525" spans="20:21">
      <c r="T13525" s="159"/>
      <c r="U13525" s="159"/>
    </row>
    <row r="13526" spans="20:21">
      <c r="T13526" s="159"/>
      <c r="U13526" s="159"/>
    </row>
    <row r="13527" spans="20:21">
      <c r="T13527" s="159"/>
      <c r="U13527" s="159"/>
    </row>
    <row r="13528" spans="20:21">
      <c r="T13528" s="159"/>
      <c r="U13528" s="159"/>
    </row>
    <row r="13529" spans="20:21">
      <c r="T13529" s="159"/>
      <c r="U13529" s="159"/>
    </row>
    <row r="13530" spans="20:21">
      <c r="T13530" s="159"/>
      <c r="U13530" s="159"/>
    </row>
    <row r="13531" spans="20:21">
      <c r="T13531" s="159"/>
      <c r="U13531" s="159"/>
    </row>
    <row r="13532" spans="20:21">
      <c r="T13532" s="159"/>
      <c r="U13532" s="159"/>
    </row>
    <row r="13533" spans="20:21">
      <c r="T13533" s="159"/>
      <c r="U13533" s="159"/>
    </row>
    <row r="13534" spans="20:21">
      <c r="T13534" s="159"/>
      <c r="U13534" s="159"/>
    </row>
    <row r="13535" spans="20:21">
      <c r="T13535" s="159"/>
      <c r="U13535" s="159"/>
    </row>
    <row r="13536" spans="20:21">
      <c r="T13536" s="159"/>
      <c r="U13536" s="159"/>
    </row>
    <row r="13537" spans="20:21">
      <c r="T13537" s="159"/>
      <c r="U13537" s="159"/>
    </row>
    <row r="13538" spans="20:21">
      <c r="T13538" s="159"/>
      <c r="U13538" s="159"/>
    </row>
    <row r="13539" spans="20:21">
      <c r="T13539" s="159"/>
      <c r="U13539" s="159"/>
    </row>
    <row r="13540" spans="20:21">
      <c r="T13540" s="159"/>
      <c r="U13540" s="159"/>
    </row>
    <row r="13541" spans="20:21">
      <c r="T13541" s="159"/>
      <c r="U13541" s="159"/>
    </row>
    <row r="13542" spans="20:21">
      <c r="T13542" s="159"/>
      <c r="U13542" s="159"/>
    </row>
    <row r="13543" spans="20:21">
      <c r="T13543" s="159"/>
      <c r="U13543" s="159"/>
    </row>
    <row r="13544" spans="20:21">
      <c r="T13544" s="159"/>
      <c r="U13544" s="159"/>
    </row>
    <row r="13545" spans="20:21">
      <c r="T13545" s="159"/>
      <c r="U13545" s="159"/>
    </row>
    <row r="13546" spans="20:21">
      <c r="T13546" s="159"/>
      <c r="U13546" s="159"/>
    </row>
    <row r="13547" spans="20:21">
      <c r="T13547" s="159"/>
      <c r="U13547" s="159"/>
    </row>
    <row r="13548" spans="20:21">
      <c r="T13548" s="159"/>
      <c r="U13548" s="159"/>
    </row>
    <row r="13549" spans="20:21">
      <c r="T13549" s="159"/>
      <c r="U13549" s="159"/>
    </row>
    <row r="13550" spans="20:21">
      <c r="T13550" s="159"/>
      <c r="U13550" s="159"/>
    </row>
    <row r="13551" spans="20:21">
      <c r="T13551" s="159"/>
      <c r="U13551" s="159"/>
    </row>
    <row r="13552" spans="20:21">
      <c r="T13552" s="159"/>
      <c r="U13552" s="159"/>
    </row>
    <row r="13553" spans="20:21">
      <c r="T13553" s="159"/>
      <c r="U13553" s="159"/>
    </row>
    <row r="13554" spans="20:21">
      <c r="T13554" s="159"/>
      <c r="U13554" s="159"/>
    </row>
    <row r="13555" spans="20:21">
      <c r="T13555" s="159"/>
      <c r="U13555" s="159"/>
    </row>
    <row r="13556" spans="20:21">
      <c r="T13556" s="159"/>
      <c r="U13556" s="159"/>
    </row>
    <row r="13557" spans="20:21">
      <c r="T13557" s="159"/>
      <c r="U13557" s="159"/>
    </row>
    <row r="13558" spans="20:21">
      <c r="T13558" s="159"/>
      <c r="U13558" s="159"/>
    </row>
    <row r="13559" spans="20:21">
      <c r="T13559" s="159"/>
      <c r="U13559" s="159"/>
    </row>
    <row r="13560" spans="20:21">
      <c r="T13560" s="159"/>
      <c r="U13560" s="159"/>
    </row>
    <row r="13561" spans="20:21">
      <c r="T13561" s="159"/>
      <c r="U13561" s="159"/>
    </row>
    <row r="13562" spans="20:21">
      <c r="T13562" s="159"/>
      <c r="U13562" s="159"/>
    </row>
    <row r="13563" spans="20:21">
      <c r="T13563" s="159"/>
      <c r="U13563" s="159"/>
    </row>
    <row r="13564" spans="20:21">
      <c r="T13564" s="159"/>
      <c r="U13564" s="159"/>
    </row>
    <row r="13565" spans="20:21">
      <c r="T13565" s="159"/>
      <c r="U13565" s="159"/>
    </row>
    <row r="13566" spans="20:21">
      <c r="T13566" s="159"/>
      <c r="U13566" s="159"/>
    </row>
    <row r="13567" spans="20:21">
      <c r="T13567" s="159"/>
      <c r="U13567" s="159"/>
    </row>
    <row r="13568" spans="20:21">
      <c r="T13568" s="159"/>
      <c r="U13568" s="159"/>
    </row>
    <row r="13569" spans="20:21">
      <c r="T13569" s="159"/>
      <c r="U13569" s="159"/>
    </row>
    <row r="13570" spans="20:21">
      <c r="T13570" s="159"/>
      <c r="U13570" s="159"/>
    </row>
    <row r="13571" spans="20:21">
      <c r="T13571" s="159"/>
      <c r="U13571" s="159"/>
    </row>
    <row r="13572" spans="20:21">
      <c r="T13572" s="159"/>
      <c r="U13572" s="159"/>
    </row>
    <row r="13573" spans="20:21">
      <c r="T13573" s="159"/>
      <c r="U13573" s="159"/>
    </row>
    <row r="13574" spans="20:21">
      <c r="T13574" s="159"/>
      <c r="U13574" s="159"/>
    </row>
    <row r="13575" spans="20:21">
      <c r="T13575" s="159"/>
      <c r="U13575" s="159"/>
    </row>
    <row r="13576" spans="20:21">
      <c r="T13576" s="159"/>
      <c r="U13576" s="159"/>
    </row>
    <row r="13577" spans="20:21">
      <c r="T13577" s="159"/>
      <c r="U13577" s="159"/>
    </row>
    <row r="13578" spans="20:21">
      <c r="T13578" s="159"/>
      <c r="U13578" s="159"/>
    </row>
    <row r="13579" spans="20:21">
      <c r="T13579" s="159"/>
      <c r="U13579" s="159"/>
    </row>
    <row r="13580" spans="20:21">
      <c r="T13580" s="159"/>
      <c r="U13580" s="159"/>
    </row>
    <row r="13581" spans="20:21">
      <c r="T13581" s="159"/>
      <c r="U13581" s="159"/>
    </row>
    <row r="13582" spans="20:21">
      <c r="T13582" s="159"/>
      <c r="U13582" s="159"/>
    </row>
    <row r="13583" spans="20:21">
      <c r="T13583" s="159"/>
      <c r="U13583" s="159"/>
    </row>
    <row r="13584" spans="20:21">
      <c r="T13584" s="159"/>
      <c r="U13584" s="159"/>
    </row>
    <row r="13585" spans="20:21">
      <c r="T13585" s="159"/>
      <c r="U13585" s="159"/>
    </row>
    <row r="13586" spans="20:21">
      <c r="T13586" s="159"/>
      <c r="U13586" s="159"/>
    </row>
    <row r="13587" spans="20:21">
      <c r="T13587" s="159"/>
      <c r="U13587" s="159"/>
    </row>
    <row r="13588" spans="20:21">
      <c r="T13588" s="159"/>
      <c r="U13588" s="159"/>
    </row>
    <row r="13589" spans="20:21">
      <c r="T13589" s="159"/>
      <c r="U13589" s="159"/>
    </row>
    <row r="13590" spans="20:21">
      <c r="T13590" s="159"/>
      <c r="U13590" s="159"/>
    </row>
    <row r="13591" spans="20:21">
      <c r="T13591" s="159"/>
      <c r="U13591" s="159"/>
    </row>
    <row r="13592" spans="20:21">
      <c r="T13592" s="159"/>
      <c r="U13592" s="159"/>
    </row>
    <row r="13593" spans="20:21">
      <c r="T13593" s="159"/>
      <c r="U13593" s="159"/>
    </row>
    <row r="13594" spans="20:21">
      <c r="T13594" s="159"/>
      <c r="U13594" s="159"/>
    </row>
    <row r="13595" spans="20:21">
      <c r="T13595" s="159"/>
      <c r="U13595" s="159"/>
    </row>
    <row r="13596" spans="20:21">
      <c r="T13596" s="159"/>
      <c r="U13596" s="159"/>
    </row>
    <row r="13597" spans="20:21">
      <c r="T13597" s="159"/>
      <c r="U13597" s="159"/>
    </row>
    <row r="13598" spans="20:21">
      <c r="T13598" s="159"/>
      <c r="U13598" s="159"/>
    </row>
    <row r="13599" spans="20:21">
      <c r="T13599" s="159"/>
      <c r="U13599" s="159"/>
    </row>
    <row r="13600" spans="20:21">
      <c r="T13600" s="159"/>
      <c r="U13600" s="159"/>
    </row>
    <row r="13601" spans="20:21">
      <c r="T13601" s="159"/>
      <c r="U13601" s="159"/>
    </row>
    <row r="13602" spans="20:21">
      <c r="T13602" s="159"/>
      <c r="U13602" s="159"/>
    </row>
    <row r="13603" spans="20:21">
      <c r="T13603" s="159"/>
      <c r="U13603" s="159"/>
    </row>
    <row r="13604" spans="20:21">
      <c r="T13604" s="159"/>
      <c r="U13604" s="159"/>
    </row>
    <row r="13605" spans="20:21">
      <c r="T13605" s="159"/>
      <c r="U13605" s="159"/>
    </row>
    <row r="13606" spans="20:21">
      <c r="T13606" s="159"/>
      <c r="U13606" s="159"/>
    </row>
    <row r="13607" spans="20:21">
      <c r="T13607" s="159"/>
      <c r="U13607" s="159"/>
    </row>
    <row r="13608" spans="20:21">
      <c r="T13608" s="159"/>
      <c r="U13608" s="159"/>
    </row>
    <row r="13609" spans="20:21">
      <c r="T13609" s="159"/>
      <c r="U13609" s="159"/>
    </row>
    <row r="13610" spans="20:21">
      <c r="T13610" s="159"/>
      <c r="U13610" s="159"/>
    </row>
    <row r="13611" spans="20:21">
      <c r="T13611" s="159"/>
      <c r="U13611" s="159"/>
    </row>
    <row r="13612" spans="20:21">
      <c r="T13612" s="159"/>
      <c r="U13612" s="159"/>
    </row>
    <row r="13613" spans="20:21">
      <c r="T13613" s="159"/>
      <c r="U13613" s="159"/>
    </row>
    <row r="13614" spans="20:21">
      <c r="T13614" s="159"/>
      <c r="U13614" s="159"/>
    </row>
    <row r="13615" spans="20:21">
      <c r="T13615" s="159"/>
      <c r="U13615" s="159"/>
    </row>
    <row r="13616" spans="20:21">
      <c r="T13616" s="159"/>
      <c r="U13616" s="159"/>
    </row>
    <row r="13617" spans="20:21">
      <c r="T13617" s="159"/>
      <c r="U13617" s="159"/>
    </row>
    <row r="13618" spans="20:21">
      <c r="T13618" s="159"/>
      <c r="U13618" s="159"/>
    </row>
    <row r="13619" spans="20:21">
      <c r="T13619" s="159"/>
      <c r="U13619" s="159"/>
    </row>
    <row r="13620" spans="20:21">
      <c r="T13620" s="159"/>
      <c r="U13620" s="159"/>
    </row>
    <row r="13621" spans="20:21">
      <c r="T13621" s="159"/>
      <c r="U13621" s="159"/>
    </row>
    <row r="13622" spans="20:21">
      <c r="T13622" s="159"/>
      <c r="U13622" s="159"/>
    </row>
    <row r="13623" spans="20:21">
      <c r="T13623" s="159"/>
      <c r="U13623" s="159"/>
    </row>
    <row r="13624" spans="20:21">
      <c r="T13624" s="159"/>
      <c r="U13624" s="159"/>
    </row>
    <row r="13625" spans="20:21">
      <c r="T13625" s="159"/>
      <c r="U13625" s="159"/>
    </row>
    <row r="13626" spans="20:21">
      <c r="T13626" s="159"/>
      <c r="U13626" s="159"/>
    </row>
    <row r="13627" spans="20:21">
      <c r="T13627" s="159"/>
      <c r="U13627" s="159"/>
    </row>
    <row r="13628" spans="20:21">
      <c r="T13628" s="159"/>
      <c r="U13628" s="159"/>
    </row>
    <row r="13629" spans="20:21">
      <c r="T13629" s="159"/>
      <c r="U13629" s="159"/>
    </row>
    <row r="13630" spans="20:21">
      <c r="T13630" s="159"/>
      <c r="U13630" s="159"/>
    </row>
    <row r="13631" spans="20:21">
      <c r="T13631" s="159"/>
      <c r="U13631" s="159"/>
    </row>
    <row r="13632" spans="20:21">
      <c r="T13632" s="159"/>
      <c r="U13632" s="159"/>
    </row>
    <row r="13633" spans="20:21">
      <c r="T13633" s="159"/>
      <c r="U13633" s="159"/>
    </row>
    <row r="13634" spans="20:21">
      <c r="T13634" s="159"/>
      <c r="U13634" s="159"/>
    </row>
    <row r="13635" spans="20:21">
      <c r="T13635" s="159"/>
      <c r="U13635" s="159"/>
    </row>
    <row r="13636" spans="20:21">
      <c r="T13636" s="159"/>
      <c r="U13636" s="159"/>
    </row>
    <row r="13637" spans="20:21">
      <c r="T13637" s="159"/>
      <c r="U13637" s="159"/>
    </row>
    <row r="13638" spans="20:21">
      <c r="T13638" s="159"/>
      <c r="U13638" s="159"/>
    </row>
    <row r="13639" spans="20:21">
      <c r="T13639" s="159"/>
      <c r="U13639" s="159"/>
    </row>
    <row r="13640" spans="20:21">
      <c r="T13640" s="159"/>
      <c r="U13640" s="159"/>
    </row>
    <row r="13641" spans="20:21">
      <c r="T13641" s="159"/>
      <c r="U13641" s="159"/>
    </row>
    <row r="13642" spans="20:21">
      <c r="T13642" s="159"/>
      <c r="U13642" s="159"/>
    </row>
    <row r="13643" spans="20:21">
      <c r="T13643" s="159"/>
      <c r="U13643" s="159"/>
    </row>
    <row r="13644" spans="20:21">
      <c r="T13644" s="159"/>
      <c r="U13644" s="159"/>
    </row>
    <row r="13645" spans="20:21">
      <c r="T13645" s="159"/>
      <c r="U13645" s="159"/>
    </row>
    <row r="13646" spans="20:21">
      <c r="T13646" s="159"/>
      <c r="U13646" s="159"/>
    </row>
    <row r="13647" spans="20:21">
      <c r="T13647" s="159"/>
      <c r="U13647" s="159"/>
    </row>
    <row r="13648" spans="20:21">
      <c r="T13648" s="159"/>
      <c r="U13648" s="159"/>
    </row>
    <row r="13649" spans="20:21">
      <c r="T13649" s="159"/>
      <c r="U13649" s="159"/>
    </row>
    <row r="13650" spans="20:21">
      <c r="T13650" s="159"/>
      <c r="U13650" s="159"/>
    </row>
    <row r="13651" spans="20:21">
      <c r="T13651" s="159"/>
      <c r="U13651" s="159"/>
    </row>
    <row r="13652" spans="20:21">
      <c r="T13652" s="159"/>
      <c r="U13652" s="159"/>
    </row>
    <row r="13653" spans="20:21">
      <c r="T13653" s="159"/>
      <c r="U13653" s="159"/>
    </row>
    <row r="13654" spans="20:21">
      <c r="T13654" s="159"/>
      <c r="U13654" s="159"/>
    </row>
    <row r="13655" spans="20:21">
      <c r="T13655" s="159"/>
      <c r="U13655" s="159"/>
    </row>
    <row r="13656" spans="20:21">
      <c r="T13656" s="159"/>
      <c r="U13656" s="159"/>
    </row>
    <row r="13657" spans="20:21">
      <c r="T13657" s="159"/>
      <c r="U13657" s="159"/>
    </row>
    <row r="13658" spans="20:21">
      <c r="T13658" s="159"/>
      <c r="U13658" s="159"/>
    </row>
    <row r="13659" spans="20:21">
      <c r="T13659" s="159"/>
      <c r="U13659" s="159"/>
    </row>
    <row r="13660" spans="20:21">
      <c r="T13660" s="159"/>
      <c r="U13660" s="159"/>
    </row>
    <row r="13661" spans="20:21">
      <c r="T13661" s="159"/>
      <c r="U13661" s="159"/>
    </row>
    <row r="13662" spans="20:21">
      <c r="T13662" s="159"/>
      <c r="U13662" s="159"/>
    </row>
    <row r="13663" spans="20:21">
      <c r="T13663" s="159"/>
      <c r="U13663" s="159"/>
    </row>
    <row r="13664" spans="20:21">
      <c r="T13664" s="159"/>
      <c r="U13664" s="159"/>
    </row>
    <row r="13665" spans="20:21">
      <c r="T13665" s="159"/>
      <c r="U13665" s="159"/>
    </row>
    <row r="13666" spans="20:21">
      <c r="T13666" s="159"/>
      <c r="U13666" s="159"/>
    </row>
    <row r="13667" spans="20:21">
      <c r="T13667" s="159"/>
      <c r="U13667" s="159"/>
    </row>
    <row r="13668" spans="20:21">
      <c r="T13668" s="159"/>
      <c r="U13668" s="159"/>
    </row>
    <row r="13669" spans="20:21">
      <c r="T13669" s="159"/>
      <c r="U13669" s="159"/>
    </row>
    <row r="13670" spans="20:21">
      <c r="T13670" s="159"/>
      <c r="U13670" s="159"/>
    </row>
    <row r="13671" spans="20:21">
      <c r="T13671" s="159"/>
      <c r="U13671" s="159"/>
    </row>
    <row r="13672" spans="20:21">
      <c r="T13672" s="159"/>
      <c r="U13672" s="159"/>
    </row>
    <row r="13673" spans="20:21">
      <c r="T13673" s="159"/>
      <c r="U13673" s="159"/>
    </row>
    <row r="13674" spans="20:21">
      <c r="T13674" s="159"/>
      <c r="U13674" s="159"/>
    </row>
    <row r="13675" spans="20:21">
      <c r="T13675" s="159"/>
      <c r="U13675" s="159"/>
    </row>
    <row r="13676" spans="20:21">
      <c r="T13676" s="159"/>
      <c r="U13676" s="159"/>
    </row>
    <row r="13677" spans="20:21">
      <c r="T13677" s="159"/>
      <c r="U13677" s="159"/>
    </row>
    <row r="13678" spans="20:21">
      <c r="T13678" s="159"/>
      <c r="U13678" s="159"/>
    </row>
    <row r="13679" spans="20:21">
      <c r="T13679" s="159"/>
      <c r="U13679" s="159"/>
    </row>
    <row r="13680" spans="20:21">
      <c r="T13680" s="159"/>
      <c r="U13680" s="159"/>
    </row>
    <row r="13681" spans="20:21">
      <c r="T13681" s="159"/>
      <c r="U13681" s="159"/>
    </row>
    <row r="13682" spans="20:21">
      <c r="T13682" s="159"/>
      <c r="U13682" s="159"/>
    </row>
    <row r="13683" spans="20:21">
      <c r="T13683" s="159"/>
      <c r="U13683" s="159"/>
    </row>
    <row r="13684" spans="20:21">
      <c r="T13684" s="159"/>
      <c r="U13684" s="159"/>
    </row>
    <row r="13685" spans="20:21">
      <c r="T13685" s="159"/>
      <c r="U13685" s="159"/>
    </row>
    <row r="13686" spans="20:21">
      <c r="T13686" s="159"/>
      <c r="U13686" s="159"/>
    </row>
    <row r="13687" spans="20:21">
      <c r="T13687" s="159"/>
      <c r="U13687" s="159"/>
    </row>
    <row r="13688" spans="20:21">
      <c r="T13688" s="159"/>
      <c r="U13688" s="159"/>
    </row>
    <row r="13689" spans="20:21">
      <c r="T13689" s="159"/>
      <c r="U13689" s="159"/>
    </row>
    <row r="13690" spans="20:21">
      <c r="T13690" s="159"/>
      <c r="U13690" s="159"/>
    </row>
    <row r="13691" spans="20:21">
      <c r="T13691" s="159"/>
      <c r="U13691" s="159"/>
    </row>
    <row r="13692" spans="20:21">
      <c r="T13692" s="159"/>
      <c r="U13692" s="159"/>
    </row>
    <row r="13693" spans="20:21">
      <c r="T13693" s="159"/>
      <c r="U13693" s="159"/>
    </row>
    <row r="13694" spans="20:21">
      <c r="T13694" s="159"/>
      <c r="U13694" s="159"/>
    </row>
    <row r="13695" spans="20:21">
      <c r="T13695" s="159"/>
      <c r="U13695" s="159"/>
    </row>
    <row r="13696" spans="20:21">
      <c r="T13696" s="159"/>
      <c r="U13696" s="159"/>
    </row>
    <row r="13697" spans="20:21">
      <c r="T13697" s="159"/>
      <c r="U13697" s="159"/>
    </row>
    <row r="13698" spans="20:21">
      <c r="T13698" s="159"/>
      <c r="U13698" s="159"/>
    </row>
    <row r="13699" spans="20:21">
      <c r="T13699" s="159"/>
      <c r="U13699" s="159"/>
    </row>
    <row r="13700" spans="20:21">
      <c r="T13700" s="159"/>
      <c r="U13700" s="159"/>
    </row>
    <row r="13701" spans="20:21">
      <c r="T13701" s="159"/>
      <c r="U13701" s="159"/>
    </row>
    <row r="13702" spans="20:21">
      <c r="T13702" s="159"/>
      <c r="U13702" s="159"/>
    </row>
    <row r="13703" spans="20:21">
      <c r="T13703" s="159"/>
      <c r="U13703" s="159"/>
    </row>
    <row r="13704" spans="20:21">
      <c r="T13704" s="159"/>
      <c r="U13704" s="159"/>
    </row>
    <row r="13705" spans="20:21">
      <c r="T13705" s="159"/>
      <c r="U13705" s="159"/>
    </row>
    <row r="13706" spans="20:21">
      <c r="T13706" s="159"/>
      <c r="U13706" s="159"/>
    </row>
    <row r="13707" spans="20:21">
      <c r="T13707" s="159"/>
      <c r="U13707" s="159"/>
    </row>
    <row r="13708" spans="20:21">
      <c r="T13708" s="159"/>
      <c r="U13708" s="159"/>
    </row>
    <row r="13709" spans="20:21">
      <c r="T13709" s="159"/>
      <c r="U13709" s="159"/>
    </row>
    <row r="13710" spans="20:21">
      <c r="T13710" s="159"/>
      <c r="U13710" s="159"/>
    </row>
    <row r="13711" spans="20:21">
      <c r="T13711" s="159"/>
      <c r="U13711" s="159"/>
    </row>
    <row r="13712" spans="20:21">
      <c r="T13712" s="159"/>
      <c r="U13712" s="159"/>
    </row>
    <row r="13713" spans="20:21">
      <c r="T13713" s="159"/>
      <c r="U13713" s="159"/>
    </row>
    <row r="13714" spans="20:21">
      <c r="T13714" s="159"/>
      <c r="U13714" s="159"/>
    </row>
    <row r="13715" spans="20:21">
      <c r="T13715" s="159"/>
      <c r="U13715" s="159"/>
    </row>
    <row r="13716" spans="20:21">
      <c r="T13716" s="159"/>
      <c r="U13716" s="159"/>
    </row>
    <row r="13717" spans="20:21">
      <c r="T13717" s="159"/>
      <c r="U13717" s="159"/>
    </row>
    <row r="13718" spans="20:21">
      <c r="T13718" s="159"/>
      <c r="U13718" s="159"/>
    </row>
    <row r="13719" spans="20:21">
      <c r="T13719" s="159"/>
      <c r="U13719" s="159"/>
    </row>
    <row r="13720" spans="20:21">
      <c r="T13720" s="159"/>
      <c r="U13720" s="159"/>
    </row>
    <row r="13721" spans="20:21">
      <c r="T13721" s="159"/>
      <c r="U13721" s="159"/>
    </row>
    <row r="13722" spans="20:21">
      <c r="T13722" s="159"/>
      <c r="U13722" s="159"/>
    </row>
    <row r="13723" spans="20:21">
      <c r="T13723" s="159"/>
      <c r="U13723" s="159"/>
    </row>
    <row r="13724" spans="20:21">
      <c r="T13724" s="159"/>
      <c r="U13724" s="159"/>
    </row>
    <row r="13725" spans="20:21">
      <c r="T13725" s="159"/>
      <c r="U13725" s="159"/>
    </row>
    <row r="13726" spans="20:21">
      <c r="T13726" s="159"/>
      <c r="U13726" s="159"/>
    </row>
    <row r="13727" spans="20:21">
      <c r="T13727" s="159"/>
      <c r="U13727" s="159"/>
    </row>
    <row r="13728" spans="20:21">
      <c r="T13728" s="159"/>
      <c r="U13728" s="159"/>
    </row>
    <row r="13729" spans="20:21">
      <c r="T13729" s="159"/>
      <c r="U13729" s="159"/>
    </row>
    <row r="13730" spans="20:21">
      <c r="T13730" s="159"/>
      <c r="U13730" s="159"/>
    </row>
    <row r="13731" spans="20:21">
      <c r="T13731" s="159"/>
      <c r="U13731" s="159"/>
    </row>
    <row r="13732" spans="20:21">
      <c r="T13732" s="159"/>
      <c r="U13732" s="159"/>
    </row>
    <row r="13733" spans="20:21">
      <c r="T13733" s="159"/>
      <c r="U13733" s="159"/>
    </row>
    <row r="13734" spans="20:21">
      <c r="T13734" s="159"/>
      <c r="U13734" s="159"/>
    </row>
    <row r="13735" spans="20:21">
      <c r="T13735" s="159"/>
      <c r="U13735" s="159"/>
    </row>
    <row r="13736" spans="20:21">
      <c r="T13736" s="159"/>
      <c r="U13736" s="159"/>
    </row>
    <row r="13737" spans="20:21">
      <c r="T13737" s="159"/>
      <c r="U13737" s="159"/>
    </row>
    <row r="13738" spans="20:21">
      <c r="T13738" s="159"/>
      <c r="U13738" s="159"/>
    </row>
    <row r="13739" spans="20:21">
      <c r="T13739" s="159"/>
      <c r="U13739" s="159"/>
    </row>
    <row r="13740" spans="20:21">
      <c r="T13740" s="159"/>
      <c r="U13740" s="159"/>
    </row>
    <row r="13741" spans="20:21">
      <c r="T13741" s="159"/>
      <c r="U13741" s="159"/>
    </row>
    <row r="13742" spans="20:21">
      <c r="T13742" s="159"/>
      <c r="U13742" s="159"/>
    </row>
    <row r="13743" spans="20:21">
      <c r="T13743" s="159"/>
      <c r="U13743" s="159"/>
    </row>
    <row r="13744" spans="20:21">
      <c r="T13744" s="159"/>
      <c r="U13744" s="159"/>
    </row>
    <row r="13745" spans="20:21">
      <c r="T13745" s="159"/>
      <c r="U13745" s="159"/>
    </row>
    <row r="13746" spans="20:21">
      <c r="T13746" s="159"/>
      <c r="U13746" s="159"/>
    </row>
    <row r="13747" spans="20:21">
      <c r="T13747" s="159"/>
      <c r="U13747" s="159"/>
    </row>
    <row r="13748" spans="20:21">
      <c r="T13748" s="159"/>
      <c r="U13748" s="159"/>
    </row>
    <row r="13749" spans="20:21">
      <c r="T13749" s="159"/>
      <c r="U13749" s="159"/>
    </row>
    <row r="13750" spans="20:21">
      <c r="T13750" s="159"/>
      <c r="U13750" s="159"/>
    </row>
    <row r="13751" spans="20:21">
      <c r="T13751" s="159"/>
      <c r="U13751" s="159"/>
    </row>
    <row r="13752" spans="20:21">
      <c r="T13752" s="159"/>
      <c r="U13752" s="159"/>
    </row>
    <row r="13753" spans="20:21">
      <c r="T13753" s="159"/>
      <c r="U13753" s="159"/>
    </row>
    <row r="13754" spans="20:21">
      <c r="T13754" s="159"/>
      <c r="U13754" s="159"/>
    </row>
    <row r="13755" spans="20:21">
      <c r="T13755" s="159"/>
      <c r="U13755" s="159"/>
    </row>
    <row r="13756" spans="20:21">
      <c r="T13756" s="159"/>
      <c r="U13756" s="159"/>
    </row>
    <row r="13757" spans="20:21">
      <c r="T13757" s="159"/>
      <c r="U13757" s="159"/>
    </row>
    <row r="13758" spans="20:21">
      <c r="T13758" s="159"/>
      <c r="U13758" s="159"/>
    </row>
    <row r="13759" spans="20:21">
      <c r="T13759" s="159"/>
      <c r="U13759" s="159"/>
    </row>
    <row r="13760" spans="20:21">
      <c r="T13760" s="159"/>
      <c r="U13760" s="159"/>
    </row>
    <row r="13761" spans="20:21">
      <c r="T13761" s="159"/>
      <c r="U13761" s="159"/>
    </row>
    <row r="13762" spans="20:21">
      <c r="T13762" s="159"/>
      <c r="U13762" s="159"/>
    </row>
    <row r="13763" spans="20:21">
      <c r="T13763" s="159"/>
      <c r="U13763" s="159"/>
    </row>
    <row r="13764" spans="20:21">
      <c r="T13764" s="159"/>
      <c r="U13764" s="159"/>
    </row>
    <row r="13765" spans="20:21">
      <c r="T13765" s="159"/>
      <c r="U13765" s="159"/>
    </row>
    <row r="13766" spans="20:21">
      <c r="T13766" s="159"/>
      <c r="U13766" s="159"/>
    </row>
    <row r="13767" spans="20:21">
      <c r="T13767" s="159"/>
      <c r="U13767" s="159"/>
    </row>
    <row r="13768" spans="20:21">
      <c r="T13768" s="159"/>
      <c r="U13768" s="159"/>
    </row>
    <row r="13769" spans="20:21">
      <c r="T13769" s="159"/>
      <c r="U13769" s="159"/>
    </row>
    <row r="13770" spans="20:21">
      <c r="T13770" s="159"/>
      <c r="U13770" s="159"/>
    </row>
    <row r="13771" spans="20:21">
      <c r="T13771" s="159"/>
      <c r="U13771" s="159"/>
    </row>
    <row r="13772" spans="20:21">
      <c r="T13772" s="159"/>
      <c r="U13772" s="159"/>
    </row>
    <row r="13773" spans="20:21">
      <c r="T13773" s="159"/>
      <c r="U13773" s="159"/>
    </row>
    <row r="13774" spans="20:21">
      <c r="T13774" s="159"/>
      <c r="U13774" s="159"/>
    </row>
    <row r="13775" spans="20:21">
      <c r="T13775" s="159"/>
      <c r="U13775" s="159"/>
    </row>
    <row r="13776" spans="20:21">
      <c r="T13776" s="159"/>
      <c r="U13776" s="159"/>
    </row>
    <row r="13777" spans="20:21">
      <c r="T13777" s="159"/>
      <c r="U13777" s="159"/>
    </row>
    <row r="13778" spans="20:21">
      <c r="T13778" s="159"/>
      <c r="U13778" s="159"/>
    </row>
    <row r="13779" spans="20:21">
      <c r="T13779" s="159"/>
      <c r="U13779" s="159"/>
    </row>
    <row r="13780" spans="20:21">
      <c r="T13780" s="159"/>
      <c r="U13780" s="159"/>
    </row>
    <row r="13781" spans="20:21">
      <c r="T13781" s="159"/>
      <c r="U13781" s="159"/>
    </row>
    <row r="13782" spans="20:21">
      <c r="T13782" s="159"/>
      <c r="U13782" s="159"/>
    </row>
    <row r="13783" spans="20:21">
      <c r="T13783" s="159"/>
      <c r="U13783" s="159"/>
    </row>
    <row r="13784" spans="20:21">
      <c r="T13784" s="159"/>
      <c r="U13784" s="159"/>
    </row>
    <row r="13785" spans="20:21">
      <c r="T13785" s="159"/>
      <c r="U13785" s="159"/>
    </row>
    <row r="13786" spans="20:21">
      <c r="T13786" s="159"/>
      <c r="U13786" s="159"/>
    </row>
    <row r="13787" spans="20:21">
      <c r="T13787" s="159"/>
      <c r="U13787" s="159"/>
    </row>
    <row r="13788" spans="20:21">
      <c r="T13788" s="159"/>
      <c r="U13788" s="159"/>
    </row>
    <row r="13789" spans="20:21">
      <c r="T13789" s="159"/>
      <c r="U13789" s="159"/>
    </row>
    <row r="13790" spans="20:21">
      <c r="T13790" s="159"/>
      <c r="U13790" s="159"/>
    </row>
    <row r="13791" spans="20:21">
      <c r="T13791" s="159"/>
      <c r="U13791" s="159"/>
    </row>
    <row r="13792" spans="20:21">
      <c r="T13792" s="159"/>
      <c r="U13792" s="159"/>
    </row>
    <row r="13793" spans="20:21">
      <c r="T13793" s="159"/>
      <c r="U13793" s="159"/>
    </row>
    <row r="13794" spans="20:21">
      <c r="T13794" s="159"/>
      <c r="U13794" s="159"/>
    </row>
    <row r="13795" spans="20:21">
      <c r="T13795" s="159"/>
      <c r="U13795" s="159"/>
    </row>
    <row r="13796" spans="20:21">
      <c r="T13796" s="159"/>
      <c r="U13796" s="159"/>
    </row>
    <row r="13797" spans="20:21">
      <c r="T13797" s="159"/>
      <c r="U13797" s="159"/>
    </row>
    <row r="13798" spans="20:21">
      <c r="T13798" s="159"/>
      <c r="U13798" s="159"/>
    </row>
    <row r="13799" spans="20:21">
      <c r="T13799" s="159"/>
      <c r="U13799" s="159"/>
    </row>
    <row r="13800" spans="20:21">
      <c r="T13800" s="159"/>
      <c r="U13800" s="159"/>
    </row>
    <row r="13801" spans="20:21">
      <c r="T13801" s="159"/>
      <c r="U13801" s="159"/>
    </row>
    <row r="13802" spans="20:21">
      <c r="T13802" s="159"/>
      <c r="U13802" s="159"/>
    </row>
    <row r="13803" spans="20:21">
      <c r="T13803" s="159"/>
      <c r="U13803" s="159"/>
    </row>
    <row r="13804" spans="20:21">
      <c r="T13804" s="159"/>
      <c r="U13804" s="159"/>
    </row>
    <row r="13805" spans="20:21">
      <c r="T13805" s="159"/>
      <c r="U13805" s="159"/>
    </row>
    <row r="13806" spans="20:21">
      <c r="T13806" s="159"/>
      <c r="U13806" s="159"/>
    </row>
    <row r="13807" spans="20:21">
      <c r="T13807" s="159"/>
      <c r="U13807" s="159"/>
    </row>
    <row r="13808" spans="20:21">
      <c r="T13808" s="159"/>
      <c r="U13808" s="159"/>
    </row>
    <row r="13809" spans="20:21">
      <c r="T13809" s="159"/>
      <c r="U13809" s="159"/>
    </row>
    <row r="13810" spans="20:21">
      <c r="T13810" s="159"/>
      <c r="U13810" s="159"/>
    </row>
    <row r="13811" spans="20:21">
      <c r="T13811" s="159"/>
      <c r="U13811" s="159"/>
    </row>
    <row r="13812" spans="20:21">
      <c r="T13812" s="159"/>
      <c r="U13812" s="159"/>
    </row>
    <row r="13813" spans="20:21">
      <c r="T13813" s="159"/>
      <c r="U13813" s="159"/>
    </row>
    <row r="13814" spans="20:21">
      <c r="T13814" s="159"/>
      <c r="U13814" s="159"/>
    </row>
    <row r="13815" spans="20:21">
      <c r="T13815" s="159"/>
      <c r="U13815" s="159"/>
    </row>
    <row r="13816" spans="20:21">
      <c r="T13816" s="159"/>
      <c r="U13816" s="159"/>
    </row>
    <row r="13817" spans="20:21">
      <c r="T13817" s="159"/>
      <c r="U13817" s="159"/>
    </row>
    <row r="13818" spans="20:21">
      <c r="T13818" s="159"/>
      <c r="U13818" s="159"/>
    </row>
    <row r="13819" spans="20:21">
      <c r="T13819" s="159"/>
      <c r="U13819" s="159"/>
    </row>
    <row r="13820" spans="20:21">
      <c r="T13820" s="159"/>
      <c r="U13820" s="159"/>
    </row>
    <row r="13821" spans="20:21">
      <c r="T13821" s="159"/>
      <c r="U13821" s="159"/>
    </row>
    <row r="13822" spans="20:21">
      <c r="T13822" s="159"/>
      <c r="U13822" s="159"/>
    </row>
    <row r="13823" spans="20:21">
      <c r="T13823" s="159"/>
      <c r="U13823" s="159"/>
    </row>
    <row r="13824" spans="20:21">
      <c r="T13824" s="159"/>
      <c r="U13824" s="159"/>
    </row>
    <row r="13825" spans="20:21">
      <c r="T13825" s="159"/>
      <c r="U13825" s="159"/>
    </row>
    <row r="13826" spans="20:21">
      <c r="T13826" s="159"/>
      <c r="U13826" s="159"/>
    </row>
    <row r="13827" spans="20:21">
      <c r="T13827" s="159"/>
      <c r="U13827" s="159"/>
    </row>
    <row r="13828" spans="20:21">
      <c r="T13828" s="159"/>
      <c r="U13828" s="159"/>
    </row>
    <row r="13829" spans="20:21">
      <c r="T13829" s="159"/>
      <c r="U13829" s="159"/>
    </row>
    <row r="13830" spans="20:21">
      <c r="T13830" s="159"/>
      <c r="U13830" s="159"/>
    </row>
    <row r="13831" spans="20:21">
      <c r="T13831" s="159"/>
      <c r="U13831" s="159"/>
    </row>
    <row r="13832" spans="20:21">
      <c r="T13832" s="159"/>
      <c r="U13832" s="159"/>
    </row>
    <row r="13833" spans="20:21">
      <c r="T13833" s="159"/>
      <c r="U13833" s="159"/>
    </row>
    <row r="13834" spans="20:21">
      <c r="T13834" s="159"/>
      <c r="U13834" s="159"/>
    </row>
    <row r="13835" spans="20:21">
      <c r="T13835" s="159"/>
      <c r="U13835" s="159"/>
    </row>
    <row r="13836" spans="20:21">
      <c r="T13836" s="159"/>
      <c r="U13836" s="159"/>
    </row>
    <row r="13837" spans="20:21">
      <c r="T13837" s="159"/>
      <c r="U13837" s="159"/>
    </row>
    <row r="13838" spans="20:21">
      <c r="T13838" s="159"/>
      <c r="U13838" s="159"/>
    </row>
    <row r="13839" spans="20:21">
      <c r="T13839" s="159"/>
      <c r="U13839" s="159"/>
    </row>
    <row r="13840" spans="20:21">
      <c r="T13840" s="159"/>
      <c r="U13840" s="159"/>
    </row>
    <row r="13841" spans="20:21">
      <c r="T13841" s="159"/>
      <c r="U13841" s="159"/>
    </row>
    <row r="13842" spans="20:21">
      <c r="T13842" s="159"/>
      <c r="U13842" s="159"/>
    </row>
    <row r="13843" spans="20:21">
      <c r="T13843" s="159"/>
      <c r="U13843" s="159"/>
    </row>
    <row r="13844" spans="20:21">
      <c r="T13844" s="159"/>
      <c r="U13844" s="159"/>
    </row>
    <row r="13845" spans="20:21">
      <c r="T13845" s="159"/>
      <c r="U13845" s="159"/>
    </row>
    <row r="13846" spans="20:21">
      <c r="T13846" s="159"/>
      <c r="U13846" s="159"/>
    </row>
    <row r="13847" spans="20:21">
      <c r="T13847" s="159"/>
      <c r="U13847" s="159"/>
    </row>
    <row r="13848" spans="20:21">
      <c r="T13848" s="159"/>
      <c r="U13848" s="159"/>
    </row>
    <row r="13849" spans="20:21">
      <c r="T13849" s="159"/>
      <c r="U13849" s="159"/>
    </row>
    <row r="13850" spans="20:21">
      <c r="T13850" s="159"/>
      <c r="U13850" s="159"/>
    </row>
    <row r="13851" spans="20:21">
      <c r="T13851" s="159"/>
      <c r="U13851" s="159"/>
    </row>
    <row r="13852" spans="20:21">
      <c r="T13852" s="159"/>
      <c r="U13852" s="159"/>
    </row>
    <row r="13853" spans="20:21">
      <c r="T13853" s="159"/>
      <c r="U13853" s="159"/>
    </row>
    <row r="13854" spans="20:21">
      <c r="T13854" s="159"/>
      <c r="U13854" s="159"/>
    </row>
    <row r="13855" spans="20:21">
      <c r="T13855" s="159"/>
      <c r="U13855" s="159"/>
    </row>
    <row r="13856" spans="20:21">
      <c r="T13856" s="159"/>
      <c r="U13856" s="159"/>
    </row>
    <row r="13857" spans="20:21">
      <c r="T13857" s="159"/>
      <c r="U13857" s="159"/>
    </row>
    <row r="13858" spans="20:21">
      <c r="T13858" s="159"/>
      <c r="U13858" s="159"/>
    </row>
    <row r="13859" spans="20:21">
      <c r="T13859" s="159"/>
      <c r="U13859" s="159"/>
    </row>
    <row r="13860" spans="20:21">
      <c r="T13860" s="159"/>
      <c r="U13860" s="159"/>
    </row>
    <row r="13861" spans="20:21">
      <c r="T13861" s="159"/>
      <c r="U13861" s="159"/>
    </row>
    <row r="13862" spans="20:21">
      <c r="T13862" s="159"/>
      <c r="U13862" s="159"/>
    </row>
    <row r="13863" spans="20:21">
      <c r="T13863" s="159"/>
      <c r="U13863" s="159"/>
    </row>
    <row r="13864" spans="20:21">
      <c r="T13864" s="159"/>
      <c r="U13864" s="159"/>
    </row>
    <row r="13865" spans="20:21">
      <c r="T13865" s="159"/>
      <c r="U13865" s="159"/>
    </row>
    <row r="13866" spans="20:21">
      <c r="T13866" s="159"/>
      <c r="U13866" s="159"/>
    </row>
    <row r="13867" spans="20:21">
      <c r="T13867" s="159"/>
      <c r="U13867" s="159"/>
    </row>
    <row r="13868" spans="20:21">
      <c r="T13868" s="159"/>
      <c r="U13868" s="159"/>
    </row>
    <row r="13869" spans="20:21">
      <c r="T13869" s="159"/>
      <c r="U13869" s="159"/>
    </row>
    <row r="13870" spans="20:21">
      <c r="T13870" s="159"/>
      <c r="U13870" s="159"/>
    </row>
    <row r="13871" spans="20:21">
      <c r="T13871" s="159"/>
      <c r="U13871" s="159"/>
    </row>
    <row r="13872" spans="20:21">
      <c r="T13872" s="159"/>
      <c r="U13872" s="159"/>
    </row>
    <row r="13873" spans="20:21">
      <c r="T13873" s="159"/>
      <c r="U13873" s="159"/>
    </row>
    <row r="13874" spans="20:21">
      <c r="T13874" s="159"/>
      <c r="U13874" s="159"/>
    </row>
    <row r="13875" spans="20:21">
      <c r="T13875" s="159"/>
      <c r="U13875" s="159"/>
    </row>
    <row r="13876" spans="20:21">
      <c r="T13876" s="159"/>
      <c r="U13876" s="159"/>
    </row>
    <row r="13877" spans="20:21">
      <c r="T13877" s="159"/>
      <c r="U13877" s="159"/>
    </row>
    <row r="13878" spans="20:21">
      <c r="T13878" s="159"/>
      <c r="U13878" s="159"/>
    </row>
    <row r="13879" spans="20:21">
      <c r="T13879" s="159"/>
      <c r="U13879" s="159"/>
    </row>
    <row r="13880" spans="20:21">
      <c r="T13880" s="159"/>
      <c r="U13880" s="159"/>
    </row>
    <row r="13881" spans="20:21">
      <c r="T13881" s="159"/>
      <c r="U13881" s="159"/>
    </row>
    <row r="13882" spans="20:21">
      <c r="T13882" s="159"/>
      <c r="U13882" s="159"/>
    </row>
    <row r="13883" spans="20:21">
      <c r="T13883" s="159"/>
      <c r="U13883" s="159"/>
    </row>
    <row r="13884" spans="20:21">
      <c r="T13884" s="159"/>
      <c r="U13884" s="159"/>
    </row>
    <row r="13885" spans="20:21">
      <c r="T13885" s="159"/>
      <c r="U13885" s="159"/>
    </row>
    <row r="13886" spans="20:21">
      <c r="T13886" s="159"/>
      <c r="U13886" s="159"/>
    </row>
    <row r="13887" spans="20:21">
      <c r="T13887" s="159"/>
      <c r="U13887" s="159"/>
    </row>
    <row r="13888" spans="20:21">
      <c r="T13888" s="159"/>
      <c r="U13888" s="159"/>
    </row>
    <row r="13889" spans="20:21">
      <c r="T13889" s="159"/>
      <c r="U13889" s="159"/>
    </row>
    <row r="13890" spans="20:21">
      <c r="T13890" s="159"/>
      <c r="U13890" s="159"/>
    </row>
    <row r="13891" spans="20:21">
      <c r="T13891" s="159"/>
      <c r="U13891" s="159"/>
    </row>
    <row r="13892" spans="20:21">
      <c r="T13892" s="159"/>
      <c r="U13892" s="159"/>
    </row>
    <row r="13893" spans="20:21">
      <c r="T13893" s="159"/>
      <c r="U13893" s="159"/>
    </row>
    <row r="13894" spans="20:21">
      <c r="T13894" s="159"/>
      <c r="U13894" s="159"/>
    </row>
    <row r="13895" spans="20:21">
      <c r="T13895" s="159"/>
      <c r="U13895" s="159"/>
    </row>
    <row r="13896" spans="20:21">
      <c r="T13896" s="159"/>
      <c r="U13896" s="159"/>
    </row>
    <row r="13897" spans="20:21">
      <c r="T13897" s="159"/>
      <c r="U13897" s="159"/>
    </row>
    <row r="13898" spans="20:21">
      <c r="T13898" s="159"/>
      <c r="U13898" s="159"/>
    </row>
    <row r="13899" spans="20:21">
      <c r="T13899" s="159"/>
      <c r="U13899" s="159"/>
    </row>
    <row r="13900" spans="20:21">
      <c r="T13900" s="159"/>
      <c r="U13900" s="159"/>
    </row>
    <row r="13901" spans="20:21">
      <c r="T13901" s="159"/>
      <c r="U13901" s="159"/>
    </row>
    <row r="13902" spans="20:21">
      <c r="T13902" s="159"/>
      <c r="U13902" s="159"/>
    </row>
    <row r="13903" spans="20:21">
      <c r="T13903" s="159"/>
      <c r="U13903" s="159"/>
    </row>
    <row r="13904" spans="20:21">
      <c r="T13904" s="159"/>
      <c r="U13904" s="159"/>
    </row>
    <row r="13905" spans="20:21">
      <c r="T13905" s="159"/>
      <c r="U13905" s="159"/>
    </row>
    <row r="13906" spans="20:21">
      <c r="T13906" s="159"/>
      <c r="U13906" s="159"/>
    </row>
    <row r="13907" spans="20:21">
      <c r="T13907" s="159"/>
      <c r="U13907" s="159"/>
    </row>
    <row r="13908" spans="20:21">
      <c r="T13908" s="159"/>
      <c r="U13908" s="159"/>
    </row>
    <row r="13909" spans="20:21">
      <c r="T13909" s="159"/>
      <c r="U13909" s="159"/>
    </row>
    <row r="13910" spans="20:21">
      <c r="T13910" s="159"/>
      <c r="U13910" s="159"/>
    </row>
    <row r="13911" spans="20:21">
      <c r="T13911" s="159"/>
      <c r="U13911" s="159"/>
    </row>
    <row r="13912" spans="20:21">
      <c r="T13912" s="159"/>
      <c r="U13912" s="159"/>
    </row>
    <row r="13913" spans="20:21">
      <c r="T13913" s="159"/>
      <c r="U13913" s="159"/>
    </row>
    <row r="13914" spans="20:21">
      <c r="T13914" s="159"/>
      <c r="U13914" s="159"/>
    </row>
    <row r="13915" spans="20:21">
      <c r="T13915" s="159"/>
      <c r="U13915" s="159"/>
    </row>
    <row r="13916" spans="20:21">
      <c r="T13916" s="159"/>
      <c r="U13916" s="159"/>
    </row>
    <row r="13917" spans="20:21">
      <c r="T13917" s="159"/>
      <c r="U13917" s="159"/>
    </row>
    <row r="13918" spans="20:21">
      <c r="T13918" s="159"/>
      <c r="U13918" s="159"/>
    </row>
    <row r="13919" spans="20:21">
      <c r="T13919" s="159"/>
      <c r="U13919" s="159"/>
    </row>
    <row r="13920" spans="20:21">
      <c r="T13920" s="159"/>
      <c r="U13920" s="159"/>
    </row>
    <row r="13921" spans="20:21">
      <c r="T13921" s="159"/>
      <c r="U13921" s="159"/>
    </row>
    <row r="13922" spans="20:21">
      <c r="T13922" s="159"/>
      <c r="U13922" s="159"/>
    </row>
    <row r="13923" spans="20:21">
      <c r="T13923" s="159"/>
      <c r="U13923" s="159"/>
    </row>
    <row r="13924" spans="20:21">
      <c r="T13924" s="159"/>
      <c r="U13924" s="159"/>
    </row>
    <row r="13925" spans="20:21">
      <c r="T13925" s="159"/>
      <c r="U13925" s="159"/>
    </row>
    <row r="13926" spans="20:21">
      <c r="T13926" s="159"/>
      <c r="U13926" s="159"/>
    </row>
    <row r="13927" spans="20:21">
      <c r="T13927" s="159"/>
      <c r="U13927" s="159"/>
    </row>
    <row r="13928" spans="20:21">
      <c r="T13928" s="159"/>
      <c r="U13928" s="159"/>
    </row>
    <row r="13929" spans="20:21">
      <c r="T13929" s="159"/>
      <c r="U13929" s="159"/>
    </row>
    <row r="13930" spans="20:21">
      <c r="T13930" s="159"/>
      <c r="U13930" s="159"/>
    </row>
    <row r="13931" spans="20:21">
      <c r="T13931" s="159"/>
      <c r="U13931" s="159"/>
    </row>
    <row r="13932" spans="20:21">
      <c r="T13932" s="159"/>
      <c r="U13932" s="159"/>
    </row>
    <row r="13933" spans="20:21">
      <c r="T13933" s="159"/>
      <c r="U13933" s="159"/>
    </row>
    <row r="13934" spans="20:21">
      <c r="T13934" s="159"/>
      <c r="U13934" s="159"/>
    </row>
    <row r="13935" spans="20:21">
      <c r="T13935" s="159"/>
      <c r="U13935" s="159"/>
    </row>
    <row r="13936" spans="20:21">
      <c r="T13936" s="159"/>
      <c r="U13936" s="159"/>
    </row>
    <row r="13937" spans="20:21">
      <c r="T13937" s="159"/>
      <c r="U13937" s="159"/>
    </row>
    <row r="13938" spans="20:21">
      <c r="T13938" s="159"/>
      <c r="U13938" s="159"/>
    </row>
    <row r="13939" spans="20:21">
      <c r="T13939" s="159"/>
      <c r="U13939" s="159"/>
    </row>
    <row r="13940" spans="20:21">
      <c r="T13940" s="159"/>
      <c r="U13940" s="159"/>
    </row>
    <row r="13941" spans="20:21">
      <c r="T13941" s="159"/>
      <c r="U13941" s="159"/>
    </row>
    <row r="13942" spans="20:21">
      <c r="T13942" s="159"/>
      <c r="U13942" s="159"/>
    </row>
    <row r="13943" spans="20:21">
      <c r="T13943" s="159"/>
      <c r="U13943" s="159"/>
    </row>
    <row r="13944" spans="20:21">
      <c r="T13944" s="159"/>
      <c r="U13944" s="159"/>
    </row>
    <row r="13945" spans="20:21">
      <c r="T13945" s="159"/>
      <c r="U13945" s="159"/>
    </row>
    <row r="13946" spans="20:21">
      <c r="T13946" s="159"/>
      <c r="U13946" s="159"/>
    </row>
    <row r="13947" spans="20:21">
      <c r="T13947" s="159"/>
      <c r="U13947" s="159"/>
    </row>
    <row r="13948" spans="20:21">
      <c r="T13948" s="159"/>
      <c r="U13948" s="159"/>
    </row>
    <row r="13949" spans="20:21">
      <c r="T13949" s="159"/>
      <c r="U13949" s="159"/>
    </row>
    <row r="13950" spans="20:21">
      <c r="T13950" s="159"/>
      <c r="U13950" s="159"/>
    </row>
    <row r="13951" spans="20:21">
      <c r="T13951" s="159"/>
      <c r="U13951" s="159"/>
    </row>
    <row r="13952" spans="20:21">
      <c r="T13952" s="159"/>
      <c r="U13952" s="159"/>
    </row>
    <row r="13953" spans="20:21">
      <c r="T13953" s="159"/>
      <c r="U13953" s="159"/>
    </row>
    <row r="13954" spans="20:21">
      <c r="T13954" s="159"/>
      <c r="U13954" s="159"/>
    </row>
    <row r="13955" spans="20:21">
      <c r="T13955" s="159"/>
      <c r="U13955" s="159"/>
    </row>
    <row r="13956" spans="20:21">
      <c r="T13956" s="159"/>
      <c r="U13956" s="159"/>
    </row>
    <row r="13957" spans="20:21">
      <c r="T13957" s="159"/>
      <c r="U13957" s="159"/>
    </row>
    <row r="13958" spans="20:21">
      <c r="T13958" s="159"/>
      <c r="U13958" s="159"/>
    </row>
    <row r="13959" spans="20:21">
      <c r="T13959" s="159"/>
      <c r="U13959" s="159"/>
    </row>
    <row r="13960" spans="20:21">
      <c r="T13960" s="159"/>
      <c r="U13960" s="159"/>
    </row>
    <row r="13961" spans="20:21">
      <c r="T13961" s="159"/>
      <c r="U13961" s="159"/>
    </row>
    <row r="13962" spans="20:21">
      <c r="T13962" s="159"/>
      <c r="U13962" s="159"/>
    </row>
    <row r="13963" spans="20:21">
      <c r="T13963" s="159"/>
      <c r="U13963" s="159"/>
    </row>
    <row r="13964" spans="20:21">
      <c r="T13964" s="159"/>
      <c r="U13964" s="159"/>
    </row>
    <row r="13965" spans="20:21">
      <c r="T13965" s="159"/>
      <c r="U13965" s="159"/>
    </row>
    <row r="13966" spans="20:21">
      <c r="T13966" s="159"/>
      <c r="U13966" s="159"/>
    </row>
    <row r="13967" spans="20:21">
      <c r="T13967" s="159"/>
      <c r="U13967" s="159"/>
    </row>
    <row r="13968" spans="20:21">
      <c r="T13968" s="159"/>
      <c r="U13968" s="159"/>
    </row>
    <row r="13969" spans="20:21">
      <c r="T13969" s="159"/>
      <c r="U13969" s="159"/>
    </row>
    <row r="13970" spans="20:21">
      <c r="T13970" s="159"/>
      <c r="U13970" s="159"/>
    </row>
    <row r="13971" spans="20:21">
      <c r="T13971" s="159"/>
      <c r="U13971" s="159"/>
    </row>
    <row r="13972" spans="20:21">
      <c r="T13972" s="159"/>
      <c r="U13972" s="159"/>
    </row>
    <row r="13973" spans="20:21">
      <c r="T13973" s="159"/>
      <c r="U13973" s="159"/>
    </row>
    <row r="13974" spans="20:21">
      <c r="T13974" s="159"/>
      <c r="U13974" s="159"/>
    </row>
    <row r="13975" spans="20:21">
      <c r="T13975" s="159"/>
      <c r="U13975" s="159"/>
    </row>
    <row r="13976" spans="20:21">
      <c r="T13976" s="159"/>
      <c r="U13976" s="159"/>
    </row>
    <row r="13977" spans="20:21">
      <c r="T13977" s="159"/>
      <c r="U13977" s="159"/>
    </row>
    <row r="13978" spans="20:21">
      <c r="T13978" s="159"/>
      <c r="U13978" s="159"/>
    </row>
    <row r="13979" spans="20:21">
      <c r="T13979" s="159"/>
      <c r="U13979" s="159"/>
    </row>
    <row r="13980" spans="20:21">
      <c r="T13980" s="159"/>
      <c r="U13980" s="159"/>
    </row>
    <row r="13981" spans="20:21">
      <c r="T13981" s="159"/>
      <c r="U13981" s="159"/>
    </row>
    <row r="13982" spans="20:21">
      <c r="T13982" s="159"/>
      <c r="U13982" s="159"/>
    </row>
    <row r="13983" spans="20:21">
      <c r="T13983" s="159"/>
      <c r="U13983" s="159"/>
    </row>
    <row r="13984" spans="20:21">
      <c r="T13984" s="159"/>
      <c r="U13984" s="159"/>
    </row>
    <row r="13985" spans="20:21">
      <c r="T13985" s="159"/>
      <c r="U13985" s="159"/>
    </row>
    <row r="13986" spans="20:21">
      <c r="T13986" s="159"/>
      <c r="U13986" s="159"/>
    </row>
    <row r="13987" spans="20:21">
      <c r="T13987" s="159"/>
      <c r="U13987" s="159"/>
    </row>
    <row r="13988" spans="20:21">
      <c r="T13988" s="159"/>
      <c r="U13988" s="159"/>
    </row>
    <row r="13989" spans="20:21">
      <c r="T13989" s="159"/>
      <c r="U13989" s="159"/>
    </row>
    <row r="13990" spans="20:21">
      <c r="T13990" s="159"/>
      <c r="U13990" s="159"/>
    </row>
    <row r="13991" spans="20:21">
      <c r="T13991" s="159"/>
      <c r="U13991" s="159"/>
    </row>
    <row r="13992" spans="20:21">
      <c r="T13992" s="159"/>
      <c r="U13992" s="159"/>
    </row>
    <row r="13993" spans="20:21">
      <c r="T13993" s="159"/>
      <c r="U13993" s="159"/>
    </row>
    <row r="13994" spans="20:21">
      <c r="T13994" s="159"/>
      <c r="U13994" s="159"/>
    </row>
    <row r="13995" spans="20:21">
      <c r="T13995" s="159"/>
      <c r="U13995" s="159"/>
    </row>
    <row r="13996" spans="20:21">
      <c r="T13996" s="159"/>
      <c r="U13996" s="159"/>
    </row>
    <row r="13997" spans="20:21">
      <c r="T13997" s="159"/>
      <c r="U13997" s="159"/>
    </row>
    <row r="13998" spans="20:21">
      <c r="T13998" s="159"/>
      <c r="U13998" s="159"/>
    </row>
    <row r="13999" spans="20:21">
      <c r="T13999" s="159"/>
      <c r="U13999" s="159"/>
    </row>
    <row r="14000" spans="20:21">
      <c r="T14000" s="159"/>
      <c r="U14000" s="159"/>
    </row>
    <row r="14001" spans="20:21">
      <c r="T14001" s="159"/>
      <c r="U14001" s="159"/>
    </row>
    <row r="14002" spans="20:21">
      <c r="T14002" s="159"/>
      <c r="U14002" s="159"/>
    </row>
    <row r="14003" spans="20:21">
      <c r="T14003" s="159"/>
      <c r="U14003" s="159"/>
    </row>
    <row r="14004" spans="20:21">
      <c r="T14004" s="159"/>
      <c r="U14004" s="159"/>
    </row>
    <row r="14005" spans="20:21">
      <c r="T14005" s="159"/>
      <c r="U14005" s="159"/>
    </row>
    <row r="14006" spans="20:21">
      <c r="T14006" s="159"/>
      <c r="U14006" s="159"/>
    </row>
    <row r="14007" spans="20:21">
      <c r="T14007" s="159"/>
      <c r="U14007" s="159"/>
    </row>
    <row r="14008" spans="20:21">
      <c r="T14008" s="159"/>
      <c r="U14008" s="159"/>
    </row>
    <row r="14009" spans="20:21">
      <c r="T14009" s="159"/>
      <c r="U14009" s="159"/>
    </row>
    <row r="14010" spans="20:21">
      <c r="T14010" s="159"/>
      <c r="U14010" s="159"/>
    </row>
    <row r="14011" spans="20:21">
      <c r="T14011" s="159"/>
      <c r="U14011" s="159"/>
    </row>
    <row r="14012" spans="20:21">
      <c r="T14012" s="159"/>
      <c r="U14012" s="159"/>
    </row>
    <row r="14013" spans="20:21">
      <c r="T14013" s="159"/>
      <c r="U14013" s="159"/>
    </row>
    <row r="14014" spans="20:21">
      <c r="T14014" s="159"/>
      <c r="U14014" s="159"/>
    </row>
    <row r="14015" spans="20:21">
      <c r="T14015" s="159"/>
      <c r="U14015" s="159"/>
    </row>
    <row r="14016" spans="20:21">
      <c r="T14016" s="159"/>
      <c r="U14016" s="159"/>
    </row>
    <row r="14017" spans="20:21">
      <c r="T14017" s="159"/>
      <c r="U14017" s="159"/>
    </row>
    <row r="14018" spans="20:21">
      <c r="T14018" s="159"/>
      <c r="U14018" s="159"/>
    </row>
    <row r="14019" spans="20:21">
      <c r="T14019" s="159"/>
      <c r="U14019" s="159"/>
    </row>
    <row r="14020" spans="20:21">
      <c r="T14020" s="159"/>
      <c r="U14020" s="159"/>
    </row>
    <row r="14021" spans="20:21">
      <c r="T14021" s="159"/>
      <c r="U14021" s="159"/>
    </row>
    <row r="14022" spans="20:21">
      <c r="T14022" s="159"/>
      <c r="U14022" s="159"/>
    </row>
    <row r="14023" spans="20:21">
      <c r="T14023" s="159"/>
      <c r="U14023" s="159"/>
    </row>
    <row r="14024" spans="20:21">
      <c r="T14024" s="159"/>
      <c r="U14024" s="159"/>
    </row>
    <row r="14025" spans="20:21">
      <c r="T14025" s="159"/>
      <c r="U14025" s="159"/>
    </row>
    <row r="14026" spans="20:21">
      <c r="T14026" s="159"/>
      <c r="U14026" s="159"/>
    </row>
    <row r="14027" spans="20:21">
      <c r="T14027" s="159"/>
      <c r="U14027" s="159"/>
    </row>
    <row r="14028" spans="20:21">
      <c r="T14028" s="159"/>
      <c r="U14028" s="159"/>
    </row>
    <row r="14029" spans="20:21">
      <c r="T14029" s="159"/>
      <c r="U14029" s="159"/>
    </row>
    <row r="14030" spans="20:21">
      <c r="T14030" s="159"/>
      <c r="U14030" s="159"/>
    </row>
    <row r="14031" spans="20:21">
      <c r="T14031" s="159"/>
      <c r="U14031" s="159"/>
    </row>
    <row r="14032" spans="20:21">
      <c r="T14032" s="159"/>
      <c r="U14032" s="159"/>
    </row>
    <row r="14033" spans="20:21">
      <c r="T14033" s="159"/>
      <c r="U14033" s="159"/>
    </row>
    <row r="14034" spans="20:21">
      <c r="T14034" s="159"/>
      <c r="U14034" s="159"/>
    </row>
    <row r="14035" spans="20:21">
      <c r="T14035" s="159"/>
      <c r="U14035" s="159"/>
    </row>
    <row r="14036" spans="20:21">
      <c r="T14036" s="159"/>
      <c r="U14036" s="159"/>
    </row>
    <row r="14037" spans="20:21">
      <c r="T14037" s="159"/>
      <c r="U14037" s="159"/>
    </row>
    <row r="14038" spans="20:21">
      <c r="T14038" s="159"/>
      <c r="U14038" s="159"/>
    </row>
    <row r="14039" spans="20:21">
      <c r="T14039" s="159"/>
      <c r="U14039" s="159"/>
    </row>
    <row r="14040" spans="20:21">
      <c r="T14040" s="159"/>
      <c r="U14040" s="159"/>
    </row>
    <row r="14041" spans="20:21">
      <c r="T14041" s="159"/>
      <c r="U14041" s="159"/>
    </row>
    <row r="14042" spans="20:21">
      <c r="T14042" s="159"/>
      <c r="U14042" s="159"/>
    </row>
    <row r="14043" spans="20:21">
      <c r="T14043" s="159"/>
      <c r="U14043" s="159"/>
    </row>
    <row r="14044" spans="20:21">
      <c r="T14044" s="159"/>
      <c r="U14044" s="159"/>
    </row>
    <row r="14045" spans="20:21">
      <c r="T14045" s="159"/>
      <c r="U14045" s="159"/>
    </row>
    <row r="14046" spans="20:21">
      <c r="T14046" s="159"/>
      <c r="U14046" s="159"/>
    </row>
    <row r="14047" spans="20:21">
      <c r="T14047" s="159"/>
      <c r="U14047" s="159"/>
    </row>
    <row r="14048" spans="20:21">
      <c r="T14048" s="159"/>
      <c r="U14048" s="159"/>
    </row>
    <row r="14049" spans="20:21">
      <c r="T14049" s="159"/>
      <c r="U14049" s="159"/>
    </row>
    <row r="14050" spans="20:21">
      <c r="T14050" s="159"/>
      <c r="U14050" s="159"/>
    </row>
    <row r="14051" spans="20:21">
      <c r="T14051" s="159"/>
      <c r="U14051" s="159"/>
    </row>
    <row r="14052" spans="20:21">
      <c r="T14052" s="159"/>
      <c r="U14052" s="159"/>
    </row>
    <row r="14053" spans="20:21">
      <c r="T14053" s="159"/>
      <c r="U14053" s="159"/>
    </row>
    <row r="14054" spans="20:21">
      <c r="T14054" s="159"/>
      <c r="U14054" s="159"/>
    </row>
    <row r="14055" spans="20:21">
      <c r="T14055" s="159"/>
      <c r="U14055" s="159"/>
    </row>
    <row r="14056" spans="20:21">
      <c r="T14056" s="159"/>
      <c r="U14056" s="159"/>
    </row>
    <row r="14057" spans="20:21">
      <c r="T14057" s="159"/>
      <c r="U14057" s="159"/>
    </row>
    <row r="14058" spans="20:21">
      <c r="T14058" s="159"/>
      <c r="U14058" s="159"/>
    </row>
    <row r="14059" spans="20:21">
      <c r="T14059" s="159"/>
      <c r="U14059" s="159"/>
    </row>
    <row r="14060" spans="20:21">
      <c r="T14060" s="159"/>
      <c r="U14060" s="159"/>
    </row>
    <row r="14061" spans="20:21">
      <c r="T14061" s="159"/>
      <c r="U14061" s="159"/>
    </row>
    <row r="14062" spans="20:21">
      <c r="T14062" s="159"/>
      <c r="U14062" s="159"/>
    </row>
    <row r="14063" spans="20:21">
      <c r="T14063" s="159"/>
      <c r="U14063" s="159"/>
    </row>
    <row r="14064" spans="20:21">
      <c r="T14064" s="159"/>
      <c r="U14064" s="159"/>
    </row>
    <row r="14065" spans="20:21">
      <c r="T14065" s="159"/>
      <c r="U14065" s="159"/>
    </row>
    <row r="14066" spans="20:21">
      <c r="T14066" s="159"/>
      <c r="U14066" s="159"/>
    </row>
    <row r="14067" spans="20:21">
      <c r="T14067" s="159"/>
      <c r="U14067" s="159"/>
    </row>
    <row r="14068" spans="20:21">
      <c r="T14068" s="159"/>
      <c r="U14068" s="159"/>
    </row>
    <row r="14069" spans="20:21">
      <c r="T14069" s="159"/>
      <c r="U14069" s="159"/>
    </row>
    <row r="14070" spans="20:21">
      <c r="T14070" s="159"/>
      <c r="U14070" s="159"/>
    </row>
    <row r="14071" spans="20:21">
      <c r="T14071" s="159"/>
      <c r="U14071" s="159"/>
    </row>
    <row r="14072" spans="20:21">
      <c r="T14072" s="159"/>
      <c r="U14072" s="159"/>
    </row>
    <row r="14073" spans="20:21">
      <c r="T14073" s="159"/>
      <c r="U14073" s="159"/>
    </row>
    <row r="14074" spans="20:21">
      <c r="T14074" s="159"/>
      <c r="U14074" s="159"/>
    </row>
    <row r="14075" spans="20:21">
      <c r="T14075" s="159"/>
      <c r="U14075" s="159"/>
    </row>
    <row r="14076" spans="20:21">
      <c r="T14076" s="159"/>
      <c r="U14076" s="159"/>
    </row>
    <row r="14077" spans="20:21">
      <c r="T14077" s="159"/>
      <c r="U14077" s="159"/>
    </row>
    <row r="14078" spans="20:21">
      <c r="T14078" s="159"/>
      <c r="U14078" s="159"/>
    </row>
    <row r="14079" spans="20:21">
      <c r="T14079" s="159"/>
      <c r="U14079" s="159"/>
    </row>
    <row r="14080" spans="20:21">
      <c r="T14080" s="159"/>
      <c r="U14080" s="159"/>
    </row>
    <row r="14081" spans="20:21">
      <c r="T14081" s="159"/>
      <c r="U14081" s="159"/>
    </row>
    <row r="14082" spans="20:21">
      <c r="T14082" s="159"/>
      <c r="U14082" s="159"/>
    </row>
    <row r="14083" spans="20:21">
      <c r="T14083" s="159"/>
      <c r="U14083" s="159"/>
    </row>
    <row r="14084" spans="20:21">
      <c r="T14084" s="159"/>
      <c r="U14084" s="159"/>
    </row>
    <row r="14085" spans="20:21">
      <c r="T14085" s="159"/>
      <c r="U14085" s="159"/>
    </row>
    <row r="14086" spans="20:21">
      <c r="T14086" s="159"/>
      <c r="U14086" s="159"/>
    </row>
    <row r="14087" spans="20:21">
      <c r="T14087" s="159"/>
      <c r="U14087" s="159"/>
    </row>
    <row r="14088" spans="20:21">
      <c r="T14088" s="159"/>
      <c r="U14088" s="159"/>
    </row>
    <row r="14089" spans="20:21">
      <c r="T14089" s="159"/>
      <c r="U14089" s="159"/>
    </row>
    <row r="14090" spans="20:21">
      <c r="T14090" s="159"/>
      <c r="U14090" s="159"/>
    </row>
    <row r="14091" spans="20:21">
      <c r="T14091" s="159"/>
      <c r="U14091" s="159"/>
    </row>
    <row r="14092" spans="20:21">
      <c r="T14092" s="159"/>
      <c r="U14092" s="159"/>
    </row>
    <row r="14093" spans="20:21">
      <c r="T14093" s="159"/>
      <c r="U14093" s="159"/>
    </row>
    <row r="14094" spans="20:21">
      <c r="T14094" s="159"/>
      <c r="U14094" s="159"/>
    </row>
    <row r="14095" spans="20:21">
      <c r="T14095" s="159"/>
      <c r="U14095" s="159"/>
    </row>
    <row r="14096" spans="20:21">
      <c r="T14096" s="159"/>
      <c r="U14096" s="159"/>
    </row>
    <row r="14097" spans="20:21">
      <c r="T14097" s="159"/>
      <c r="U14097" s="159"/>
    </row>
    <row r="14098" spans="20:21">
      <c r="T14098" s="159"/>
      <c r="U14098" s="159"/>
    </row>
    <row r="14099" spans="20:21">
      <c r="T14099" s="159"/>
      <c r="U14099" s="159"/>
    </row>
    <row r="14100" spans="20:21">
      <c r="T14100" s="159"/>
      <c r="U14100" s="159"/>
    </row>
    <row r="14101" spans="20:21">
      <c r="T14101" s="159"/>
      <c r="U14101" s="159"/>
    </row>
    <row r="14102" spans="20:21">
      <c r="T14102" s="159"/>
      <c r="U14102" s="159"/>
    </row>
    <row r="14103" spans="20:21">
      <c r="T14103" s="159"/>
      <c r="U14103" s="159"/>
    </row>
    <row r="14104" spans="20:21">
      <c r="T14104" s="159"/>
      <c r="U14104" s="159"/>
    </row>
    <row r="14105" spans="20:21">
      <c r="T14105" s="159"/>
      <c r="U14105" s="159"/>
    </row>
    <row r="14106" spans="20:21">
      <c r="T14106" s="159"/>
      <c r="U14106" s="159"/>
    </row>
    <row r="14107" spans="20:21">
      <c r="T14107" s="159"/>
      <c r="U14107" s="159"/>
    </row>
    <row r="14108" spans="20:21">
      <c r="T14108" s="159"/>
      <c r="U14108" s="159"/>
    </row>
    <row r="14109" spans="20:21">
      <c r="T14109" s="159"/>
      <c r="U14109" s="159"/>
    </row>
    <row r="14110" spans="20:21">
      <c r="T14110" s="159"/>
      <c r="U14110" s="159"/>
    </row>
    <row r="14111" spans="20:21">
      <c r="T14111" s="159"/>
      <c r="U14111" s="159"/>
    </row>
    <row r="14112" spans="20:21">
      <c r="T14112" s="159"/>
      <c r="U14112" s="159"/>
    </row>
    <row r="14113" spans="20:21">
      <c r="T14113" s="159"/>
      <c r="U14113" s="159"/>
    </row>
    <row r="14114" spans="20:21">
      <c r="T14114" s="159"/>
      <c r="U14114" s="159"/>
    </row>
    <row r="14115" spans="20:21">
      <c r="T14115" s="159"/>
      <c r="U14115" s="159"/>
    </row>
    <row r="14116" spans="20:21">
      <c r="T14116" s="159"/>
      <c r="U14116" s="159"/>
    </row>
    <row r="14117" spans="20:21">
      <c r="T14117" s="159"/>
      <c r="U14117" s="159"/>
    </row>
    <row r="14118" spans="20:21">
      <c r="T14118" s="159"/>
      <c r="U14118" s="159"/>
    </row>
    <row r="14119" spans="20:21">
      <c r="T14119" s="159"/>
      <c r="U14119" s="159"/>
    </row>
    <row r="14120" spans="20:21">
      <c r="T14120" s="159"/>
      <c r="U14120" s="159"/>
    </row>
    <row r="14121" spans="20:21">
      <c r="T14121" s="159"/>
      <c r="U14121" s="159"/>
    </row>
    <row r="14122" spans="20:21">
      <c r="T14122" s="159"/>
      <c r="U14122" s="159"/>
    </row>
    <row r="14123" spans="20:21">
      <c r="T14123" s="159"/>
      <c r="U14123" s="159"/>
    </row>
    <row r="14124" spans="20:21">
      <c r="T14124" s="159"/>
      <c r="U14124" s="159"/>
    </row>
    <row r="14125" spans="20:21">
      <c r="T14125" s="159"/>
      <c r="U14125" s="159"/>
    </row>
    <row r="14126" spans="20:21">
      <c r="T14126" s="159"/>
      <c r="U14126" s="159"/>
    </row>
    <row r="14127" spans="20:21">
      <c r="T14127" s="159"/>
      <c r="U14127" s="159"/>
    </row>
    <row r="14128" spans="20:21">
      <c r="T14128" s="159"/>
      <c r="U14128" s="159"/>
    </row>
    <row r="14129" spans="20:21">
      <c r="T14129" s="159"/>
      <c r="U14129" s="159"/>
    </row>
    <row r="14130" spans="20:21">
      <c r="T14130" s="159"/>
      <c r="U14130" s="159"/>
    </row>
    <row r="14131" spans="20:21">
      <c r="T14131" s="159"/>
      <c r="U14131" s="159"/>
    </row>
    <row r="14132" spans="20:21">
      <c r="T14132" s="159"/>
      <c r="U14132" s="159"/>
    </row>
    <row r="14133" spans="20:21">
      <c r="T14133" s="159"/>
      <c r="U14133" s="159"/>
    </row>
    <row r="14134" spans="20:21">
      <c r="T14134" s="159"/>
      <c r="U14134" s="159"/>
    </row>
    <row r="14135" spans="20:21">
      <c r="T14135" s="159"/>
      <c r="U14135" s="159"/>
    </row>
    <row r="14136" spans="20:21">
      <c r="T14136" s="159"/>
      <c r="U14136" s="159"/>
    </row>
    <row r="14137" spans="20:21">
      <c r="T14137" s="159"/>
      <c r="U14137" s="159"/>
    </row>
    <row r="14138" spans="20:21">
      <c r="T14138" s="159"/>
      <c r="U14138" s="159"/>
    </row>
    <row r="14139" spans="20:21">
      <c r="T14139" s="159"/>
      <c r="U14139" s="159"/>
    </row>
    <row r="14140" spans="20:21">
      <c r="T14140" s="159"/>
      <c r="U14140" s="159"/>
    </row>
    <row r="14141" spans="20:21">
      <c r="T14141" s="159"/>
      <c r="U14141" s="159"/>
    </row>
    <row r="14142" spans="20:21">
      <c r="T14142" s="159"/>
      <c r="U14142" s="159"/>
    </row>
    <row r="14143" spans="20:21">
      <c r="T14143" s="159"/>
      <c r="U14143" s="159"/>
    </row>
    <row r="14144" spans="20:21">
      <c r="T14144" s="159"/>
      <c r="U14144" s="159"/>
    </row>
    <row r="14145" spans="20:21">
      <c r="T14145" s="159"/>
      <c r="U14145" s="159"/>
    </row>
    <row r="14146" spans="20:21">
      <c r="T14146" s="159"/>
      <c r="U14146" s="159"/>
    </row>
    <row r="14147" spans="20:21">
      <c r="T14147" s="159"/>
      <c r="U14147" s="159"/>
    </row>
    <row r="14148" spans="20:21">
      <c r="T14148" s="159"/>
      <c r="U14148" s="159"/>
    </row>
    <row r="14149" spans="20:21">
      <c r="T14149" s="159"/>
      <c r="U14149" s="159"/>
    </row>
    <row r="14150" spans="20:21">
      <c r="T14150" s="159"/>
      <c r="U14150" s="159"/>
    </row>
    <row r="14151" spans="20:21">
      <c r="T14151" s="159"/>
      <c r="U14151" s="159"/>
    </row>
    <row r="14152" spans="20:21">
      <c r="T14152" s="159"/>
      <c r="U14152" s="159"/>
    </row>
    <row r="14153" spans="20:21">
      <c r="T14153" s="159"/>
      <c r="U14153" s="159"/>
    </row>
    <row r="14154" spans="20:21">
      <c r="T14154" s="159"/>
      <c r="U14154" s="159"/>
    </row>
    <row r="14155" spans="20:21">
      <c r="T14155" s="159"/>
      <c r="U14155" s="159"/>
    </row>
    <row r="14156" spans="20:21">
      <c r="T14156" s="159"/>
      <c r="U14156" s="159"/>
    </row>
    <row r="14157" spans="20:21">
      <c r="T14157" s="159"/>
      <c r="U14157" s="159"/>
    </row>
    <row r="14158" spans="20:21">
      <c r="T14158" s="159"/>
      <c r="U14158" s="159"/>
    </row>
    <row r="14159" spans="20:21">
      <c r="T14159" s="159"/>
      <c r="U14159" s="159"/>
    </row>
    <row r="14160" spans="20:21">
      <c r="T14160" s="159"/>
      <c r="U14160" s="159"/>
    </row>
    <row r="14161" spans="20:21">
      <c r="T14161" s="159"/>
      <c r="U14161" s="159"/>
    </row>
    <row r="14162" spans="20:21">
      <c r="T14162" s="159"/>
      <c r="U14162" s="159"/>
    </row>
    <row r="14163" spans="20:21">
      <c r="T14163" s="159"/>
      <c r="U14163" s="159"/>
    </row>
    <row r="14164" spans="20:21">
      <c r="T14164" s="159"/>
      <c r="U14164" s="159"/>
    </row>
    <row r="14165" spans="20:21">
      <c r="T14165" s="159"/>
      <c r="U14165" s="159"/>
    </row>
    <row r="14166" spans="20:21">
      <c r="T14166" s="159"/>
      <c r="U14166" s="159"/>
    </row>
    <row r="14167" spans="20:21">
      <c r="T14167" s="159"/>
      <c r="U14167" s="159"/>
    </row>
    <row r="14168" spans="20:21">
      <c r="T14168" s="159"/>
      <c r="U14168" s="159"/>
    </row>
    <row r="14169" spans="20:21">
      <c r="T14169" s="159"/>
      <c r="U14169" s="159"/>
    </row>
    <row r="14170" spans="20:21">
      <c r="T14170" s="159"/>
      <c r="U14170" s="159"/>
    </row>
    <row r="14171" spans="20:21">
      <c r="T14171" s="159"/>
      <c r="U14171" s="159"/>
    </row>
    <row r="14172" spans="20:21">
      <c r="T14172" s="159"/>
      <c r="U14172" s="159"/>
    </row>
    <row r="14173" spans="20:21">
      <c r="T14173" s="159"/>
      <c r="U14173" s="159"/>
    </row>
    <row r="14174" spans="20:21">
      <c r="T14174" s="159"/>
      <c r="U14174" s="159"/>
    </row>
    <row r="14175" spans="20:21">
      <c r="T14175" s="159"/>
      <c r="U14175" s="159"/>
    </row>
    <row r="14176" spans="20:21">
      <c r="T14176" s="159"/>
      <c r="U14176" s="159"/>
    </row>
    <row r="14177" spans="20:21">
      <c r="T14177" s="159"/>
      <c r="U14177" s="159"/>
    </row>
    <row r="14178" spans="20:21">
      <c r="T14178" s="159"/>
      <c r="U14178" s="159"/>
    </row>
    <row r="14179" spans="20:21">
      <c r="T14179" s="159"/>
      <c r="U14179" s="159"/>
    </row>
    <row r="14180" spans="20:21">
      <c r="T14180" s="159"/>
      <c r="U14180" s="159"/>
    </row>
    <row r="14181" spans="20:21">
      <c r="T14181" s="159"/>
      <c r="U14181" s="159"/>
    </row>
    <row r="14182" spans="20:21">
      <c r="T14182" s="159"/>
      <c r="U14182" s="159"/>
    </row>
    <row r="14183" spans="20:21">
      <c r="T14183" s="159"/>
      <c r="U14183" s="159"/>
    </row>
    <row r="14184" spans="20:21">
      <c r="T14184" s="159"/>
      <c r="U14184" s="159"/>
    </row>
    <row r="14185" spans="20:21">
      <c r="T14185" s="159"/>
      <c r="U14185" s="159"/>
    </row>
    <row r="14186" spans="20:21">
      <c r="T14186" s="159"/>
      <c r="U14186" s="159"/>
    </row>
    <row r="14187" spans="20:21">
      <c r="T14187" s="159"/>
      <c r="U14187" s="159"/>
    </row>
    <row r="14188" spans="20:21">
      <c r="T14188" s="159"/>
      <c r="U14188" s="159"/>
    </row>
    <row r="14189" spans="20:21">
      <c r="T14189" s="159"/>
      <c r="U14189" s="159"/>
    </row>
    <row r="14190" spans="20:21">
      <c r="T14190" s="159"/>
      <c r="U14190" s="159"/>
    </row>
    <row r="14191" spans="20:21">
      <c r="T14191" s="159"/>
      <c r="U14191" s="159"/>
    </row>
    <row r="14192" spans="20:21">
      <c r="T14192" s="159"/>
      <c r="U14192" s="159"/>
    </row>
    <row r="14193" spans="20:21">
      <c r="T14193" s="159"/>
      <c r="U14193" s="159"/>
    </row>
    <row r="14194" spans="20:21">
      <c r="T14194" s="159"/>
      <c r="U14194" s="159"/>
    </row>
    <row r="14195" spans="20:21">
      <c r="T14195" s="159"/>
      <c r="U14195" s="159"/>
    </row>
    <row r="14196" spans="20:21">
      <c r="T14196" s="159"/>
      <c r="U14196" s="159"/>
    </row>
    <row r="14197" spans="20:21">
      <c r="T14197" s="159"/>
      <c r="U14197" s="159"/>
    </row>
    <row r="14198" spans="20:21">
      <c r="T14198" s="159"/>
      <c r="U14198" s="159"/>
    </row>
    <row r="14199" spans="20:21">
      <c r="T14199" s="159"/>
      <c r="U14199" s="159"/>
    </row>
    <row r="14200" spans="20:21">
      <c r="T14200" s="159"/>
      <c r="U14200" s="159"/>
    </row>
    <row r="14201" spans="20:21">
      <c r="T14201" s="159"/>
      <c r="U14201" s="159"/>
    </row>
    <row r="14202" spans="20:21">
      <c r="T14202" s="159"/>
      <c r="U14202" s="159"/>
    </row>
    <row r="14203" spans="20:21">
      <c r="T14203" s="159"/>
      <c r="U14203" s="159"/>
    </row>
    <row r="14204" spans="20:21">
      <c r="T14204" s="159"/>
      <c r="U14204" s="159"/>
    </row>
    <row r="14205" spans="20:21">
      <c r="T14205" s="159"/>
      <c r="U14205" s="159"/>
    </row>
    <row r="14206" spans="20:21">
      <c r="T14206" s="159"/>
      <c r="U14206" s="159"/>
    </row>
    <row r="14207" spans="20:21">
      <c r="T14207" s="159"/>
      <c r="U14207" s="159"/>
    </row>
    <row r="14208" spans="20:21">
      <c r="T14208" s="159"/>
      <c r="U14208" s="159"/>
    </row>
    <row r="14209" spans="20:21">
      <c r="T14209" s="159"/>
      <c r="U14209" s="159"/>
    </row>
    <row r="14210" spans="20:21">
      <c r="T14210" s="159"/>
      <c r="U14210" s="159"/>
    </row>
    <row r="14211" spans="20:21">
      <c r="T14211" s="159"/>
      <c r="U14211" s="159"/>
    </row>
    <row r="14212" spans="20:21">
      <c r="T14212" s="159"/>
      <c r="U14212" s="159"/>
    </row>
    <row r="14213" spans="20:21">
      <c r="T14213" s="159"/>
      <c r="U14213" s="159"/>
    </row>
    <row r="14214" spans="20:21">
      <c r="T14214" s="159"/>
      <c r="U14214" s="159"/>
    </row>
    <row r="14215" spans="20:21">
      <c r="T14215" s="159"/>
      <c r="U14215" s="159"/>
    </row>
    <row r="14216" spans="20:21">
      <c r="T14216" s="159"/>
      <c r="U14216" s="159"/>
    </row>
    <row r="14217" spans="20:21">
      <c r="T14217" s="159"/>
      <c r="U14217" s="159"/>
    </row>
    <row r="14218" spans="20:21">
      <c r="T14218" s="159"/>
      <c r="U14218" s="159"/>
    </row>
    <row r="14219" spans="20:21">
      <c r="T14219" s="159"/>
      <c r="U14219" s="159"/>
    </row>
    <row r="14220" spans="20:21">
      <c r="T14220" s="159"/>
      <c r="U14220" s="159"/>
    </row>
    <row r="14221" spans="20:21">
      <c r="T14221" s="159"/>
      <c r="U14221" s="159"/>
    </row>
    <row r="14222" spans="20:21">
      <c r="T14222" s="159"/>
      <c r="U14222" s="159"/>
    </row>
    <row r="14223" spans="20:21">
      <c r="T14223" s="159"/>
      <c r="U14223" s="159"/>
    </row>
    <row r="14224" spans="20:21">
      <c r="T14224" s="159"/>
      <c r="U14224" s="159"/>
    </row>
    <row r="14225" spans="20:21">
      <c r="T14225" s="159"/>
      <c r="U14225" s="159"/>
    </row>
    <row r="14226" spans="20:21">
      <c r="T14226" s="159"/>
      <c r="U14226" s="159"/>
    </row>
    <row r="14227" spans="20:21">
      <c r="T14227" s="159"/>
      <c r="U14227" s="159"/>
    </row>
    <row r="14228" spans="20:21">
      <c r="T14228" s="159"/>
      <c r="U14228" s="159"/>
    </row>
    <row r="14229" spans="20:21">
      <c r="T14229" s="159"/>
      <c r="U14229" s="159"/>
    </row>
    <row r="14230" spans="20:21">
      <c r="T14230" s="159"/>
      <c r="U14230" s="159"/>
    </row>
    <row r="14231" spans="20:21">
      <c r="T14231" s="159"/>
      <c r="U14231" s="159"/>
    </row>
    <row r="14232" spans="20:21">
      <c r="T14232" s="159"/>
      <c r="U14232" s="159"/>
    </row>
    <row r="14233" spans="20:21">
      <c r="T14233" s="159"/>
      <c r="U14233" s="159"/>
    </row>
    <row r="14234" spans="20:21">
      <c r="T14234" s="159"/>
      <c r="U14234" s="159"/>
    </row>
    <row r="14235" spans="20:21">
      <c r="T14235" s="159"/>
      <c r="U14235" s="159"/>
    </row>
    <row r="14236" spans="20:21">
      <c r="T14236" s="159"/>
      <c r="U14236" s="159"/>
    </row>
    <row r="14237" spans="20:21">
      <c r="T14237" s="159"/>
      <c r="U14237" s="159"/>
    </row>
    <row r="14238" spans="20:21">
      <c r="T14238" s="159"/>
      <c r="U14238" s="159"/>
    </row>
    <row r="14239" spans="20:21">
      <c r="T14239" s="159"/>
      <c r="U14239" s="159"/>
    </row>
    <row r="14240" spans="20:21">
      <c r="T14240" s="159"/>
      <c r="U14240" s="159"/>
    </row>
    <row r="14241" spans="20:21">
      <c r="T14241" s="159"/>
      <c r="U14241" s="159"/>
    </row>
    <row r="14242" spans="20:21">
      <c r="T14242" s="159"/>
      <c r="U14242" s="159"/>
    </row>
    <row r="14243" spans="20:21">
      <c r="T14243" s="159"/>
      <c r="U14243" s="159"/>
    </row>
    <row r="14244" spans="20:21">
      <c r="T14244" s="159"/>
      <c r="U14244" s="159"/>
    </row>
    <row r="14245" spans="20:21">
      <c r="T14245" s="159"/>
      <c r="U14245" s="159"/>
    </row>
    <row r="14246" spans="20:21">
      <c r="T14246" s="159"/>
      <c r="U14246" s="159"/>
    </row>
    <row r="14247" spans="20:21">
      <c r="T14247" s="159"/>
      <c r="U14247" s="159"/>
    </row>
    <row r="14248" spans="20:21">
      <c r="T14248" s="159"/>
      <c r="U14248" s="159"/>
    </row>
    <row r="14249" spans="20:21">
      <c r="T14249" s="159"/>
      <c r="U14249" s="159"/>
    </row>
    <row r="14250" spans="20:21">
      <c r="T14250" s="159"/>
      <c r="U14250" s="159"/>
    </row>
    <row r="14251" spans="20:21">
      <c r="T14251" s="159"/>
      <c r="U14251" s="159"/>
    </row>
    <row r="14252" spans="20:21">
      <c r="T14252" s="159"/>
      <c r="U14252" s="159"/>
    </row>
    <row r="14253" spans="20:21">
      <c r="T14253" s="159"/>
      <c r="U14253" s="159"/>
    </row>
    <row r="14254" spans="20:21">
      <c r="T14254" s="159"/>
      <c r="U14254" s="159"/>
    </row>
    <row r="14255" spans="20:21">
      <c r="T14255" s="159"/>
      <c r="U14255" s="159"/>
    </row>
    <row r="14256" spans="20:21">
      <c r="T14256" s="159"/>
      <c r="U14256" s="159"/>
    </row>
    <row r="14257" spans="20:21">
      <c r="T14257" s="159"/>
      <c r="U14257" s="159"/>
    </row>
    <row r="14258" spans="20:21">
      <c r="T14258" s="159"/>
      <c r="U14258" s="159"/>
    </row>
    <row r="14259" spans="20:21">
      <c r="T14259" s="159"/>
      <c r="U14259" s="159"/>
    </row>
    <row r="14260" spans="20:21">
      <c r="T14260" s="159"/>
      <c r="U14260" s="159"/>
    </row>
    <row r="14261" spans="20:21">
      <c r="T14261" s="159"/>
      <c r="U14261" s="159"/>
    </row>
    <row r="14262" spans="20:21">
      <c r="T14262" s="159"/>
      <c r="U14262" s="159"/>
    </row>
    <row r="14263" spans="20:21">
      <c r="T14263" s="159"/>
      <c r="U14263" s="159"/>
    </row>
    <row r="14264" spans="20:21">
      <c r="T14264" s="159"/>
      <c r="U14264" s="159"/>
    </row>
    <row r="14265" spans="20:21">
      <c r="T14265" s="159"/>
      <c r="U14265" s="159"/>
    </row>
    <row r="14266" spans="20:21">
      <c r="T14266" s="159"/>
      <c r="U14266" s="159"/>
    </row>
    <row r="14267" spans="20:21">
      <c r="T14267" s="159"/>
      <c r="U14267" s="159"/>
    </row>
    <row r="14268" spans="20:21">
      <c r="T14268" s="159"/>
      <c r="U14268" s="159"/>
    </row>
    <row r="14269" spans="20:21">
      <c r="T14269" s="159"/>
      <c r="U14269" s="159"/>
    </row>
    <row r="14270" spans="20:21">
      <c r="T14270" s="159"/>
      <c r="U14270" s="159"/>
    </row>
    <row r="14271" spans="20:21">
      <c r="T14271" s="159"/>
      <c r="U14271" s="159"/>
    </row>
    <row r="14272" spans="20:21">
      <c r="T14272" s="159"/>
      <c r="U14272" s="159"/>
    </row>
    <row r="14273" spans="20:21">
      <c r="T14273" s="159"/>
      <c r="U14273" s="159"/>
    </row>
    <row r="14274" spans="20:21">
      <c r="T14274" s="159"/>
      <c r="U14274" s="159"/>
    </row>
    <row r="14275" spans="20:21">
      <c r="T14275" s="159"/>
      <c r="U14275" s="159"/>
    </row>
    <row r="14276" spans="20:21">
      <c r="T14276" s="159"/>
      <c r="U14276" s="159"/>
    </row>
    <row r="14277" spans="20:21">
      <c r="T14277" s="159"/>
      <c r="U14277" s="159"/>
    </row>
    <row r="14278" spans="20:21">
      <c r="T14278" s="159"/>
      <c r="U14278" s="159"/>
    </row>
    <row r="14279" spans="20:21">
      <c r="T14279" s="159"/>
      <c r="U14279" s="159"/>
    </row>
    <row r="14280" spans="20:21">
      <c r="T14280" s="159"/>
      <c r="U14280" s="159"/>
    </row>
    <row r="14281" spans="20:21">
      <c r="T14281" s="159"/>
      <c r="U14281" s="159"/>
    </row>
    <row r="14282" spans="20:21">
      <c r="T14282" s="159"/>
      <c r="U14282" s="159"/>
    </row>
    <row r="14283" spans="20:21">
      <c r="T14283" s="159"/>
      <c r="U14283" s="159"/>
    </row>
    <row r="14284" spans="20:21">
      <c r="T14284" s="159"/>
      <c r="U14284" s="159"/>
    </row>
    <row r="14285" spans="20:21">
      <c r="T14285" s="159"/>
      <c r="U14285" s="159"/>
    </row>
    <row r="14286" spans="20:21">
      <c r="T14286" s="159"/>
      <c r="U14286" s="159"/>
    </row>
    <row r="14287" spans="20:21">
      <c r="T14287" s="159"/>
      <c r="U14287" s="159"/>
    </row>
    <row r="14288" spans="20:21">
      <c r="T14288" s="159"/>
      <c r="U14288" s="159"/>
    </row>
    <row r="14289" spans="20:21">
      <c r="T14289" s="159"/>
      <c r="U14289" s="159"/>
    </row>
    <row r="14290" spans="20:21">
      <c r="T14290" s="159"/>
      <c r="U14290" s="159"/>
    </row>
    <row r="14291" spans="20:21">
      <c r="T14291" s="159"/>
      <c r="U14291" s="159"/>
    </row>
    <row r="14292" spans="20:21">
      <c r="T14292" s="159"/>
      <c r="U14292" s="159"/>
    </row>
    <row r="14293" spans="20:21">
      <c r="T14293" s="159"/>
      <c r="U14293" s="159"/>
    </row>
    <row r="14294" spans="20:21">
      <c r="T14294" s="159"/>
      <c r="U14294" s="159"/>
    </row>
    <row r="14295" spans="20:21">
      <c r="T14295" s="159"/>
      <c r="U14295" s="159"/>
    </row>
    <row r="14296" spans="20:21">
      <c r="T14296" s="159"/>
      <c r="U14296" s="159"/>
    </row>
    <row r="14297" spans="20:21">
      <c r="T14297" s="159"/>
      <c r="U14297" s="159"/>
    </row>
    <row r="14298" spans="20:21">
      <c r="T14298" s="159"/>
      <c r="U14298" s="159"/>
    </row>
    <row r="14299" spans="20:21">
      <c r="T14299" s="159"/>
      <c r="U14299" s="159"/>
    </row>
    <row r="14300" spans="20:21">
      <c r="T14300" s="159"/>
      <c r="U14300" s="159"/>
    </row>
    <row r="14301" spans="20:21">
      <c r="T14301" s="159"/>
      <c r="U14301" s="159"/>
    </row>
    <row r="14302" spans="20:21">
      <c r="T14302" s="159"/>
      <c r="U14302" s="159"/>
    </row>
    <row r="14303" spans="20:21">
      <c r="T14303" s="159"/>
      <c r="U14303" s="159"/>
    </row>
    <row r="14304" spans="20:21">
      <c r="T14304" s="159"/>
      <c r="U14304" s="159"/>
    </row>
    <row r="14305" spans="20:21">
      <c r="T14305" s="159"/>
      <c r="U14305" s="159"/>
    </row>
    <row r="14306" spans="20:21">
      <c r="T14306" s="159"/>
      <c r="U14306" s="159"/>
    </row>
    <row r="14307" spans="20:21">
      <c r="T14307" s="159"/>
      <c r="U14307" s="159"/>
    </row>
    <row r="14308" spans="20:21">
      <c r="T14308" s="159"/>
      <c r="U14308" s="159"/>
    </row>
    <row r="14309" spans="20:21">
      <c r="T14309" s="159"/>
      <c r="U14309" s="159"/>
    </row>
    <row r="14310" spans="20:21">
      <c r="T14310" s="159"/>
      <c r="U14310" s="159"/>
    </row>
    <row r="14311" spans="20:21">
      <c r="T14311" s="159"/>
      <c r="U14311" s="159"/>
    </row>
    <row r="14312" spans="20:21">
      <c r="T14312" s="159"/>
      <c r="U14312" s="159"/>
    </row>
    <row r="14313" spans="20:21">
      <c r="T14313" s="159"/>
      <c r="U14313" s="159"/>
    </row>
    <row r="14314" spans="20:21">
      <c r="T14314" s="159"/>
      <c r="U14314" s="159"/>
    </row>
    <row r="14315" spans="20:21">
      <c r="T14315" s="159"/>
      <c r="U14315" s="159"/>
    </row>
    <row r="14316" spans="20:21">
      <c r="T14316" s="159"/>
      <c r="U14316" s="159"/>
    </row>
    <row r="14317" spans="20:21">
      <c r="T14317" s="159"/>
      <c r="U14317" s="159"/>
    </row>
    <row r="14318" spans="20:21">
      <c r="T14318" s="159"/>
      <c r="U14318" s="159"/>
    </row>
    <row r="14319" spans="20:21">
      <c r="T14319" s="159"/>
      <c r="U14319" s="159"/>
    </row>
    <row r="14320" spans="20:21">
      <c r="T14320" s="159"/>
      <c r="U14320" s="159"/>
    </row>
    <row r="14321" spans="20:21">
      <c r="T14321" s="159"/>
      <c r="U14321" s="159"/>
    </row>
    <row r="14322" spans="20:21">
      <c r="T14322" s="159"/>
      <c r="U14322" s="159"/>
    </row>
    <row r="14323" spans="20:21">
      <c r="T14323" s="159"/>
      <c r="U14323" s="159"/>
    </row>
    <row r="14324" spans="20:21">
      <c r="T14324" s="159"/>
      <c r="U14324" s="159"/>
    </row>
    <row r="14325" spans="20:21">
      <c r="T14325" s="159"/>
      <c r="U14325" s="159"/>
    </row>
    <row r="14326" spans="20:21">
      <c r="T14326" s="159"/>
      <c r="U14326" s="159"/>
    </row>
    <row r="14327" spans="20:21">
      <c r="T14327" s="159"/>
      <c r="U14327" s="159"/>
    </row>
    <row r="14328" spans="20:21">
      <c r="T14328" s="159"/>
      <c r="U14328" s="159"/>
    </row>
    <row r="14329" spans="20:21">
      <c r="T14329" s="159"/>
      <c r="U14329" s="159"/>
    </row>
    <row r="14330" spans="20:21">
      <c r="T14330" s="159"/>
      <c r="U14330" s="159"/>
    </row>
    <row r="14331" spans="20:21">
      <c r="T14331" s="159"/>
      <c r="U14331" s="159"/>
    </row>
    <row r="14332" spans="20:21">
      <c r="T14332" s="159"/>
      <c r="U14332" s="159"/>
    </row>
    <row r="14333" spans="20:21">
      <c r="T14333" s="159"/>
      <c r="U14333" s="159"/>
    </row>
    <row r="14334" spans="20:21">
      <c r="T14334" s="159"/>
      <c r="U14334" s="159"/>
    </row>
    <row r="14335" spans="20:21">
      <c r="T14335" s="159"/>
      <c r="U14335" s="159"/>
    </row>
    <row r="14336" spans="20:21">
      <c r="T14336" s="159"/>
      <c r="U14336" s="159"/>
    </row>
    <row r="14337" spans="20:21">
      <c r="T14337" s="159"/>
      <c r="U14337" s="159"/>
    </row>
    <row r="14338" spans="20:21">
      <c r="T14338" s="159"/>
      <c r="U14338" s="159"/>
    </row>
    <row r="14339" spans="20:21">
      <c r="T14339" s="159"/>
      <c r="U14339" s="159"/>
    </row>
    <row r="14340" spans="20:21">
      <c r="T14340" s="159"/>
      <c r="U14340" s="159"/>
    </row>
    <row r="14341" spans="20:21">
      <c r="T14341" s="159"/>
      <c r="U14341" s="159"/>
    </row>
    <row r="14342" spans="20:21">
      <c r="T14342" s="159"/>
      <c r="U14342" s="159"/>
    </row>
    <row r="14343" spans="20:21">
      <c r="T14343" s="159"/>
      <c r="U14343" s="159"/>
    </row>
    <row r="14344" spans="20:21">
      <c r="T14344" s="159"/>
      <c r="U14344" s="159"/>
    </row>
    <row r="14345" spans="20:21">
      <c r="T14345" s="159"/>
      <c r="U14345" s="159"/>
    </row>
    <row r="14346" spans="20:21">
      <c r="T14346" s="159"/>
      <c r="U14346" s="159"/>
    </row>
    <row r="14347" spans="20:21">
      <c r="T14347" s="159"/>
      <c r="U14347" s="159"/>
    </row>
    <row r="14348" spans="20:21">
      <c r="T14348" s="159"/>
      <c r="U14348" s="159"/>
    </row>
    <row r="14349" spans="20:21">
      <c r="T14349" s="159"/>
      <c r="U14349" s="159"/>
    </row>
    <row r="14350" spans="20:21">
      <c r="T14350" s="159"/>
      <c r="U14350" s="159"/>
    </row>
    <row r="14351" spans="20:21">
      <c r="T14351" s="159"/>
      <c r="U14351" s="159"/>
    </row>
    <row r="14352" spans="20:21">
      <c r="T14352" s="159"/>
      <c r="U14352" s="159"/>
    </row>
    <row r="14353" spans="20:21">
      <c r="T14353" s="159"/>
      <c r="U14353" s="159"/>
    </row>
    <row r="14354" spans="20:21">
      <c r="T14354" s="159"/>
      <c r="U14354" s="159"/>
    </row>
    <row r="14355" spans="20:21">
      <c r="T14355" s="159"/>
      <c r="U14355" s="159"/>
    </row>
    <row r="14356" spans="20:21">
      <c r="T14356" s="159"/>
      <c r="U14356" s="159"/>
    </row>
    <row r="14357" spans="20:21">
      <c r="T14357" s="159"/>
      <c r="U14357" s="159"/>
    </row>
    <row r="14358" spans="20:21">
      <c r="T14358" s="159"/>
      <c r="U14358" s="159"/>
    </row>
    <row r="14359" spans="20:21">
      <c r="T14359" s="159"/>
      <c r="U14359" s="159"/>
    </row>
    <row r="14360" spans="20:21">
      <c r="T14360" s="159"/>
      <c r="U14360" s="159"/>
    </row>
    <row r="14361" spans="20:21">
      <c r="T14361" s="159"/>
      <c r="U14361" s="159"/>
    </row>
    <row r="14362" spans="20:21">
      <c r="T14362" s="159"/>
      <c r="U14362" s="159"/>
    </row>
    <row r="14363" spans="20:21">
      <c r="T14363" s="159"/>
      <c r="U14363" s="159"/>
    </row>
    <row r="14364" spans="20:21">
      <c r="T14364" s="159"/>
      <c r="U14364" s="159"/>
    </row>
    <row r="14365" spans="20:21">
      <c r="T14365" s="159"/>
      <c r="U14365" s="159"/>
    </row>
    <row r="14366" spans="20:21">
      <c r="T14366" s="159"/>
      <c r="U14366" s="159"/>
    </row>
    <row r="14367" spans="20:21">
      <c r="T14367" s="159"/>
      <c r="U14367" s="159"/>
    </row>
    <row r="14368" spans="20:21">
      <c r="T14368" s="159"/>
      <c r="U14368" s="159"/>
    </row>
    <row r="14369" spans="20:21">
      <c r="T14369" s="159"/>
      <c r="U14369" s="159"/>
    </row>
    <row r="14370" spans="20:21">
      <c r="T14370" s="159"/>
      <c r="U14370" s="159"/>
    </row>
    <row r="14371" spans="20:21">
      <c r="T14371" s="159"/>
      <c r="U14371" s="159"/>
    </row>
    <row r="14372" spans="20:21">
      <c r="T14372" s="159"/>
      <c r="U14372" s="159"/>
    </row>
    <row r="14373" spans="20:21">
      <c r="T14373" s="159"/>
      <c r="U14373" s="159"/>
    </row>
    <row r="14374" spans="20:21">
      <c r="T14374" s="159"/>
      <c r="U14374" s="159"/>
    </row>
    <row r="14375" spans="20:21">
      <c r="T14375" s="159"/>
      <c r="U14375" s="159"/>
    </row>
    <row r="14376" spans="20:21">
      <c r="T14376" s="159"/>
      <c r="U14376" s="159"/>
    </row>
    <row r="14377" spans="20:21">
      <c r="T14377" s="159"/>
      <c r="U14377" s="159"/>
    </row>
    <row r="14378" spans="20:21">
      <c r="T14378" s="159"/>
      <c r="U14378" s="159"/>
    </row>
    <row r="14379" spans="20:21">
      <c r="T14379" s="159"/>
      <c r="U14379" s="159"/>
    </row>
    <row r="14380" spans="20:21">
      <c r="T14380" s="159"/>
      <c r="U14380" s="159"/>
    </row>
    <row r="14381" spans="20:21">
      <c r="T14381" s="159"/>
      <c r="U14381" s="159"/>
    </row>
    <row r="14382" spans="20:21">
      <c r="T14382" s="159"/>
      <c r="U14382" s="159"/>
    </row>
    <row r="14383" spans="20:21">
      <c r="T14383" s="159"/>
      <c r="U14383" s="159"/>
    </row>
    <row r="14384" spans="20:21">
      <c r="T14384" s="159"/>
      <c r="U14384" s="159"/>
    </row>
    <row r="14385" spans="20:21">
      <c r="T14385" s="159"/>
      <c r="U14385" s="159"/>
    </row>
    <row r="14386" spans="20:21">
      <c r="T14386" s="159"/>
      <c r="U14386" s="159"/>
    </row>
    <row r="14387" spans="20:21">
      <c r="T14387" s="159"/>
      <c r="U14387" s="159"/>
    </row>
    <row r="14388" spans="20:21">
      <c r="T14388" s="159"/>
      <c r="U14388" s="159"/>
    </row>
    <row r="14389" spans="20:21">
      <c r="T14389" s="159"/>
      <c r="U14389" s="159"/>
    </row>
    <row r="14390" spans="20:21">
      <c r="T14390" s="159"/>
      <c r="U14390" s="159"/>
    </row>
    <row r="14391" spans="20:21">
      <c r="T14391" s="159"/>
      <c r="U14391" s="159"/>
    </row>
    <row r="14392" spans="20:21">
      <c r="T14392" s="159"/>
      <c r="U14392" s="159"/>
    </row>
    <row r="14393" spans="20:21">
      <c r="T14393" s="159"/>
      <c r="U14393" s="159"/>
    </row>
    <row r="14394" spans="20:21">
      <c r="T14394" s="159"/>
      <c r="U14394" s="159"/>
    </row>
    <row r="14395" spans="20:21">
      <c r="T14395" s="159"/>
      <c r="U14395" s="159"/>
    </row>
    <row r="14396" spans="20:21">
      <c r="T14396" s="159"/>
      <c r="U14396" s="159"/>
    </row>
    <row r="14397" spans="20:21">
      <c r="T14397" s="159"/>
      <c r="U14397" s="159"/>
    </row>
    <row r="14398" spans="20:21">
      <c r="T14398" s="159"/>
      <c r="U14398" s="159"/>
    </row>
    <row r="14399" spans="20:21">
      <c r="T14399" s="159"/>
      <c r="U14399" s="159"/>
    </row>
    <row r="14400" spans="20:21">
      <c r="T14400" s="159"/>
      <c r="U14400" s="159"/>
    </row>
    <row r="14401" spans="20:21">
      <c r="T14401" s="159"/>
      <c r="U14401" s="159"/>
    </row>
    <row r="14402" spans="20:21">
      <c r="T14402" s="159"/>
      <c r="U14402" s="159"/>
    </row>
    <row r="14403" spans="20:21">
      <c r="T14403" s="159"/>
      <c r="U14403" s="159"/>
    </row>
    <row r="14404" spans="20:21">
      <c r="T14404" s="159"/>
      <c r="U14404" s="159"/>
    </row>
    <row r="14405" spans="20:21">
      <c r="T14405" s="159"/>
      <c r="U14405" s="159"/>
    </row>
    <row r="14406" spans="20:21">
      <c r="T14406" s="159"/>
      <c r="U14406" s="159"/>
    </row>
    <row r="14407" spans="20:21">
      <c r="T14407" s="159"/>
      <c r="U14407" s="159"/>
    </row>
    <row r="14408" spans="20:21">
      <c r="T14408" s="159"/>
      <c r="U14408" s="159"/>
    </row>
    <row r="14409" spans="20:21">
      <c r="T14409" s="159"/>
      <c r="U14409" s="159"/>
    </row>
    <row r="14410" spans="20:21">
      <c r="T14410" s="159"/>
      <c r="U14410" s="159"/>
    </row>
    <row r="14411" spans="20:21">
      <c r="T14411" s="159"/>
      <c r="U14411" s="159"/>
    </row>
    <row r="14412" spans="20:21">
      <c r="T14412" s="159"/>
      <c r="U14412" s="159"/>
    </row>
    <row r="14413" spans="20:21">
      <c r="T14413" s="159"/>
      <c r="U14413" s="159"/>
    </row>
    <row r="14414" spans="20:21">
      <c r="T14414" s="159"/>
      <c r="U14414" s="159"/>
    </row>
    <row r="14415" spans="20:21">
      <c r="T14415" s="159"/>
      <c r="U14415" s="159"/>
    </row>
    <row r="14416" spans="20:21">
      <c r="T14416" s="159"/>
      <c r="U14416" s="159"/>
    </row>
    <row r="14417" spans="20:21">
      <c r="T14417" s="159"/>
      <c r="U14417" s="159"/>
    </row>
    <row r="14418" spans="20:21">
      <c r="T14418" s="159"/>
      <c r="U14418" s="159"/>
    </row>
    <row r="14419" spans="20:21">
      <c r="T14419" s="159"/>
      <c r="U14419" s="159"/>
    </row>
    <row r="14420" spans="20:21">
      <c r="T14420" s="159"/>
      <c r="U14420" s="159"/>
    </row>
    <row r="14421" spans="20:21">
      <c r="T14421" s="159"/>
      <c r="U14421" s="159"/>
    </row>
    <row r="14422" spans="20:21">
      <c r="T14422" s="159"/>
      <c r="U14422" s="159"/>
    </row>
    <row r="14423" spans="20:21">
      <c r="T14423" s="159"/>
      <c r="U14423" s="159"/>
    </row>
    <row r="14424" spans="20:21">
      <c r="T14424" s="159"/>
      <c r="U14424" s="159"/>
    </row>
    <row r="14425" spans="20:21">
      <c r="T14425" s="159"/>
      <c r="U14425" s="159"/>
    </row>
    <row r="14426" spans="20:21">
      <c r="T14426" s="159"/>
      <c r="U14426" s="159"/>
    </row>
    <row r="14427" spans="20:21">
      <c r="T14427" s="159"/>
      <c r="U14427" s="159"/>
    </row>
    <row r="14428" spans="20:21">
      <c r="T14428" s="159"/>
      <c r="U14428" s="159"/>
    </row>
    <row r="14429" spans="20:21">
      <c r="T14429" s="159"/>
      <c r="U14429" s="159"/>
    </row>
    <row r="14430" spans="20:21">
      <c r="T14430" s="159"/>
      <c r="U14430" s="159"/>
    </row>
    <row r="14431" spans="20:21">
      <c r="T14431" s="159"/>
      <c r="U14431" s="159"/>
    </row>
    <row r="14432" spans="20:21">
      <c r="T14432" s="159"/>
      <c r="U14432" s="159"/>
    </row>
    <row r="14433" spans="20:21">
      <c r="T14433" s="159"/>
      <c r="U14433" s="159"/>
    </row>
    <row r="14434" spans="20:21">
      <c r="T14434" s="159"/>
      <c r="U14434" s="159"/>
    </row>
    <row r="14435" spans="20:21">
      <c r="T14435" s="159"/>
      <c r="U14435" s="159"/>
    </row>
    <row r="14436" spans="20:21">
      <c r="T14436" s="159"/>
      <c r="U14436" s="159"/>
    </row>
    <row r="14437" spans="20:21">
      <c r="T14437" s="159"/>
      <c r="U14437" s="159"/>
    </row>
    <row r="14438" spans="20:21">
      <c r="T14438" s="159"/>
      <c r="U14438" s="159"/>
    </row>
    <row r="14439" spans="20:21">
      <c r="T14439" s="159"/>
      <c r="U14439" s="159"/>
    </row>
    <row r="14440" spans="20:21">
      <c r="T14440" s="159"/>
      <c r="U14440" s="159"/>
    </row>
    <row r="14441" spans="20:21">
      <c r="T14441" s="159"/>
      <c r="U14441" s="159"/>
    </row>
    <row r="14442" spans="20:21">
      <c r="T14442" s="159"/>
      <c r="U14442" s="159"/>
    </row>
    <row r="14443" spans="20:21">
      <c r="T14443" s="159"/>
      <c r="U14443" s="159"/>
    </row>
    <row r="14444" spans="20:21">
      <c r="T14444" s="159"/>
      <c r="U14444" s="159"/>
    </row>
    <row r="14445" spans="20:21">
      <c r="T14445" s="159"/>
      <c r="U14445" s="159"/>
    </row>
    <row r="14446" spans="20:21">
      <c r="T14446" s="159"/>
      <c r="U14446" s="159"/>
    </row>
    <row r="14447" spans="20:21">
      <c r="T14447" s="159"/>
      <c r="U14447" s="159"/>
    </row>
    <row r="14448" spans="20:21">
      <c r="T14448" s="159"/>
      <c r="U14448" s="159"/>
    </row>
    <row r="14449" spans="20:21">
      <c r="T14449" s="159"/>
      <c r="U14449" s="159"/>
    </row>
    <row r="14450" spans="20:21">
      <c r="T14450" s="159"/>
      <c r="U14450" s="159"/>
    </row>
    <row r="14451" spans="20:21">
      <c r="T14451" s="159"/>
      <c r="U14451" s="159"/>
    </row>
    <row r="14452" spans="20:21">
      <c r="T14452" s="159"/>
      <c r="U14452" s="159"/>
    </row>
    <row r="14453" spans="20:21">
      <c r="T14453" s="159"/>
      <c r="U14453" s="159"/>
    </row>
    <row r="14454" spans="20:21">
      <c r="T14454" s="159"/>
      <c r="U14454" s="159"/>
    </row>
    <row r="14455" spans="20:21">
      <c r="T14455" s="159"/>
      <c r="U14455" s="159"/>
    </row>
    <row r="14456" spans="20:21">
      <c r="T14456" s="159"/>
      <c r="U14456" s="159"/>
    </row>
    <row r="14457" spans="20:21">
      <c r="T14457" s="159"/>
      <c r="U14457" s="159"/>
    </row>
    <row r="14458" spans="20:21">
      <c r="T14458" s="159"/>
      <c r="U14458" s="159"/>
    </row>
    <row r="14459" spans="20:21">
      <c r="T14459" s="159"/>
      <c r="U14459" s="159"/>
    </row>
    <row r="14460" spans="20:21">
      <c r="T14460" s="159"/>
      <c r="U14460" s="159"/>
    </row>
    <row r="14461" spans="20:21">
      <c r="T14461" s="159"/>
      <c r="U14461" s="159"/>
    </row>
    <row r="14462" spans="20:21">
      <c r="T14462" s="159"/>
      <c r="U14462" s="159"/>
    </row>
    <row r="14463" spans="20:21">
      <c r="T14463" s="159"/>
      <c r="U14463" s="159"/>
    </row>
    <row r="14464" spans="20:21">
      <c r="T14464" s="159"/>
      <c r="U14464" s="159"/>
    </row>
    <row r="14465" spans="20:21">
      <c r="T14465" s="159"/>
      <c r="U14465" s="159"/>
    </row>
    <row r="14466" spans="20:21">
      <c r="T14466" s="159"/>
      <c r="U14466" s="159"/>
    </row>
    <row r="14467" spans="20:21">
      <c r="T14467" s="159"/>
      <c r="U14467" s="159"/>
    </row>
    <row r="14468" spans="20:21">
      <c r="T14468" s="159"/>
      <c r="U14468" s="159"/>
    </row>
    <row r="14469" spans="20:21">
      <c r="T14469" s="159"/>
      <c r="U14469" s="159"/>
    </row>
    <row r="14470" spans="20:21">
      <c r="T14470" s="159"/>
      <c r="U14470" s="159"/>
    </row>
    <row r="14471" spans="20:21">
      <c r="T14471" s="159"/>
      <c r="U14471" s="159"/>
    </row>
    <row r="14472" spans="20:21">
      <c r="T14472" s="159"/>
      <c r="U14472" s="159"/>
    </row>
    <row r="14473" spans="20:21">
      <c r="T14473" s="159"/>
      <c r="U14473" s="159"/>
    </row>
    <row r="14474" spans="20:21">
      <c r="T14474" s="159"/>
      <c r="U14474" s="159"/>
    </row>
    <row r="14475" spans="20:21">
      <c r="T14475" s="159"/>
      <c r="U14475" s="159"/>
    </row>
    <row r="14476" spans="20:21">
      <c r="T14476" s="159"/>
      <c r="U14476" s="159"/>
    </row>
    <row r="14477" spans="20:21">
      <c r="T14477" s="159"/>
      <c r="U14477" s="159"/>
    </row>
    <row r="14478" spans="20:21">
      <c r="T14478" s="159"/>
      <c r="U14478" s="159"/>
    </row>
    <row r="14479" spans="20:21">
      <c r="T14479" s="159"/>
      <c r="U14479" s="159"/>
    </row>
    <row r="14480" spans="20:21">
      <c r="T14480" s="159"/>
      <c r="U14480" s="159"/>
    </row>
    <row r="14481" spans="20:21">
      <c r="T14481" s="159"/>
      <c r="U14481" s="159"/>
    </row>
    <row r="14482" spans="20:21">
      <c r="T14482" s="159"/>
      <c r="U14482" s="159"/>
    </row>
    <row r="14483" spans="20:21">
      <c r="T14483" s="159"/>
      <c r="U14483" s="159"/>
    </row>
    <row r="14484" spans="20:21">
      <c r="T14484" s="159"/>
      <c r="U14484" s="159"/>
    </row>
    <row r="14485" spans="20:21">
      <c r="T14485" s="159"/>
      <c r="U14485" s="159"/>
    </row>
    <row r="14486" spans="20:21">
      <c r="T14486" s="159"/>
      <c r="U14486" s="159"/>
    </row>
    <row r="14487" spans="20:21">
      <c r="T14487" s="159"/>
      <c r="U14487" s="159"/>
    </row>
    <row r="14488" spans="20:21">
      <c r="T14488" s="159"/>
      <c r="U14488" s="159"/>
    </row>
    <row r="14489" spans="20:21">
      <c r="T14489" s="159"/>
      <c r="U14489" s="159"/>
    </row>
    <row r="14490" spans="20:21">
      <c r="T14490" s="159"/>
      <c r="U14490" s="159"/>
    </row>
    <row r="14491" spans="20:21">
      <c r="T14491" s="159"/>
      <c r="U14491" s="159"/>
    </row>
    <row r="14492" spans="20:21">
      <c r="T14492" s="159"/>
      <c r="U14492" s="159"/>
    </row>
    <row r="14493" spans="20:21">
      <c r="T14493" s="159"/>
      <c r="U14493" s="159"/>
    </row>
    <row r="14494" spans="20:21">
      <c r="T14494" s="159"/>
      <c r="U14494" s="159"/>
    </row>
    <row r="14495" spans="20:21">
      <c r="T14495" s="159"/>
      <c r="U14495" s="159"/>
    </row>
    <row r="14496" spans="20:21">
      <c r="T14496" s="159"/>
      <c r="U14496" s="159"/>
    </row>
    <row r="14497" spans="20:21">
      <c r="T14497" s="159"/>
      <c r="U14497" s="159"/>
    </row>
    <row r="14498" spans="20:21">
      <c r="T14498" s="159"/>
      <c r="U14498" s="159"/>
    </row>
    <row r="14499" spans="20:21">
      <c r="T14499" s="159"/>
      <c r="U14499" s="159"/>
    </row>
    <row r="14500" spans="20:21">
      <c r="T14500" s="159"/>
      <c r="U14500" s="159"/>
    </row>
    <row r="14501" spans="20:21">
      <c r="T14501" s="159"/>
      <c r="U14501" s="159"/>
    </row>
    <row r="14502" spans="20:21">
      <c r="T14502" s="159"/>
      <c r="U14502" s="159"/>
    </row>
    <row r="14503" spans="20:21">
      <c r="T14503" s="159"/>
      <c r="U14503" s="159"/>
    </row>
    <row r="14504" spans="20:21">
      <c r="T14504" s="159"/>
      <c r="U14504" s="159"/>
    </row>
    <row r="14505" spans="20:21">
      <c r="T14505" s="159"/>
      <c r="U14505" s="159"/>
    </row>
    <row r="14506" spans="20:21">
      <c r="T14506" s="159"/>
      <c r="U14506" s="159"/>
    </row>
    <row r="14507" spans="20:21">
      <c r="T14507" s="159"/>
      <c r="U14507" s="159"/>
    </row>
    <row r="14508" spans="20:21">
      <c r="T14508" s="159"/>
      <c r="U14508" s="159"/>
    </row>
    <row r="14509" spans="20:21">
      <c r="T14509" s="159"/>
      <c r="U14509" s="159"/>
    </row>
    <row r="14510" spans="20:21">
      <c r="T14510" s="159"/>
      <c r="U14510" s="159"/>
    </row>
    <row r="14511" spans="20:21">
      <c r="T14511" s="159"/>
      <c r="U14511" s="159"/>
    </row>
    <row r="14512" spans="20:21">
      <c r="T14512" s="159"/>
      <c r="U14512" s="159"/>
    </row>
    <row r="14513" spans="20:21">
      <c r="T14513" s="159"/>
      <c r="U14513" s="159"/>
    </row>
    <row r="14514" spans="20:21">
      <c r="T14514" s="159"/>
      <c r="U14514" s="159"/>
    </row>
    <row r="14515" spans="20:21">
      <c r="T14515" s="159"/>
      <c r="U14515" s="159"/>
    </row>
    <row r="14516" spans="20:21">
      <c r="T14516" s="159"/>
      <c r="U14516" s="159"/>
    </row>
    <row r="14517" spans="20:21">
      <c r="T14517" s="159"/>
      <c r="U14517" s="159"/>
    </row>
    <row r="14518" spans="20:21">
      <c r="T14518" s="159"/>
      <c r="U14518" s="159"/>
    </row>
    <row r="14519" spans="20:21">
      <c r="T14519" s="159"/>
      <c r="U14519" s="159"/>
    </row>
    <row r="14520" spans="20:21">
      <c r="T14520" s="159"/>
      <c r="U14520" s="159"/>
    </row>
    <row r="14521" spans="20:21">
      <c r="T14521" s="159"/>
      <c r="U14521" s="159"/>
    </row>
    <row r="14522" spans="20:21">
      <c r="T14522" s="159"/>
      <c r="U14522" s="159"/>
    </row>
    <row r="14523" spans="20:21">
      <c r="T14523" s="159"/>
      <c r="U14523" s="159"/>
    </row>
    <row r="14524" spans="20:21">
      <c r="T14524" s="159"/>
      <c r="U14524" s="159"/>
    </row>
    <row r="14525" spans="20:21">
      <c r="T14525" s="159"/>
      <c r="U14525" s="159"/>
    </row>
    <row r="14526" spans="20:21">
      <c r="T14526" s="159"/>
      <c r="U14526" s="159"/>
    </row>
    <row r="14527" spans="20:21">
      <c r="T14527" s="159"/>
      <c r="U14527" s="159"/>
    </row>
    <row r="14528" spans="20:21">
      <c r="T14528" s="159"/>
      <c r="U14528" s="159"/>
    </row>
    <row r="14529" spans="20:21">
      <c r="T14529" s="159"/>
      <c r="U14529" s="159"/>
    </row>
    <row r="14530" spans="20:21">
      <c r="T14530" s="159"/>
      <c r="U14530" s="159"/>
    </row>
    <row r="14531" spans="20:21">
      <c r="T14531" s="159"/>
      <c r="U14531" s="159"/>
    </row>
    <row r="14532" spans="20:21">
      <c r="T14532" s="159"/>
      <c r="U14532" s="159"/>
    </row>
    <row r="14533" spans="20:21">
      <c r="T14533" s="159"/>
      <c r="U14533" s="159"/>
    </row>
    <row r="14534" spans="20:21">
      <c r="T14534" s="159"/>
      <c r="U14534" s="159"/>
    </row>
    <row r="14535" spans="20:21">
      <c r="T14535" s="159"/>
      <c r="U14535" s="159"/>
    </row>
    <row r="14536" spans="20:21">
      <c r="T14536" s="159"/>
      <c r="U14536" s="159"/>
    </row>
    <row r="14537" spans="20:21">
      <c r="T14537" s="159"/>
      <c r="U14537" s="159"/>
    </row>
    <row r="14538" spans="20:21">
      <c r="T14538" s="159"/>
      <c r="U14538" s="159"/>
    </row>
    <row r="14539" spans="20:21">
      <c r="T14539" s="159"/>
      <c r="U14539" s="159"/>
    </row>
    <row r="14540" spans="20:21">
      <c r="T14540" s="159"/>
      <c r="U14540" s="159"/>
    </row>
    <row r="14541" spans="20:21">
      <c r="T14541" s="159"/>
      <c r="U14541" s="159"/>
    </row>
    <row r="14542" spans="20:21">
      <c r="T14542" s="159"/>
      <c r="U14542" s="159"/>
    </row>
    <row r="14543" spans="20:21">
      <c r="T14543" s="159"/>
      <c r="U14543" s="159"/>
    </row>
    <row r="14544" spans="20:21">
      <c r="T14544" s="159"/>
      <c r="U14544" s="159"/>
    </row>
    <row r="14545" spans="20:21">
      <c r="T14545" s="159"/>
      <c r="U14545" s="159"/>
    </row>
    <row r="14546" spans="20:21">
      <c r="T14546" s="159"/>
      <c r="U14546" s="159"/>
    </row>
    <row r="14547" spans="20:21">
      <c r="T14547" s="159"/>
      <c r="U14547" s="159"/>
    </row>
    <row r="14548" spans="20:21">
      <c r="T14548" s="159"/>
      <c r="U14548" s="159"/>
    </row>
    <row r="14549" spans="20:21">
      <c r="T14549" s="159"/>
      <c r="U14549" s="159"/>
    </row>
    <row r="14550" spans="20:21">
      <c r="T14550" s="159"/>
      <c r="U14550" s="159"/>
    </row>
    <row r="14551" spans="20:21">
      <c r="T14551" s="159"/>
      <c r="U14551" s="159"/>
    </row>
    <row r="14552" spans="20:21">
      <c r="T14552" s="159"/>
      <c r="U14552" s="159"/>
    </row>
    <row r="14553" spans="20:21">
      <c r="T14553" s="159"/>
      <c r="U14553" s="159"/>
    </row>
    <row r="14554" spans="20:21">
      <c r="T14554" s="159"/>
      <c r="U14554" s="159"/>
    </row>
    <row r="14555" spans="20:21">
      <c r="T14555" s="159"/>
      <c r="U14555" s="159"/>
    </row>
    <row r="14556" spans="20:21">
      <c r="T14556" s="159"/>
      <c r="U14556" s="159"/>
    </row>
    <row r="14557" spans="20:21">
      <c r="T14557" s="159"/>
      <c r="U14557" s="159"/>
    </row>
    <row r="14558" spans="20:21">
      <c r="T14558" s="159"/>
      <c r="U14558" s="159"/>
    </row>
    <row r="14559" spans="20:21">
      <c r="T14559" s="159"/>
      <c r="U14559" s="159"/>
    </row>
    <row r="14560" spans="20:21">
      <c r="T14560" s="159"/>
      <c r="U14560" s="159"/>
    </row>
    <row r="14561" spans="20:21">
      <c r="T14561" s="159"/>
      <c r="U14561" s="159"/>
    </row>
    <row r="14562" spans="20:21">
      <c r="T14562" s="159"/>
      <c r="U14562" s="159"/>
    </row>
    <row r="14563" spans="20:21">
      <c r="T14563" s="159"/>
      <c r="U14563" s="159"/>
    </row>
    <row r="14564" spans="20:21">
      <c r="T14564" s="159"/>
      <c r="U14564" s="159"/>
    </row>
    <row r="14565" spans="20:21">
      <c r="T14565" s="159"/>
      <c r="U14565" s="159"/>
    </row>
    <row r="14566" spans="20:21">
      <c r="T14566" s="159"/>
      <c r="U14566" s="159"/>
    </row>
    <row r="14567" spans="20:21">
      <c r="T14567" s="159"/>
      <c r="U14567" s="159"/>
    </row>
    <row r="14568" spans="20:21">
      <c r="T14568" s="159"/>
      <c r="U14568" s="159"/>
    </row>
    <row r="14569" spans="20:21">
      <c r="T14569" s="159"/>
      <c r="U14569" s="159"/>
    </row>
    <row r="14570" spans="20:21">
      <c r="T14570" s="159"/>
      <c r="U14570" s="159"/>
    </row>
    <row r="14571" spans="20:21">
      <c r="T14571" s="159"/>
      <c r="U14571" s="159"/>
    </row>
    <row r="14572" spans="20:21">
      <c r="T14572" s="159"/>
      <c r="U14572" s="159"/>
    </row>
    <row r="14573" spans="20:21">
      <c r="T14573" s="159"/>
      <c r="U14573" s="159"/>
    </row>
    <row r="14574" spans="20:21">
      <c r="T14574" s="159"/>
      <c r="U14574" s="159"/>
    </row>
    <row r="14575" spans="20:21">
      <c r="T14575" s="159"/>
      <c r="U14575" s="159"/>
    </row>
    <row r="14576" spans="20:21">
      <c r="T14576" s="159"/>
      <c r="U14576" s="159"/>
    </row>
    <row r="14577" spans="20:21">
      <c r="T14577" s="159"/>
      <c r="U14577" s="159"/>
    </row>
    <row r="14578" spans="20:21">
      <c r="T14578" s="159"/>
      <c r="U14578" s="159"/>
    </row>
    <row r="14579" spans="20:21">
      <c r="T14579" s="159"/>
      <c r="U14579" s="159"/>
    </row>
    <row r="14580" spans="20:21">
      <c r="T14580" s="159"/>
      <c r="U14580" s="159"/>
    </row>
    <row r="14581" spans="20:21">
      <c r="T14581" s="159"/>
      <c r="U14581" s="159"/>
    </row>
    <row r="14582" spans="20:21">
      <c r="T14582" s="159"/>
      <c r="U14582" s="159"/>
    </row>
    <row r="14583" spans="20:21">
      <c r="T14583" s="159"/>
      <c r="U14583" s="159"/>
    </row>
    <row r="14584" spans="20:21">
      <c r="T14584" s="159"/>
      <c r="U14584" s="159"/>
    </row>
    <row r="14585" spans="20:21">
      <c r="T14585" s="159"/>
      <c r="U14585" s="159"/>
    </row>
    <row r="14586" spans="20:21">
      <c r="T14586" s="159"/>
      <c r="U14586" s="159"/>
    </row>
    <row r="14587" spans="20:21">
      <c r="T14587" s="159"/>
      <c r="U14587" s="159"/>
    </row>
    <row r="14588" spans="20:21">
      <c r="T14588" s="159"/>
      <c r="U14588" s="159"/>
    </row>
    <row r="14589" spans="20:21">
      <c r="T14589" s="159"/>
      <c r="U14589" s="159"/>
    </row>
    <row r="14590" spans="20:21">
      <c r="T14590" s="159"/>
      <c r="U14590" s="159"/>
    </row>
    <row r="14591" spans="20:21">
      <c r="T14591" s="159"/>
      <c r="U14591" s="159"/>
    </row>
    <row r="14592" spans="20:21">
      <c r="T14592" s="159"/>
      <c r="U14592" s="159"/>
    </row>
    <row r="14593" spans="20:21">
      <c r="T14593" s="159"/>
      <c r="U14593" s="159"/>
    </row>
    <row r="14594" spans="20:21">
      <c r="T14594" s="159"/>
      <c r="U14594" s="159"/>
    </row>
    <row r="14595" spans="20:21">
      <c r="T14595" s="159"/>
      <c r="U14595" s="159"/>
    </row>
    <row r="14596" spans="20:21">
      <c r="T14596" s="159"/>
      <c r="U14596" s="159"/>
    </row>
    <row r="14597" spans="20:21">
      <c r="T14597" s="159"/>
      <c r="U14597" s="159"/>
    </row>
    <row r="14598" spans="20:21">
      <c r="T14598" s="159"/>
      <c r="U14598" s="159"/>
    </row>
    <row r="14599" spans="20:21">
      <c r="T14599" s="159"/>
      <c r="U14599" s="159"/>
    </row>
    <row r="14600" spans="20:21">
      <c r="T14600" s="159"/>
      <c r="U14600" s="159"/>
    </row>
    <row r="14601" spans="20:21">
      <c r="T14601" s="159"/>
      <c r="U14601" s="159"/>
    </row>
    <row r="14602" spans="20:21">
      <c r="T14602" s="159"/>
      <c r="U14602" s="159"/>
    </row>
    <row r="14603" spans="20:21">
      <c r="T14603" s="159"/>
      <c r="U14603" s="159"/>
    </row>
    <row r="14604" spans="20:21">
      <c r="T14604" s="159"/>
      <c r="U14604" s="159"/>
    </row>
    <row r="14605" spans="20:21">
      <c r="T14605" s="159"/>
      <c r="U14605" s="159"/>
    </row>
    <row r="14606" spans="20:21">
      <c r="T14606" s="159"/>
      <c r="U14606" s="159"/>
    </row>
    <row r="14607" spans="20:21">
      <c r="T14607" s="159"/>
      <c r="U14607" s="159"/>
    </row>
    <row r="14608" spans="20:21">
      <c r="T14608" s="159"/>
      <c r="U14608" s="159"/>
    </row>
    <row r="14609" spans="20:21">
      <c r="T14609" s="159"/>
      <c r="U14609" s="159"/>
    </row>
    <row r="14610" spans="20:21">
      <c r="T14610" s="159"/>
      <c r="U14610" s="159"/>
    </row>
    <row r="14611" spans="20:21">
      <c r="T14611" s="159"/>
      <c r="U14611" s="159"/>
    </row>
    <row r="14612" spans="20:21">
      <c r="T14612" s="159"/>
      <c r="U14612" s="159"/>
    </row>
    <row r="14613" spans="20:21">
      <c r="T14613" s="159"/>
      <c r="U14613" s="159"/>
    </row>
    <row r="14614" spans="20:21">
      <c r="T14614" s="159"/>
      <c r="U14614" s="159"/>
    </row>
    <row r="14615" spans="20:21">
      <c r="T14615" s="159"/>
      <c r="U14615" s="159"/>
    </row>
    <row r="14616" spans="20:21">
      <c r="T14616" s="159"/>
      <c r="U14616" s="159"/>
    </row>
    <row r="14617" spans="20:21">
      <c r="T14617" s="159"/>
      <c r="U14617" s="159"/>
    </row>
    <row r="14618" spans="20:21">
      <c r="T14618" s="159"/>
      <c r="U14618" s="159"/>
    </row>
    <row r="14619" spans="20:21">
      <c r="T14619" s="159"/>
      <c r="U14619" s="159"/>
    </row>
    <row r="14620" spans="20:21">
      <c r="T14620" s="159"/>
      <c r="U14620" s="159"/>
    </row>
    <row r="14621" spans="20:21">
      <c r="T14621" s="159"/>
      <c r="U14621" s="159"/>
    </row>
    <row r="14622" spans="20:21">
      <c r="T14622" s="159"/>
      <c r="U14622" s="159"/>
    </row>
    <row r="14623" spans="20:21">
      <c r="T14623" s="159"/>
      <c r="U14623" s="159"/>
    </row>
    <row r="14624" spans="20:21">
      <c r="T14624" s="159"/>
      <c r="U14624" s="159"/>
    </row>
    <row r="14625" spans="20:21">
      <c r="T14625" s="159"/>
      <c r="U14625" s="159"/>
    </row>
    <row r="14626" spans="20:21">
      <c r="T14626" s="159"/>
      <c r="U14626" s="159"/>
    </row>
    <row r="14627" spans="20:21">
      <c r="T14627" s="159"/>
      <c r="U14627" s="159"/>
    </row>
    <row r="14628" spans="20:21">
      <c r="T14628" s="159"/>
      <c r="U14628" s="159"/>
    </row>
    <row r="14629" spans="20:21">
      <c r="T14629" s="159"/>
      <c r="U14629" s="159"/>
    </row>
    <row r="14630" spans="20:21">
      <c r="T14630" s="159"/>
      <c r="U14630" s="159"/>
    </row>
    <row r="14631" spans="20:21">
      <c r="T14631" s="159"/>
      <c r="U14631" s="159"/>
    </row>
    <row r="14632" spans="20:21">
      <c r="T14632" s="159"/>
      <c r="U14632" s="159"/>
    </row>
    <row r="14633" spans="20:21">
      <c r="T14633" s="159"/>
      <c r="U14633" s="159"/>
    </row>
    <row r="14634" spans="20:21">
      <c r="T14634" s="159"/>
      <c r="U14634" s="159"/>
    </row>
    <row r="14635" spans="20:21">
      <c r="T14635" s="159"/>
      <c r="U14635" s="159"/>
    </row>
    <row r="14636" spans="20:21">
      <c r="T14636" s="159"/>
      <c r="U14636" s="159"/>
    </row>
    <row r="14637" spans="20:21">
      <c r="T14637" s="159"/>
      <c r="U14637" s="159"/>
    </row>
    <row r="14638" spans="20:21">
      <c r="T14638" s="159"/>
      <c r="U14638" s="159"/>
    </row>
    <row r="14639" spans="20:21">
      <c r="T14639" s="159"/>
      <c r="U14639" s="159"/>
    </row>
    <row r="14640" spans="20:21">
      <c r="T14640" s="159"/>
      <c r="U14640" s="159"/>
    </row>
    <row r="14641" spans="20:21">
      <c r="T14641" s="159"/>
      <c r="U14641" s="159"/>
    </row>
    <row r="14642" spans="20:21">
      <c r="T14642" s="159"/>
      <c r="U14642" s="159"/>
    </row>
    <row r="14643" spans="20:21">
      <c r="T14643" s="159"/>
      <c r="U14643" s="159"/>
    </row>
    <row r="14644" spans="20:21">
      <c r="T14644" s="159"/>
      <c r="U14644" s="159"/>
    </row>
    <row r="14645" spans="20:21">
      <c r="T14645" s="159"/>
      <c r="U14645" s="159"/>
    </row>
    <row r="14646" spans="20:21">
      <c r="T14646" s="159"/>
      <c r="U14646" s="159"/>
    </row>
    <row r="14647" spans="20:21">
      <c r="T14647" s="159"/>
      <c r="U14647" s="159"/>
    </row>
    <row r="14648" spans="20:21">
      <c r="T14648" s="159"/>
      <c r="U14648" s="159"/>
    </row>
    <row r="14649" spans="20:21">
      <c r="T14649" s="159"/>
      <c r="U14649" s="159"/>
    </row>
    <row r="14650" spans="20:21">
      <c r="T14650" s="159"/>
      <c r="U14650" s="159"/>
    </row>
    <row r="14651" spans="20:21">
      <c r="T14651" s="159"/>
      <c r="U14651" s="159"/>
    </row>
    <row r="14652" spans="20:21">
      <c r="T14652" s="159"/>
      <c r="U14652" s="159"/>
    </row>
    <row r="14653" spans="20:21">
      <c r="T14653" s="159"/>
      <c r="U14653" s="159"/>
    </row>
    <row r="14654" spans="20:21">
      <c r="T14654" s="159"/>
      <c r="U14654" s="159"/>
    </row>
    <row r="14655" spans="20:21">
      <c r="T14655" s="159"/>
      <c r="U14655" s="159"/>
    </row>
    <row r="14656" spans="20:21">
      <c r="T14656" s="159"/>
      <c r="U14656" s="159"/>
    </row>
    <row r="14657" spans="20:21">
      <c r="T14657" s="159"/>
      <c r="U14657" s="159"/>
    </row>
    <row r="14658" spans="20:21">
      <c r="T14658" s="159"/>
      <c r="U14658" s="159"/>
    </row>
    <row r="14659" spans="20:21">
      <c r="T14659" s="159"/>
      <c r="U14659" s="159"/>
    </row>
    <row r="14660" spans="20:21">
      <c r="T14660" s="159"/>
      <c r="U14660" s="159"/>
    </row>
    <row r="14661" spans="20:21">
      <c r="T14661" s="159"/>
      <c r="U14661" s="159"/>
    </row>
    <row r="14662" spans="20:21">
      <c r="T14662" s="159"/>
      <c r="U14662" s="159"/>
    </row>
    <row r="14663" spans="20:21">
      <c r="T14663" s="159"/>
      <c r="U14663" s="159"/>
    </row>
    <row r="14664" spans="20:21">
      <c r="T14664" s="159"/>
      <c r="U14664" s="159"/>
    </row>
    <row r="14665" spans="20:21">
      <c r="T14665" s="159"/>
      <c r="U14665" s="159"/>
    </row>
    <row r="14666" spans="20:21">
      <c r="T14666" s="159"/>
      <c r="U14666" s="159"/>
    </row>
    <row r="14667" spans="20:21">
      <c r="T14667" s="159"/>
      <c r="U14667" s="159"/>
    </row>
    <row r="14668" spans="20:21">
      <c r="T14668" s="159"/>
      <c r="U14668" s="159"/>
    </row>
    <row r="14669" spans="20:21">
      <c r="T14669" s="159"/>
      <c r="U14669" s="159"/>
    </row>
    <row r="14670" spans="20:21">
      <c r="T14670" s="159"/>
      <c r="U14670" s="159"/>
    </row>
    <row r="14671" spans="20:21">
      <c r="T14671" s="159"/>
      <c r="U14671" s="159"/>
    </row>
    <row r="14672" spans="20:21">
      <c r="T14672" s="159"/>
      <c r="U14672" s="159"/>
    </row>
    <row r="14673" spans="20:21">
      <c r="T14673" s="159"/>
      <c r="U14673" s="159"/>
    </row>
    <row r="14674" spans="20:21">
      <c r="T14674" s="159"/>
      <c r="U14674" s="159"/>
    </row>
    <row r="14675" spans="20:21">
      <c r="T14675" s="159"/>
      <c r="U14675" s="159"/>
    </row>
    <row r="14676" spans="20:21">
      <c r="T14676" s="159"/>
      <c r="U14676" s="159"/>
    </row>
    <row r="14677" spans="20:21">
      <c r="T14677" s="159"/>
      <c r="U14677" s="159"/>
    </row>
    <row r="14678" spans="20:21">
      <c r="T14678" s="159"/>
      <c r="U14678" s="159"/>
    </row>
    <row r="14679" spans="20:21">
      <c r="T14679" s="159"/>
      <c r="U14679" s="159"/>
    </row>
    <row r="14680" spans="20:21">
      <c r="T14680" s="159"/>
      <c r="U14680" s="159"/>
    </row>
    <row r="14681" spans="20:21">
      <c r="T14681" s="159"/>
      <c r="U14681" s="159"/>
    </row>
    <row r="14682" spans="20:21">
      <c r="T14682" s="159"/>
      <c r="U14682" s="159"/>
    </row>
    <row r="14683" spans="20:21">
      <c r="T14683" s="159"/>
      <c r="U14683" s="159"/>
    </row>
    <row r="14684" spans="20:21">
      <c r="T14684" s="159"/>
      <c r="U14684" s="159"/>
    </row>
    <row r="14685" spans="20:21">
      <c r="T14685" s="159"/>
      <c r="U14685" s="159"/>
    </row>
    <row r="14686" spans="20:21">
      <c r="T14686" s="159"/>
      <c r="U14686" s="159"/>
    </row>
    <row r="14687" spans="20:21">
      <c r="T14687" s="159"/>
      <c r="U14687" s="159"/>
    </row>
    <row r="14688" spans="20:21">
      <c r="T14688" s="159"/>
      <c r="U14688" s="159"/>
    </row>
    <row r="14689" spans="20:21">
      <c r="T14689" s="159"/>
      <c r="U14689" s="159"/>
    </row>
    <row r="14690" spans="20:21">
      <c r="T14690" s="159"/>
      <c r="U14690" s="159"/>
    </row>
    <row r="14691" spans="20:21">
      <c r="T14691" s="159"/>
      <c r="U14691" s="159"/>
    </row>
    <row r="14692" spans="20:21">
      <c r="T14692" s="159"/>
      <c r="U14692" s="159"/>
    </row>
    <row r="14693" spans="20:21">
      <c r="T14693" s="159"/>
      <c r="U14693" s="159"/>
    </row>
    <row r="14694" spans="20:21">
      <c r="T14694" s="159"/>
      <c r="U14694" s="159"/>
    </row>
    <row r="14695" spans="20:21">
      <c r="T14695" s="159"/>
      <c r="U14695" s="159"/>
    </row>
    <row r="14696" spans="20:21">
      <c r="T14696" s="159"/>
      <c r="U14696" s="159"/>
    </row>
    <row r="14697" spans="20:21">
      <c r="T14697" s="159"/>
      <c r="U14697" s="159"/>
    </row>
    <row r="14698" spans="20:21">
      <c r="T14698" s="159"/>
      <c r="U14698" s="159"/>
    </row>
    <row r="14699" spans="20:21">
      <c r="T14699" s="159"/>
      <c r="U14699" s="159"/>
    </row>
    <row r="14700" spans="20:21">
      <c r="T14700" s="159"/>
      <c r="U14700" s="159"/>
    </row>
    <row r="14701" spans="20:21">
      <c r="T14701" s="159"/>
      <c r="U14701" s="159"/>
    </row>
    <row r="14702" spans="20:21">
      <c r="T14702" s="159"/>
      <c r="U14702" s="159"/>
    </row>
    <row r="14703" spans="20:21">
      <c r="T14703" s="159"/>
      <c r="U14703" s="159"/>
    </row>
    <row r="14704" spans="20:21">
      <c r="T14704" s="159"/>
      <c r="U14704" s="159"/>
    </row>
    <row r="14705" spans="20:21">
      <c r="T14705" s="159"/>
      <c r="U14705" s="159"/>
    </row>
    <row r="14706" spans="20:21">
      <c r="T14706" s="159"/>
      <c r="U14706" s="159"/>
    </row>
    <row r="14707" spans="20:21">
      <c r="T14707" s="159"/>
      <c r="U14707" s="159"/>
    </row>
    <row r="14708" spans="20:21">
      <c r="T14708" s="159"/>
      <c r="U14708" s="159"/>
    </row>
    <row r="14709" spans="20:21">
      <c r="T14709" s="159"/>
      <c r="U14709" s="159"/>
    </row>
    <row r="14710" spans="20:21">
      <c r="T14710" s="159"/>
      <c r="U14710" s="159"/>
    </row>
    <row r="14711" spans="20:21">
      <c r="T14711" s="159"/>
      <c r="U14711" s="159"/>
    </row>
    <row r="14712" spans="20:21">
      <c r="T14712" s="159"/>
      <c r="U14712" s="159"/>
    </row>
    <row r="14713" spans="20:21">
      <c r="T14713" s="159"/>
      <c r="U14713" s="159"/>
    </row>
    <row r="14714" spans="20:21">
      <c r="T14714" s="159"/>
      <c r="U14714" s="159"/>
    </row>
    <row r="14715" spans="20:21">
      <c r="T14715" s="159"/>
      <c r="U14715" s="159"/>
    </row>
    <row r="14716" spans="20:21">
      <c r="T14716" s="159"/>
      <c r="U14716" s="159"/>
    </row>
    <row r="14717" spans="20:21">
      <c r="T14717" s="159"/>
      <c r="U14717" s="159"/>
    </row>
    <row r="14718" spans="20:21">
      <c r="T14718" s="159"/>
      <c r="U14718" s="159"/>
    </row>
    <row r="14719" spans="20:21">
      <c r="T14719" s="159"/>
      <c r="U14719" s="159"/>
    </row>
    <row r="14720" spans="20:21">
      <c r="T14720" s="159"/>
      <c r="U14720" s="159"/>
    </row>
    <row r="14721" spans="20:21">
      <c r="T14721" s="159"/>
      <c r="U14721" s="159"/>
    </row>
    <row r="14722" spans="20:21">
      <c r="T14722" s="159"/>
      <c r="U14722" s="159"/>
    </row>
    <row r="14723" spans="20:21">
      <c r="T14723" s="159"/>
      <c r="U14723" s="159"/>
    </row>
    <row r="14724" spans="20:21">
      <c r="T14724" s="159"/>
      <c r="U14724" s="159"/>
    </row>
    <row r="14725" spans="20:21">
      <c r="T14725" s="159"/>
      <c r="U14725" s="159"/>
    </row>
    <row r="14726" spans="20:21">
      <c r="T14726" s="159"/>
      <c r="U14726" s="159"/>
    </row>
    <row r="14727" spans="20:21">
      <c r="T14727" s="159"/>
      <c r="U14727" s="159"/>
    </row>
    <row r="14728" spans="20:21">
      <c r="T14728" s="159"/>
      <c r="U14728" s="159"/>
    </row>
    <row r="14729" spans="20:21">
      <c r="T14729" s="159"/>
      <c r="U14729" s="159"/>
    </row>
    <row r="14730" spans="20:21">
      <c r="T14730" s="159"/>
      <c r="U14730" s="159"/>
    </row>
    <row r="14731" spans="20:21">
      <c r="T14731" s="159"/>
      <c r="U14731" s="159"/>
    </row>
    <row r="14732" spans="20:21">
      <c r="T14732" s="159"/>
      <c r="U14732" s="159"/>
    </row>
    <row r="14733" spans="20:21">
      <c r="T14733" s="159"/>
      <c r="U14733" s="159"/>
    </row>
    <row r="14734" spans="20:21">
      <c r="T14734" s="159"/>
      <c r="U14734" s="159"/>
    </row>
    <row r="14735" spans="20:21">
      <c r="T14735" s="159"/>
      <c r="U14735" s="159"/>
    </row>
    <row r="14736" spans="20:21">
      <c r="T14736" s="159"/>
      <c r="U14736" s="159"/>
    </row>
    <row r="14737" spans="20:21">
      <c r="T14737" s="159"/>
      <c r="U14737" s="159"/>
    </row>
    <row r="14738" spans="20:21">
      <c r="T14738" s="159"/>
      <c r="U14738" s="159"/>
    </row>
    <row r="14739" spans="20:21">
      <c r="T14739" s="159"/>
      <c r="U14739" s="159"/>
    </row>
    <row r="14740" spans="20:21">
      <c r="T14740" s="159"/>
      <c r="U14740" s="159"/>
    </row>
    <row r="14741" spans="20:21">
      <c r="T14741" s="159"/>
      <c r="U14741" s="159"/>
    </row>
    <row r="14742" spans="20:21">
      <c r="T14742" s="159"/>
      <c r="U14742" s="159"/>
    </row>
    <row r="14743" spans="20:21">
      <c r="T14743" s="159"/>
      <c r="U14743" s="159"/>
    </row>
    <row r="14744" spans="20:21">
      <c r="T14744" s="159"/>
      <c r="U14744" s="159"/>
    </row>
    <row r="14745" spans="20:21">
      <c r="T14745" s="159"/>
      <c r="U14745" s="159"/>
    </row>
    <row r="14746" spans="20:21">
      <c r="T14746" s="159"/>
      <c r="U14746" s="159"/>
    </row>
    <row r="14747" spans="20:21">
      <c r="T14747" s="159"/>
      <c r="U14747" s="159"/>
    </row>
    <row r="14748" spans="20:21">
      <c r="T14748" s="159"/>
      <c r="U14748" s="159"/>
    </row>
    <row r="14749" spans="20:21">
      <c r="T14749" s="159"/>
      <c r="U14749" s="159"/>
    </row>
    <row r="14750" spans="20:21">
      <c r="T14750" s="159"/>
      <c r="U14750" s="159"/>
    </row>
    <row r="14751" spans="20:21">
      <c r="T14751" s="159"/>
      <c r="U14751" s="159"/>
    </row>
    <row r="14752" spans="20:21">
      <c r="T14752" s="159"/>
      <c r="U14752" s="159"/>
    </row>
    <row r="14753" spans="20:21">
      <c r="T14753" s="159"/>
      <c r="U14753" s="159"/>
    </row>
    <row r="14754" spans="20:21">
      <c r="T14754" s="159"/>
      <c r="U14754" s="159"/>
    </row>
    <row r="14755" spans="20:21">
      <c r="T14755" s="159"/>
      <c r="U14755" s="159"/>
    </row>
    <row r="14756" spans="20:21">
      <c r="T14756" s="159"/>
      <c r="U14756" s="159"/>
    </row>
    <row r="14757" spans="20:21">
      <c r="T14757" s="159"/>
      <c r="U14757" s="159"/>
    </row>
    <row r="14758" spans="20:21">
      <c r="T14758" s="159"/>
      <c r="U14758" s="159"/>
    </row>
    <row r="14759" spans="20:21">
      <c r="T14759" s="159"/>
      <c r="U14759" s="159"/>
    </row>
    <row r="14760" spans="20:21">
      <c r="T14760" s="159"/>
      <c r="U14760" s="159"/>
    </row>
    <row r="14761" spans="20:21">
      <c r="T14761" s="159"/>
      <c r="U14761" s="159"/>
    </row>
    <row r="14762" spans="20:21">
      <c r="T14762" s="159"/>
      <c r="U14762" s="159"/>
    </row>
    <row r="14763" spans="20:21">
      <c r="T14763" s="159"/>
      <c r="U14763" s="159"/>
    </row>
    <row r="14764" spans="20:21">
      <c r="T14764" s="159"/>
      <c r="U14764" s="159"/>
    </row>
    <row r="14765" spans="20:21">
      <c r="T14765" s="159"/>
      <c r="U14765" s="159"/>
    </row>
    <row r="14766" spans="20:21">
      <c r="T14766" s="159"/>
      <c r="U14766" s="159"/>
    </row>
    <row r="14767" spans="20:21">
      <c r="T14767" s="159"/>
      <c r="U14767" s="159"/>
    </row>
    <row r="14768" spans="20:21">
      <c r="T14768" s="159"/>
      <c r="U14768" s="159"/>
    </row>
    <row r="14769" spans="20:21">
      <c r="T14769" s="159"/>
      <c r="U14769" s="159"/>
    </row>
    <row r="14770" spans="20:21">
      <c r="T14770" s="159"/>
      <c r="U14770" s="159"/>
    </row>
    <row r="14771" spans="20:21">
      <c r="T14771" s="159"/>
      <c r="U14771" s="159"/>
    </row>
    <row r="14772" spans="20:21">
      <c r="T14772" s="159"/>
      <c r="U14772" s="159"/>
    </row>
    <row r="14773" spans="20:21">
      <c r="T14773" s="159"/>
      <c r="U14773" s="159"/>
    </row>
    <row r="14774" spans="20:21">
      <c r="T14774" s="159"/>
      <c r="U14774" s="159"/>
    </row>
    <row r="14775" spans="20:21">
      <c r="T14775" s="159"/>
      <c r="U14775" s="159"/>
    </row>
    <row r="14776" spans="20:21">
      <c r="T14776" s="159"/>
      <c r="U14776" s="159"/>
    </row>
    <row r="14777" spans="20:21">
      <c r="T14777" s="159"/>
      <c r="U14777" s="159"/>
    </row>
    <row r="14778" spans="20:21">
      <c r="T14778" s="159"/>
      <c r="U14778" s="159"/>
    </row>
    <row r="14779" spans="20:21">
      <c r="T14779" s="159"/>
      <c r="U14779" s="159"/>
    </row>
    <row r="14780" spans="20:21">
      <c r="T14780" s="159"/>
      <c r="U14780" s="159"/>
    </row>
    <row r="14781" spans="20:21">
      <c r="T14781" s="159"/>
      <c r="U14781" s="159"/>
    </row>
    <row r="14782" spans="20:21">
      <c r="T14782" s="159"/>
      <c r="U14782" s="159"/>
    </row>
    <row r="14783" spans="20:21">
      <c r="T14783" s="159"/>
      <c r="U14783" s="159"/>
    </row>
    <row r="14784" spans="20:21">
      <c r="T14784" s="159"/>
      <c r="U14784" s="159"/>
    </row>
    <row r="14785" spans="20:21">
      <c r="T14785" s="159"/>
      <c r="U14785" s="159"/>
    </row>
    <row r="14786" spans="20:21">
      <c r="T14786" s="159"/>
      <c r="U14786" s="159"/>
    </row>
    <row r="14787" spans="20:21">
      <c r="T14787" s="159"/>
      <c r="U14787" s="159"/>
    </row>
    <row r="14788" spans="20:21">
      <c r="T14788" s="159"/>
      <c r="U14788" s="159"/>
    </row>
    <row r="14789" spans="20:21">
      <c r="T14789" s="159"/>
      <c r="U14789" s="159"/>
    </row>
    <row r="14790" spans="20:21">
      <c r="T14790" s="159"/>
      <c r="U14790" s="159"/>
    </row>
    <row r="14791" spans="20:21">
      <c r="T14791" s="159"/>
      <c r="U14791" s="159"/>
    </row>
    <row r="14792" spans="20:21">
      <c r="T14792" s="159"/>
      <c r="U14792" s="159"/>
    </row>
    <row r="14793" spans="20:21">
      <c r="T14793" s="159"/>
      <c r="U14793" s="159"/>
    </row>
    <row r="14794" spans="20:21">
      <c r="T14794" s="159"/>
      <c r="U14794" s="159"/>
    </row>
    <row r="14795" spans="20:21">
      <c r="T14795" s="159"/>
      <c r="U14795" s="159"/>
    </row>
    <row r="14796" spans="20:21">
      <c r="T14796" s="159"/>
      <c r="U14796" s="159"/>
    </row>
    <row r="14797" spans="20:21">
      <c r="T14797" s="159"/>
      <c r="U14797" s="159"/>
    </row>
    <row r="14798" spans="20:21">
      <c r="T14798" s="159"/>
      <c r="U14798" s="159"/>
    </row>
    <row r="14799" spans="20:21">
      <c r="T14799" s="159"/>
      <c r="U14799" s="159"/>
    </row>
    <row r="14800" spans="20:21">
      <c r="T14800" s="159"/>
      <c r="U14800" s="159"/>
    </row>
    <row r="14801" spans="20:21">
      <c r="T14801" s="159"/>
      <c r="U14801" s="159"/>
    </row>
    <row r="14802" spans="20:21">
      <c r="T14802" s="159"/>
      <c r="U14802" s="159"/>
    </row>
    <row r="14803" spans="20:21">
      <c r="T14803" s="159"/>
      <c r="U14803" s="159"/>
    </row>
    <row r="14804" spans="20:21">
      <c r="T14804" s="159"/>
      <c r="U14804" s="159"/>
    </row>
    <row r="14805" spans="20:21">
      <c r="T14805" s="159"/>
      <c r="U14805" s="159"/>
    </row>
    <row r="14806" spans="20:21">
      <c r="T14806" s="159"/>
      <c r="U14806" s="159"/>
    </row>
    <row r="14807" spans="20:21">
      <c r="T14807" s="159"/>
      <c r="U14807" s="159"/>
    </row>
    <row r="14808" spans="20:21">
      <c r="T14808" s="159"/>
      <c r="U14808" s="159"/>
    </row>
    <row r="14809" spans="20:21">
      <c r="T14809" s="159"/>
      <c r="U14809" s="159"/>
    </row>
    <row r="14810" spans="20:21">
      <c r="T14810" s="159"/>
      <c r="U14810" s="159"/>
    </row>
    <row r="14811" spans="20:21">
      <c r="T14811" s="159"/>
      <c r="U14811" s="159"/>
    </row>
    <row r="14812" spans="20:21">
      <c r="T14812" s="159"/>
      <c r="U14812" s="159"/>
    </row>
    <row r="14813" spans="20:21">
      <c r="T14813" s="159"/>
      <c r="U14813" s="159"/>
    </row>
    <row r="14814" spans="20:21">
      <c r="T14814" s="159"/>
      <c r="U14814" s="159"/>
    </row>
    <row r="14815" spans="20:21">
      <c r="T14815" s="159"/>
      <c r="U14815" s="159"/>
    </row>
    <row r="14816" spans="20:21">
      <c r="T14816" s="159"/>
      <c r="U14816" s="159"/>
    </row>
    <row r="14817" spans="20:21">
      <c r="T14817" s="159"/>
      <c r="U14817" s="159"/>
    </row>
    <row r="14818" spans="20:21">
      <c r="T14818" s="159"/>
      <c r="U14818" s="159"/>
    </row>
    <row r="14819" spans="20:21">
      <c r="T14819" s="159"/>
      <c r="U14819" s="159"/>
    </row>
    <row r="14820" spans="20:21">
      <c r="T14820" s="159"/>
      <c r="U14820" s="159"/>
    </row>
    <row r="14821" spans="20:21">
      <c r="T14821" s="159"/>
      <c r="U14821" s="159"/>
    </row>
    <row r="14822" spans="20:21">
      <c r="T14822" s="159"/>
      <c r="U14822" s="159"/>
    </row>
    <row r="14823" spans="20:21">
      <c r="T14823" s="159"/>
      <c r="U14823" s="159"/>
    </row>
    <row r="14824" spans="20:21">
      <c r="T14824" s="159"/>
      <c r="U14824" s="159"/>
    </row>
    <row r="14825" spans="20:21">
      <c r="T14825" s="159"/>
      <c r="U14825" s="159"/>
    </row>
    <row r="14826" spans="20:21">
      <c r="T14826" s="159"/>
      <c r="U14826" s="159"/>
    </row>
    <row r="14827" spans="20:21">
      <c r="T14827" s="159"/>
      <c r="U14827" s="159"/>
    </row>
    <row r="14828" spans="20:21">
      <c r="T14828" s="159"/>
      <c r="U14828" s="159"/>
    </row>
    <row r="14829" spans="20:21">
      <c r="T14829" s="159"/>
      <c r="U14829" s="159"/>
    </row>
    <row r="14830" spans="20:21">
      <c r="T14830" s="159"/>
      <c r="U14830" s="159"/>
    </row>
    <row r="14831" spans="20:21">
      <c r="T14831" s="159"/>
      <c r="U14831" s="159"/>
    </row>
    <row r="14832" spans="20:21">
      <c r="T14832" s="159"/>
      <c r="U14832" s="159"/>
    </row>
    <row r="14833" spans="20:21">
      <c r="T14833" s="159"/>
      <c r="U14833" s="159"/>
    </row>
    <row r="14834" spans="20:21">
      <c r="T14834" s="159"/>
      <c r="U14834" s="159"/>
    </row>
    <row r="14835" spans="20:21">
      <c r="T14835" s="159"/>
      <c r="U14835" s="159"/>
    </row>
    <row r="14836" spans="20:21">
      <c r="T14836" s="159"/>
      <c r="U14836" s="159"/>
    </row>
    <row r="14837" spans="20:21">
      <c r="T14837" s="159"/>
      <c r="U14837" s="159"/>
    </row>
    <row r="14838" spans="20:21">
      <c r="T14838" s="159"/>
      <c r="U14838" s="159"/>
    </row>
    <row r="14839" spans="20:21">
      <c r="T14839" s="159"/>
      <c r="U14839" s="159"/>
    </row>
    <row r="14840" spans="20:21">
      <c r="T14840" s="159"/>
      <c r="U14840" s="159"/>
    </row>
    <row r="14841" spans="20:21">
      <c r="T14841" s="159"/>
      <c r="U14841" s="159"/>
    </row>
    <row r="14842" spans="20:21">
      <c r="T14842" s="159"/>
      <c r="U14842" s="159"/>
    </row>
    <row r="14843" spans="20:21">
      <c r="T14843" s="159"/>
      <c r="U14843" s="159"/>
    </row>
    <row r="14844" spans="20:21">
      <c r="T14844" s="159"/>
      <c r="U14844" s="159"/>
    </row>
    <row r="14845" spans="20:21">
      <c r="T14845" s="159"/>
      <c r="U14845" s="159"/>
    </row>
    <row r="14846" spans="20:21">
      <c r="T14846" s="159"/>
      <c r="U14846" s="159"/>
    </row>
    <row r="14847" spans="20:21">
      <c r="T14847" s="159"/>
      <c r="U14847" s="159"/>
    </row>
    <row r="14848" spans="20:21">
      <c r="T14848" s="159"/>
      <c r="U14848" s="159"/>
    </row>
    <row r="14849" spans="20:21">
      <c r="T14849" s="159"/>
      <c r="U14849" s="159"/>
    </row>
    <row r="14850" spans="20:21">
      <c r="T14850" s="159"/>
      <c r="U14850" s="159"/>
    </row>
    <row r="14851" spans="20:21">
      <c r="T14851" s="159"/>
      <c r="U14851" s="159"/>
    </row>
    <row r="14852" spans="20:21">
      <c r="T14852" s="159"/>
      <c r="U14852" s="159"/>
    </row>
    <row r="14853" spans="20:21">
      <c r="T14853" s="159"/>
      <c r="U14853" s="159"/>
    </row>
    <row r="14854" spans="20:21">
      <c r="T14854" s="159"/>
      <c r="U14854" s="159"/>
    </row>
    <row r="14855" spans="20:21">
      <c r="T14855" s="159"/>
      <c r="U14855" s="159"/>
    </row>
    <row r="14856" spans="20:21">
      <c r="T14856" s="159"/>
      <c r="U14856" s="159"/>
    </row>
    <row r="14857" spans="20:21">
      <c r="T14857" s="159"/>
      <c r="U14857" s="159"/>
    </row>
    <row r="14858" spans="20:21">
      <c r="T14858" s="159"/>
      <c r="U14858" s="159"/>
    </row>
    <row r="14859" spans="20:21">
      <c r="T14859" s="159"/>
      <c r="U14859" s="159"/>
    </row>
    <row r="14860" spans="20:21">
      <c r="T14860" s="159"/>
      <c r="U14860" s="159"/>
    </row>
    <row r="14861" spans="20:21">
      <c r="T14861" s="159"/>
      <c r="U14861" s="159"/>
    </row>
    <row r="14862" spans="20:21">
      <c r="T14862" s="159"/>
      <c r="U14862" s="159"/>
    </row>
    <row r="14863" spans="20:21">
      <c r="T14863" s="159"/>
      <c r="U14863" s="159"/>
    </row>
    <row r="14864" spans="20:21">
      <c r="T14864" s="159"/>
      <c r="U14864" s="159"/>
    </row>
    <row r="14865" spans="20:21">
      <c r="T14865" s="159"/>
      <c r="U14865" s="159"/>
    </row>
    <row r="14866" spans="20:21">
      <c r="T14866" s="159"/>
      <c r="U14866" s="159"/>
    </row>
    <row r="14867" spans="20:21">
      <c r="T14867" s="159"/>
      <c r="U14867" s="159"/>
    </row>
    <row r="14868" spans="20:21">
      <c r="T14868" s="159"/>
      <c r="U14868" s="159"/>
    </row>
    <row r="14869" spans="20:21">
      <c r="T14869" s="159"/>
      <c r="U14869" s="159"/>
    </row>
    <row r="14870" spans="20:21">
      <c r="T14870" s="159"/>
      <c r="U14870" s="159"/>
    </row>
    <row r="14871" spans="20:21">
      <c r="T14871" s="159"/>
      <c r="U14871" s="159"/>
    </row>
    <row r="14872" spans="20:21">
      <c r="T14872" s="159"/>
      <c r="U14872" s="159"/>
    </row>
    <row r="14873" spans="20:21">
      <c r="T14873" s="159"/>
      <c r="U14873" s="159"/>
    </row>
    <row r="14874" spans="20:21">
      <c r="T14874" s="159"/>
      <c r="U14874" s="159"/>
    </row>
    <row r="14875" spans="20:21">
      <c r="T14875" s="159"/>
      <c r="U14875" s="159"/>
    </row>
    <row r="14876" spans="20:21">
      <c r="T14876" s="159"/>
      <c r="U14876" s="159"/>
    </row>
    <row r="14877" spans="20:21">
      <c r="T14877" s="159"/>
      <c r="U14877" s="159"/>
    </row>
    <row r="14878" spans="20:21">
      <c r="T14878" s="159"/>
      <c r="U14878" s="159"/>
    </row>
    <row r="14879" spans="20:21">
      <c r="T14879" s="159"/>
      <c r="U14879" s="159"/>
    </row>
    <row r="14880" spans="20:21">
      <c r="T14880" s="159"/>
      <c r="U14880" s="159"/>
    </row>
    <row r="14881" spans="20:21">
      <c r="T14881" s="159"/>
      <c r="U14881" s="159"/>
    </row>
    <row r="14882" spans="20:21">
      <c r="T14882" s="159"/>
      <c r="U14882" s="159"/>
    </row>
    <row r="14883" spans="20:21">
      <c r="T14883" s="159"/>
      <c r="U14883" s="159"/>
    </row>
    <row r="14884" spans="20:21">
      <c r="T14884" s="159"/>
      <c r="U14884" s="159"/>
    </row>
    <row r="14885" spans="20:21">
      <c r="T14885" s="159"/>
      <c r="U14885" s="159"/>
    </row>
    <row r="14886" spans="20:21">
      <c r="T14886" s="159"/>
      <c r="U14886" s="159"/>
    </row>
    <row r="14887" spans="20:21">
      <c r="T14887" s="159"/>
      <c r="U14887" s="159"/>
    </row>
    <row r="14888" spans="20:21">
      <c r="T14888" s="159"/>
      <c r="U14888" s="159"/>
    </row>
    <row r="14889" spans="20:21">
      <c r="T14889" s="159"/>
      <c r="U14889" s="159"/>
    </row>
    <row r="14890" spans="20:21">
      <c r="T14890" s="159"/>
      <c r="U14890" s="159"/>
    </row>
    <row r="14891" spans="20:21">
      <c r="T14891" s="159"/>
      <c r="U14891" s="159"/>
    </row>
    <row r="14892" spans="20:21">
      <c r="T14892" s="159"/>
      <c r="U14892" s="159"/>
    </row>
    <row r="14893" spans="20:21">
      <c r="T14893" s="159"/>
      <c r="U14893" s="159"/>
    </row>
    <row r="14894" spans="20:21">
      <c r="T14894" s="159"/>
      <c r="U14894" s="159"/>
    </row>
    <row r="14895" spans="20:21">
      <c r="T14895" s="159"/>
      <c r="U14895" s="159"/>
    </row>
    <row r="14896" spans="20:21">
      <c r="T14896" s="159"/>
      <c r="U14896" s="159"/>
    </row>
    <row r="14897" spans="20:21">
      <c r="T14897" s="159"/>
      <c r="U14897" s="159"/>
    </row>
    <row r="14898" spans="20:21">
      <c r="T14898" s="159"/>
      <c r="U14898" s="159"/>
    </row>
    <row r="14899" spans="20:21">
      <c r="T14899" s="159"/>
      <c r="U14899" s="159"/>
    </row>
    <row r="14900" spans="20:21">
      <c r="T14900" s="159"/>
      <c r="U14900" s="159"/>
    </row>
    <row r="14901" spans="20:21">
      <c r="T14901" s="159"/>
      <c r="U14901" s="159"/>
    </row>
    <row r="14902" spans="20:21">
      <c r="T14902" s="159"/>
      <c r="U14902" s="159"/>
    </row>
    <row r="14903" spans="20:21">
      <c r="T14903" s="159"/>
      <c r="U14903" s="159"/>
    </row>
    <row r="14904" spans="20:21">
      <c r="T14904" s="159"/>
      <c r="U14904" s="159"/>
    </row>
    <row r="14905" spans="20:21">
      <c r="T14905" s="159"/>
      <c r="U14905" s="159"/>
    </row>
    <row r="14906" spans="20:21">
      <c r="T14906" s="159"/>
      <c r="U14906" s="159"/>
    </row>
    <row r="14907" spans="20:21">
      <c r="T14907" s="159"/>
      <c r="U14907" s="159"/>
    </row>
    <row r="14908" spans="20:21">
      <c r="T14908" s="159"/>
      <c r="U14908" s="159"/>
    </row>
    <row r="14909" spans="20:21">
      <c r="T14909" s="159"/>
      <c r="U14909" s="159"/>
    </row>
    <row r="14910" spans="20:21">
      <c r="T14910" s="159"/>
      <c r="U14910" s="159"/>
    </row>
    <row r="14911" spans="20:21">
      <c r="T14911" s="159"/>
      <c r="U14911" s="159"/>
    </row>
    <row r="14912" spans="20:21">
      <c r="T14912" s="159"/>
      <c r="U14912" s="159"/>
    </row>
    <row r="14913" spans="20:21">
      <c r="T14913" s="159"/>
      <c r="U14913" s="159"/>
    </row>
    <row r="14914" spans="20:21">
      <c r="T14914" s="159"/>
      <c r="U14914" s="159"/>
    </row>
    <row r="14915" spans="20:21">
      <c r="T14915" s="159"/>
      <c r="U14915" s="159"/>
    </row>
    <row r="14916" spans="20:21">
      <c r="T14916" s="159"/>
      <c r="U14916" s="159"/>
    </row>
    <row r="14917" spans="20:21">
      <c r="T14917" s="159"/>
      <c r="U14917" s="159"/>
    </row>
    <row r="14918" spans="20:21">
      <c r="T14918" s="159"/>
      <c r="U14918" s="159"/>
    </row>
    <row r="14919" spans="20:21">
      <c r="T14919" s="159"/>
      <c r="U14919" s="159"/>
    </row>
    <row r="14920" spans="20:21">
      <c r="T14920" s="159"/>
      <c r="U14920" s="159"/>
    </row>
    <row r="14921" spans="20:21">
      <c r="T14921" s="159"/>
      <c r="U14921" s="159"/>
    </row>
    <row r="14922" spans="20:21">
      <c r="T14922" s="159"/>
      <c r="U14922" s="159"/>
    </row>
    <row r="14923" spans="20:21">
      <c r="T14923" s="159"/>
      <c r="U14923" s="159"/>
    </row>
    <row r="14924" spans="20:21">
      <c r="T14924" s="159"/>
      <c r="U14924" s="159"/>
    </row>
    <row r="14925" spans="20:21">
      <c r="T14925" s="159"/>
      <c r="U14925" s="159"/>
    </row>
    <row r="14926" spans="20:21">
      <c r="T14926" s="159"/>
      <c r="U14926" s="159"/>
    </row>
    <row r="14927" spans="20:21">
      <c r="T14927" s="159"/>
      <c r="U14927" s="159"/>
    </row>
    <row r="14928" spans="20:21">
      <c r="T14928" s="159"/>
      <c r="U14928" s="159"/>
    </row>
    <row r="14929" spans="20:21">
      <c r="T14929" s="159"/>
      <c r="U14929" s="159"/>
    </row>
    <row r="14930" spans="20:21">
      <c r="T14930" s="159"/>
      <c r="U14930" s="159"/>
    </row>
    <row r="14931" spans="20:21">
      <c r="T14931" s="159"/>
      <c r="U14931" s="159"/>
    </row>
    <row r="14932" spans="20:21">
      <c r="T14932" s="159"/>
      <c r="U14932" s="159"/>
    </row>
    <row r="14933" spans="20:21">
      <c r="T14933" s="159"/>
      <c r="U14933" s="159"/>
    </row>
    <row r="14934" spans="20:21">
      <c r="T14934" s="159"/>
      <c r="U14934" s="159"/>
    </row>
    <row r="14935" spans="20:21">
      <c r="T14935" s="159"/>
      <c r="U14935" s="159"/>
    </row>
    <row r="14936" spans="20:21">
      <c r="T14936" s="159"/>
      <c r="U14936" s="159"/>
    </row>
    <row r="14937" spans="20:21">
      <c r="T14937" s="159"/>
      <c r="U14937" s="159"/>
    </row>
    <row r="14938" spans="20:21">
      <c r="T14938" s="159"/>
      <c r="U14938" s="159"/>
    </row>
    <row r="14939" spans="20:21">
      <c r="T14939" s="159"/>
      <c r="U14939" s="159"/>
    </row>
    <row r="14940" spans="20:21">
      <c r="T14940" s="159"/>
      <c r="U14940" s="159"/>
    </row>
    <row r="14941" spans="20:21">
      <c r="T14941" s="159"/>
      <c r="U14941" s="159"/>
    </row>
    <row r="14942" spans="20:21">
      <c r="T14942" s="159"/>
      <c r="U14942" s="159"/>
    </row>
    <row r="14943" spans="20:21">
      <c r="T14943" s="159"/>
      <c r="U14943" s="159"/>
    </row>
    <row r="14944" spans="20:21">
      <c r="T14944" s="159"/>
      <c r="U14944" s="159"/>
    </row>
    <row r="14945" spans="20:21">
      <c r="T14945" s="159"/>
      <c r="U14945" s="159"/>
    </row>
    <row r="14946" spans="20:21">
      <c r="T14946" s="159"/>
      <c r="U14946" s="159"/>
    </row>
    <row r="14947" spans="20:21">
      <c r="T14947" s="159"/>
      <c r="U14947" s="159"/>
    </row>
    <row r="14948" spans="20:21">
      <c r="T14948" s="159"/>
      <c r="U14948" s="159"/>
    </row>
    <row r="14949" spans="20:21">
      <c r="T14949" s="159"/>
      <c r="U14949" s="159"/>
    </row>
    <row r="14950" spans="20:21">
      <c r="T14950" s="159"/>
      <c r="U14950" s="159"/>
    </row>
    <row r="14951" spans="20:21">
      <c r="T14951" s="159"/>
      <c r="U14951" s="159"/>
    </row>
    <row r="14952" spans="20:21">
      <c r="T14952" s="159"/>
      <c r="U14952" s="159"/>
    </row>
    <row r="14953" spans="20:21">
      <c r="T14953" s="159"/>
      <c r="U14953" s="159"/>
    </row>
    <row r="14954" spans="20:21">
      <c r="T14954" s="159"/>
      <c r="U14954" s="159"/>
    </row>
    <row r="14955" spans="20:21">
      <c r="T14955" s="159"/>
      <c r="U14955" s="159"/>
    </row>
    <row r="14956" spans="20:21">
      <c r="T14956" s="159"/>
      <c r="U14956" s="159"/>
    </row>
    <row r="14957" spans="20:21">
      <c r="T14957" s="159"/>
      <c r="U14957" s="159"/>
    </row>
    <row r="14958" spans="20:21">
      <c r="T14958" s="159"/>
      <c r="U14958" s="159"/>
    </row>
    <row r="14959" spans="20:21">
      <c r="T14959" s="159"/>
      <c r="U14959" s="159"/>
    </row>
    <row r="14960" spans="20:21">
      <c r="T14960" s="159"/>
      <c r="U14960" s="159"/>
    </row>
    <row r="14961" spans="20:21">
      <c r="T14961" s="159"/>
      <c r="U14961" s="159"/>
    </row>
    <row r="14962" spans="20:21">
      <c r="T14962" s="159"/>
      <c r="U14962" s="159"/>
    </row>
    <row r="14963" spans="20:21">
      <c r="T14963" s="159"/>
      <c r="U14963" s="159"/>
    </row>
    <row r="14964" spans="20:21">
      <c r="T14964" s="159"/>
      <c r="U14964" s="159"/>
    </row>
    <row r="14965" spans="20:21">
      <c r="T14965" s="159"/>
      <c r="U14965" s="159"/>
    </row>
    <row r="14966" spans="20:21">
      <c r="T14966" s="159"/>
      <c r="U14966" s="159"/>
    </row>
    <row r="14967" spans="20:21">
      <c r="T14967" s="159"/>
      <c r="U14967" s="159"/>
    </row>
    <row r="14968" spans="20:21">
      <c r="T14968" s="159"/>
      <c r="U14968" s="159"/>
    </row>
    <row r="14969" spans="20:21">
      <c r="T14969" s="159"/>
      <c r="U14969" s="159"/>
    </row>
    <row r="14970" spans="20:21">
      <c r="T14970" s="159"/>
      <c r="U14970" s="159"/>
    </row>
    <row r="14971" spans="20:21">
      <c r="T14971" s="159"/>
      <c r="U14971" s="159"/>
    </row>
    <row r="14972" spans="20:21">
      <c r="T14972" s="159"/>
      <c r="U14972" s="159"/>
    </row>
    <row r="14973" spans="20:21">
      <c r="T14973" s="159"/>
      <c r="U14973" s="159"/>
    </row>
    <row r="14974" spans="20:21">
      <c r="T14974" s="159"/>
      <c r="U14974" s="159"/>
    </row>
    <row r="14975" spans="20:21">
      <c r="T14975" s="159"/>
      <c r="U14975" s="159"/>
    </row>
    <row r="14976" spans="20:21">
      <c r="T14976" s="159"/>
      <c r="U14976" s="159"/>
    </row>
    <row r="14977" spans="20:21">
      <c r="T14977" s="159"/>
      <c r="U14977" s="159"/>
    </row>
    <row r="14978" spans="20:21">
      <c r="T14978" s="159"/>
      <c r="U14978" s="159"/>
    </row>
    <row r="14979" spans="20:21">
      <c r="T14979" s="159"/>
      <c r="U14979" s="159"/>
    </row>
    <row r="14980" spans="20:21">
      <c r="T14980" s="159"/>
      <c r="U14980" s="159"/>
    </row>
    <row r="14981" spans="20:21">
      <c r="T14981" s="159"/>
      <c r="U14981" s="159"/>
    </row>
    <row r="14982" spans="20:21">
      <c r="T14982" s="159"/>
      <c r="U14982" s="159"/>
    </row>
    <row r="14983" spans="20:21">
      <c r="T14983" s="159"/>
      <c r="U14983" s="159"/>
    </row>
    <row r="14984" spans="20:21">
      <c r="T14984" s="159"/>
      <c r="U14984" s="159"/>
    </row>
    <row r="14985" spans="20:21">
      <c r="T14985" s="159"/>
      <c r="U14985" s="159"/>
    </row>
    <row r="14986" spans="20:21">
      <c r="T14986" s="159"/>
      <c r="U14986" s="159"/>
    </row>
    <row r="14987" spans="20:21">
      <c r="T14987" s="159"/>
      <c r="U14987" s="159"/>
    </row>
    <row r="14988" spans="20:21">
      <c r="T14988" s="159"/>
      <c r="U14988" s="159"/>
    </row>
    <row r="14989" spans="20:21">
      <c r="T14989" s="159"/>
      <c r="U14989" s="159"/>
    </row>
    <row r="14990" spans="20:21">
      <c r="T14990" s="159"/>
      <c r="U14990" s="159"/>
    </row>
    <row r="14991" spans="20:21">
      <c r="T14991" s="159"/>
      <c r="U14991" s="159"/>
    </row>
    <row r="14992" spans="20:21">
      <c r="T14992" s="159"/>
      <c r="U14992" s="159"/>
    </row>
    <row r="14993" spans="20:21">
      <c r="T14993" s="159"/>
      <c r="U14993" s="159"/>
    </row>
    <row r="14994" spans="20:21">
      <c r="T14994" s="159"/>
      <c r="U14994" s="159"/>
    </row>
    <row r="14995" spans="20:21">
      <c r="T14995" s="159"/>
      <c r="U14995" s="159"/>
    </row>
    <row r="14996" spans="20:21">
      <c r="T14996" s="159"/>
      <c r="U14996" s="159"/>
    </row>
    <row r="14997" spans="20:21">
      <c r="T14997" s="159"/>
      <c r="U14997" s="159"/>
    </row>
    <row r="14998" spans="20:21">
      <c r="T14998" s="159"/>
      <c r="U14998" s="159"/>
    </row>
    <row r="14999" spans="20:21">
      <c r="T14999" s="159"/>
      <c r="U14999" s="159"/>
    </row>
    <row r="15000" spans="20:21">
      <c r="T15000" s="159"/>
      <c r="U15000" s="159"/>
    </row>
    <row r="15001" spans="20:21">
      <c r="T15001" s="159"/>
      <c r="U15001" s="159"/>
    </row>
    <row r="15002" spans="20:21">
      <c r="T15002" s="159"/>
      <c r="U15002" s="159"/>
    </row>
    <row r="15003" spans="20:21">
      <c r="T15003" s="159"/>
      <c r="U15003" s="159"/>
    </row>
    <row r="15004" spans="20:21">
      <c r="T15004" s="159"/>
      <c r="U15004" s="159"/>
    </row>
    <row r="15005" spans="20:21">
      <c r="T15005" s="159"/>
      <c r="U15005" s="159"/>
    </row>
    <row r="15006" spans="20:21">
      <c r="T15006" s="159"/>
      <c r="U15006" s="159"/>
    </row>
    <row r="15007" spans="20:21">
      <c r="T15007" s="159"/>
      <c r="U15007" s="159"/>
    </row>
    <row r="15008" spans="20:21">
      <c r="T15008" s="159"/>
      <c r="U15008" s="159"/>
    </row>
    <row r="15009" spans="20:21">
      <c r="T15009" s="159"/>
      <c r="U15009" s="159"/>
    </row>
    <row r="15010" spans="20:21">
      <c r="T15010" s="159"/>
      <c r="U15010" s="159"/>
    </row>
    <row r="15011" spans="20:21">
      <c r="T15011" s="159"/>
      <c r="U15011" s="159"/>
    </row>
    <row r="15012" spans="20:21">
      <c r="T15012" s="159"/>
      <c r="U15012" s="159"/>
    </row>
    <row r="15013" spans="20:21">
      <c r="T15013" s="159"/>
      <c r="U15013" s="159"/>
    </row>
    <row r="15014" spans="20:21">
      <c r="T15014" s="159"/>
      <c r="U15014" s="159"/>
    </row>
    <row r="15015" spans="20:21">
      <c r="T15015" s="159"/>
      <c r="U15015" s="159"/>
    </row>
    <row r="15016" spans="20:21">
      <c r="T15016" s="159"/>
      <c r="U15016" s="159"/>
    </row>
    <row r="15017" spans="20:21">
      <c r="T15017" s="159"/>
      <c r="U15017" s="159"/>
    </row>
    <row r="15018" spans="20:21">
      <c r="T15018" s="159"/>
      <c r="U15018" s="159"/>
    </row>
    <row r="15019" spans="20:21">
      <c r="T15019" s="159"/>
      <c r="U15019" s="159"/>
    </row>
    <row r="15020" spans="20:21">
      <c r="T15020" s="159"/>
      <c r="U15020" s="159"/>
    </row>
    <row r="15021" spans="20:21">
      <c r="T15021" s="159"/>
      <c r="U15021" s="159"/>
    </row>
    <row r="15022" spans="20:21">
      <c r="T15022" s="159"/>
      <c r="U15022" s="159"/>
    </row>
    <row r="15023" spans="20:21">
      <c r="T15023" s="159"/>
      <c r="U15023" s="159"/>
    </row>
    <row r="15024" spans="20:21">
      <c r="T15024" s="159"/>
      <c r="U15024" s="159"/>
    </row>
    <row r="15025" spans="20:21">
      <c r="T15025" s="159"/>
      <c r="U15025" s="159"/>
    </row>
    <row r="15026" spans="20:21">
      <c r="T15026" s="159"/>
      <c r="U15026" s="159"/>
    </row>
    <row r="15027" spans="20:21">
      <c r="T15027" s="159"/>
      <c r="U15027" s="159"/>
    </row>
    <row r="15028" spans="20:21">
      <c r="T15028" s="159"/>
      <c r="U15028" s="159"/>
    </row>
    <row r="15029" spans="20:21">
      <c r="T15029" s="159"/>
      <c r="U15029" s="159"/>
    </row>
    <row r="15030" spans="20:21">
      <c r="T15030" s="159"/>
      <c r="U15030" s="159"/>
    </row>
    <row r="15031" spans="20:21">
      <c r="T15031" s="159"/>
      <c r="U15031" s="159"/>
    </row>
    <row r="15032" spans="20:21">
      <c r="T15032" s="159"/>
      <c r="U15032" s="159"/>
    </row>
    <row r="15033" spans="20:21">
      <c r="T15033" s="159"/>
      <c r="U15033" s="159"/>
    </row>
    <row r="15034" spans="20:21">
      <c r="T15034" s="159"/>
      <c r="U15034" s="159"/>
    </row>
    <row r="15035" spans="20:21">
      <c r="T15035" s="159"/>
      <c r="U15035" s="159"/>
    </row>
    <row r="15036" spans="20:21">
      <c r="T15036" s="159"/>
      <c r="U15036" s="159"/>
    </row>
    <row r="15037" spans="20:21">
      <c r="T15037" s="159"/>
      <c r="U15037" s="159"/>
    </row>
    <row r="15038" spans="20:21">
      <c r="T15038" s="159"/>
      <c r="U15038" s="159"/>
    </row>
    <row r="15039" spans="20:21">
      <c r="T15039" s="159"/>
      <c r="U15039" s="159"/>
    </row>
    <row r="15040" spans="20:21">
      <c r="T15040" s="159"/>
      <c r="U15040" s="159"/>
    </row>
    <row r="15041" spans="20:21">
      <c r="T15041" s="159"/>
      <c r="U15041" s="159"/>
    </row>
    <row r="15042" spans="20:21">
      <c r="T15042" s="159"/>
      <c r="U15042" s="159"/>
    </row>
    <row r="15043" spans="20:21">
      <c r="T15043" s="159"/>
      <c r="U15043" s="159"/>
    </row>
    <row r="15044" spans="20:21">
      <c r="T15044" s="159"/>
      <c r="U15044" s="159"/>
    </row>
    <row r="15045" spans="20:21">
      <c r="T15045" s="159"/>
      <c r="U15045" s="159"/>
    </row>
    <row r="15046" spans="20:21">
      <c r="T15046" s="159"/>
      <c r="U15046" s="159"/>
    </row>
    <row r="15047" spans="20:21">
      <c r="T15047" s="159"/>
      <c r="U15047" s="159"/>
    </row>
    <row r="15048" spans="20:21">
      <c r="T15048" s="159"/>
      <c r="U15048" s="159"/>
    </row>
    <row r="15049" spans="20:21">
      <c r="T15049" s="159"/>
      <c r="U15049" s="159"/>
    </row>
    <row r="15050" spans="20:21">
      <c r="T15050" s="159"/>
      <c r="U15050" s="159"/>
    </row>
    <row r="15051" spans="20:21">
      <c r="T15051" s="159"/>
      <c r="U15051" s="159"/>
    </row>
    <row r="15052" spans="20:21">
      <c r="T15052" s="159"/>
      <c r="U15052" s="159"/>
    </row>
    <row r="15053" spans="20:21">
      <c r="T15053" s="159"/>
      <c r="U15053" s="159"/>
    </row>
    <row r="15054" spans="20:21">
      <c r="T15054" s="159"/>
      <c r="U15054" s="159"/>
    </row>
    <row r="15055" spans="20:21">
      <c r="T15055" s="159"/>
      <c r="U15055" s="159"/>
    </row>
    <row r="15056" spans="20:21">
      <c r="T15056" s="159"/>
      <c r="U15056" s="159"/>
    </row>
    <row r="15057" spans="20:21">
      <c r="T15057" s="159"/>
      <c r="U15057" s="159"/>
    </row>
    <row r="15058" spans="20:21">
      <c r="T15058" s="159"/>
      <c r="U15058" s="159"/>
    </row>
    <row r="15059" spans="20:21">
      <c r="T15059" s="159"/>
      <c r="U15059" s="159"/>
    </row>
    <row r="15060" spans="20:21">
      <c r="T15060" s="159"/>
      <c r="U15060" s="159"/>
    </row>
    <row r="15061" spans="20:21">
      <c r="T15061" s="159"/>
      <c r="U15061" s="159"/>
    </row>
    <row r="15062" spans="20:21">
      <c r="T15062" s="159"/>
      <c r="U15062" s="159"/>
    </row>
    <row r="15063" spans="20:21">
      <c r="T15063" s="159"/>
      <c r="U15063" s="159"/>
    </row>
    <row r="15064" spans="20:21">
      <c r="T15064" s="159"/>
      <c r="U15064" s="159"/>
    </row>
    <row r="15065" spans="20:21">
      <c r="T15065" s="159"/>
      <c r="U15065" s="159"/>
    </row>
    <row r="15066" spans="20:21">
      <c r="T15066" s="159"/>
      <c r="U15066" s="159"/>
    </row>
    <row r="15067" spans="20:21">
      <c r="T15067" s="159"/>
      <c r="U15067" s="159"/>
    </row>
    <row r="15068" spans="20:21">
      <c r="T15068" s="159"/>
      <c r="U15068" s="159"/>
    </row>
    <row r="15069" spans="20:21">
      <c r="T15069" s="159"/>
      <c r="U15069" s="159"/>
    </row>
    <row r="15070" spans="20:21">
      <c r="T15070" s="159"/>
      <c r="U15070" s="159"/>
    </row>
    <row r="15071" spans="20:21">
      <c r="T15071" s="159"/>
      <c r="U15071" s="159"/>
    </row>
    <row r="15072" spans="20:21">
      <c r="T15072" s="159"/>
      <c r="U15072" s="159"/>
    </row>
    <row r="15073" spans="20:21">
      <c r="T15073" s="159"/>
      <c r="U15073" s="159"/>
    </row>
    <row r="15074" spans="20:21">
      <c r="T15074" s="159"/>
      <c r="U15074" s="159"/>
    </row>
    <row r="15075" spans="20:21">
      <c r="T15075" s="159"/>
      <c r="U15075" s="159"/>
    </row>
    <row r="15076" spans="20:21">
      <c r="T15076" s="159"/>
      <c r="U15076" s="159"/>
    </row>
    <row r="15077" spans="20:21">
      <c r="T15077" s="159"/>
      <c r="U15077" s="159"/>
    </row>
    <row r="15078" spans="20:21">
      <c r="T15078" s="159"/>
      <c r="U15078" s="159"/>
    </row>
    <row r="15079" spans="20:21">
      <c r="T15079" s="159"/>
      <c r="U15079" s="159"/>
    </row>
    <row r="15080" spans="20:21">
      <c r="T15080" s="159"/>
      <c r="U15080" s="159"/>
    </row>
    <row r="15081" spans="20:21">
      <c r="T15081" s="159"/>
      <c r="U15081" s="159"/>
    </row>
    <row r="15082" spans="20:21">
      <c r="T15082" s="159"/>
      <c r="U15082" s="159"/>
    </row>
    <row r="15083" spans="20:21">
      <c r="T15083" s="159"/>
      <c r="U15083" s="159"/>
    </row>
    <row r="15084" spans="20:21">
      <c r="T15084" s="159"/>
      <c r="U15084" s="159"/>
    </row>
    <row r="15085" spans="20:21">
      <c r="T15085" s="159"/>
      <c r="U15085" s="159"/>
    </row>
    <row r="15086" spans="20:21">
      <c r="T15086" s="159"/>
      <c r="U15086" s="159"/>
    </row>
    <row r="15087" spans="20:21">
      <c r="T15087" s="159"/>
      <c r="U15087" s="159"/>
    </row>
    <row r="15088" spans="20:21">
      <c r="T15088" s="159"/>
      <c r="U15088" s="159"/>
    </row>
    <row r="15089" spans="20:21">
      <c r="T15089" s="159"/>
      <c r="U15089" s="159"/>
    </row>
    <row r="15090" spans="20:21">
      <c r="T15090" s="159"/>
      <c r="U15090" s="159"/>
    </row>
    <row r="15091" spans="20:21">
      <c r="T15091" s="159"/>
      <c r="U15091" s="159"/>
    </row>
    <row r="15092" spans="20:21">
      <c r="T15092" s="159"/>
      <c r="U15092" s="159"/>
    </row>
    <row r="15093" spans="20:21">
      <c r="T15093" s="159"/>
      <c r="U15093" s="159"/>
    </row>
    <row r="15094" spans="20:21">
      <c r="T15094" s="159"/>
      <c r="U15094" s="159"/>
    </row>
    <row r="15095" spans="20:21">
      <c r="T15095" s="159"/>
      <c r="U15095" s="159"/>
    </row>
    <row r="15096" spans="20:21">
      <c r="T15096" s="159"/>
      <c r="U15096" s="159"/>
    </row>
    <row r="15097" spans="20:21">
      <c r="T15097" s="159"/>
      <c r="U15097" s="159"/>
    </row>
    <row r="15098" spans="20:21">
      <c r="T15098" s="159"/>
      <c r="U15098" s="159"/>
    </row>
    <row r="15099" spans="20:21">
      <c r="T15099" s="159"/>
      <c r="U15099" s="159"/>
    </row>
    <row r="15100" spans="20:21">
      <c r="T15100" s="159"/>
      <c r="U15100" s="159"/>
    </row>
    <row r="15101" spans="20:21">
      <c r="T15101" s="159"/>
      <c r="U15101" s="159"/>
    </row>
    <row r="15102" spans="20:21">
      <c r="T15102" s="159"/>
      <c r="U15102" s="159"/>
    </row>
    <row r="15103" spans="20:21">
      <c r="T15103" s="159"/>
      <c r="U15103" s="159"/>
    </row>
    <row r="15104" spans="20:21">
      <c r="T15104" s="159"/>
      <c r="U15104" s="159"/>
    </row>
    <row r="15105" spans="20:21">
      <c r="T15105" s="159"/>
      <c r="U15105" s="159"/>
    </row>
    <row r="15106" spans="20:21">
      <c r="T15106" s="159"/>
      <c r="U15106" s="159"/>
    </row>
    <row r="15107" spans="20:21">
      <c r="T15107" s="159"/>
      <c r="U15107" s="159"/>
    </row>
    <row r="15108" spans="20:21">
      <c r="T15108" s="159"/>
      <c r="U15108" s="159"/>
    </row>
    <row r="15109" spans="20:21">
      <c r="T15109" s="159"/>
      <c r="U15109" s="159"/>
    </row>
    <row r="15110" spans="20:21">
      <c r="T15110" s="159"/>
      <c r="U15110" s="159"/>
    </row>
    <row r="15111" spans="20:21">
      <c r="T15111" s="159"/>
      <c r="U15111" s="159"/>
    </row>
    <row r="15112" spans="20:21">
      <c r="T15112" s="159"/>
      <c r="U15112" s="159"/>
    </row>
    <row r="15113" spans="20:21">
      <c r="T15113" s="159"/>
      <c r="U15113" s="159"/>
    </row>
    <row r="15114" spans="20:21">
      <c r="T15114" s="159"/>
      <c r="U15114" s="159"/>
    </row>
    <row r="15115" spans="20:21">
      <c r="T15115" s="159"/>
      <c r="U15115" s="159"/>
    </row>
    <row r="15116" spans="20:21">
      <c r="T15116" s="159"/>
      <c r="U15116" s="159"/>
    </row>
    <row r="15117" spans="20:21">
      <c r="T15117" s="159"/>
      <c r="U15117" s="159"/>
    </row>
    <row r="15118" spans="20:21">
      <c r="T15118" s="159"/>
      <c r="U15118" s="159"/>
    </row>
    <row r="15119" spans="20:21">
      <c r="T15119" s="159"/>
      <c r="U15119" s="159"/>
    </row>
    <row r="15120" spans="20:21">
      <c r="T15120" s="159"/>
      <c r="U15120" s="159"/>
    </row>
    <row r="15121" spans="20:21">
      <c r="T15121" s="159"/>
      <c r="U15121" s="159"/>
    </row>
    <row r="15122" spans="20:21">
      <c r="T15122" s="159"/>
      <c r="U15122" s="159"/>
    </row>
    <row r="15123" spans="20:21">
      <c r="T15123" s="159"/>
      <c r="U15123" s="159"/>
    </row>
    <row r="15124" spans="20:21">
      <c r="T15124" s="159"/>
      <c r="U15124" s="159"/>
    </row>
    <row r="15125" spans="20:21">
      <c r="T15125" s="159"/>
      <c r="U15125" s="159"/>
    </row>
    <row r="15126" spans="20:21">
      <c r="T15126" s="159"/>
      <c r="U15126" s="159"/>
    </row>
    <row r="15127" spans="20:21">
      <c r="T15127" s="159"/>
      <c r="U15127" s="159"/>
    </row>
    <row r="15128" spans="20:21">
      <c r="T15128" s="159"/>
      <c r="U15128" s="159"/>
    </row>
    <row r="15129" spans="20:21">
      <c r="T15129" s="159"/>
      <c r="U15129" s="159"/>
    </row>
    <row r="15130" spans="20:21">
      <c r="T15130" s="159"/>
      <c r="U15130" s="159"/>
    </row>
    <row r="15131" spans="20:21">
      <c r="T15131" s="159"/>
      <c r="U15131" s="159"/>
    </row>
    <row r="15132" spans="20:21">
      <c r="T15132" s="159"/>
      <c r="U15132" s="159"/>
    </row>
    <row r="15133" spans="20:21">
      <c r="T15133" s="159"/>
      <c r="U15133" s="159"/>
    </row>
    <row r="15134" spans="20:21">
      <c r="T15134" s="159"/>
      <c r="U15134" s="159"/>
    </row>
    <row r="15135" spans="20:21">
      <c r="T15135" s="159"/>
      <c r="U15135" s="159"/>
    </row>
    <row r="15136" spans="20:21">
      <c r="T15136" s="159"/>
      <c r="U15136" s="159"/>
    </row>
    <row r="15137" spans="20:21">
      <c r="T15137" s="159"/>
      <c r="U15137" s="159"/>
    </row>
    <row r="15138" spans="20:21">
      <c r="T15138" s="159"/>
      <c r="U15138" s="159"/>
    </row>
    <row r="15139" spans="20:21">
      <c r="T15139" s="159"/>
      <c r="U15139" s="159"/>
    </row>
    <row r="15140" spans="20:21">
      <c r="T15140" s="159"/>
      <c r="U15140" s="159"/>
    </row>
    <row r="15141" spans="20:21">
      <c r="T15141" s="159"/>
      <c r="U15141" s="159"/>
    </row>
    <row r="15142" spans="20:21">
      <c r="T15142" s="159"/>
      <c r="U15142" s="159"/>
    </row>
    <row r="15143" spans="20:21">
      <c r="T15143" s="159"/>
      <c r="U15143" s="159"/>
    </row>
    <row r="15144" spans="20:21">
      <c r="T15144" s="159"/>
      <c r="U15144" s="159"/>
    </row>
    <row r="15145" spans="20:21">
      <c r="T15145" s="159"/>
      <c r="U15145" s="159"/>
    </row>
    <row r="15146" spans="20:21">
      <c r="T15146" s="159"/>
      <c r="U15146" s="159"/>
    </row>
    <row r="15147" spans="20:21">
      <c r="T15147" s="159"/>
      <c r="U15147" s="159"/>
    </row>
    <row r="15148" spans="20:21">
      <c r="T15148" s="159"/>
      <c r="U15148" s="159"/>
    </row>
    <row r="15149" spans="20:21">
      <c r="T15149" s="159"/>
      <c r="U15149" s="159"/>
    </row>
    <row r="15150" spans="20:21">
      <c r="T15150" s="159"/>
      <c r="U15150" s="159"/>
    </row>
    <row r="15151" spans="20:21">
      <c r="T15151" s="159"/>
      <c r="U15151" s="159"/>
    </row>
    <row r="15152" spans="20:21">
      <c r="T15152" s="159"/>
      <c r="U15152" s="159"/>
    </row>
    <row r="15153" spans="20:21">
      <c r="T15153" s="159"/>
      <c r="U15153" s="159"/>
    </row>
    <row r="15154" spans="20:21">
      <c r="T15154" s="159"/>
      <c r="U15154" s="159"/>
    </row>
    <row r="15155" spans="20:21">
      <c r="T15155" s="159"/>
      <c r="U15155" s="159"/>
    </row>
    <row r="15156" spans="20:21">
      <c r="T15156" s="159"/>
      <c r="U15156" s="159"/>
    </row>
    <row r="15157" spans="20:21">
      <c r="T15157" s="159"/>
      <c r="U15157" s="159"/>
    </row>
    <row r="15158" spans="20:21">
      <c r="T15158" s="159"/>
      <c r="U15158" s="159"/>
    </row>
    <row r="15159" spans="20:21">
      <c r="T15159" s="159"/>
      <c r="U15159" s="159"/>
    </row>
    <row r="15160" spans="20:21">
      <c r="T15160" s="159"/>
      <c r="U15160" s="159"/>
    </row>
    <row r="15161" spans="20:21">
      <c r="T15161" s="159"/>
      <c r="U15161" s="159"/>
    </row>
    <row r="15162" spans="20:21">
      <c r="T15162" s="159"/>
      <c r="U15162" s="159"/>
    </row>
    <row r="15163" spans="20:21">
      <c r="T15163" s="159"/>
      <c r="U15163" s="159"/>
    </row>
    <row r="15164" spans="20:21">
      <c r="T15164" s="159"/>
      <c r="U15164" s="159"/>
    </row>
    <row r="15165" spans="20:21">
      <c r="T15165" s="159"/>
      <c r="U15165" s="159"/>
    </row>
    <row r="15166" spans="20:21">
      <c r="T15166" s="159"/>
      <c r="U15166" s="159"/>
    </row>
    <row r="15167" spans="20:21">
      <c r="T15167" s="159"/>
      <c r="U15167" s="159"/>
    </row>
    <row r="15168" spans="20:21">
      <c r="T15168" s="159"/>
      <c r="U15168" s="159"/>
    </row>
    <row r="15169" spans="20:21">
      <c r="T15169" s="159"/>
      <c r="U15169" s="159"/>
    </row>
    <row r="15170" spans="20:21">
      <c r="T15170" s="159"/>
      <c r="U15170" s="159"/>
    </row>
    <row r="15171" spans="20:21">
      <c r="T15171" s="159"/>
      <c r="U15171" s="159"/>
    </row>
    <row r="15172" spans="20:21">
      <c r="T15172" s="159"/>
      <c r="U15172" s="159"/>
    </row>
    <row r="15173" spans="20:21">
      <c r="T15173" s="159"/>
      <c r="U15173" s="159"/>
    </row>
    <row r="15174" spans="20:21">
      <c r="T15174" s="159"/>
      <c r="U15174" s="159"/>
    </row>
    <row r="15175" spans="20:21">
      <c r="T15175" s="159"/>
      <c r="U15175" s="159"/>
    </row>
    <row r="15176" spans="20:21">
      <c r="T15176" s="159"/>
      <c r="U15176" s="159"/>
    </row>
    <row r="15177" spans="20:21">
      <c r="T15177" s="159"/>
      <c r="U15177" s="159"/>
    </row>
    <row r="15178" spans="20:21">
      <c r="T15178" s="159"/>
      <c r="U15178" s="159"/>
    </row>
    <row r="15179" spans="20:21">
      <c r="T15179" s="159"/>
      <c r="U15179" s="159"/>
    </row>
    <row r="15180" spans="20:21">
      <c r="T15180" s="159"/>
      <c r="U15180" s="159"/>
    </row>
    <row r="15181" spans="20:21">
      <c r="T15181" s="159"/>
      <c r="U15181" s="159"/>
    </row>
    <row r="15182" spans="20:21">
      <c r="T15182" s="159"/>
      <c r="U15182" s="159"/>
    </row>
    <row r="15183" spans="20:21">
      <c r="T15183" s="159"/>
      <c r="U15183" s="159"/>
    </row>
    <row r="15184" spans="20:21">
      <c r="T15184" s="159"/>
      <c r="U15184" s="159"/>
    </row>
    <row r="15185" spans="20:21">
      <c r="T15185" s="159"/>
      <c r="U15185" s="159"/>
    </row>
    <row r="15186" spans="20:21">
      <c r="T15186" s="159"/>
      <c r="U15186" s="159"/>
    </row>
    <row r="15187" spans="20:21">
      <c r="T15187" s="159"/>
      <c r="U15187" s="159"/>
    </row>
    <row r="15188" spans="20:21">
      <c r="T15188" s="159"/>
      <c r="U15188" s="159"/>
    </row>
    <row r="15189" spans="20:21">
      <c r="T15189" s="159"/>
      <c r="U15189" s="159"/>
    </row>
    <row r="15190" spans="20:21">
      <c r="T15190" s="159"/>
      <c r="U15190" s="159"/>
    </row>
    <row r="15191" spans="20:21">
      <c r="T15191" s="159"/>
      <c r="U15191" s="159"/>
    </row>
    <row r="15192" spans="20:21">
      <c r="T15192" s="159"/>
      <c r="U15192" s="159"/>
    </row>
    <row r="15193" spans="20:21">
      <c r="T15193" s="159"/>
      <c r="U15193" s="159"/>
    </row>
    <row r="15194" spans="20:21">
      <c r="T15194" s="159"/>
      <c r="U15194" s="159"/>
    </row>
    <row r="15195" spans="20:21">
      <c r="T15195" s="159"/>
      <c r="U15195" s="159"/>
    </row>
    <row r="15196" spans="20:21">
      <c r="T15196" s="159"/>
      <c r="U15196" s="159"/>
    </row>
    <row r="15197" spans="20:21">
      <c r="T15197" s="159"/>
      <c r="U15197" s="159"/>
    </row>
    <row r="15198" spans="20:21">
      <c r="T15198" s="159"/>
      <c r="U15198" s="159"/>
    </row>
    <row r="15199" spans="20:21">
      <c r="T15199" s="159"/>
      <c r="U15199" s="159"/>
    </row>
    <row r="15200" spans="20:21">
      <c r="T15200" s="159"/>
      <c r="U15200" s="159"/>
    </row>
    <row r="15201" spans="20:21">
      <c r="T15201" s="159"/>
      <c r="U15201" s="159"/>
    </row>
    <row r="15202" spans="20:21">
      <c r="T15202" s="159"/>
      <c r="U15202" s="159"/>
    </row>
    <row r="15203" spans="20:21">
      <c r="T15203" s="159"/>
      <c r="U15203" s="159"/>
    </row>
    <row r="15204" spans="20:21">
      <c r="T15204" s="159"/>
      <c r="U15204" s="159"/>
    </row>
    <row r="15205" spans="20:21">
      <c r="T15205" s="159"/>
      <c r="U15205" s="159"/>
    </row>
    <row r="15206" spans="20:21">
      <c r="T15206" s="159"/>
      <c r="U15206" s="159"/>
    </row>
    <row r="15207" spans="20:21">
      <c r="T15207" s="159"/>
      <c r="U15207" s="159"/>
    </row>
    <row r="15208" spans="20:21">
      <c r="T15208" s="159"/>
      <c r="U15208" s="159"/>
    </row>
    <row r="15209" spans="20:21">
      <c r="T15209" s="159"/>
      <c r="U15209" s="159"/>
    </row>
    <row r="15210" spans="20:21">
      <c r="T15210" s="159"/>
      <c r="U15210" s="159"/>
    </row>
    <row r="15211" spans="20:21">
      <c r="T15211" s="159"/>
      <c r="U15211" s="159"/>
    </row>
    <row r="15212" spans="20:21">
      <c r="T15212" s="159"/>
      <c r="U15212" s="159"/>
    </row>
    <row r="15213" spans="20:21">
      <c r="T15213" s="159"/>
      <c r="U15213" s="159"/>
    </row>
    <row r="15214" spans="20:21">
      <c r="T15214" s="159"/>
      <c r="U15214" s="159"/>
    </row>
    <row r="15215" spans="20:21">
      <c r="T15215" s="159"/>
      <c r="U15215" s="159"/>
    </row>
    <row r="15216" spans="20:21">
      <c r="T15216" s="159"/>
      <c r="U15216" s="159"/>
    </row>
    <row r="15217" spans="20:21">
      <c r="T15217" s="159"/>
      <c r="U15217" s="159"/>
    </row>
    <row r="15218" spans="20:21">
      <c r="T15218" s="159"/>
      <c r="U15218" s="159"/>
    </row>
    <row r="15219" spans="20:21">
      <c r="T15219" s="159"/>
      <c r="U15219" s="159"/>
    </row>
    <row r="15220" spans="20:21">
      <c r="T15220" s="159"/>
      <c r="U15220" s="159"/>
    </row>
    <row r="15221" spans="20:21">
      <c r="T15221" s="159"/>
      <c r="U15221" s="159"/>
    </row>
    <row r="15222" spans="20:21">
      <c r="T15222" s="159"/>
      <c r="U15222" s="159"/>
    </row>
    <row r="15223" spans="20:21">
      <c r="T15223" s="159"/>
      <c r="U15223" s="159"/>
    </row>
    <row r="15224" spans="20:21">
      <c r="T15224" s="159"/>
      <c r="U15224" s="159"/>
    </row>
    <row r="15225" spans="20:21">
      <c r="T15225" s="159"/>
      <c r="U15225" s="159"/>
    </row>
    <row r="15226" spans="20:21">
      <c r="T15226" s="159"/>
      <c r="U15226" s="159"/>
    </row>
    <row r="15227" spans="20:21">
      <c r="T15227" s="159"/>
      <c r="U15227" s="159"/>
    </row>
    <row r="15228" spans="20:21">
      <c r="T15228" s="159"/>
      <c r="U15228" s="159"/>
    </row>
    <row r="15229" spans="20:21">
      <c r="T15229" s="159"/>
      <c r="U15229" s="159"/>
    </row>
    <row r="15230" spans="20:21">
      <c r="T15230" s="159"/>
      <c r="U15230" s="159"/>
    </row>
    <row r="15231" spans="20:21">
      <c r="T15231" s="159"/>
      <c r="U15231" s="159"/>
    </row>
    <row r="15232" spans="20:21">
      <c r="T15232" s="159"/>
      <c r="U15232" s="159"/>
    </row>
    <row r="15233" spans="20:21">
      <c r="T15233" s="159"/>
      <c r="U15233" s="159"/>
    </row>
    <row r="15234" spans="20:21">
      <c r="T15234" s="159"/>
      <c r="U15234" s="159"/>
    </row>
    <row r="15235" spans="20:21">
      <c r="T15235" s="159"/>
      <c r="U15235" s="159"/>
    </row>
    <row r="15236" spans="20:21">
      <c r="T15236" s="159"/>
      <c r="U15236" s="159"/>
    </row>
    <row r="15237" spans="20:21">
      <c r="T15237" s="159"/>
      <c r="U15237" s="159"/>
    </row>
    <row r="15238" spans="20:21">
      <c r="T15238" s="159"/>
      <c r="U15238" s="159"/>
    </row>
    <row r="15239" spans="20:21">
      <c r="T15239" s="159"/>
      <c r="U15239" s="159"/>
    </row>
    <row r="15240" spans="20:21">
      <c r="T15240" s="159"/>
      <c r="U15240" s="159"/>
    </row>
    <row r="15241" spans="20:21">
      <c r="T15241" s="159"/>
      <c r="U15241" s="159"/>
    </row>
    <row r="15242" spans="20:21">
      <c r="T15242" s="159"/>
      <c r="U15242" s="159"/>
    </row>
    <row r="15243" spans="20:21">
      <c r="T15243" s="159"/>
      <c r="U15243" s="159"/>
    </row>
    <row r="15244" spans="20:21">
      <c r="T15244" s="159"/>
      <c r="U15244" s="159"/>
    </row>
    <row r="15245" spans="20:21">
      <c r="T15245" s="159"/>
      <c r="U15245" s="159"/>
    </row>
    <row r="15246" spans="20:21">
      <c r="T15246" s="159"/>
      <c r="U15246" s="159"/>
    </row>
    <row r="15247" spans="20:21">
      <c r="T15247" s="159"/>
      <c r="U15247" s="159"/>
    </row>
    <row r="15248" spans="20:21">
      <c r="T15248" s="159"/>
      <c r="U15248" s="159"/>
    </row>
    <row r="15249" spans="20:21">
      <c r="T15249" s="159"/>
      <c r="U15249" s="159"/>
    </row>
    <row r="15250" spans="20:21">
      <c r="T15250" s="159"/>
      <c r="U15250" s="159"/>
    </row>
    <row r="15251" spans="20:21">
      <c r="T15251" s="159"/>
      <c r="U15251" s="159"/>
    </row>
    <row r="15252" spans="20:21">
      <c r="T15252" s="159"/>
      <c r="U15252" s="159"/>
    </row>
    <row r="15253" spans="20:21">
      <c r="T15253" s="159"/>
      <c r="U15253" s="159"/>
    </row>
    <row r="15254" spans="20:21">
      <c r="T15254" s="159"/>
      <c r="U15254" s="159"/>
    </row>
    <row r="15255" spans="20:21">
      <c r="T15255" s="159"/>
      <c r="U15255" s="159"/>
    </row>
    <row r="15256" spans="20:21">
      <c r="T15256" s="159"/>
      <c r="U15256" s="159"/>
    </row>
    <row r="15257" spans="20:21">
      <c r="T15257" s="159"/>
      <c r="U15257" s="159"/>
    </row>
    <row r="15258" spans="20:21">
      <c r="T15258" s="159"/>
      <c r="U15258" s="159"/>
    </row>
    <row r="15259" spans="20:21">
      <c r="T15259" s="159"/>
      <c r="U15259" s="159"/>
    </row>
    <row r="15260" spans="20:21">
      <c r="T15260" s="159"/>
      <c r="U15260" s="159"/>
    </row>
    <row r="15261" spans="20:21">
      <c r="T15261" s="159"/>
      <c r="U15261" s="159"/>
    </row>
    <row r="15262" spans="20:21">
      <c r="T15262" s="159"/>
      <c r="U15262" s="159"/>
    </row>
    <row r="15263" spans="20:21">
      <c r="T15263" s="159"/>
      <c r="U15263" s="159"/>
    </row>
    <row r="15264" spans="20:21">
      <c r="T15264" s="159"/>
      <c r="U15264" s="159"/>
    </row>
    <row r="15265" spans="20:21">
      <c r="T15265" s="159"/>
      <c r="U15265" s="159"/>
    </row>
    <row r="15266" spans="20:21">
      <c r="T15266" s="159"/>
      <c r="U15266" s="159"/>
    </row>
    <row r="15267" spans="20:21">
      <c r="T15267" s="159"/>
      <c r="U15267" s="159"/>
    </row>
    <row r="15268" spans="20:21">
      <c r="T15268" s="159"/>
      <c r="U15268" s="159"/>
    </row>
    <row r="15269" spans="20:21">
      <c r="T15269" s="159"/>
      <c r="U15269" s="159"/>
    </row>
    <row r="15270" spans="20:21">
      <c r="T15270" s="159"/>
      <c r="U15270" s="159"/>
    </row>
    <row r="15271" spans="20:21">
      <c r="T15271" s="159"/>
      <c r="U15271" s="159"/>
    </row>
    <row r="15272" spans="20:21">
      <c r="T15272" s="159"/>
      <c r="U15272" s="159"/>
    </row>
    <row r="15273" spans="20:21">
      <c r="T15273" s="159"/>
      <c r="U15273" s="159"/>
    </row>
    <row r="15274" spans="20:21">
      <c r="T15274" s="159"/>
      <c r="U15274" s="159"/>
    </row>
    <row r="15275" spans="20:21">
      <c r="T15275" s="159"/>
      <c r="U15275" s="159"/>
    </row>
    <row r="15276" spans="20:21">
      <c r="T15276" s="159"/>
      <c r="U15276" s="159"/>
    </row>
    <row r="15277" spans="20:21">
      <c r="T15277" s="159"/>
      <c r="U15277" s="159"/>
    </row>
    <row r="15278" spans="20:21">
      <c r="T15278" s="159"/>
      <c r="U15278" s="159"/>
    </row>
    <row r="15279" spans="20:21">
      <c r="T15279" s="159"/>
      <c r="U15279" s="159"/>
    </row>
    <row r="15280" spans="20:21">
      <c r="T15280" s="159"/>
      <c r="U15280" s="159"/>
    </row>
    <row r="15281" spans="20:21">
      <c r="T15281" s="159"/>
      <c r="U15281" s="159"/>
    </row>
    <row r="15282" spans="20:21">
      <c r="T15282" s="159"/>
      <c r="U15282" s="159"/>
    </row>
    <row r="15283" spans="20:21">
      <c r="T15283" s="159"/>
      <c r="U15283" s="159"/>
    </row>
    <row r="15284" spans="20:21">
      <c r="T15284" s="159"/>
      <c r="U15284" s="159"/>
    </row>
    <row r="15285" spans="20:21">
      <c r="T15285" s="159"/>
      <c r="U15285" s="159"/>
    </row>
    <row r="15286" spans="20:21">
      <c r="T15286" s="159"/>
      <c r="U15286" s="159"/>
    </row>
    <row r="15287" spans="20:21">
      <c r="T15287" s="159"/>
      <c r="U15287" s="159"/>
    </row>
    <row r="15288" spans="20:21">
      <c r="T15288" s="159"/>
      <c r="U15288" s="159"/>
    </row>
    <row r="15289" spans="20:21">
      <c r="T15289" s="159"/>
      <c r="U15289" s="159"/>
    </row>
    <row r="15290" spans="20:21">
      <c r="T15290" s="159"/>
      <c r="U15290" s="159"/>
    </row>
    <row r="15291" spans="20:21">
      <c r="T15291" s="159"/>
      <c r="U15291" s="159"/>
    </row>
    <row r="15292" spans="20:21">
      <c r="T15292" s="159"/>
      <c r="U15292" s="159"/>
    </row>
    <row r="15293" spans="20:21">
      <c r="T15293" s="159"/>
      <c r="U15293" s="159"/>
    </row>
    <row r="15294" spans="20:21">
      <c r="T15294" s="159"/>
      <c r="U15294" s="159"/>
    </row>
    <row r="15295" spans="20:21">
      <c r="T15295" s="159"/>
      <c r="U15295" s="159"/>
    </row>
    <row r="15296" spans="20:21">
      <c r="T15296" s="159"/>
      <c r="U15296" s="159"/>
    </row>
    <row r="15297" spans="20:21">
      <c r="T15297" s="159"/>
      <c r="U15297" s="159"/>
    </row>
    <row r="15298" spans="20:21">
      <c r="T15298" s="159"/>
      <c r="U15298" s="159"/>
    </row>
    <row r="15299" spans="20:21">
      <c r="T15299" s="159"/>
      <c r="U15299" s="159"/>
    </row>
    <row r="15300" spans="20:21">
      <c r="T15300" s="159"/>
      <c r="U15300" s="159"/>
    </row>
    <row r="15301" spans="20:21">
      <c r="T15301" s="159"/>
      <c r="U15301" s="159"/>
    </row>
    <row r="15302" spans="20:21">
      <c r="T15302" s="159"/>
      <c r="U15302" s="159"/>
    </row>
    <row r="15303" spans="20:21">
      <c r="T15303" s="159"/>
      <c r="U15303" s="159"/>
    </row>
    <row r="15304" spans="20:21">
      <c r="T15304" s="159"/>
      <c r="U15304" s="159"/>
    </row>
    <row r="15305" spans="20:21">
      <c r="T15305" s="159"/>
      <c r="U15305" s="159"/>
    </row>
    <row r="15306" spans="20:21">
      <c r="T15306" s="159"/>
      <c r="U15306" s="159"/>
    </row>
    <row r="15307" spans="20:21">
      <c r="T15307" s="159"/>
      <c r="U15307" s="159"/>
    </row>
    <row r="15308" spans="20:21">
      <c r="T15308" s="159"/>
      <c r="U15308" s="159"/>
    </row>
    <row r="15309" spans="20:21">
      <c r="T15309" s="159"/>
      <c r="U15309" s="159"/>
    </row>
    <row r="15310" spans="20:21">
      <c r="T15310" s="159"/>
      <c r="U15310" s="159"/>
    </row>
    <row r="15311" spans="20:21">
      <c r="T15311" s="159"/>
      <c r="U15311" s="159"/>
    </row>
    <row r="15312" spans="20:21">
      <c r="T15312" s="159"/>
      <c r="U15312" s="159"/>
    </row>
    <row r="15313" spans="20:21">
      <c r="T15313" s="159"/>
      <c r="U15313" s="159"/>
    </row>
    <row r="15314" spans="20:21">
      <c r="T15314" s="159"/>
      <c r="U15314" s="159"/>
    </row>
    <row r="15315" spans="20:21">
      <c r="T15315" s="159"/>
      <c r="U15315" s="159"/>
    </row>
    <row r="15316" spans="20:21">
      <c r="T15316" s="159"/>
      <c r="U15316" s="159"/>
    </row>
    <row r="15317" spans="20:21">
      <c r="T15317" s="159"/>
      <c r="U15317" s="159"/>
    </row>
    <row r="15318" spans="20:21">
      <c r="T15318" s="159"/>
      <c r="U15318" s="159"/>
    </row>
    <row r="15319" spans="20:21">
      <c r="T15319" s="159"/>
      <c r="U15319" s="159"/>
    </row>
    <row r="15320" spans="20:21">
      <c r="T15320" s="159"/>
      <c r="U15320" s="159"/>
    </row>
    <row r="15321" spans="20:21">
      <c r="T15321" s="159"/>
      <c r="U15321" s="159"/>
    </row>
    <row r="15322" spans="20:21">
      <c r="T15322" s="159"/>
      <c r="U15322" s="159"/>
    </row>
    <row r="15323" spans="20:21">
      <c r="T15323" s="159"/>
      <c r="U15323" s="159"/>
    </row>
    <row r="15324" spans="20:21">
      <c r="T15324" s="159"/>
      <c r="U15324" s="159"/>
    </row>
    <row r="15325" spans="20:21">
      <c r="T15325" s="159"/>
      <c r="U15325" s="159"/>
    </row>
    <row r="15326" spans="20:21">
      <c r="T15326" s="159"/>
      <c r="U15326" s="159"/>
    </row>
    <row r="15327" spans="20:21">
      <c r="T15327" s="159"/>
      <c r="U15327" s="159"/>
    </row>
    <row r="15328" spans="20:21">
      <c r="T15328" s="159"/>
      <c r="U15328" s="159"/>
    </row>
    <row r="15329" spans="20:21">
      <c r="T15329" s="159"/>
      <c r="U15329" s="159"/>
    </row>
    <row r="15330" spans="20:21">
      <c r="T15330" s="159"/>
      <c r="U15330" s="159"/>
    </row>
    <row r="15331" spans="20:21">
      <c r="T15331" s="159"/>
      <c r="U15331" s="159"/>
    </row>
    <row r="15332" spans="20:21">
      <c r="T15332" s="159"/>
      <c r="U15332" s="159"/>
    </row>
    <row r="15333" spans="20:21">
      <c r="T15333" s="159"/>
      <c r="U15333" s="159"/>
    </row>
    <row r="15334" spans="20:21">
      <c r="T15334" s="159"/>
      <c r="U15334" s="159"/>
    </row>
    <row r="15335" spans="20:21">
      <c r="T15335" s="159"/>
      <c r="U15335" s="159"/>
    </row>
    <row r="15336" spans="20:21">
      <c r="T15336" s="159"/>
      <c r="U15336" s="159"/>
    </row>
    <row r="15337" spans="20:21">
      <c r="T15337" s="159"/>
      <c r="U15337" s="159"/>
    </row>
    <row r="15338" spans="20:21">
      <c r="T15338" s="159"/>
      <c r="U15338" s="159"/>
    </row>
    <row r="15339" spans="20:21">
      <c r="T15339" s="159"/>
      <c r="U15339" s="159"/>
    </row>
    <row r="15340" spans="20:21">
      <c r="T15340" s="159"/>
      <c r="U15340" s="159"/>
    </row>
    <row r="15341" spans="20:21">
      <c r="T15341" s="159"/>
      <c r="U15341" s="159"/>
    </row>
    <row r="15342" spans="20:21">
      <c r="T15342" s="159"/>
      <c r="U15342" s="159"/>
    </row>
    <row r="15343" spans="20:21">
      <c r="T15343" s="159"/>
      <c r="U15343" s="159"/>
    </row>
    <row r="15344" spans="20:21">
      <c r="T15344" s="159"/>
      <c r="U15344" s="159"/>
    </row>
    <row r="15345" spans="20:21">
      <c r="T15345" s="159"/>
      <c r="U15345" s="159"/>
    </row>
    <row r="15346" spans="20:21">
      <c r="T15346" s="159"/>
      <c r="U15346" s="159"/>
    </row>
    <row r="15347" spans="20:21">
      <c r="T15347" s="159"/>
      <c r="U15347" s="159"/>
    </row>
    <row r="15348" spans="20:21">
      <c r="T15348" s="159"/>
      <c r="U15348" s="159"/>
    </row>
    <row r="15349" spans="20:21">
      <c r="T15349" s="159"/>
      <c r="U15349" s="159"/>
    </row>
    <row r="15350" spans="20:21">
      <c r="T15350" s="159"/>
      <c r="U15350" s="159"/>
    </row>
    <row r="15351" spans="20:21">
      <c r="T15351" s="159"/>
      <c r="U15351" s="159"/>
    </row>
    <row r="15352" spans="20:21">
      <c r="T15352" s="159"/>
      <c r="U15352" s="159"/>
    </row>
    <row r="15353" spans="20:21">
      <c r="T15353" s="159"/>
      <c r="U15353" s="159"/>
    </row>
    <row r="15354" spans="20:21">
      <c r="T15354" s="159"/>
      <c r="U15354" s="159"/>
    </row>
    <row r="15355" spans="20:21">
      <c r="T15355" s="159"/>
      <c r="U15355" s="159"/>
    </row>
    <row r="15356" spans="20:21">
      <c r="T15356" s="159"/>
      <c r="U15356" s="159"/>
    </row>
    <row r="15357" spans="20:21">
      <c r="T15357" s="159"/>
      <c r="U15357" s="159"/>
    </row>
    <row r="15358" spans="20:21">
      <c r="T15358" s="159"/>
      <c r="U15358" s="159"/>
    </row>
    <row r="15359" spans="20:21">
      <c r="T15359" s="159"/>
      <c r="U15359" s="159"/>
    </row>
    <row r="15360" spans="20:21">
      <c r="T15360" s="159"/>
      <c r="U15360" s="159"/>
    </row>
    <row r="15361" spans="20:21">
      <c r="T15361" s="159"/>
      <c r="U15361" s="159"/>
    </row>
    <row r="15362" spans="20:21">
      <c r="T15362" s="159"/>
      <c r="U15362" s="159"/>
    </row>
    <row r="15363" spans="20:21">
      <c r="T15363" s="159"/>
      <c r="U15363" s="159"/>
    </row>
    <row r="15364" spans="20:21">
      <c r="T15364" s="159"/>
      <c r="U15364" s="159"/>
    </row>
    <row r="15365" spans="20:21">
      <c r="T15365" s="159"/>
      <c r="U15365" s="159"/>
    </row>
    <row r="15366" spans="20:21">
      <c r="T15366" s="159"/>
      <c r="U15366" s="159"/>
    </row>
    <row r="15367" spans="20:21">
      <c r="T15367" s="159"/>
      <c r="U15367" s="159"/>
    </row>
    <row r="15368" spans="20:21">
      <c r="T15368" s="159"/>
      <c r="U15368" s="159"/>
    </row>
    <row r="15369" spans="20:21">
      <c r="T15369" s="159"/>
      <c r="U15369" s="159"/>
    </row>
    <row r="15370" spans="20:21">
      <c r="T15370" s="159"/>
      <c r="U15370" s="159"/>
    </row>
    <row r="15371" spans="20:21">
      <c r="T15371" s="159"/>
      <c r="U15371" s="159"/>
    </row>
    <row r="15372" spans="20:21">
      <c r="T15372" s="159"/>
      <c r="U15372" s="159"/>
    </row>
    <row r="15373" spans="20:21">
      <c r="T15373" s="159"/>
      <c r="U15373" s="159"/>
    </row>
    <row r="15374" spans="20:21">
      <c r="T15374" s="159"/>
      <c r="U15374" s="159"/>
    </row>
    <row r="15375" spans="20:21">
      <c r="T15375" s="159"/>
      <c r="U15375" s="159"/>
    </row>
    <row r="15376" spans="20:21">
      <c r="T15376" s="159"/>
      <c r="U15376" s="159"/>
    </row>
    <row r="15377" spans="20:21">
      <c r="T15377" s="159"/>
      <c r="U15377" s="159"/>
    </row>
    <row r="15378" spans="20:21">
      <c r="T15378" s="159"/>
      <c r="U15378" s="159"/>
    </row>
    <row r="15379" spans="20:21">
      <c r="T15379" s="159"/>
      <c r="U15379" s="159"/>
    </row>
    <row r="15380" spans="20:21">
      <c r="T15380" s="159"/>
      <c r="U15380" s="159"/>
    </row>
    <row r="15381" spans="20:21">
      <c r="T15381" s="159"/>
      <c r="U15381" s="159"/>
    </row>
    <row r="15382" spans="20:21">
      <c r="T15382" s="159"/>
      <c r="U15382" s="159"/>
    </row>
    <row r="15383" spans="20:21">
      <c r="T15383" s="159"/>
      <c r="U15383" s="159"/>
    </row>
    <row r="15384" spans="20:21">
      <c r="T15384" s="159"/>
      <c r="U15384" s="159"/>
    </row>
    <row r="15385" spans="20:21">
      <c r="T15385" s="159"/>
      <c r="U15385" s="159"/>
    </row>
    <row r="15386" spans="20:21">
      <c r="T15386" s="159"/>
      <c r="U15386" s="159"/>
    </row>
    <row r="15387" spans="20:21">
      <c r="T15387" s="159"/>
      <c r="U15387" s="159"/>
    </row>
    <row r="15388" spans="20:21">
      <c r="T15388" s="159"/>
      <c r="U15388" s="159"/>
    </row>
    <row r="15389" spans="20:21">
      <c r="T15389" s="159"/>
      <c r="U15389" s="159"/>
    </row>
    <row r="15390" spans="20:21">
      <c r="T15390" s="159"/>
      <c r="U15390" s="159"/>
    </row>
    <row r="15391" spans="20:21">
      <c r="T15391" s="159"/>
      <c r="U15391" s="159"/>
    </row>
    <row r="15392" spans="20:21">
      <c r="T15392" s="159"/>
      <c r="U15392" s="159"/>
    </row>
    <row r="15393" spans="20:21">
      <c r="T15393" s="159"/>
      <c r="U15393" s="159"/>
    </row>
    <row r="15394" spans="20:21">
      <c r="T15394" s="159"/>
      <c r="U15394" s="159"/>
    </row>
    <row r="15395" spans="20:21">
      <c r="T15395" s="159"/>
      <c r="U15395" s="159"/>
    </row>
    <row r="15396" spans="20:21">
      <c r="T15396" s="159"/>
      <c r="U15396" s="159"/>
    </row>
    <row r="15397" spans="20:21">
      <c r="T15397" s="159"/>
      <c r="U15397" s="159"/>
    </row>
    <row r="15398" spans="20:21">
      <c r="T15398" s="159"/>
      <c r="U15398" s="159"/>
    </row>
    <row r="15399" spans="20:21">
      <c r="T15399" s="159"/>
      <c r="U15399" s="159"/>
    </row>
    <row r="15400" spans="20:21">
      <c r="T15400" s="159"/>
      <c r="U15400" s="159"/>
    </row>
    <row r="15401" spans="20:21">
      <c r="T15401" s="159"/>
      <c r="U15401" s="159"/>
    </row>
    <row r="15402" spans="20:21">
      <c r="T15402" s="159"/>
      <c r="U15402" s="159"/>
    </row>
    <row r="15403" spans="20:21">
      <c r="T15403" s="159"/>
      <c r="U15403" s="159"/>
    </row>
    <row r="15404" spans="20:21">
      <c r="T15404" s="159"/>
      <c r="U15404" s="159"/>
    </row>
    <row r="15405" spans="20:21">
      <c r="T15405" s="159"/>
      <c r="U15405" s="159"/>
    </row>
    <row r="15406" spans="20:21">
      <c r="T15406" s="159"/>
      <c r="U15406" s="159"/>
    </row>
    <row r="15407" spans="20:21">
      <c r="T15407" s="159"/>
      <c r="U15407" s="159"/>
    </row>
    <row r="15408" spans="20:21">
      <c r="T15408" s="159"/>
      <c r="U15408" s="159"/>
    </row>
    <row r="15409" spans="20:21">
      <c r="T15409" s="159"/>
      <c r="U15409" s="159"/>
    </row>
    <row r="15410" spans="20:21">
      <c r="T15410" s="159"/>
      <c r="U15410" s="159"/>
    </row>
    <row r="15411" spans="20:21">
      <c r="T15411" s="159"/>
      <c r="U15411" s="159"/>
    </row>
    <row r="15412" spans="20:21">
      <c r="T15412" s="159"/>
      <c r="U15412" s="159"/>
    </row>
    <row r="15413" spans="20:21">
      <c r="T15413" s="159"/>
      <c r="U15413" s="159"/>
    </row>
    <row r="15414" spans="20:21">
      <c r="T15414" s="159"/>
      <c r="U15414" s="159"/>
    </row>
    <row r="15415" spans="20:21">
      <c r="T15415" s="159"/>
      <c r="U15415" s="159"/>
    </row>
    <row r="15416" spans="20:21">
      <c r="T15416" s="159"/>
      <c r="U15416" s="159"/>
    </row>
    <row r="15417" spans="20:21">
      <c r="T15417" s="159"/>
      <c r="U15417" s="159"/>
    </row>
    <row r="15418" spans="20:21">
      <c r="T15418" s="159"/>
      <c r="U15418" s="159"/>
    </row>
    <row r="15419" spans="20:21">
      <c r="T15419" s="159"/>
      <c r="U15419" s="159"/>
    </row>
    <row r="15420" spans="20:21">
      <c r="T15420" s="159"/>
      <c r="U15420" s="159"/>
    </row>
    <row r="15421" spans="20:21">
      <c r="T15421" s="159"/>
      <c r="U15421" s="159"/>
    </row>
    <row r="15422" spans="20:21">
      <c r="T15422" s="159"/>
      <c r="U15422" s="159"/>
    </row>
    <row r="15423" spans="20:21">
      <c r="T15423" s="159"/>
      <c r="U15423" s="159"/>
    </row>
    <row r="15424" spans="20:21">
      <c r="T15424" s="159"/>
      <c r="U15424" s="159"/>
    </row>
    <row r="15425" spans="20:21">
      <c r="T15425" s="159"/>
      <c r="U15425" s="159"/>
    </row>
    <row r="15426" spans="20:21">
      <c r="T15426" s="159"/>
      <c r="U15426" s="159"/>
    </row>
    <row r="15427" spans="20:21">
      <c r="T15427" s="159"/>
      <c r="U15427" s="159"/>
    </row>
    <row r="15428" spans="20:21">
      <c r="T15428" s="159"/>
      <c r="U15428" s="159"/>
    </row>
    <row r="15429" spans="20:21">
      <c r="T15429" s="159"/>
      <c r="U15429" s="159"/>
    </row>
    <row r="15430" spans="20:21">
      <c r="T15430" s="159"/>
      <c r="U15430" s="159"/>
    </row>
    <row r="15431" spans="20:21">
      <c r="T15431" s="159"/>
      <c r="U15431" s="159"/>
    </row>
    <row r="15432" spans="20:21">
      <c r="T15432" s="159"/>
      <c r="U15432" s="159"/>
    </row>
    <row r="15433" spans="20:21">
      <c r="T15433" s="159"/>
      <c r="U15433" s="159"/>
    </row>
    <row r="15434" spans="20:21">
      <c r="T15434" s="159"/>
      <c r="U15434" s="159"/>
    </row>
    <row r="15435" spans="20:21">
      <c r="T15435" s="159"/>
      <c r="U15435" s="159"/>
    </row>
    <row r="15436" spans="20:21">
      <c r="T15436" s="159"/>
      <c r="U15436" s="159"/>
    </row>
    <row r="15437" spans="20:21">
      <c r="T15437" s="159"/>
      <c r="U15437" s="159"/>
    </row>
    <row r="15438" spans="20:21">
      <c r="T15438" s="159"/>
      <c r="U15438" s="159"/>
    </row>
    <row r="15439" spans="20:21">
      <c r="T15439" s="159"/>
      <c r="U15439" s="159"/>
    </row>
    <row r="15440" spans="20:21">
      <c r="T15440" s="159"/>
      <c r="U15440" s="159"/>
    </row>
    <row r="15441" spans="20:21">
      <c r="T15441" s="159"/>
      <c r="U15441" s="159"/>
    </row>
    <row r="15442" spans="20:21">
      <c r="T15442" s="159"/>
      <c r="U15442" s="159"/>
    </row>
    <row r="15443" spans="20:21">
      <c r="T15443" s="159"/>
      <c r="U15443" s="159"/>
    </row>
    <row r="15444" spans="20:21">
      <c r="T15444" s="159"/>
      <c r="U15444" s="159"/>
    </row>
    <row r="15445" spans="20:21">
      <c r="T15445" s="159"/>
      <c r="U15445" s="159"/>
    </row>
    <row r="15446" spans="20:21">
      <c r="T15446" s="159"/>
      <c r="U15446" s="159"/>
    </row>
    <row r="15447" spans="20:21">
      <c r="T15447" s="159"/>
      <c r="U15447" s="159"/>
    </row>
    <row r="15448" spans="20:21">
      <c r="T15448" s="159"/>
      <c r="U15448" s="159"/>
    </row>
    <row r="15449" spans="20:21">
      <c r="T15449" s="159"/>
      <c r="U15449" s="159"/>
    </row>
    <row r="15450" spans="20:21">
      <c r="T15450" s="159"/>
      <c r="U15450" s="159"/>
    </row>
    <row r="15451" spans="20:21">
      <c r="T15451" s="159"/>
      <c r="U15451" s="159"/>
    </row>
    <row r="15452" spans="20:21">
      <c r="T15452" s="159"/>
      <c r="U15452" s="159"/>
    </row>
    <row r="15453" spans="20:21">
      <c r="T15453" s="159"/>
      <c r="U15453" s="159"/>
    </row>
    <row r="15454" spans="20:21">
      <c r="T15454" s="159"/>
      <c r="U15454" s="159"/>
    </row>
    <row r="15455" spans="20:21">
      <c r="T15455" s="159"/>
      <c r="U15455" s="159"/>
    </row>
    <row r="15456" spans="20:21">
      <c r="T15456" s="159"/>
      <c r="U15456" s="159"/>
    </row>
    <row r="15457" spans="20:21">
      <c r="T15457" s="159"/>
      <c r="U15457" s="159"/>
    </row>
    <row r="15458" spans="20:21">
      <c r="T15458" s="159"/>
      <c r="U15458" s="159"/>
    </row>
    <row r="15459" spans="20:21">
      <c r="T15459" s="159"/>
      <c r="U15459" s="159"/>
    </row>
    <row r="15460" spans="20:21">
      <c r="T15460" s="159"/>
      <c r="U15460" s="159"/>
    </row>
    <row r="15461" spans="20:21">
      <c r="T15461" s="159"/>
      <c r="U15461" s="159"/>
    </row>
    <row r="15462" spans="20:21">
      <c r="T15462" s="159"/>
      <c r="U15462" s="159"/>
    </row>
    <row r="15463" spans="20:21">
      <c r="T15463" s="159"/>
      <c r="U15463" s="159"/>
    </row>
    <row r="15464" spans="20:21">
      <c r="T15464" s="159"/>
      <c r="U15464" s="159"/>
    </row>
    <row r="15465" spans="20:21">
      <c r="T15465" s="159"/>
      <c r="U15465" s="159"/>
    </row>
    <row r="15466" spans="20:21">
      <c r="T15466" s="159"/>
      <c r="U15466" s="159"/>
    </row>
    <row r="15467" spans="20:21">
      <c r="T15467" s="159"/>
      <c r="U15467" s="159"/>
    </row>
    <row r="15468" spans="20:21">
      <c r="T15468" s="159"/>
      <c r="U15468" s="159"/>
    </row>
    <row r="15469" spans="20:21">
      <c r="T15469" s="159"/>
      <c r="U15469" s="159"/>
    </row>
    <row r="15470" spans="20:21">
      <c r="T15470" s="159"/>
      <c r="U15470" s="159"/>
    </row>
    <row r="15471" spans="20:21">
      <c r="T15471" s="159"/>
      <c r="U15471" s="159"/>
    </row>
    <row r="15472" spans="20:21">
      <c r="T15472" s="159"/>
      <c r="U15472" s="159"/>
    </row>
    <row r="15473" spans="20:21">
      <c r="T15473" s="159"/>
      <c r="U15473" s="159"/>
    </row>
    <row r="15474" spans="20:21">
      <c r="T15474" s="159"/>
      <c r="U15474" s="159"/>
    </row>
    <row r="15475" spans="20:21">
      <c r="T15475" s="159"/>
      <c r="U15475" s="159"/>
    </row>
    <row r="15476" spans="20:21">
      <c r="T15476" s="159"/>
      <c r="U15476" s="159"/>
    </row>
    <row r="15477" spans="20:21">
      <c r="T15477" s="159"/>
      <c r="U15477" s="159"/>
    </row>
    <row r="15478" spans="20:21">
      <c r="T15478" s="159"/>
      <c r="U15478" s="159"/>
    </row>
    <row r="15479" spans="20:21">
      <c r="T15479" s="159"/>
      <c r="U15479" s="159"/>
    </row>
    <row r="15480" spans="20:21">
      <c r="T15480" s="159"/>
      <c r="U15480" s="159"/>
    </row>
    <row r="15481" spans="20:21">
      <c r="T15481" s="159"/>
      <c r="U15481" s="159"/>
    </row>
    <row r="15482" spans="20:21">
      <c r="T15482" s="159"/>
      <c r="U15482" s="159"/>
    </row>
    <row r="15483" spans="20:21">
      <c r="T15483" s="159"/>
      <c r="U15483" s="159"/>
    </row>
    <row r="15484" spans="20:21">
      <c r="T15484" s="159"/>
      <c r="U15484" s="159"/>
    </row>
    <row r="15485" spans="20:21">
      <c r="T15485" s="159"/>
      <c r="U15485" s="159"/>
    </row>
    <row r="15486" spans="20:21">
      <c r="T15486" s="159"/>
      <c r="U15486" s="159"/>
    </row>
    <row r="15487" spans="20:21">
      <c r="T15487" s="159"/>
      <c r="U15487" s="159"/>
    </row>
    <row r="15488" spans="20:21">
      <c r="T15488" s="159"/>
      <c r="U15488" s="159"/>
    </row>
    <row r="15489" spans="20:21">
      <c r="T15489" s="159"/>
      <c r="U15489" s="159"/>
    </row>
    <row r="15490" spans="20:21">
      <c r="T15490" s="159"/>
      <c r="U15490" s="159"/>
    </row>
    <row r="15491" spans="20:21">
      <c r="T15491" s="159"/>
      <c r="U15491" s="159"/>
    </row>
    <row r="15492" spans="20:21">
      <c r="T15492" s="159"/>
      <c r="U15492" s="159"/>
    </row>
    <row r="15493" spans="20:21">
      <c r="T15493" s="159"/>
      <c r="U15493" s="159"/>
    </row>
    <row r="15494" spans="20:21">
      <c r="T15494" s="159"/>
      <c r="U15494" s="159"/>
    </row>
    <row r="15495" spans="20:21">
      <c r="T15495" s="159"/>
      <c r="U15495" s="159"/>
    </row>
    <row r="15496" spans="20:21">
      <c r="T15496" s="159"/>
      <c r="U15496" s="159"/>
    </row>
    <row r="15497" spans="20:21">
      <c r="T15497" s="159"/>
      <c r="U15497" s="159"/>
    </row>
    <row r="15498" spans="20:21">
      <c r="T15498" s="159"/>
      <c r="U15498" s="159"/>
    </row>
    <row r="15499" spans="20:21">
      <c r="T15499" s="159"/>
      <c r="U15499" s="159"/>
    </row>
    <row r="15500" spans="20:21">
      <c r="T15500" s="159"/>
      <c r="U15500" s="159"/>
    </row>
    <row r="15501" spans="20:21">
      <c r="T15501" s="159"/>
      <c r="U15501" s="159"/>
    </row>
    <row r="15502" spans="20:21">
      <c r="T15502" s="159"/>
      <c r="U15502" s="159"/>
    </row>
    <row r="15503" spans="20:21">
      <c r="T15503" s="159"/>
      <c r="U15503" s="159"/>
    </row>
    <row r="15504" spans="20:21">
      <c r="T15504" s="159"/>
      <c r="U15504" s="159"/>
    </row>
    <row r="15505" spans="20:21">
      <c r="T15505" s="159"/>
      <c r="U15505" s="159"/>
    </row>
    <row r="15506" spans="20:21">
      <c r="T15506" s="159"/>
      <c r="U15506" s="159"/>
    </row>
    <row r="15507" spans="20:21">
      <c r="T15507" s="159"/>
      <c r="U15507" s="159"/>
    </row>
    <row r="15508" spans="20:21">
      <c r="T15508" s="159"/>
      <c r="U15508" s="159"/>
    </row>
    <row r="15509" spans="20:21">
      <c r="T15509" s="159"/>
      <c r="U15509" s="159"/>
    </row>
    <row r="15510" spans="20:21">
      <c r="T15510" s="159"/>
      <c r="U15510" s="159"/>
    </row>
    <row r="15511" spans="20:21">
      <c r="T15511" s="159"/>
      <c r="U15511" s="159"/>
    </row>
    <row r="15512" spans="20:21">
      <c r="T15512" s="159"/>
      <c r="U15512" s="159"/>
    </row>
    <row r="15513" spans="20:21">
      <c r="T15513" s="159"/>
      <c r="U15513" s="159"/>
    </row>
    <row r="15514" spans="20:21">
      <c r="T15514" s="159"/>
      <c r="U15514" s="159"/>
    </row>
    <row r="15515" spans="20:21">
      <c r="T15515" s="159"/>
      <c r="U15515" s="159"/>
    </row>
    <row r="15516" spans="20:21">
      <c r="T15516" s="159"/>
      <c r="U15516" s="159"/>
    </row>
    <row r="15517" spans="20:21">
      <c r="T15517" s="159"/>
      <c r="U15517" s="159"/>
    </row>
    <row r="15518" spans="20:21">
      <c r="T15518" s="159"/>
      <c r="U15518" s="159"/>
    </row>
    <row r="15519" spans="20:21">
      <c r="T15519" s="159"/>
      <c r="U15519" s="159"/>
    </row>
    <row r="15520" spans="20:21">
      <c r="T15520" s="159"/>
      <c r="U15520" s="159"/>
    </row>
    <row r="15521" spans="20:21">
      <c r="T15521" s="159"/>
      <c r="U15521" s="159"/>
    </row>
    <row r="15522" spans="20:21">
      <c r="T15522" s="159"/>
      <c r="U15522" s="159"/>
    </row>
    <row r="15523" spans="20:21">
      <c r="T15523" s="159"/>
      <c r="U15523" s="159"/>
    </row>
    <row r="15524" spans="20:21">
      <c r="T15524" s="159"/>
      <c r="U15524" s="159"/>
    </row>
    <row r="15525" spans="20:21">
      <c r="T15525" s="159"/>
      <c r="U15525" s="159"/>
    </row>
    <row r="15526" spans="20:21">
      <c r="T15526" s="159"/>
      <c r="U15526" s="159"/>
    </row>
    <row r="15527" spans="20:21">
      <c r="T15527" s="159"/>
      <c r="U15527" s="159"/>
    </row>
    <row r="15528" spans="20:21">
      <c r="T15528" s="159"/>
      <c r="U15528" s="159"/>
    </row>
    <row r="15529" spans="20:21">
      <c r="T15529" s="159"/>
      <c r="U15529" s="159"/>
    </row>
    <row r="15530" spans="20:21">
      <c r="T15530" s="159"/>
      <c r="U15530" s="159"/>
    </row>
    <row r="15531" spans="20:21">
      <c r="T15531" s="159"/>
      <c r="U15531" s="159"/>
    </row>
    <row r="15532" spans="20:21">
      <c r="T15532" s="159"/>
      <c r="U15532" s="159"/>
    </row>
    <row r="15533" spans="20:21">
      <c r="T15533" s="159"/>
      <c r="U15533" s="159"/>
    </row>
    <row r="15534" spans="20:21">
      <c r="T15534" s="159"/>
      <c r="U15534" s="159"/>
    </row>
    <row r="15535" spans="20:21">
      <c r="T15535" s="159"/>
      <c r="U15535" s="159"/>
    </row>
    <row r="15536" spans="20:21">
      <c r="T15536" s="159"/>
      <c r="U15536" s="159"/>
    </row>
    <row r="15537" spans="20:21">
      <c r="T15537" s="159"/>
      <c r="U15537" s="159"/>
    </row>
    <row r="15538" spans="20:21">
      <c r="T15538" s="159"/>
      <c r="U15538" s="159"/>
    </row>
    <row r="15539" spans="20:21">
      <c r="T15539" s="159"/>
      <c r="U15539" s="159"/>
    </row>
    <row r="15540" spans="20:21">
      <c r="T15540" s="159"/>
      <c r="U15540" s="159"/>
    </row>
    <row r="15541" spans="20:21">
      <c r="T15541" s="159"/>
      <c r="U15541" s="159"/>
    </row>
    <row r="15542" spans="20:21">
      <c r="T15542" s="159"/>
      <c r="U15542" s="159"/>
    </row>
    <row r="15543" spans="20:21">
      <c r="T15543" s="159"/>
      <c r="U15543" s="159"/>
    </row>
    <row r="15544" spans="20:21">
      <c r="T15544" s="159"/>
      <c r="U15544" s="159"/>
    </row>
    <row r="15545" spans="20:21">
      <c r="T15545" s="159"/>
      <c r="U15545" s="159"/>
    </row>
    <row r="15546" spans="20:21">
      <c r="T15546" s="159"/>
      <c r="U15546" s="159"/>
    </row>
    <row r="15547" spans="20:21">
      <c r="T15547" s="159"/>
      <c r="U15547" s="159"/>
    </row>
    <row r="15548" spans="20:21">
      <c r="T15548" s="159"/>
      <c r="U15548" s="159"/>
    </row>
    <row r="15549" spans="20:21">
      <c r="T15549" s="159"/>
      <c r="U15549" s="159"/>
    </row>
    <row r="15550" spans="20:21">
      <c r="T15550" s="159"/>
      <c r="U15550" s="159"/>
    </row>
    <row r="15551" spans="20:21">
      <c r="T15551" s="159"/>
      <c r="U15551" s="159"/>
    </row>
    <row r="15552" spans="20:21">
      <c r="T15552" s="159"/>
      <c r="U15552" s="159"/>
    </row>
    <row r="15553" spans="20:21">
      <c r="T15553" s="159"/>
      <c r="U15553" s="159"/>
    </row>
    <row r="15554" spans="20:21">
      <c r="T15554" s="159"/>
      <c r="U15554" s="159"/>
    </row>
    <row r="15555" spans="20:21">
      <c r="T15555" s="159"/>
      <c r="U15555" s="159"/>
    </row>
    <row r="15556" spans="20:21">
      <c r="T15556" s="159"/>
      <c r="U15556" s="159"/>
    </row>
    <row r="15557" spans="20:21">
      <c r="T15557" s="159"/>
      <c r="U15557" s="159"/>
    </row>
    <row r="15558" spans="20:21">
      <c r="T15558" s="159"/>
      <c r="U15558" s="159"/>
    </row>
    <row r="15559" spans="20:21">
      <c r="T15559" s="159"/>
      <c r="U15559" s="159"/>
    </row>
    <row r="15560" spans="20:21">
      <c r="T15560" s="159"/>
      <c r="U15560" s="159"/>
    </row>
    <row r="15561" spans="20:21">
      <c r="T15561" s="159"/>
      <c r="U15561" s="159"/>
    </row>
    <row r="15562" spans="20:21">
      <c r="T15562" s="159"/>
      <c r="U15562" s="159"/>
    </row>
    <row r="15563" spans="20:21">
      <c r="T15563" s="159"/>
      <c r="U15563" s="159"/>
    </row>
    <row r="15564" spans="20:21">
      <c r="T15564" s="159"/>
      <c r="U15564" s="159"/>
    </row>
    <row r="15565" spans="20:21">
      <c r="T15565" s="159"/>
      <c r="U15565" s="159"/>
    </row>
    <row r="15566" spans="20:21">
      <c r="T15566" s="159"/>
      <c r="U15566" s="159"/>
    </row>
    <row r="15567" spans="20:21">
      <c r="T15567" s="159"/>
      <c r="U15567" s="159"/>
    </row>
    <row r="15568" spans="20:21">
      <c r="T15568" s="159"/>
      <c r="U15568" s="159"/>
    </row>
    <row r="15569" spans="20:21">
      <c r="T15569" s="159"/>
      <c r="U15569" s="159"/>
    </row>
    <row r="15570" spans="20:21">
      <c r="T15570" s="159"/>
      <c r="U15570" s="159"/>
    </row>
    <row r="15571" spans="20:21">
      <c r="T15571" s="159"/>
      <c r="U15571" s="159"/>
    </row>
    <row r="15572" spans="20:21">
      <c r="T15572" s="159"/>
      <c r="U15572" s="159"/>
    </row>
    <row r="15573" spans="20:21">
      <c r="T15573" s="159"/>
      <c r="U15573" s="159"/>
    </row>
    <row r="15574" spans="20:21">
      <c r="T15574" s="159"/>
      <c r="U15574" s="159"/>
    </row>
    <row r="15575" spans="20:21">
      <c r="T15575" s="159"/>
      <c r="U15575" s="159"/>
    </row>
    <row r="15576" spans="20:21">
      <c r="T15576" s="159"/>
      <c r="U15576" s="159"/>
    </row>
    <row r="15577" spans="20:21">
      <c r="T15577" s="159"/>
      <c r="U15577" s="159"/>
    </row>
    <row r="15578" spans="20:21">
      <c r="T15578" s="159"/>
      <c r="U15578" s="159"/>
    </row>
    <row r="15579" spans="20:21">
      <c r="T15579" s="159"/>
      <c r="U15579" s="159"/>
    </row>
    <row r="15580" spans="20:21">
      <c r="T15580" s="159"/>
      <c r="U15580" s="159"/>
    </row>
    <row r="15581" spans="20:21">
      <c r="T15581" s="159"/>
      <c r="U15581" s="159"/>
    </row>
    <row r="15582" spans="20:21">
      <c r="T15582" s="159"/>
      <c r="U15582" s="159"/>
    </row>
    <row r="15583" spans="20:21">
      <c r="T15583" s="159"/>
      <c r="U15583" s="159"/>
    </row>
    <row r="15584" spans="20:21">
      <c r="T15584" s="159"/>
      <c r="U15584" s="159"/>
    </row>
    <row r="15585" spans="20:21">
      <c r="T15585" s="159"/>
      <c r="U15585" s="159"/>
    </row>
    <row r="15586" spans="20:21">
      <c r="T15586" s="159"/>
      <c r="U15586" s="159"/>
    </row>
    <row r="15587" spans="20:21">
      <c r="T15587" s="159"/>
      <c r="U15587" s="159"/>
    </row>
    <row r="15588" spans="20:21">
      <c r="T15588" s="159"/>
      <c r="U15588" s="159"/>
    </row>
    <row r="15589" spans="20:21">
      <c r="T15589" s="159"/>
      <c r="U15589" s="159"/>
    </row>
    <row r="15590" spans="20:21">
      <c r="T15590" s="159"/>
      <c r="U15590" s="159"/>
    </row>
    <row r="15591" spans="20:21">
      <c r="T15591" s="159"/>
      <c r="U15591" s="159"/>
    </row>
    <row r="15592" spans="20:21">
      <c r="T15592" s="159"/>
      <c r="U15592" s="159"/>
    </row>
    <row r="15593" spans="20:21">
      <c r="T15593" s="159"/>
      <c r="U15593" s="159"/>
    </row>
    <row r="15594" spans="20:21">
      <c r="T15594" s="159"/>
      <c r="U15594" s="159"/>
    </row>
    <row r="15595" spans="20:21">
      <c r="T15595" s="159"/>
      <c r="U15595" s="159"/>
    </row>
    <row r="15596" spans="20:21">
      <c r="T15596" s="159"/>
      <c r="U15596" s="159"/>
    </row>
    <row r="15597" spans="20:21">
      <c r="T15597" s="159"/>
      <c r="U15597" s="159"/>
    </row>
    <row r="15598" spans="20:21">
      <c r="T15598" s="159"/>
      <c r="U15598" s="159"/>
    </row>
    <row r="15599" spans="20:21">
      <c r="T15599" s="159"/>
      <c r="U15599" s="159"/>
    </row>
    <row r="15600" spans="20:21">
      <c r="T15600" s="159"/>
      <c r="U15600" s="159"/>
    </row>
    <row r="15601" spans="20:21">
      <c r="T15601" s="159"/>
      <c r="U15601" s="159"/>
    </row>
    <row r="15602" spans="20:21">
      <c r="T15602" s="159"/>
      <c r="U15602" s="159"/>
    </row>
    <row r="15603" spans="20:21">
      <c r="T15603" s="159"/>
      <c r="U15603" s="159"/>
    </row>
    <row r="15604" spans="20:21">
      <c r="T15604" s="159"/>
      <c r="U15604" s="159"/>
    </row>
    <row r="15605" spans="20:21">
      <c r="T15605" s="159"/>
      <c r="U15605" s="159"/>
    </row>
    <row r="15606" spans="20:21">
      <c r="T15606" s="159"/>
      <c r="U15606" s="159"/>
    </row>
    <row r="15607" spans="20:21">
      <c r="T15607" s="159"/>
      <c r="U15607" s="159"/>
    </row>
    <row r="15608" spans="20:21">
      <c r="T15608" s="159"/>
      <c r="U15608" s="159"/>
    </row>
    <row r="15609" spans="20:21">
      <c r="T15609" s="159"/>
      <c r="U15609" s="159"/>
    </row>
    <row r="15610" spans="20:21">
      <c r="T15610" s="159"/>
      <c r="U15610" s="159"/>
    </row>
    <row r="15611" spans="20:21">
      <c r="T15611" s="159"/>
      <c r="U15611" s="159"/>
    </row>
    <row r="15612" spans="20:21">
      <c r="T15612" s="159"/>
      <c r="U15612" s="159"/>
    </row>
    <row r="15613" spans="20:21">
      <c r="T15613" s="159"/>
      <c r="U15613" s="159"/>
    </row>
    <row r="15614" spans="20:21">
      <c r="T15614" s="159"/>
      <c r="U15614" s="159"/>
    </row>
    <row r="15615" spans="20:21">
      <c r="T15615" s="159"/>
      <c r="U15615" s="159"/>
    </row>
    <row r="15616" spans="20:21">
      <c r="T15616" s="159"/>
      <c r="U15616" s="159"/>
    </row>
    <row r="15617" spans="20:21">
      <c r="T15617" s="159"/>
      <c r="U15617" s="159"/>
    </row>
    <row r="15618" spans="20:21">
      <c r="T15618" s="159"/>
      <c r="U15618" s="159"/>
    </row>
    <row r="15619" spans="20:21">
      <c r="T15619" s="159"/>
      <c r="U15619" s="159"/>
    </row>
    <row r="15620" spans="20:21">
      <c r="T15620" s="159"/>
      <c r="U15620" s="159"/>
    </row>
    <row r="15621" spans="20:21">
      <c r="T15621" s="159"/>
      <c r="U15621" s="159"/>
    </row>
    <row r="15622" spans="20:21">
      <c r="T15622" s="159"/>
      <c r="U15622" s="159"/>
    </row>
    <row r="15623" spans="20:21">
      <c r="T15623" s="159"/>
      <c r="U15623" s="159"/>
    </row>
    <row r="15624" spans="20:21">
      <c r="T15624" s="159"/>
      <c r="U15624" s="159"/>
    </row>
    <row r="15625" spans="20:21">
      <c r="T15625" s="159"/>
      <c r="U15625" s="159"/>
    </row>
    <row r="15626" spans="20:21">
      <c r="T15626" s="159"/>
      <c r="U15626" s="159"/>
    </row>
    <row r="15627" spans="20:21">
      <c r="T15627" s="159"/>
      <c r="U15627" s="159"/>
    </row>
    <row r="15628" spans="20:21">
      <c r="T15628" s="159"/>
      <c r="U15628" s="159"/>
    </row>
    <row r="15629" spans="20:21">
      <c r="T15629" s="159"/>
      <c r="U15629" s="159"/>
    </row>
    <row r="15630" spans="20:21">
      <c r="T15630" s="159"/>
      <c r="U15630" s="159"/>
    </row>
    <row r="15631" spans="20:21">
      <c r="T15631" s="159"/>
      <c r="U15631" s="159"/>
    </row>
    <row r="15632" spans="20:21">
      <c r="T15632" s="159"/>
      <c r="U15632" s="159"/>
    </row>
    <row r="15633" spans="20:21">
      <c r="T15633" s="159"/>
      <c r="U15633" s="159"/>
    </row>
    <row r="15634" spans="20:21">
      <c r="T15634" s="159"/>
      <c r="U15634" s="159"/>
    </row>
    <row r="15635" spans="20:21">
      <c r="T15635" s="159"/>
      <c r="U15635" s="159"/>
    </row>
    <row r="15636" spans="20:21">
      <c r="T15636" s="159"/>
      <c r="U15636" s="159"/>
    </row>
    <row r="15637" spans="20:21">
      <c r="T15637" s="159"/>
      <c r="U15637" s="159"/>
    </row>
    <row r="15638" spans="20:21">
      <c r="T15638" s="159"/>
      <c r="U15638" s="159"/>
    </row>
    <row r="15639" spans="20:21">
      <c r="T15639" s="159"/>
      <c r="U15639" s="159"/>
    </row>
    <row r="15640" spans="20:21">
      <c r="T15640" s="159"/>
      <c r="U15640" s="159"/>
    </row>
    <row r="15641" spans="20:21">
      <c r="T15641" s="159"/>
      <c r="U15641" s="159"/>
    </row>
    <row r="15642" spans="20:21">
      <c r="T15642" s="159"/>
      <c r="U15642" s="159"/>
    </row>
    <row r="15643" spans="20:21">
      <c r="T15643" s="159"/>
      <c r="U15643" s="159"/>
    </row>
    <row r="15644" spans="20:21">
      <c r="T15644" s="159"/>
      <c r="U15644" s="159"/>
    </row>
    <row r="15645" spans="20:21">
      <c r="T15645" s="159"/>
      <c r="U15645" s="159"/>
    </row>
    <row r="15646" spans="20:21">
      <c r="T15646" s="159"/>
      <c r="U15646" s="159"/>
    </row>
    <row r="15647" spans="20:21">
      <c r="T15647" s="159"/>
      <c r="U15647" s="159"/>
    </row>
    <row r="15648" spans="20:21">
      <c r="T15648" s="159"/>
      <c r="U15648" s="159"/>
    </row>
    <row r="15649" spans="20:21">
      <c r="T15649" s="159"/>
      <c r="U15649" s="159"/>
    </row>
    <row r="15650" spans="20:21">
      <c r="T15650" s="159"/>
      <c r="U15650" s="159"/>
    </row>
    <row r="15651" spans="20:21">
      <c r="T15651" s="159"/>
      <c r="U15651" s="159"/>
    </row>
    <row r="15652" spans="20:21">
      <c r="T15652" s="159"/>
      <c r="U15652" s="159"/>
    </row>
    <row r="15653" spans="20:21">
      <c r="T15653" s="159"/>
      <c r="U15653" s="159"/>
    </row>
    <row r="15654" spans="20:21">
      <c r="T15654" s="159"/>
      <c r="U15654" s="159"/>
    </row>
    <row r="15655" spans="20:21">
      <c r="T15655" s="159"/>
      <c r="U15655" s="159"/>
    </row>
    <row r="15656" spans="20:21">
      <c r="T15656" s="159"/>
      <c r="U15656" s="159"/>
    </row>
    <row r="15657" spans="20:21">
      <c r="T15657" s="159"/>
      <c r="U15657" s="159"/>
    </row>
    <row r="15658" spans="20:21">
      <c r="T15658" s="159"/>
      <c r="U15658" s="159"/>
    </row>
    <row r="15659" spans="20:21">
      <c r="T15659" s="159"/>
      <c r="U15659" s="159"/>
    </row>
    <row r="15660" spans="20:21">
      <c r="T15660" s="159"/>
      <c r="U15660" s="159"/>
    </row>
    <row r="15661" spans="20:21">
      <c r="T15661" s="159"/>
      <c r="U15661" s="159"/>
    </row>
    <row r="15662" spans="20:21">
      <c r="T15662" s="159"/>
      <c r="U15662" s="159"/>
    </row>
    <row r="15663" spans="20:21">
      <c r="T15663" s="159"/>
      <c r="U15663" s="159"/>
    </row>
    <row r="15664" spans="20:21">
      <c r="T15664" s="159"/>
      <c r="U15664" s="159"/>
    </row>
    <row r="15665" spans="20:21">
      <c r="T15665" s="159"/>
      <c r="U15665" s="159"/>
    </row>
    <row r="15666" spans="20:21">
      <c r="T15666" s="159"/>
      <c r="U15666" s="159"/>
    </row>
    <row r="15667" spans="20:21">
      <c r="T15667" s="159"/>
      <c r="U15667" s="159"/>
    </row>
    <row r="15668" spans="20:21">
      <c r="T15668" s="159"/>
      <c r="U15668" s="159"/>
    </row>
    <row r="15669" spans="20:21">
      <c r="T15669" s="159"/>
      <c r="U15669" s="159"/>
    </row>
    <row r="15670" spans="20:21">
      <c r="T15670" s="159"/>
      <c r="U15670" s="159"/>
    </row>
    <row r="15671" spans="20:21">
      <c r="T15671" s="159"/>
      <c r="U15671" s="159"/>
    </row>
    <row r="15672" spans="20:21">
      <c r="T15672" s="159"/>
      <c r="U15672" s="159"/>
    </row>
    <row r="15673" spans="20:21">
      <c r="T15673" s="159"/>
      <c r="U15673" s="159"/>
    </row>
    <row r="15674" spans="20:21">
      <c r="T15674" s="159"/>
      <c r="U15674" s="159"/>
    </row>
    <row r="15675" spans="20:21">
      <c r="T15675" s="159"/>
      <c r="U15675" s="159"/>
    </row>
    <row r="15676" spans="20:21">
      <c r="T15676" s="159"/>
      <c r="U15676" s="159"/>
    </row>
    <row r="15677" spans="20:21">
      <c r="T15677" s="159"/>
      <c r="U15677" s="159"/>
    </row>
    <row r="15678" spans="20:21">
      <c r="T15678" s="159"/>
      <c r="U15678" s="159"/>
    </row>
    <row r="15679" spans="20:21">
      <c r="T15679" s="159"/>
      <c r="U15679" s="159"/>
    </row>
    <row r="15680" spans="20:21">
      <c r="T15680" s="159"/>
      <c r="U15680" s="159"/>
    </row>
    <row r="15681" spans="20:21">
      <c r="T15681" s="159"/>
      <c r="U15681" s="159"/>
    </row>
    <row r="15682" spans="20:21">
      <c r="T15682" s="159"/>
      <c r="U15682" s="159"/>
    </row>
    <row r="15683" spans="20:21">
      <c r="T15683" s="159"/>
      <c r="U15683" s="159"/>
    </row>
    <row r="15684" spans="20:21">
      <c r="T15684" s="159"/>
      <c r="U15684" s="159"/>
    </row>
    <row r="15685" spans="20:21">
      <c r="T15685" s="159"/>
      <c r="U15685" s="159"/>
    </row>
    <row r="15686" spans="20:21">
      <c r="T15686" s="159"/>
      <c r="U15686" s="159"/>
    </row>
    <row r="15687" spans="20:21">
      <c r="T15687" s="159"/>
      <c r="U15687" s="159"/>
    </row>
    <row r="15688" spans="20:21">
      <c r="T15688" s="159"/>
      <c r="U15688" s="159"/>
    </row>
    <row r="15689" spans="20:21">
      <c r="T15689" s="159"/>
      <c r="U15689" s="159"/>
    </row>
    <row r="15690" spans="20:21">
      <c r="T15690" s="159"/>
      <c r="U15690" s="159"/>
    </row>
    <row r="15691" spans="20:21">
      <c r="T15691" s="159"/>
      <c r="U15691" s="159"/>
    </row>
    <row r="15692" spans="20:21">
      <c r="T15692" s="159"/>
      <c r="U15692" s="159"/>
    </row>
    <row r="15693" spans="20:21">
      <c r="T15693" s="159"/>
      <c r="U15693" s="159"/>
    </row>
    <row r="15694" spans="20:21">
      <c r="T15694" s="159"/>
      <c r="U15694" s="159"/>
    </row>
    <row r="15695" spans="20:21">
      <c r="T15695" s="159"/>
      <c r="U15695" s="159"/>
    </row>
    <row r="15696" spans="20:21">
      <c r="T15696" s="159"/>
      <c r="U15696" s="159"/>
    </row>
    <row r="15697" spans="20:21">
      <c r="T15697" s="159"/>
      <c r="U15697" s="159"/>
    </row>
    <row r="15698" spans="20:21">
      <c r="T15698" s="159"/>
      <c r="U15698" s="159"/>
    </row>
    <row r="15699" spans="20:21">
      <c r="T15699" s="159"/>
      <c r="U15699" s="159"/>
    </row>
    <row r="15700" spans="20:21">
      <c r="T15700" s="159"/>
      <c r="U15700" s="159"/>
    </row>
    <row r="15701" spans="20:21">
      <c r="T15701" s="159"/>
      <c r="U15701" s="159"/>
    </row>
    <row r="15702" spans="20:21">
      <c r="T15702" s="159"/>
      <c r="U15702" s="159"/>
    </row>
    <row r="15703" spans="20:21">
      <c r="T15703" s="159"/>
      <c r="U15703" s="159"/>
    </row>
    <row r="15704" spans="20:21">
      <c r="T15704" s="159"/>
      <c r="U15704" s="159"/>
    </row>
    <row r="15705" spans="20:21">
      <c r="T15705" s="159"/>
      <c r="U15705" s="159"/>
    </row>
    <row r="15706" spans="20:21">
      <c r="T15706" s="159"/>
      <c r="U15706" s="159"/>
    </row>
    <row r="15707" spans="20:21">
      <c r="T15707" s="159"/>
      <c r="U15707" s="159"/>
    </row>
    <row r="15708" spans="20:21">
      <c r="T15708" s="159"/>
      <c r="U15708" s="159"/>
    </row>
    <row r="15709" spans="20:21">
      <c r="T15709" s="159"/>
      <c r="U15709" s="159"/>
    </row>
    <row r="15710" spans="20:21">
      <c r="T15710" s="159"/>
      <c r="U15710" s="159"/>
    </row>
    <row r="15711" spans="20:21">
      <c r="T15711" s="159"/>
      <c r="U15711" s="159"/>
    </row>
    <row r="15712" spans="20:21">
      <c r="T15712" s="159"/>
      <c r="U15712" s="159"/>
    </row>
    <row r="15713" spans="20:21">
      <c r="T15713" s="159"/>
      <c r="U15713" s="159"/>
    </row>
    <row r="15714" spans="20:21">
      <c r="T15714" s="159"/>
      <c r="U15714" s="159"/>
    </row>
    <row r="15715" spans="20:21">
      <c r="T15715" s="159"/>
      <c r="U15715" s="159"/>
    </row>
    <row r="15716" spans="20:21">
      <c r="T15716" s="159"/>
      <c r="U15716" s="159"/>
    </row>
    <row r="15717" spans="20:21">
      <c r="T15717" s="159"/>
      <c r="U15717" s="159"/>
    </row>
    <row r="15718" spans="20:21">
      <c r="T15718" s="159"/>
      <c r="U15718" s="159"/>
    </row>
    <row r="15719" spans="20:21">
      <c r="T15719" s="159"/>
      <c r="U15719" s="159"/>
    </row>
    <row r="15720" spans="20:21">
      <c r="T15720" s="159"/>
      <c r="U15720" s="159"/>
    </row>
    <row r="15721" spans="20:21">
      <c r="T15721" s="159"/>
      <c r="U15721" s="159"/>
    </row>
    <row r="15722" spans="20:21">
      <c r="T15722" s="159"/>
      <c r="U15722" s="159"/>
    </row>
    <row r="15723" spans="20:21">
      <c r="T15723" s="159"/>
      <c r="U15723" s="159"/>
    </row>
    <row r="15724" spans="20:21">
      <c r="T15724" s="159"/>
      <c r="U15724" s="159"/>
    </row>
    <row r="15725" spans="20:21">
      <c r="T15725" s="159"/>
      <c r="U15725" s="159"/>
    </row>
    <row r="15726" spans="20:21">
      <c r="T15726" s="159"/>
      <c r="U15726" s="159"/>
    </row>
    <row r="15727" spans="20:21">
      <c r="T15727" s="159"/>
      <c r="U15727" s="159"/>
    </row>
    <row r="15728" spans="20:21">
      <c r="T15728" s="159"/>
      <c r="U15728" s="159"/>
    </row>
    <row r="15729" spans="20:21">
      <c r="T15729" s="159"/>
      <c r="U15729" s="159"/>
    </row>
    <row r="15730" spans="20:21">
      <c r="T15730" s="159"/>
      <c r="U15730" s="159"/>
    </row>
    <row r="15731" spans="20:21">
      <c r="T15731" s="159"/>
      <c r="U15731" s="159"/>
    </row>
    <row r="15732" spans="20:21">
      <c r="T15732" s="159"/>
      <c r="U15732" s="159"/>
    </row>
    <row r="15733" spans="20:21">
      <c r="T15733" s="159"/>
      <c r="U15733" s="159"/>
    </row>
    <row r="15734" spans="20:21">
      <c r="T15734" s="159"/>
      <c r="U15734" s="159"/>
    </row>
    <row r="15735" spans="20:21">
      <c r="T15735" s="159"/>
      <c r="U15735" s="159"/>
    </row>
    <row r="15736" spans="20:21">
      <c r="T15736" s="159"/>
      <c r="U15736" s="159"/>
    </row>
    <row r="15737" spans="20:21">
      <c r="T15737" s="159"/>
      <c r="U15737" s="159"/>
    </row>
    <row r="15738" spans="20:21">
      <c r="T15738" s="159"/>
      <c r="U15738" s="159"/>
    </row>
    <row r="15739" spans="20:21">
      <c r="T15739" s="159"/>
      <c r="U15739" s="159"/>
    </row>
    <row r="15740" spans="20:21">
      <c r="T15740" s="159"/>
      <c r="U15740" s="159"/>
    </row>
    <row r="15741" spans="20:21">
      <c r="T15741" s="159"/>
      <c r="U15741" s="159"/>
    </row>
    <row r="15742" spans="20:21">
      <c r="T15742" s="159"/>
      <c r="U15742" s="159"/>
    </row>
    <row r="15743" spans="20:21">
      <c r="T15743" s="159"/>
      <c r="U15743" s="159"/>
    </row>
    <row r="15744" spans="20:21">
      <c r="T15744" s="159"/>
      <c r="U15744" s="159"/>
    </row>
    <row r="15745" spans="20:21">
      <c r="T15745" s="159"/>
      <c r="U15745" s="159"/>
    </row>
    <row r="15746" spans="20:21">
      <c r="T15746" s="159"/>
      <c r="U15746" s="159"/>
    </row>
    <row r="15747" spans="20:21">
      <c r="T15747" s="159"/>
      <c r="U15747" s="159"/>
    </row>
    <row r="15748" spans="20:21">
      <c r="T15748" s="159"/>
      <c r="U15748" s="159"/>
    </row>
    <row r="15749" spans="20:21">
      <c r="T15749" s="159"/>
      <c r="U15749" s="159"/>
    </row>
    <row r="15750" spans="20:21">
      <c r="T15750" s="159"/>
      <c r="U15750" s="159"/>
    </row>
    <row r="15751" spans="20:21">
      <c r="T15751" s="159"/>
      <c r="U15751" s="159"/>
    </row>
    <row r="15752" spans="20:21">
      <c r="T15752" s="159"/>
      <c r="U15752" s="159"/>
    </row>
    <row r="15753" spans="20:21">
      <c r="T15753" s="159"/>
      <c r="U15753" s="159"/>
    </row>
    <row r="15754" spans="20:21">
      <c r="T15754" s="159"/>
      <c r="U15754" s="159"/>
    </row>
    <row r="15755" spans="20:21">
      <c r="T15755" s="159"/>
      <c r="U15755" s="159"/>
    </row>
    <row r="15756" spans="20:21">
      <c r="T15756" s="159"/>
      <c r="U15756" s="159"/>
    </row>
    <row r="15757" spans="20:21">
      <c r="T15757" s="159"/>
      <c r="U15757" s="159"/>
    </row>
    <row r="15758" spans="20:21">
      <c r="T15758" s="159"/>
      <c r="U15758" s="159"/>
    </row>
    <row r="15759" spans="20:21">
      <c r="T15759" s="159"/>
      <c r="U15759" s="159"/>
    </row>
    <row r="15760" spans="20:21">
      <c r="T15760" s="159"/>
      <c r="U15760" s="159"/>
    </row>
    <row r="15761" spans="20:21">
      <c r="T15761" s="159"/>
      <c r="U15761" s="159"/>
    </row>
    <row r="15762" spans="20:21">
      <c r="T15762" s="159"/>
      <c r="U15762" s="159"/>
    </row>
    <row r="15763" spans="20:21">
      <c r="T15763" s="159"/>
      <c r="U15763" s="159"/>
    </row>
    <row r="15764" spans="20:21">
      <c r="T15764" s="159"/>
      <c r="U15764" s="159"/>
    </row>
    <row r="15765" spans="20:21">
      <c r="T15765" s="159"/>
      <c r="U15765" s="159"/>
    </row>
    <row r="15766" spans="20:21">
      <c r="T15766" s="159"/>
      <c r="U15766" s="159"/>
    </row>
    <row r="15767" spans="20:21">
      <c r="T15767" s="159"/>
      <c r="U15767" s="159"/>
    </row>
    <row r="15768" spans="20:21">
      <c r="T15768" s="159"/>
      <c r="U15768" s="159"/>
    </row>
    <row r="15769" spans="20:21">
      <c r="T15769" s="159"/>
      <c r="U15769" s="159"/>
    </row>
    <row r="15770" spans="20:21">
      <c r="T15770" s="159"/>
      <c r="U15770" s="159"/>
    </row>
    <row r="15771" spans="20:21">
      <c r="T15771" s="159"/>
      <c r="U15771" s="159"/>
    </row>
    <row r="15772" spans="20:21">
      <c r="T15772" s="159"/>
      <c r="U15772" s="159"/>
    </row>
    <row r="15773" spans="20:21">
      <c r="T15773" s="159"/>
      <c r="U15773" s="159"/>
    </row>
    <row r="15774" spans="20:21">
      <c r="T15774" s="159"/>
      <c r="U15774" s="159"/>
    </row>
    <row r="15775" spans="20:21">
      <c r="T15775" s="159"/>
      <c r="U15775" s="159"/>
    </row>
    <row r="15776" spans="20:21">
      <c r="T15776" s="159"/>
      <c r="U15776" s="159"/>
    </row>
    <row r="15777" spans="20:21">
      <c r="T15777" s="159"/>
      <c r="U15777" s="159"/>
    </row>
    <row r="15778" spans="20:21">
      <c r="T15778" s="159"/>
      <c r="U15778" s="159"/>
    </row>
    <row r="15779" spans="20:21">
      <c r="T15779" s="159"/>
      <c r="U15779" s="159"/>
    </row>
    <row r="15780" spans="20:21">
      <c r="T15780" s="159"/>
      <c r="U15780" s="159"/>
    </row>
    <row r="15781" spans="20:21">
      <c r="T15781" s="159"/>
      <c r="U15781" s="159"/>
    </row>
    <row r="15782" spans="20:21">
      <c r="T15782" s="159"/>
      <c r="U15782" s="159"/>
    </row>
    <row r="15783" spans="20:21">
      <c r="T15783" s="159"/>
      <c r="U15783" s="159"/>
    </row>
    <row r="15784" spans="20:21">
      <c r="T15784" s="159"/>
      <c r="U15784" s="159"/>
    </row>
    <row r="15785" spans="20:21">
      <c r="T15785" s="159"/>
      <c r="U15785" s="159"/>
    </row>
    <row r="15786" spans="20:21">
      <c r="T15786" s="159"/>
      <c r="U15786" s="159"/>
    </row>
    <row r="15787" spans="20:21">
      <c r="T15787" s="159"/>
      <c r="U15787" s="159"/>
    </row>
    <row r="15788" spans="20:21">
      <c r="T15788" s="159"/>
      <c r="U15788" s="159"/>
    </row>
    <row r="15789" spans="20:21">
      <c r="T15789" s="159"/>
      <c r="U15789" s="159"/>
    </row>
    <row r="15790" spans="20:21">
      <c r="T15790" s="159"/>
      <c r="U15790" s="159"/>
    </row>
    <row r="15791" spans="20:21">
      <c r="T15791" s="159"/>
      <c r="U15791" s="159"/>
    </row>
    <row r="15792" spans="20:21">
      <c r="T15792" s="159"/>
      <c r="U15792" s="159"/>
    </row>
    <row r="15793" spans="20:21">
      <c r="T15793" s="159"/>
      <c r="U15793" s="159"/>
    </row>
    <row r="15794" spans="20:21">
      <c r="T15794" s="159"/>
      <c r="U15794" s="159"/>
    </row>
    <row r="15795" spans="20:21">
      <c r="T15795" s="159"/>
      <c r="U15795" s="159"/>
    </row>
    <row r="15796" spans="20:21">
      <c r="T15796" s="159"/>
      <c r="U15796" s="159"/>
    </row>
    <row r="15797" spans="20:21">
      <c r="T15797" s="159"/>
      <c r="U15797" s="159"/>
    </row>
    <row r="15798" spans="20:21">
      <c r="T15798" s="159"/>
      <c r="U15798" s="159"/>
    </row>
    <row r="15799" spans="20:21">
      <c r="T15799" s="159"/>
      <c r="U15799" s="159"/>
    </row>
    <row r="15800" spans="20:21">
      <c r="T15800" s="159"/>
      <c r="U15800" s="159"/>
    </row>
    <row r="15801" spans="20:21">
      <c r="T15801" s="159"/>
      <c r="U15801" s="159"/>
    </row>
    <row r="15802" spans="20:21">
      <c r="T15802" s="159"/>
      <c r="U15802" s="159"/>
    </row>
    <row r="15803" spans="20:21">
      <c r="T15803" s="159"/>
      <c r="U15803" s="159"/>
    </row>
    <row r="15804" spans="20:21">
      <c r="T15804" s="159"/>
      <c r="U15804" s="159"/>
    </row>
    <row r="15805" spans="20:21">
      <c r="T15805" s="159"/>
      <c r="U15805" s="159"/>
    </row>
    <row r="15806" spans="20:21">
      <c r="T15806" s="159"/>
      <c r="U15806" s="159"/>
    </row>
    <row r="15807" spans="20:21">
      <c r="T15807" s="159"/>
      <c r="U15807" s="159"/>
    </row>
    <row r="15808" spans="20:21">
      <c r="T15808" s="159"/>
      <c r="U15808" s="159"/>
    </row>
    <row r="15809" spans="20:21">
      <c r="T15809" s="159"/>
      <c r="U15809" s="159"/>
    </row>
    <row r="15810" spans="20:21">
      <c r="T15810" s="159"/>
      <c r="U15810" s="159"/>
    </row>
    <row r="15811" spans="20:21">
      <c r="T15811" s="159"/>
      <c r="U15811" s="159"/>
    </row>
    <row r="15812" spans="20:21">
      <c r="T15812" s="159"/>
      <c r="U15812" s="159"/>
    </row>
    <row r="15813" spans="20:21">
      <c r="T15813" s="159"/>
      <c r="U15813" s="159"/>
    </row>
    <row r="15814" spans="20:21">
      <c r="T15814" s="159"/>
      <c r="U15814" s="159"/>
    </row>
    <row r="15815" spans="20:21">
      <c r="T15815" s="159"/>
      <c r="U15815" s="159"/>
    </row>
    <row r="15816" spans="20:21">
      <c r="T15816" s="159"/>
      <c r="U15816" s="159"/>
    </row>
    <row r="15817" spans="20:21">
      <c r="T15817" s="159"/>
      <c r="U15817" s="159"/>
    </row>
    <row r="15818" spans="20:21">
      <c r="T15818" s="159"/>
      <c r="U15818" s="159"/>
    </row>
    <row r="15819" spans="20:21">
      <c r="T15819" s="159"/>
      <c r="U15819" s="159"/>
    </row>
    <row r="15820" spans="20:21">
      <c r="T15820" s="159"/>
      <c r="U15820" s="159"/>
    </row>
    <row r="15821" spans="20:21">
      <c r="T15821" s="159"/>
      <c r="U15821" s="159"/>
    </row>
    <row r="15822" spans="20:21">
      <c r="T15822" s="159"/>
      <c r="U15822" s="159"/>
    </row>
    <row r="15823" spans="20:21">
      <c r="T15823" s="159"/>
      <c r="U15823" s="159"/>
    </row>
    <row r="15824" spans="20:21">
      <c r="T15824" s="159"/>
      <c r="U15824" s="159"/>
    </row>
    <row r="15825" spans="20:21">
      <c r="T15825" s="159"/>
      <c r="U15825" s="159"/>
    </row>
    <row r="15826" spans="20:21">
      <c r="T15826" s="159"/>
      <c r="U15826" s="159"/>
    </row>
    <row r="15827" spans="20:21">
      <c r="T15827" s="159"/>
      <c r="U15827" s="159"/>
    </row>
    <row r="15828" spans="20:21">
      <c r="T15828" s="159"/>
      <c r="U15828" s="159"/>
    </row>
    <row r="15829" spans="20:21">
      <c r="T15829" s="159"/>
      <c r="U15829" s="159"/>
    </row>
    <row r="15830" spans="20:21">
      <c r="T15830" s="159"/>
      <c r="U15830" s="159"/>
    </row>
    <row r="15831" spans="20:21">
      <c r="T15831" s="159"/>
      <c r="U15831" s="159"/>
    </row>
    <row r="15832" spans="20:21">
      <c r="T15832" s="159"/>
      <c r="U15832" s="159"/>
    </row>
    <row r="15833" spans="20:21">
      <c r="T15833" s="159"/>
      <c r="U15833" s="159"/>
    </row>
    <row r="15834" spans="20:21">
      <c r="T15834" s="159"/>
      <c r="U15834" s="159"/>
    </row>
    <row r="15835" spans="20:21">
      <c r="T15835" s="159"/>
      <c r="U15835" s="159"/>
    </row>
    <row r="15836" spans="20:21">
      <c r="T15836" s="159"/>
      <c r="U15836" s="159"/>
    </row>
    <row r="15837" spans="20:21">
      <c r="T15837" s="159"/>
      <c r="U15837" s="159"/>
    </row>
    <row r="15838" spans="20:21">
      <c r="T15838" s="159"/>
      <c r="U15838" s="159"/>
    </row>
    <row r="15839" spans="20:21">
      <c r="T15839" s="159"/>
      <c r="U15839" s="159"/>
    </row>
    <row r="15840" spans="20:21">
      <c r="T15840" s="159"/>
      <c r="U15840" s="159"/>
    </row>
    <row r="15841" spans="20:21">
      <c r="T15841" s="159"/>
      <c r="U15841" s="159"/>
    </row>
    <row r="15842" spans="20:21">
      <c r="T15842" s="159"/>
      <c r="U15842" s="159"/>
    </row>
    <row r="15843" spans="20:21">
      <c r="T15843" s="159"/>
      <c r="U15843" s="159"/>
    </row>
    <row r="15844" spans="20:21">
      <c r="T15844" s="159"/>
      <c r="U15844" s="159"/>
    </row>
    <row r="15845" spans="20:21">
      <c r="T15845" s="159"/>
      <c r="U15845" s="159"/>
    </row>
    <row r="15846" spans="20:21">
      <c r="T15846" s="159"/>
      <c r="U15846" s="159"/>
    </row>
    <row r="15847" spans="20:21">
      <c r="T15847" s="159"/>
      <c r="U15847" s="159"/>
    </row>
    <row r="15848" spans="20:21">
      <c r="T15848" s="159"/>
      <c r="U15848" s="159"/>
    </row>
    <row r="15849" spans="20:21">
      <c r="T15849" s="159"/>
      <c r="U15849" s="159"/>
    </row>
    <row r="15850" spans="20:21">
      <c r="T15850" s="159"/>
      <c r="U15850" s="159"/>
    </row>
    <row r="15851" spans="20:21">
      <c r="T15851" s="159"/>
      <c r="U15851" s="159"/>
    </row>
    <row r="15852" spans="20:21">
      <c r="T15852" s="159"/>
      <c r="U15852" s="159"/>
    </row>
    <row r="15853" spans="20:21">
      <c r="T15853" s="159"/>
      <c r="U15853" s="159"/>
    </row>
    <row r="15854" spans="20:21">
      <c r="T15854" s="159"/>
      <c r="U15854" s="159"/>
    </row>
    <row r="15855" spans="20:21">
      <c r="T15855" s="159"/>
      <c r="U15855" s="159"/>
    </row>
    <row r="15856" spans="20:21">
      <c r="T15856" s="159"/>
      <c r="U15856" s="159"/>
    </row>
    <row r="15857" spans="20:21">
      <c r="T15857" s="159"/>
      <c r="U15857" s="159"/>
    </row>
    <row r="15858" spans="20:21">
      <c r="T15858" s="159"/>
      <c r="U15858" s="159"/>
    </row>
    <row r="15859" spans="20:21">
      <c r="T15859" s="159"/>
      <c r="U15859" s="159"/>
    </row>
    <row r="15860" spans="20:21">
      <c r="T15860" s="159"/>
      <c r="U15860" s="159"/>
    </row>
    <row r="15861" spans="20:21">
      <c r="T15861" s="159"/>
      <c r="U15861" s="159"/>
    </row>
    <row r="15862" spans="20:21">
      <c r="T15862" s="159"/>
      <c r="U15862" s="159"/>
    </row>
    <row r="15863" spans="20:21">
      <c r="T15863" s="159"/>
      <c r="U15863" s="159"/>
    </row>
    <row r="15864" spans="20:21">
      <c r="T15864" s="159"/>
      <c r="U15864" s="159"/>
    </row>
    <row r="15865" spans="20:21">
      <c r="T15865" s="159"/>
      <c r="U15865" s="159"/>
    </row>
    <row r="15866" spans="20:21">
      <c r="T15866" s="159"/>
      <c r="U15866" s="159"/>
    </row>
    <row r="15867" spans="20:21">
      <c r="T15867" s="159"/>
      <c r="U15867" s="159"/>
    </row>
    <row r="15868" spans="20:21">
      <c r="T15868" s="159"/>
      <c r="U15868" s="159"/>
    </row>
    <row r="15869" spans="20:21">
      <c r="T15869" s="159"/>
      <c r="U15869" s="159"/>
    </row>
    <row r="15870" spans="20:21">
      <c r="T15870" s="159"/>
      <c r="U15870" s="159"/>
    </row>
    <row r="15871" spans="20:21">
      <c r="T15871" s="159"/>
      <c r="U15871" s="159"/>
    </row>
    <row r="15872" spans="20:21">
      <c r="T15872" s="159"/>
      <c r="U15872" s="159"/>
    </row>
    <row r="15873" spans="20:21">
      <c r="T15873" s="159"/>
      <c r="U15873" s="159"/>
    </row>
    <row r="15874" spans="20:21">
      <c r="T15874" s="159"/>
      <c r="U15874" s="159"/>
    </row>
    <row r="15875" spans="20:21">
      <c r="T15875" s="159"/>
      <c r="U15875" s="159"/>
    </row>
    <row r="15876" spans="20:21">
      <c r="T15876" s="159"/>
      <c r="U15876" s="159"/>
    </row>
    <row r="15877" spans="20:21">
      <c r="T15877" s="159"/>
      <c r="U15877" s="159"/>
    </row>
    <row r="15878" spans="20:21">
      <c r="T15878" s="159"/>
      <c r="U15878" s="159"/>
    </row>
    <row r="15879" spans="20:21">
      <c r="T15879" s="159"/>
      <c r="U15879" s="159"/>
    </row>
    <row r="15880" spans="20:21">
      <c r="T15880" s="159"/>
      <c r="U15880" s="159"/>
    </row>
    <row r="15881" spans="20:21">
      <c r="T15881" s="159"/>
      <c r="U15881" s="159"/>
    </row>
    <row r="15882" spans="20:21">
      <c r="T15882" s="159"/>
      <c r="U15882" s="159"/>
    </row>
    <row r="15883" spans="20:21">
      <c r="T15883" s="159"/>
      <c r="U15883" s="159"/>
    </row>
    <row r="15884" spans="20:21">
      <c r="T15884" s="159"/>
      <c r="U15884" s="159"/>
    </row>
    <row r="15885" spans="20:21">
      <c r="T15885" s="159"/>
      <c r="U15885" s="159"/>
    </row>
    <row r="15886" spans="20:21">
      <c r="T15886" s="159"/>
      <c r="U15886" s="159"/>
    </row>
    <row r="15887" spans="20:21">
      <c r="T15887" s="159"/>
      <c r="U15887" s="159"/>
    </row>
    <row r="15888" spans="20:21">
      <c r="T15888" s="159"/>
      <c r="U15888" s="159"/>
    </row>
    <row r="15889" spans="20:21">
      <c r="T15889" s="159"/>
      <c r="U15889" s="159"/>
    </row>
    <row r="15890" spans="20:21">
      <c r="T15890" s="159"/>
      <c r="U15890" s="159"/>
    </row>
    <row r="15891" spans="20:21">
      <c r="T15891" s="159"/>
      <c r="U15891" s="159"/>
    </row>
    <row r="15892" spans="20:21">
      <c r="T15892" s="159"/>
      <c r="U15892" s="159"/>
    </row>
    <row r="15893" spans="20:21">
      <c r="T15893" s="159"/>
      <c r="U15893" s="159"/>
    </row>
    <row r="15894" spans="20:21">
      <c r="T15894" s="159"/>
      <c r="U15894" s="159"/>
    </row>
    <row r="15895" spans="20:21">
      <c r="T15895" s="159"/>
      <c r="U15895" s="159"/>
    </row>
    <row r="15896" spans="20:21">
      <c r="T15896" s="159"/>
      <c r="U15896" s="159"/>
    </row>
    <row r="15897" spans="20:21">
      <c r="T15897" s="159"/>
      <c r="U15897" s="159"/>
    </row>
    <row r="15898" spans="20:21">
      <c r="T15898" s="159"/>
      <c r="U15898" s="159"/>
    </row>
    <row r="15899" spans="20:21">
      <c r="T15899" s="159"/>
      <c r="U15899" s="159"/>
    </row>
    <row r="15900" spans="20:21">
      <c r="T15900" s="159"/>
      <c r="U15900" s="159"/>
    </row>
    <row r="15901" spans="20:21">
      <c r="T15901" s="159"/>
      <c r="U15901" s="159"/>
    </row>
    <row r="15902" spans="20:21">
      <c r="T15902" s="159"/>
      <c r="U15902" s="159"/>
    </row>
    <row r="15903" spans="20:21">
      <c r="T15903" s="159"/>
      <c r="U15903" s="159"/>
    </row>
    <row r="15904" spans="20:21">
      <c r="T15904" s="159"/>
      <c r="U15904" s="159"/>
    </row>
    <row r="15905" spans="20:21">
      <c r="T15905" s="159"/>
      <c r="U15905" s="159"/>
    </row>
    <row r="15906" spans="20:21">
      <c r="T15906" s="159"/>
      <c r="U15906" s="159"/>
    </row>
    <row r="15907" spans="20:21">
      <c r="T15907" s="159"/>
      <c r="U15907" s="159"/>
    </row>
    <row r="15908" spans="20:21">
      <c r="T15908" s="159"/>
      <c r="U15908" s="159"/>
    </row>
    <row r="15909" spans="20:21">
      <c r="T15909" s="159"/>
      <c r="U15909" s="159"/>
    </row>
    <row r="15910" spans="20:21">
      <c r="T15910" s="159"/>
      <c r="U15910" s="159"/>
    </row>
    <row r="15911" spans="20:21">
      <c r="T15911" s="159"/>
      <c r="U15911" s="159"/>
    </row>
    <row r="15912" spans="20:21">
      <c r="T15912" s="159"/>
      <c r="U15912" s="159"/>
    </row>
    <row r="15913" spans="20:21">
      <c r="T15913" s="159"/>
      <c r="U15913" s="159"/>
    </row>
    <row r="15914" spans="20:21">
      <c r="T15914" s="159"/>
      <c r="U15914" s="159"/>
    </row>
    <row r="15915" spans="20:21">
      <c r="T15915" s="159"/>
      <c r="U15915" s="159"/>
    </row>
    <row r="15916" spans="20:21">
      <c r="T15916" s="159"/>
      <c r="U15916" s="159"/>
    </row>
    <row r="15917" spans="20:21">
      <c r="T15917" s="159"/>
      <c r="U15917" s="159"/>
    </row>
    <row r="15918" spans="20:21">
      <c r="T15918" s="159"/>
      <c r="U15918" s="159"/>
    </row>
    <row r="15919" spans="20:21">
      <c r="T15919" s="159"/>
      <c r="U15919" s="159"/>
    </row>
    <row r="15920" spans="20:21">
      <c r="T15920" s="159"/>
      <c r="U15920" s="159"/>
    </row>
    <row r="15921" spans="20:21">
      <c r="T15921" s="159"/>
      <c r="U15921" s="159"/>
    </row>
    <row r="15922" spans="20:21">
      <c r="T15922" s="159"/>
      <c r="U15922" s="159"/>
    </row>
    <row r="15923" spans="20:21">
      <c r="T15923" s="159"/>
      <c r="U15923" s="159"/>
    </row>
    <row r="15924" spans="20:21">
      <c r="T15924" s="159"/>
      <c r="U15924" s="159"/>
    </row>
    <row r="15925" spans="20:21">
      <c r="T15925" s="159"/>
      <c r="U15925" s="159"/>
    </row>
    <row r="15926" spans="20:21">
      <c r="T15926" s="159"/>
      <c r="U15926" s="159"/>
    </row>
    <row r="15927" spans="20:21">
      <c r="T15927" s="159"/>
      <c r="U15927" s="159"/>
    </row>
    <row r="15928" spans="20:21">
      <c r="T15928" s="159"/>
      <c r="U15928" s="159"/>
    </row>
    <row r="15929" spans="20:21">
      <c r="T15929" s="159"/>
      <c r="U15929" s="159"/>
    </row>
    <row r="15930" spans="20:21">
      <c r="T15930" s="159"/>
      <c r="U15930" s="159"/>
    </row>
    <row r="15931" spans="20:21">
      <c r="T15931" s="159"/>
      <c r="U15931" s="159"/>
    </row>
    <row r="15932" spans="20:21">
      <c r="T15932" s="159"/>
      <c r="U15932" s="159"/>
    </row>
    <row r="15933" spans="20:21">
      <c r="T15933" s="159"/>
      <c r="U15933" s="159"/>
    </row>
    <row r="15934" spans="20:21">
      <c r="T15934" s="159"/>
      <c r="U15934" s="159"/>
    </row>
    <row r="15935" spans="20:21">
      <c r="T15935" s="159"/>
      <c r="U15935" s="159"/>
    </row>
    <row r="15936" spans="20:21">
      <c r="T15936" s="159"/>
      <c r="U15936" s="159"/>
    </row>
    <row r="15937" spans="20:21">
      <c r="T15937" s="159"/>
      <c r="U15937" s="159"/>
    </row>
    <row r="15938" spans="20:21">
      <c r="T15938" s="159"/>
      <c r="U15938" s="159"/>
    </row>
    <row r="15939" spans="20:21">
      <c r="T15939" s="159"/>
      <c r="U15939" s="159"/>
    </row>
    <row r="15940" spans="20:21">
      <c r="T15940" s="159"/>
      <c r="U15940" s="159"/>
    </row>
    <row r="15941" spans="20:21">
      <c r="T15941" s="159"/>
      <c r="U15941" s="159"/>
    </row>
    <row r="15942" spans="20:21">
      <c r="T15942" s="159"/>
      <c r="U15942" s="159"/>
    </row>
    <row r="15943" spans="20:21">
      <c r="T15943" s="159"/>
      <c r="U15943" s="159"/>
    </row>
    <row r="15944" spans="20:21">
      <c r="T15944" s="159"/>
      <c r="U15944" s="159"/>
    </row>
    <row r="15945" spans="20:21">
      <c r="T15945" s="159"/>
      <c r="U15945" s="159"/>
    </row>
    <row r="15946" spans="20:21">
      <c r="T15946" s="159"/>
      <c r="U15946" s="159"/>
    </row>
    <row r="15947" spans="20:21">
      <c r="T15947" s="159"/>
      <c r="U15947" s="159"/>
    </row>
    <row r="15948" spans="20:21">
      <c r="T15948" s="159"/>
      <c r="U15948" s="159"/>
    </row>
    <row r="15949" spans="20:21">
      <c r="T15949" s="159"/>
      <c r="U15949" s="159"/>
    </row>
    <row r="15950" spans="20:21">
      <c r="T15950" s="159"/>
      <c r="U15950" s="159"/>
    </row>
    <row r="15951" spans="20:21">
      <c r="T15951" s="159"/>
      <c r="U15951" s="159"/>
    </row>
    <row r="15952" spans="20:21">
      <c r="T15952" s="159"/>
      <c r="U15952" s="159"/>
    </row>
    <row r="15953" spans="20:21">
      <c r="T15953" s="159"/>
      <c r="U15953" s="159"/>
    </row>
    <row r="15954" spans="20:21">
      <c r="T15954" s="159"/>
      <c r="U15954" s="159"/>
    </row>
    <row r="15955" spans="20:21">
      <c r="T15955" s="159"/>
      <c r="U15955" s="159"/>
    </row>
    <row r="15956" spans="20:21">
      <c r="T15956" s="159"/>
      <c r="U15956" s="159"/>
    </row>
    <row r="15957" spans="20:21">
      <c r="T15957" s="159"/>
      <c r="U15957" s="159"/>
    </row>
    <row r="15958" spans="20:21">
      <c r="T15958" s="159"/>
      <c r="U15958" s="159"/>
    </row>
    <row r="15959" spans="20:21">
      <c r="T15959" s="159"/>
      <c r="U15959" s="159"/>
    </row>
    <row r="15960" spans="20:21">
      <c r="T15960" s="159"/>
      <c r="U15960" s="159"/>
    </row>
    <row r="15961" spans="20:21">
      <c r="T15961" s="159"/>
      <c r="U15961" s="159"/>
    </row>
    <row r="15962" spans="20:21">
      <c r="T15962" s="159"/>
      <c r="U15962" s="159"/>
    </row>
    <row r="15963" spans="20:21">
      <c r="T15963" s="159"/>
      <c r="U15963" s="159"/>
    </row>
    <row r="15964" spans="20:21">
      <c r="T15964" s="159"/>
      <c r="U15964" s="159"/>
    </row>
    <row r="15965" spans="20:21">
      <c r="T15965" s="159"/>
      <c r="U15965" s="159"/>
    </row>
    <row r="15966" spans="20:21">
      <c r="T15966" s="159"/>
      <c r="U15966" s="159"/>
    </row>
    <row r="15967" spans="20:21">
      <c r="T15967" s="159"/>
      <c r="U15967" s="159"/>
    </row>
    <row r="15968" spans="20:21">
      <c r="T15968" s="159"/>
      <c r="U15968" s="159"/>
    </row>
    <row r="15969" spans="20:21">
      <c r="T15969" s="159"/>
      <c r="U15969" s="159"/>
    </row>
    <row r="15970" spans="20:21">
      <c r="T15970" s="159"/>
      <c r="U15970" s="159"/>
    </row>
    <row r="15971" spans="20:21">
      <c r="T15971" s="159"/>
      <c r="U15971" s="159"/>
    </row>
    <row r="15972" spans="20:21">
      <c r="T15972" s="159"/>
      <c r="U15972" s="159"/>
    </row>
    <row r="15973" spans="20:21">
      <c r="T15973" s="159"/>
      <c r="U15973" s="159"/>
    </row>
    <row r="15974" spans="20:21">
      <c r="T15974" s="159"/>
      <c r="U15974" s="159"/>
    </row>
    <row r="15975" spans="20:21">
      <c r="T15975" s="159"/>
      <c r="U15975" s="159"/>
    </row>
    <row r="15976" spans="20:21">
      <c r="T15976" s="159"/>
      <c r="U15976" s="159"/>
    </row>
    <row r="15977" spans="20:21">
      <c r="T15977" s="159"/>
      <c r="U15977" s="159"/>
    </row>
    <row r="15978" spans="20:21">
      <c r="T15978" s="159"/>
      <c r="U15978" s="159"/>
    </row>
    <row r="15979" spans="20:21">
      <c r="T15979" s="159"/>
      <c r="U15979" s="159"/>
    </row>
    <row r="15980" spans="20:21">
      <c r="T15980" s="159"/>
      <c r="U15980" s="159"/>
    </row>
    <row r="15981" spans="20:21">
      <c r="T15981" s="159"/>
      <c r="U15981" s="159"/>
    </row>
    <row r="15982" spans="20:21">
      <c r="T15982" s="159"/>
      <c r="U15982" s="159"/>
    </row>
    <row r="15983" spans="20:21">
      <c r="T15983" s="159"/>
      <c r="U15983" s="159"/>
    </row>
    <row r="15984" spans="20:21">
      <c r="T15984" s="159"/>
      <c r="U15984" s="159"/>
    </row>
    <row r="15985" spans="20:21">
      <c r="T15985" s="159"/>
      <c r="U15985" s="159"/>
    </row>
    <row r="15986" spans="20:21">
      <c r="T15986" s="159"/>
      <c r="U15986" s="159"/>
    </row>
    <row r="15987" spans="20:21">
      <c r="T15987" s="159"/>
      <c r="U15987" s="159"/>
    </row>
    <row r="15988" spans="20:21">
      <c r="T15988" s="159"/>
      <c r="U15988" s="159"/>
    </row>
    <row r="15989" spans="20:21">
      <c r="T15989" s="159"/>
      <c r="U15989" s="159"/>
    </row>
    <row r="15990" spans="20:21">
      <c r="T15990" s="159"/>
      <c r="U15990" s="159"/>
    </row>
    <row r="15991" spans="20:21">
      <c r="T15991" s="159"/>
      <c r="U15991" s="159"/>
    </row>
    <row r="15992" spans="20:21">
      <c r="T15992" s="159"/>
      <c r="U15992" s="159"/>
    </row>
    <row r="15993" spans="20:21">
      <c r="T15993" s="159"/>
      <c r="U15993" s="159"/>
    </row>
    <row r="15994" spans="20:21">
      <c r="T15994" s="159"/>
      <c r="U15994" s="159"/>
    </row>
    <row r="15995" spans="20:21">
      <c r="T15995" s="159"/>
      <c r="U15995" s="159"/>
    </row>
    <row r="15996" spans="20:21">
      <c r="T15996" s="159"/>
      <c r="U15996" s="159"/>
    </row>
    <row r="15997" spans="20:21">
      <c r="T15997" s="159"/>
      <c r="U15997" s="159"/>
    </row>
    <row r="15998" spans="20:21">
      <c r="T15998" s="159"/>
      <c r="U15998" s="159"/>
    </row>
    <row r="15999" spans="20:21">
      <c r="T15999" s="159"/>
      <c r="U15999" s="159"/>
    </row>
    <row r="16000" spans="20:21">
      <c r="T16000" s="159"/>
      <c r="U16000" s="159"/>
    </row>
    <row r="16001" spans="20:21">
      <c r="T16001" s="159"/>
      <c r="U16001" s="159"/>
    </row>
    <row r="16002" spans="20:21">
      <c r="T16002" s="159"/>
      <c r="U16002" s="159"/>
    </row>
    <row r="16003" spans="20:21">
      <c r="T16003" s="159"/>
      <c r="U16003" s="159"/>
    </row>
    <row r="16004" spans="20:21">
      <c r="T16004" s="159"/>
      <c r="U16004" s="159"/>
    </row>
    <row r="16005" spans="20:21">
      <c r="T16005" s="159"/>
      <c r="U16005" s="159"/>
    </row>
    <row r="16006" spans="20:21">
      <c r="T16006" s="159"/>
      <c r="U16006" s="159"/>
    </row>
    <row r="16007" spans="20:21">
      <c r="T16007" s="159"/>
      <c r="U16007" s="159"/>
    </row>
    <row r="16008" spans="20:21">
      <c r="T16008" s="159"/>
      <c r="U16008" s="159"/>
    </row>
    <row r="16009" spans="20:21">
      <c r="T16009" s="159"/>
      <c r="U16009" s="159"/>
    </row>
    <row r="16010" spans="20:21">
      <c r="T16010" s="159"/>
      <c r="U16010" s="159"/>
    </row>
    <row r="16011" spans="20:21">
      <c r="T16011" s="159"/>
      <c r="U16011" s="159"/>
    </row>
    <row r="16012" spans="20:21">
      <c r="T16012" s="159"/>
      <c r="U16012" s="159"/>
    </row>
    <row r="16013" spans="20:21">
      <c r="T16013" s="159"/>
      <c r="U16013" s="159"/>
    </row>
    <row r="16014" spans="20:21">
      <c r="T16014" s="159"/>
      <c r="U16014" s="159"/>
    </row>
    <row r="16015" spans="20:21">
      <c r="T16015" s="159"/>
      <c r="U16015" s="159"/>
    </row>
    <row r="16016" spans="20:21">
      <c r="T16016" s="159"/>
      <c r="U16016" s="159"/>
    </row>
    <row r="16017" spans="20:21">
      <c r="T16017" s="159"/>
      <c r="U16017" s="159"/>
    </row>
    <row r="16018" spans="20:21">
      <c r="T16018" s="159"/>
      <c r="U16018" s="159"/>
    </row>
    <row r="16019" spans="20:21">
      <c r="T16019" s="159"/>
      <c r="U16019" s="159"/>
    </row>
    <row r="16020" spans="20:21">
      <c r="T16020" s="159"/>
      <c r="U16020" s="159"/>
    </row>
    <row r="16021" spans="20:21">
      <c r="T16021" s="159"/>
      <c r="U16021" s="159"/>
    </row>
    <row r="16022" spans="20:21">
      <c r="T16022" s="159"/>
      <c r="U16022" s="159"/>
    </row>
    <row r="16023" spans="20:21">
      <c r="T16023" s="159"/>
      <c r="U16023" s="159"/>
    </row>
    <row r="16024" spans="20:21">
      <c r="T16024" s="159"/>
      <c r="U16024" s="159"/>
    </row>
    <row r="16025" spans="20:21">
      <c r="T16025" s="159"/>
      <c r="U16025" s="159"/>
    </row>
    <row r="16026" spans="20:21">
      <c r="T16026" s="159"/>
      <c r="U16026" s="159"/>
    </row>
    <row r="16027" spans="20:21">
      <c r="T16027" s="159"/>
      <c r="U16027" s="159"/>
    </row>
    <row r="16028" spans="20:21">
      <c r="T16028" s="159"/>
      <c r="U16028" s="159"/>
    </row>
    <row r="16029" spans="20:21">
      <c r="T16029" s="159"/>
      <c r="U16029" s="159"/>
    </row>
    <row r="16030" spans="20:21">
      <c r="T16030" s="159"/>
      <c r="U16030" s="159"/>
    </row>
    <row r="16031" spans="20:21">
      <c r="T16031" s="159"/>
      <c r="U16031" s="159"/>
    </row>
    <row r="16032" spans="20:21">
      <c r="T16032" s="159"/>
      <c r="U16032" s="159"/>
    </row>
    <row r="16033" spans="20:21">
      <c r="T16033" s="159"/>
      <c r="U16033" s="159"/>
    </row>
    <row r="16034" spans="20:21">
      <c r="T16034" s="159"/>
      <c r="U16034" s="159"/>
    </row>
    <row r="16035" spans="20:21">
      <c r="T16035" s="159"/>
      <c r="U16035" s="159"/>
    </row>
    <row r="16036" spans="20:21">
      <c r="T16036" s="159"/>
      <c r="U16036" s="159"/>
    </row>
    <row r="16037" spans="20:21">
      <c r="T16037" s="159"/>
      <c r="U16037" s="159"/>
    </row>
    <row r="16038" spans="20:21">
      <c r="T16038" s="159"/>
      <c r="U16038" s="159"/>
    </row>
    <row r="16039" spans="20:21">
      <c r="T16039" s="159"/>
      <c r="U16039" s="159"/>
    </row>
    <row r="16040" spans="20:21">
      <c r="T16040" s="159"/>
      <c r="U16040" s="159"/>
    </row>
    <row r="16041" spans="20:21">
      <c r="T16041" s="159"/>
      <c r="U16041" s="159"/>
    </row>
    <row r="16042" spans="20:21">
      <c r="T16042" s="159"/>
      <c r="U16042" s="159"/>
    </row>
    <row r="16043" spans="20:21">
      <c r="T16043" s="159"/>
      <c r="U16043" s="159"/>
    </row>
    <row r="16044" spans="20:21">
      <c r="T16044" s="159"/>
      <c r="U16044" s="159"/>
    </row>
    <row r="16045" spans="20:21">
      <c r="T16045" s="159"/>
      <c r="U16045" s="159"/>
    </row>
    <row r="16046" spans="20:21">
      <c r="T16046" s="159"/>
      <c r="U16046" s="159"/>
    </row>
    <row r="16047" spans="20:21">
      <c r="T16047" s="159"/>
      <c r="U16047" s="159"/>
    </row>
    <row r="16048" spans="20:21">
      <c r="T16048" s="159"/>
      <c r="U16048" s="159"/>
    </row>
    <row r="16049" spans="20:21">
      <c r="T16049" s="159"/>
      <c r="U16049" s="159"/>
    </row>
    <row r="16050" spans="20:21">
      <c r="T16050" s="159"/>
      <c r="U16050" s="159"/>
    </row>
    <row r="16051" spans="20:21">
      <c r="T16051" s="159"/>
      <c r="U16051" s="159"/>
    </row>
    <row r="16052" spans="20:21">
      <c r="T16052" s="159"/>
      <c r="U16052" s="159"/>
    </row>
    <row r="16053" spans="20:21">
      <c r="T16053" s="159"/>
      <c r="U16053" s="159"/>
    </row>
    <row r="16054" spans="20:21">
      <c r="T16054" s="159"/>
      <c r="U16054" s="159"/>
    </row>
    <row r="16055" spans="20:21">
      <c r="T16055" s="159"/>
      <c r="U16055" s="159"/>
    </row>
    <row r="16056" spans="20:21">
      <c r="T16056" s="159"/>
      <c r="U16056" s="159"/>
    </row>
    <row r="16057" spans="20:21">
      <c r="T16057" s="159"/>
      <c r="U16057" s="159"/>
    </row>
    <row r="16058" spans="20:21">
      <c r="T16058" s="159"/>
      <c r="U16058" s="159"/>
    </row>
    <row r="16059" spans="20:21">
      <c r="T16059" s="159"/>
      <c r="U16059" s="159"/>
    </row>
    <row r="16060" spans="20:21">
      <c r="T16060" s="159"/>
      <c r="U16060" s="159"/>
    </row>
    <row r="16061" spans="20:21">
      <c r="T16061" s="159"/>
      <c r="U16061" s="159"/>
    </row>
    <row r="16062" spans="20:21">
      <c r="T16062" s="159"/>
      <c r="U16062" s="159"/>
    </row>
    <row r="16063" spans="20:21">
      <c r="T16063" s="159"/>
      <c r="U16063" s="159"/>
    </row>
    <row r="16064" spans="20:21">
      <c r="T16064" s="159"/>
      <c r="U16064" s="159"/>
    </row>
    <row r="16065" spans="20:21">
      <c r="T16065" s="159"/>
      <c r="U16065" s="159"/>
    </row>
    <row r="16066" spans="20:21">
      <c r="T16066" s="159"/>
      <c r="U16066" s="159"/>
    </row>
    <row r="16067" spans="20:21">
      <c r="T16067" s="159"/>
      <c r="U16067" s="159"/>
    </row>
    <row r="16068" spans="20:21">
      <c r="T16068" s="159"/>
      <c r="U16068" s="159"/>
    </row>
    <row r="16069" spans="20:21">
      <c r="T16069" s="159"/>
      <c r="U16069" s="159"/>
    </row>
    <row r="16070" spans="20:21">
      <c r="T16070" s="159"/>
      <c r="U16070" s="159"/>
    </row>
    <row r="16071" spans="20:21">
      <c r="T16071" s="159"/>
      <c r="U16071" s="159"/>
    </row>
    <row r="16072" spans="20:21">
      <c r="T16072" s="159"/>
      <c r="U16072" s="159"/>
    </row>
    <row r="16073" spans="20:21">
      <c r="T16073" s="159"/>
      <c r="U16073" s="159"/>
    </row>
    <row r="16074" spans="20:21">
      <c r="T16074" s="159"/>
      <c r="U16074" s="159"/>
    </row>
    <row r="16075" spans="20:21">
      <c r="T16075" s="159"/>
      <c r="U16075" s="159"/>
    </row>
    <row r="16076" spans="20:21">
      <c r="T16076" s="159"/>
      <c r="U16076" s="159"/>
    </row>
    <row r="16077" spans="20:21">
      <c r="T16077" s="159"/>
      <c r="U16077" s="159"/>
    </row>
    <row r="16078" spans="20:21">
      <c r="T16078" s="159"/>
      <c r="U16078" s="159"/>
    </row>
    <row r="16079" spans="20:21">
      <c r="T16079" s="159"/>
      <c r="U16079" s="159"/>
    </row>
    <row r="16080" spans="20:21">
      <c r="T16080" s="159"/>
      <c r="U16080" s="159"/>
    </row>
    <row r="16081" spans="20:21">
      <c r="T16081" s="159"/>
      <c r="U16081" s="159"/>
    </row>
    <row r="16082" spans="20:21">
      <c r="T16082" s="159"/>
      <c r="U16082" s="159"/>
    </row>
    <row r="16083" spans="20:21">
      <c r="T16083" s="159"/>
      <c r="U16083" s="159"/>
    </row>
    <row r="16084" spans="20:21">
      <c r="T16084" s="159"/>
      <c r="U16084" s="159"/>
    </row>
    <row r="16085" spans="20:21">
      <c r="T16085" s="159"/>
      <c r="U16085" s="159"/>
    </row>
    <row r="16086" spans="20:21">
      <c r="T16086" s="159"/>
      <c r="U16086" s="159"/>
    </row>
    <row r="16087" spans="20:21">
      <c r="T16087" s="159"/>
      <c r="U16087" s="159"/>
    </row>
    <row r="16088" spans="20:21">
      <c r="T16088" s="159"/>
      <c r="U16088" s="159"/>
    </row>
    <row r="16089" spans="20:21">
      <c r="T16089" s="159"/>
      <c r="U16089" s="159"/>
    </row>
    <row r="16090" spans="20:21">
      <c r="T16090" s="159"/>
      <c r="U16090" s="159"/>
    </row>
    <row r="16091" spans="20:21">
      <c r="T16091" s="159"/>
      <c r="U16091" s="159"/>
    </row>
    <row r="16092" spans="20:21">
      <c r="T16092" s="159"/>
      <c r="U16092" s="159"/>
    </row>
    <row r="16093" spans="20:21">
      <c r="T16093" s="159"/>
      <c r="U16093" s="159"/>
    </row>
    <row r="16094" spans="20:21">
      <c r="T16094" s="159"/>
      <c r="U16094" s="159"/>
    </row>
    <row r="16095" spans="20:21">
      <c r="T16095" s="159"/>
      <c r="U16095" s="159"/>
    </row>
    <row r="16096" spans="20:21">
      <c r="T16096" s="159"/>
      <c r="U16096" s="159"/>
    </row>
    <row r="16097" spans="20:21">
      <c r="T16097" s="159"/>
      <c r="U16097" s="159"/>
    </row>
    <row r="16098" spans="20:21">
      <c r="T16098" s="159"/>
      <c r="U16098" s="159"/>
    </row>
    <row r="16099" spans="20:21">
      <c r="T16099" s="159"/>
      <c r="U16099" s="159"/>
    </row>
    <row r="16100" spans="20:21">
      <c r="T16100" s="159"/>
      <c r="U16100" s="159"/>
    </row>
    <row r="16101" spans="20:21">
      <c r="T16101" s="159"/>
      <c r="U16101" s="159"/>
    </row>
    <row r="16102" spans="20:21">
      <c r="T16102" s="159"/>
      <c r="U16102" s="159"/>
    </row>
    <row r="16103" spans="20:21">
      <c r="T16103" s="159"/>
      <c r="U16103" s="159"/>
    </row>
    <row r="16104" spans="20:21">
      <c r="T16104" s="159"/>
      <c r="U16104" s="159"/>
    </row>
    <row r="16105" spans="20:21">
      <c r="T16105" s="159"/>
      <c r="U16105" s="159"/>
    </row>
    <row r="16106" spans="20:21">
      <c r="T16106" s="159"/>
      <c r="U16106" s="159"/>
    </row>
    <row r="16107" spans="20:21">
      <c r="T16107" s="159"/>
      <c r="U16107" s="159"/>
    </row>
    <row r="16108" spans="20:21">
      <c r="T16108" s="159"/>
      <c r="U16108" s="159"/>
    </row>
    <row r="16109" spans="20:21">
      <c r="T16109" s="159"/>
      <c r="U16109" s="159"/>
    </row>
    <row r="16110" spans="20:21">
      <c r="T16110" s="159"/>
      <c r="U16110" s="159"/>
    </row>
    <row r="16111" spans="20:21">
      <c r="T16111" s="159"/>
      <c r="U16111" s="159"/>
    </row>
    <row r="16112" spans="20:21">
      <c r="T16112" s="159"/>
      <c r="U16112" s="159"/>
    </row>
    <row r="16113" spans="20:21">
      <c r="T16113" s="159"/>
      <c r="U16113" s="159"/>
    </row>
    <row r="16114" spans="20:21">
      <c r="T16114" s="159"/>
      <c r="U16114" s="159"/>
    </row>
    <row r="16115" spans="20:21">
      <c r="T16115" s="159"/>
      <c r="U16115" s="159"/>
    </row>
    <row r="16116" spans="20:21">
      <c r="T16116" s="159"/>
      <c r="U16116" s="159"/>
    </row>
    <row r="16117" spans="20:21">
      <c r="T16117" s="159"/>
      <c r="U16117" s="159"/>
    </row>
    <row r="16118" spans="20:21">
      <c r="T16118" s="159"/>
      <c r="U16118" s="159"/>
    </row>
    <row r="16119" spans="20:21">
      <c r="T16119" s="159"/>
      <c r="U16119" s="159"/>
    </row>
    <row r="16120" spans="20:21">
      <c r="T16120" s="159"/>
      <c r="U16120" s="159"/>
    </row>
    <row r="16121" spans="20:21">
      <c r="T16121" s="159"/>
      <c r="U16121" s="159"/>
    </row>
    <row r="16122" spans="20:21">
      <c r="T16122" s="159"/>
      <c r="U16122" s="159"/>
    </row>
    <row r="16123" spans="20:21">
      <c r="T16123" s="159"/>
      <c r="U16123" s="159"/>
    </row>
    <row r="16124" spans="20:21">
      <c r="T16124" s="159"/>
      <c r="U16124" s="159"/>
    </row>
    <row r="16125" spans="20:21">
      <c r="T16125" s="159"/>
      <c r="U16125" s="159"/>
    </row>
    <row r="16126" spans="20:21">
      <c r="T16126" s="159"/>
      <c r="U16126" s="159"/>
    </row>
    <row r="16127" spans="20:21">
      <c r="T16127" s="159"/>
      <c r="U16127" s="159"/>
    </row>
    <row r="16128" spans="20:21">
      <c r="T16128" s="159"/>
      <c r="U16128" s="159"/>
    </row>
    <row r="16129" spans="20:21">
      <c r="T16129" s="159"/>
      <c r="U16129" s="159"/>
    </row>
    <row r="16130" spans="20:21">
      <c r="T16130" s="159"/>
      <c r="U16130" s="159"/>
    </row>
    <row r="16131" spans="20:21">
      <c r="T16131" s="159"/>
      <c r="U16131" s="159"/>
    </row>
    <row r="16132" spans="20:21">
      <c r="T16132" s="159"/>
      <c r="U16132" s="159"/>
    </row>
    <row r="16133" spans="20:21">
      <c r="T16133" s="159"/>
      <c r="U16133" s="159"/>
    </row>
    <row r="16134" spans="20:21">
      <c r="T16134" s="159"/>
      <c r="U16134" s="159"/>
    </row>
    <row r="16135" spans="20:21">
      <c r="T16135" s="159"/>
      <c r="U16135" s="159"/>
    </row>
    <row r="16136" spans="20:21">
      <c r="T16136" s="159"/>
      <c r="U16136" s="159"/>
    </row>
    <row r="16137" spans="20:21">
      <c r="T16137" s="159"/>
      <c r="U16137" s="159"/>
    </row>
    <row r="16138" spans="20:21">
      <c r="T16138" s="159"/>
      <c r="U16138" s="159"/>
    </row>
    <row r="16139" spans="20:21">
      <c r="T16139" s="159"/>
      <c r="U16139" s="159"/>
    </row>
    <row r="16140" spans="20:21">
      <c r="T16140" s="159"/>
      <c r="U16140" s="159"/>
    </row>
    <row r="16141" spans="20:21">
      <c r="T16141" s="159"/>
      <c r="U16141" s="159"/>
    </row>
    <row r="16142" spans="20:21">
      <c r="T16142" s="159"/>
      <c r="U16142" s="159"/>
    </row>
    <row r="16143" spans="20:21">
      <c r="T16143" s="159"/>
      <c r="U16143" s="159"/>
    </row>
    <row r="16144" spans="20:21">
      <c r="T16144" s="159"/>
      <c r="U16144" s="159"/>
    </row>
    <row r="16145" spans="20:21">
      <c r="T16145" s="159"/>
      <c r="U16145" s="159"/>
    </row>
    <row r="16146" spans="20:21">
      <c r="T16146" s="159"/>
      <c r="U16146" s="159"/>
    </row>
    <row r="16147" spans="20:21">
      <c r="T16147" s="159"/>
      <c r="U16147" s="159"/>
    </row>
    <row r="16148" spans="20:21">
      <c r="T16148" s="159"/>
      <c r="U16148" s="159"/>
    </row>
    <row r="16149" spans="20:21">
      <c r="T16149" s="159"/>
      <c r="U16149" s="159"/>
    </row>
    <row r="16150" spans="20:21">
      <c r="T16150" s="159"/>
      <c r="U16150" s="159"/>
    </row>
    <row r="16151" spans="20:21">
      <c r="T16151" s="159"/>
      <c r="U16151" s="159"/>
    </row>
    <row r="16152" spans="20:21">
      <c r="T16152" s="159"/>
      <c r="U16152" s="159"/>
    </row>
    <row r="16153" spans="20:21">
      <c r="T16153" s="159"/>
      <c r="U16153" s="159"/>
    </row>
    <row r="16154" spans="20:21">
      <c r="T16154" s="159"/>
      <c r="U16154" s="159"/>
    </row>
    <row r="16155" spans="20:21">
      <c r="T16155" s="159"/>
      <c r="U16155" s="159"/>
    </row>
    <row r="16156" spans="20:21">
      <c r="T16156" s="159"/>
      <c r="U16156" s="159"/>
    </row>
    <row r="16157" spans="20:21">
      <c r="T16157" s="159"/>
      <c r="U16157" s="159"/>
    </row>
    <row r="16158" spans="20:21">
      <c r="T16158" s="159"/>
      <c r="U16158" s="159"/>
    </row>
    <row r="16159" spans="20:21">
      <c r="T16159" s="159"/>
      <c r="U16159" s="159"/>
    </row>
    <row r="16160" spans="20:21">
      <c r="T16160" s="159"/>
      <c r="U16160" s="159"/>
    </row>
    <row r="16161" spans="20:21">
      <c r="T16161" s="159"/>
      <c r="U16161" s="159"/>
    </row>
    <row r="16162" spans="20:21">
      <c r="T16162" s="159"/>
      <c r="U16162" s="159"/>
    </row>
    <row r="16163" spans="20:21">
      <c r="T16163" s="159"/>
      <c r="U16163" s="159"/>
    </row>
    <row r="16164" spans="20:21">
      <c r="T16164" s="159"/>
      <c r="U16164" s="159"/>
    </row>
    <row r="16165" spans="20:21">
      <c r="T16165" s="159"/>
      <c r="U16165" s="159"/>
    </row>
    <row r="16166" spans="20:21">
      <c r="T16166" s="159"/>
      <c r="U16166" s="159"/>
    </row>
    <row r="16167" spans="20:21">
      <c r="T16167" s="159"/>
      <c r="U16167" s="159"/>
    </row>
    <row r="16168" spans="20:21">
      <c r="T16168" s="159"/>
      <c r="U16168" s="159"/>
    </row>
    <row r="16169" spans="20:21">
      <c r="T16169" s="159"/>
      <c r="U16169" s="159"/>
    </row>
    <row r="16170" spans="20:21">
      <c r="T16170" s="159"/>
      <c r="U16170" s="159"/>
    </row>
    <row r="16171" spans="20:21">
      <c r="T16171" s="159"/>
      <c r="U16171" s="159"/>
    </row>
    <row r="16172" spans="20:21">
      <c r="T16172" s="159"/>
      <c r="U16172" s="159"/>
    </row>
    <row r="16173" spans="20:21">
      <c r="T16173" s="159"/>
      <c r="U16173" s="159"/>
    </row>
    <row r="16174" spans="20:21">
      <c r="T16174" s="159"/>
      <c r="U16174" s="159"/>
    </row>
    <row r="16175" spans="20:21">
      <c r="T16175" s="159"/>
      <c r="U16175" s="159"/>
    </row>
    <row r="16176" spans="20:21">
      <c r="T16176" s="159"/>
      <c r="U16176" s="159"/>
    </row>
    <row r="16177" spans="20:21">
      <c r="T16177" s="159"/>
      <c r="U16177" s="159"/>
    </row>
    <row r="16178" spans="20:21">
      <c r="T16178" s="159"/>
      <c r="U16178" s="159"/>
    </row>
    <row r="16179" spans="20:21">
      <c r="T16179" s="159"/>
      <c r="U16179" s="159"/>
    </row>
    <row r="16180" spans="20:21">
      <c r="T16180" s="159"/>
      <c r="U16180" s="159"/>
    </row>
    <row r="16181" spans="20:21">
      <c r="T16181" s="159"/>
      <c r="U16181" s="159"/>
    </row>
    <row r="16182" spans="20:21">
      <c r="T16182" s="159"/>
      <c r="U16182" s="159"/>
    </row>
    <row r="16183" spans="20:21">
      <c r="T16183" s="159"/>
      <c r="U16183" s="159"/>
    </row>
    <row r="16184" spans="20:21">
      <c r="T16184" s="159"/>
      <c r="U16184" s="159"/>
    </row>
    <row r="16185" spans="20:21">
      <c r="T16185" s="159"/>
      <c r="U16185" s="159"/>
    </row>
    <row r="16186" spans="20:21">
      <c r="T16186" s="159"/>
      <c r="U16186" s="159"/>
    </row>
    <row r="16187" spans="20:21">
      <c r="T16187" s="159"/>
      <c r="U16187" s="159"/>
    </row>
    <row r="16188" spans="20:21">
      <c r="T16188" s="159"/>
      <c r="U16188" s="159"/>
    </row>
    <row r="16189" spans="20:21">
      <c r="T16189" s="159"/>
      <c r="U16189" s="159"/>
    </row>
    <row r="16190" spans="20:21">
      <c r="T16190" s="159"/>
      <c r="U16190" s="159"/>
    </row>
    <row r="16191" spans="20:21">
      <c r="T16191" s="159"/>
      <c r="U16191" s="159"/>
    </row>
    <row r="16192" spans="20:21">
      <c r="T16192" s="159"/>
      <c r="U16192" s="159"/>
    </row>
    <row r="16193" spans="20:21">
      <c r="T16193" s="159"/>
      <c r="U16193" s="159"/>
    </row>
    <row r="16194" spans="20:21">
      <c r="T16194" s="159"/>
      <c r="U16194" s="159"/>
    </row>
    <row r="16195" spans="20:21">
      <c r="T16195" s="159"/>
      <c r="U16195" s="159"/>
    </row>
    <row r="16196" spans="20:21">
      <c r="T16196" s="159"/>
      <c r="U16196" s="159"/>
    </row>
    <row r="16197" spans="20:21">
      <c r="T16197" s="159"/>
      <c r="U16197" s="159"/>
    </row>
    <row r="16198" spans="20:21">
      <c r="T16198" s="159"/>
      <c r="U16198" s="159"/>
    </row>
    <row r="16199" spans="20:21">
      <c r="T16199" s="159"/>
      <c r="U16199" s="159"/>
    </row>
    <row r="16200" spans="20:21">
      <c r="T16200" s="159"/>
      <c r="U16200" s="159"/>
    </row>
    <row r="16201" spans="20:21">
      <c r="T16201" s="159"/>
      <c r="U16201" s="159"/>
    </row>
    <row r="16202" spans="20:21">
      <c r="T16202" s="159"/>
      <c r="U16202" s="159"/>
    </row>
    <row r="16203" spans="20:21">
      <c r="T16203" s="159"/>
      <c r="U16203" s="159"/>
    </row>
    <row r="16204" spans="20:21">
      <c r="T16204" s="159"/>
      <c r="U16204" s="159"/>
    </row>
    <row r="16205" spans="20:21">
      <c r="T16205" s="159"/>
      <c r="U16205" s="159"/>
    </row>
    <row r="16206" spans="20:21">
      <c r="T16206" s="159"/>
      <c r="U16206" s="159"/>
    </row>
    <row r="16207" spans="20:21">
      <c r="T16207" s="159"/>
      <c r="U16207" s="159"/>
    </row>
    <row r="16208" spans="20:21">
      <c r="T16208" s="159"/>
      <c r="U16208" s="159"/>
    </row>
    <row r="16209" spans="20:21">
      <c r="T16209" s="159"/>
      <c r="U16209" s="159"/>
    </row>
    <row r="16210" spans="20:21">
      <c r="T16210" s="159"/>
      <c r="U16210" s="159"/>
    </row>
    <row r="16211" spans="20:21">
      <c r="T16211" s="159"/>
      <c r="U16211" s="159"/>
    </row>
    <row r="16212" spans="20:21">
      <c r="T16212" s="159"/>
      <c r="U16212" s="159"/>
    </row>
    <row r="16213" spans="20:21">
      <c r="T16213" s="159"/>
      <c r="U16213" s="159"/>
    </row>
    <row r="16214" spans="20:21">
      <c r="T16214" s="159"/>
      <c r="U16214" s="159"/>
    </row>
    <row r="16215" spans="20:21">
      <c r="T16215" s="159"/>
      <c r="U16215" s="159"/>
    </row>
    <row r="16216" spans="20:21">
      <c r="T16216" s="159"/>
      <c r="U16216" s="159"/>
    </row>
    <row r="16217" spans="20:21">
      <c r="T16217" s="159"/>
      <c r="U16217" s="159"/>
    </row>
    <row r="16218" spans="20:21">
      <c r="T16218" s="159"/>
      <c r="U16218" s="159"/>
    </row>
    <row r="16219" spans="20:21">
      <c r="T16219" s="159"/>
      <c r="U16219" s="159"/>
    </row>
    <row r="16220" spans="20:21">
      <c r="T16220" s="159"/>
      <c r="U16220" s="159"/>
    </row>
    <row r="16221" spans="20:21">
      <c r="T16221" s="159"/>
      <c r="U16221" s="159"/>
    </row>
    <row r="16222" spans="20:21">
      <c r="T16222" s="159"/>
      <c r="U16222" s="159"/>
    </row>
    <row r="16223" spans="20:21">
      <c r="T16223" s="159"/>
      <c r="U16223" s="159"/>
    </row>
    <row r="16224" spans="20:21">
      <c r="T16224" s="159"/>
      <c r="U16224" s="159"/>
    </row>
    <row r="16225" spans="20:21">
      <c r="T16225" s="159"/>
      <c r="U16225" s="159"/>
    </row>
    <row r="16226" spans="20:21">
      <c r="T16226" s="159"/>
      <c r="U16226" s="159"/>
    </row>
    <row r="16227" spans="20:21">
      <c r="T16227" s="159"/>
      <c r="U16227" s="159"/>
    </row>
    <row r="16228" spans="20:21">
      <c r="T16228" s="159"/>
      <c r="U16228" s="159"/>
    </row>
    <row r="16229" spans="20:21">
      <c r="T16229" s="159"/>
      <c r="U16229" s="159"/>
    </row>
    <row r="16230" spans="20:21">
      <c r="T16230" s="159"/>
      <c r="U16230" s="159"/>
    </row>
    <row r="16231" spans="20:21">
      <c r="T16231" s="159"/>
      <c r="U16231" s="159"/>
    </row>
    <row r="16232" spans="20:21">
      <c r="T16232" s="159"/>
      <c r="U16232" s="159"/>
    </row>
    <row r="16233" spans="20:21">
      <c r="T16233" s="159"/>
      <c r="U16233" s="159"/>
    </row>
    <row r="16234" spans="20:21">
      <c r="T16234" s="159"/>
      <c r="U16234" s="159"/>
    </row>
    <row r="16235" spans="20:21">
      <c r="T16235" s="159"/>
      <c r="U16235" s="159"/>
    </row>
    <row r="16236" spans="20:21">
      <c r="T16236" s="159"/>
      <c r="U16236" s="159"/>
    </row>
    <row r="16237" spans="20:21">
      <c r="T16237" s="159"/>
      <c r="U16237" s="159"/>
    </row>
    <row r="16238" spans="20:21">
      <c r="T16238" s="159"/>
      <c r="U16238" s="159"/>
    </row>
    <row r="16239" spans="20:21">
      <c r="T16239" s="159"/>
      <c r="U16239" s="159"/>
    </row>
    <row r="16240" spans="20:21">
      <c r="T16240" s="159"/>
      <c r="U16240" s="159"/>
    </row>
    <row r="16241" spans="20:21">
      <c r="T16241" s="159"/>
      <c r="U16241" s="159"/>
    </row>
    <row r="16242" spans="20:21">
      <c r="T16242" s="159"/>
      <c r="U16242" s="159"/>
    </row>
    <row r="16243" spans="20:21">
      <c r="T16243" s="159"/>
      <c r="U16243" s="159"/>
    </row>
    <row r="16244" spans="20:21">
      <c r="T16244" s="159"/>
      <c r="U16244" s="159"/>
    </row>
    <row r="16245" spans="20:21">
      <c r="T16245" s="159"/>
      <c r="U16245" s="159"/>
    </row>
    <row r="16246" spans="20:21">
      <c r="T16246" s="159"/>
      <c r="U16246" s="159"/>
    </row>
    <row r="16247" spans="20:21">
      <c r="T16247" s="159"/>
      <c r="U16247" s="159"/>
    </row>
    <row r="16248" spans="20:21">
      <c r="T16248" s="159"/>
      <c r="U16248" s="159"/>
    </row>
    <row r="16249" spans="20:21">
      <c r="T16249" s="159"/>
      <c r="U16249" s="159"/>
    </row>
    <row r="16250" spans="20:21">
      <c r="T16250" s="159"/>
      <c r="U16250" s="159"/>
    </row>
    <row r="16251" spans="20:21">
      <c r="T16251" s="159"/>
      <c r="U16251" s="159"/>
    </row>
    <row r="16252" spans="20:21">
      <c r="T16252" s="159"/>
      <c r="U16252" s="159"/>
    </row>
    <row r="16253" spans="20:21">
      <c r="T16253" s="159"/>
      <c r="U16253" s="159"/>
    </row>
    <row r="16254" spans="20:21">
      <c r="T16254" s="159"/>
      <c r="U16254" s="159"/>
    </row>
    <row r="16255" spans="20:21">
      <c r="T16255" s="159"/>
      <c r="U16255" s="159"/>
    </row>
    <row r="16256" spans="20:21">
      <c r="T16256" s="159"/>
      <c r="U16256" s="159"/>
    </row>
    <row r="16257" spans="20:21">
      <c r="T16257" s="159"/>
      <c r="U16257" s="159"/>
    </row>
    <row r="16258" spans="20:21">
      <c r="T16258" s="159"/>
      <c r="U16258" s="159"/>
    </row>
    <row r="16259" spans="20:21">
      <c r="T16259" s="159"/>
      <c r="U16259" s="159"/>
    </row>
    <row r="16260" spans="20:21">
      <c r="T16260" s="159"/>
      <c r="U16260" s="159"/>
    </row>
    <row r="16261" spans="20:21">
      <c r="T16261" s="159"/>
      <c r="U16261" s="159"/>
    </row>
    <row r="16262" spans="20:21">
      <c r="T16262" s="159"/>
      <c r="U16262" s="159"/>
    </row>
    <row r="16263" spans="20:21">
      <c r="T16263" s="159"/>
      <c r="U16263" s="159"/>
    </row>
    <row r="16264" spans="20:21">
      <c r="T16264" s="159"/>
      <c r="U16264" s="159"/>
    </row>
    <row r="16265" spans="20:21">
      <c r="T16265" s="159"/>
      <c r="U16265" s="159"/>
    </row>
    <row r="16266" spans="20:21">
      <c r="T16266" s="159"/>
      <c r="U16266" s="159"/>
    </row>
    <row r="16267" spans="20:21">
      <c r="T16267" s="159"/>
      <c r="U16267" s="159"/>
    </row>
    <row r="16268" spans="20:21">
      <c r="T16268" s="159"/>
      <c r="U16268" s="159"/>
    </row>
    <row r="16269" spans="20:21">
      <c r="T16269" s="159"/>
      <c r="U16269" s="159"/>
    </row>
    <row r="16270" spans="20:21">
      <c r="T16270" s="159"/>
      <c r="U16270" s="159"/>
    </row>
    <row r="16271" spans="20:21">
      <c r="T16271" s="159"/>
      <c r="U16271" s="159"/>
    </row>
    <row r="16272" spans="20:21">
      <c r="T16272" s="159"/>
      <c r="U16272" s="159"/>
    </row>
    <row r="16273" spans="20:21">
      <c r="T16273" s="159"/>
      <c r="U16273" s="159"/>
    </row>
    <row r="16274" spans="20:21">
      <c r="T16274" s="159"/>
      <c r="U16274" s="159"/>
    </row>
    <row r="16275" spans="20:21">
      <c r="T16275" s="159"/>
      <c r="U16275" s="159"/>
    </row>
    <row r="16276" spans="20:21">
      <c r="T16276" s="159"/>
      <c r="U16276" s="159"/>
    </row>
    <row r="16277" spans="20:21">
      <c r="T16277" s="159"/>
      <c r="U16277" s="159"/>
    </row>
    <row r="16278" spans="20:21">
      <c r="T16278" s="159"/>
      <c r="U16278" s="159"/>
    </row>
    <row r="16279" spans="20:21">
      <c r="T16279" s="159"/>
      <c r="U16279" s="159"/>
    </row>
    <row r="16280" spans="20:21">
      <c r="T16280" s="159"/>
      <c r="U16280" s="159"/>
    </row>
    <row r="16281" spans="20:21">
      <c r="T16281" s="159"/>
      <c r="U16281" s="159"/>
    </row>
    <row r="16282" spans="20:21">
      <c r="T16282" s="159"/>
      <c r="U16282" s="159"/>
    </row>
    <row r="16283" spans="20:21">
      <c r="T16283" s="159"/>
      <c r="U16283" s="159"/>
    </row>
    <row r="16284" spans="20:21">
      <c r="T16284" s="159"/>
      <c r="U16284" s="159"/>
    </row>
    <row r="16285" spans="20:21">
      <c r="T16285" s="159"/>
      <c r="U16285" s="159"/>
    </row>
    <row r="16286" spans="20:21">
      <c r="T16286" s="159"/>
      <c r="U16286" s="159"/>
    </row>
    <row r="16287" spans="20:21">
      <c r="T16287" s="159"/>
      <c r="U16287" s="159"/>
    </row>
    <row r="16288" spans="20:21">
      <c r="T16288" s="159"/>
      <c r="U16288" s="159"/>
    </row>
    <row r="16289" spans="20:21">
      <c r="T16289" s="159"/>
      <c r="U16289" s="159"/>
    </row>
    <row r="16290" spans="20:21">
      <c r="T16290" s="159"/>
      <c r="U16290" s="159"/>
    </row>
    <row r="16291" spans="20:21">
      <c r="T16291" s="159"/>
      <c r="U16291" s="159"/>
    </row>
    <row r="16292" spans="20:21">
      <c r="T16292" s="159"/>
      <c r="U16292" s="159"/>
    </row>
    <row r="16293" spans="20:21">
      <c r="T16293" s="159"/>
      <c r="U16293" s="159"/>
    </row>
    <row r="16294" spans="20:21">
      <c r="T16294" s="159"/>
      <c r="U16294" s="159"/>
    </row>
    <row r="16295" spans="20:21">
      <c r="T16295" s="159"/>
      <c r="U16295" s="159"/>
    </row>
    <row r="16296" spans="20:21">
      <c r="T16296" s="159"/>
      <c r="U16296" s="159"/>
    </row>
    <row r="16297" spans="20:21">
      <c r="T16297" s="159"/>
      <c r="U16297" s="159"/>
    </row>
    <row r="16298" spans="20:21">
      <c r="T16298" s="159"/>
      <c r="U16298" s="159"/>
    </row>
    <row r="16299" spans="20:21">
      <c r="T16299" s="159"/>
      <c r="U16299" s="159"/>
    </row>
    <row r="16300" spans="20:21">
      <c r="T16300" s="159"/>
      <c r="U16300" s="159"/>
    </row>
    <row r="16301" spans="20:21">
      <c r="T16301" s="159"/>
      <c r="U16301" s="159"/>
    </row>
    <row r="16302" spans="20:21">
      <c r="T16302" s="159"/>
      <c r="U16302" s="159"/>
    </row>
    <row r="16303" spans="20:21">
      <c r="T16303" s="159"/>
      <c r="U16303" s="159"/>
    </row>
    <row r="16304" spans="20:21">
      <c r="T16304" s="159"/>
      <c r="U16304" s="159"/>
    </row>
    <row r="16305" spans="20:21">
      <c r="T16305" s="159"/>
      <c r="U16305" s="159"/>
    </row>
    <row r="16306" spans="20:21">
      <c r="T16306" s="159"/>
      <c r="U16306" s="159"/>
    </row>
    <row r="16307" spans="20:21">
      <c r="T16307" s="159"/>
      <c r="U16307" s="159"/>
    </row>
    <row r="16308" spans="20:21">
      <c r="T16308" s="159"/>
      <c r="U16308" s="159"/>
    </row>
    <row r="16309" spans="20:21">
      <c r="T16309" s="159"/>
      <c r="U16309" s="159"/>
    </row>
    <row r="16310" spans="20:21">
      <c r="T16310" s="159"/>
      <c r="U16310" s="159"/>
    </row>
    <row r="16311" spans="20:21">
      <c r="T16311" s="159"/>
      <c r="U16311" s="159"/>
    </row>
    <row r="16312" spans="20:21">
      <c r="T16312" s="159"/>
      <c r="U16312" s="159"/>
    </row>
    <row r="16313" spans="20:21">
      <c r="T16313" s="159"/>
      <c r="U16313" s="159"/>
    </row>
    <row r="16314" spans="20:21">
      <c r="T16314" s="159"/>
      <c r="U16314" s="159"/>
    </row>
    <row r="16315" spans="20:21">
      <c r="T16315" s="159"/>
      <c r="U16315" s="159"/>
    </row>
    <row r="16316" spans="20:21">
      <c r="T16316" s="159"/>
      <c r="U16316" s="159"/>
    </row>
    <row r="16317" spans="20:21">
      <c r="T16317" s="159"/>
      <c r="U16317" s="159"/>
    </row>
    <row r="16318" spans="20:21">
      <c r="T16318" s="159"/>
      <c r="U16318" s="159"/>
    </row>
    <row r="16319" spans="20:21">
      <c r="T16319" s="159"/>
      <c r="U16319" s="159"/>
    </row>
    <row r="16320" spans="20:21">
      <c r="T16320" s="159"/>
      <c r="U16320" s="159"/>
    </row>
    <row r="16321" spans="20:21">
      <c r="T16321" s="159"/>
      <c r="U16321" s="159"/>
    </row>
    <row r="16322" spans="20:21">
      <c r="T16322" s="159"/>
      <c r="U16322" s="159"/>
    </row>
    <row r="16323" spans="20:21">
      <c r="T16323" s="159"/>
      <c r="U16323" s="159"/>
    </row>
    <row r="16324" spans="20:21">
      <c r="T16324" s="159"/>
      <c r="U16324" s="159"/>
    </row>
    <row r="16325" spans="20:21">
      <c r="T16325" s="159"/>
      <c r="U16325" s="159"/>
    </row>
    <row r="16326" spans="20:21">
      <c r="T16326" s="159"/>
      <c r="U16326" s="159"/>
    </row>
    <row r="16327" spans="20:21">
      <c r="T16327" s="159"/>
      <c r="U16327" s="159"/>
    </row>
    <row r="16328" spans="20:21">
      <c r="T16328" s="159"/>
      <c r="U16328" s="159"/>
    </row>
    <row r="16329" spans="20:21">
      <c r="T16329" s="159"/>
      <c r="U16329" s="159"/>
    </row>
    <row r="16330" spans="20:21">
      <c r="T16330" s="159"/>
      <c r="U16330" s="159"/>
    </row>
    <row r="16331" spans="20:21">
      <c r="T16331" s="159"/>
      <c r="U16331" s="159"/>
    </row>
    <row r="16332" spans="20:21">
      <c r="T16332" s="159"/>
      <c r="U16332" s="159"/>
    </row>
    <row r="16333" spans="20:21">
      <c r="T16333" s="159"/>
      <c r="U16333" s="159"/>
    </row>
    <row r="16334" spans="20:21">
      <c r="T16334" s="159"/>
      <c r="U16334" s="159"/>
    </row>
    <row r="16335" spans="20:21">
      <c r="T16335" s="159"/>
      <c r="U16335" s="159"/>
    </row>
    <row r="16336" spans="20:21">
      <c r="T16336" s="159"/>
      <c r="U16336" s="159"/>
    </row>
    <row r="16337" spans="20:21">
      <c r="T16337" s="159"/>
      <c r="U16337" s="159"/>
    </row>
    <row r="16338" spans="20:21">
      <c r="T16338" s="159"/>
      <c r="U16338" s="159"/>
    </row>
    <row r="16339" spans="20:21">
      <c r="T16339" s="159"/>
      <c r="U16339" s="159"/>
    </row>
    <row r="16340" spans="20:21">
      <c r="T16340" s="159"/>
      <c r="U16340" s="159"/>
    </row>
    <row r="16341" spans="20:21">
      <c r="T16341" s="159"/>
      <c r="U16341" s="159"/>
    </row>
    <row r="16342" spans="20:21">
      <c r="T16342" s="159"/>
      <c r="U16342" s="159"/>
    </row>
    <row r="16343" spans="20:21">
      <c r="T16343" s="159"/>
      <c r="U16343" s="159"/>
    </row>
    <row r="16344" spans="20:21">
      <c r="T16344" s="159"/>
      <c r="U16344" s="159"/>
    </row>
    <row r="16345" spans="20:21">
      <c r="T16345" s="159"/>
      <c r="U16345" s="159"/>
    </row>
    <row r="16346" spans="20:21">
      <c r="T16346" s="159"/>
      <c r="U16346" s="159"/>
    </row>
    <row r="16347" spans="20:21">
      <c r="T16347" s="159"/>
      <c r="U16347" s="159"/>
    </row>
    <row r="16348" spans="20:21">
      <c r="T16348" s="159"/>
      <c r="U16348" s="159"/>
    </row>
    <row r="16349" spans="20:21">
      <c r="T16349" s="159"/>
      <c r="U16349" s="159"/>
    </row>
    <row r="16350" spans="20:21">
      <c r="T16350" s="159"/>
      <c r="U16350" s="159"/>
    </row>
    <row r="16351" spans="20:21">
      <c r="T16351" s="159"/>
      <c r="U16351" s="159"/>
    </row>
    <row r="16352" spans="20:21">
      <c r="T16352" s="159"/>
      <c r="U16352" s="159"/>
    </row>
    <row r="16353" spans="20:21">
      <c r="T16353" s="159"/>
      <c r="U16353" s="159"/>
    </row>
    <row r="16354" spans="20:21">
      <c r="T16354" s="159"/>
      <c r="U16354" s="159"/>
    </row>
    <row r="16355" spans="20:21">
      <c r="T16355" s="159"/>
      <c r="U16355" s="159"/>
    </row>
    <row r="16356" spans="20:21">
      <c r="T16356" s="159"/>
      <c r="U16356" s="159"/>
    </row>
    <row r="16357" spans="20:21">
      <c r="T16357" s="159"/>
      <c r="U16357" s="159"/>
    </row>
    <row r="16358" spans="20:21">
      <c r="T16358" s="159"/>
      <c r="U16358" s="159"/>
    </row>
    <row r="16359" spans="20:21">
      <c r="T16359" s="159"/>
      <c r="U16359" s="159"/>
    </row>
    <row r="16360" spans="20:21">
      <c r="T16360" s="159"/>
      <c r="U16360" s="159"/>
    </row>
    <row r="16361" spans="20:21">
      <c r="T16361" s="159"/>
      <c r="U16361" s="159"/>
    </row>
    <row r="16362" spans="20:21">
      <c r="T16362" s="159"/>
      <c r="U16362" s="159"/>
    </row>
    <row r="16363" spans="20:21">
      <c r="T16363" s="159"/>
      <c r="U16363" s="159"/>
    </row>
    <row r="16364" spans="20:21">
      <c r="T16364" s="159"/>
      <c r="U16364" s="159"/>
    </row>
    <row r="16365" spans="20:21">
      <c r="T16365" s="159"/>
      <c r="U16365" s="159"/>
    </row>
    <row r="16366" spans="20:21">
      <c r="T16366" s="159"/>
      <c r="U16366" s="159"/>
    </row>
    <row r="16367" spans="20:21">
      <c r="T16367" s="159"/>
      <c r="U16367" s="159"/>
    </row>
    <row r="16368" spans="20:21">
      <c r="T16368" s="159"/>
      <c r="U16368" s="159"/>
    </row>
    <row r="16369" spans="20:21">
      <c r="T16369" s="159"/>
      <c r="U16369" s="159"/>
    </row>
    <row r="16370" spans="20:21">
      <c r="T16370" s="159"/>
      <c r="U16370" s="159"/>
    </row>
    <row r="16371" spans="20:21">
      <c r="T16371" s="159"/>
      <c r="U16371" s="159"/>
    </row>
    <row r="16372" spans="20:21">
      <c r="T16372" s="159"/>
      <c r="U16372" s="159"/>
    </row>
    <row r="16373" spans="20:21">
      <c r="T16373" s="159"/>
      <c r="U16373" s="159"/>
    </row>
    <row r="16374" spans="20:21">
      <c r="T16374" s="159"/>
      <c r="U16374" s="159"/>
    </row>
    <row r="16375" spans="20:21">
      <c r="T16375" s="159"/>
      <c r="U16375" s="159"/>
    </row>
    <row r="16376" spans="20:21">
      <c r="T16376" s="159"/>
      <c r="U16376" s="159"/>
    </row>
    <row r="16377" spans="20:21">
      <c r="T16377" s="159"/>
      <c r="U16377" s="159"/>
    </row>
    <row r="16378" spans="20:21">
      <c r="T16378" s="159"/>
      <c r="U16378" s="159"/>
    </row>
    <row r="16379" spans="20:21">
      <c r="T16379" s="159"/>
      <c r="U16379" s="159"/>
    </row>
    <row r="16380" spans="20:21">
      <c r="T16380" s="159"/>
      <c r="U16380" s="159"/>
    </row>
    <row r="16381" spans="20:21">
      <c r="T16381" s="159"/>
      <c r="U16381" s="159"/>
    </row>
    <row r="16382" spans="20:21">
      <c r="T16382" s="159"/>
      <c r="U16382" s="159"/>
    </row>
    <row r="16383" spans="20:21">
      <c r="T16383" s="159"/>
      <c r="U16383" s="159"/>
    </row>
    <row r="16384" spans="20:21">
      <c r="T16384" s="159"/>
      <c r="U16384" s="159"/>
    </row>
  </sheetData>
  <autoFilter ref="A2:Q97" xr:uid="{00000000-0009-0000-0000-000000000000}"/>
  <mergeCells count="1">
    <mergeCell ref="H1:Q1"/>
  </mergeCells>
  <phoneticPr fontId="4"/>
  <conditionalFormatting sqref="A2:D2">
    <cfRule type="duplicateValues" dxfId="4" priority="1"/>
    <cfRule type="duplicateValues" dxfId="3" priority="2" stopIfTrue="1"/>
  </conditionalFormatting>
  <dataValidations count="7">
    <dataValidation type="list" allowBlank="1" showInputMessage="1" showErrorMessage="1" sqref="B98:B1048576" xr:uid="{0EDFBFE5-68E7-46FE-A434-609C0C9B50B7}">
      <formula1>"A,C,S,シュリンク,コンベア,通常B,B裏,不明"</formula1>
    </dataValidation>
    <dataValidation imeMode="hiragana" allowBlank="1" showInputMessage="1" showErrorMessage="1" sqref="E1:F5" xr:uid="{5ADAF5AD-C61F-4176-9FA0-E8AFB483CCF2}"/>
    <dataValidation imeMode="halfAlpha" allowBlank="1" showInputMessage="1" showErrorMessage="1" sqref="F1:F5 G1:I1048576 O1:Q1048576 E1:E1048576" xr:uid="{A765BE43-8ECA-48D4-8E3D-5FC6EB5CA925}"/>
    <dataValidation type="list" allowBlank="1" showInputMessage="1" showErrorMessage="1" sqref="D3:D97" xr:uid="{42E61728-3828-4ACE-A8FC-55435B9CE87A}">
      <formula1>"日勤,夜勤"</formula1>
    </dataValidation>
    <dataValidation type="list" allowBlank="1" showInputMessage="1" showErrorMessage="1" sqref="C3:C97" xr:uid="{4935AB4D-D828-4986-8729-B331065FD54D}">
      <formula1>"有,無"</formula1>
    </dataValidation>
    <dataValidation type="list" imeMode="halfAlpha" allowBlank="1" showInputMessage="1" showErrorMessage="1" sqref="F3:F97" xr:uid="{5D1A4349-2AF1-4E12-BED5-EB737161CCCA}">
      <formula1>"ﾏｲﾜｰｸ,ﾃｲｹｲ"</formula1>
    </dataValidation>
    <dataValidation type="list" imeMode="hiragana" allowBlank="1" showInputMessage="1" showErrorMessage="1" sqref="F3:F97" xr:uid="{B71FE6DB-FFDD-4434-95C7-1F18DE6C5B31}">
      <formula1>"ﾏｲﾜｰｸ,ﾃｲｹｲ"</formula1>
    </dataValidation>
  </dataValidations>
  <printOptions horizontalCentered="1"/>
  <pageMargins left="0" right="0" top="0.78740157480314965" bottom="0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189"/>
  <sheetViews>
    <sheetView showZeros="0" zoomScale="85" zoomScaleNormal="85" workbookViewId="0">
      <pane xSplit="7" ySplit="2" topLeftCell="H1041" activePane="bottomRight" state="frozen"/>
      <selection pane="topRight" activeCell="B1" sqref="B1"/>
      <selection pane="bottomLeft" activeCell="A6" sqref="A6"/>
      <selection pane="bottomRight" activeCell="A997" sqref="A997"/>
    </sheetView>
  </sheetViews>
  <sheetFormatPr defaultRowHeight="16.5"/>
  <cols>
    <col min="1" max="1" width="9.90625" style="1" bestFit="1" customWidth="1"/>
    <col min="2" max="4" width="8.90625" style="1"/>
    <col min="5" max="5" width="8.6328125" style="2" bestFit="1" customWidth="1"/>
    <col min="6" max="6" width="8.6328125" style="2" customWidth="1"/>
    <col min="7" max="7" width="13.54296875" style="2" bestFit="1" customWidth="1"/>
    <col min="8" max="8" width="12.453125" style="2" bestFit="1" customWidth="1"/>
    <col min="9" max="9" width="13.90625" style="2" bestFit="1" customWidth="1"/>
    <col min="10" max="11" width="8.90625" style="16" bestFit="1" customWidth="1"/>
    <col min="12" max="12" width="16.6328125" style="17" customWidth="1"/>
    <col min="13" max="13" width="11.6328125" style="17" customWidth="1"/>
    <col min="14" max="14" width="9.54296875" style="17" customWidth="1"/>
    <col min="15" max="15" width="13.81640625" style="3" bestFit="1" customWidth="1"/>
    <col min="16" max="16" width="9" style="3" customWidth="1"/>
    <col min="17" max="17" width="12.81640625" style="4" customWidth="1"/>
  </cols>
  <sheetData>
    <row r="1" spans="1:21" ht="26" customHeight="1" thickBot="1">
      <c r="E1" s="5"/>
      <c r="F1" s="5"/>
      <c r="G1" s="5"/>
      <c r="H1" s="160" t="s">
        <v>0</v>
      </c>
      <c r="I1" s="161"/>
      <c r="J1" s="161"/>
      <c r="K1" s="161"/>
      <c r="L1" s="161"/>
      <c r="M1" s="161"/>
      <c r="N1" s="161"/>
      <c r="O1" s="161"/>
      <c r="P1" s="161"/>
      <c r="Q1" s="162"/>
      <c r="S1" t="s">
        <v>52</v>
      </c>
      <c r="T1">
        <v>2350</v>
      </c>
      <c r="U1">
        <v>2405</v>
      </c>
    </row>
    <row r="2" spans="1:21" ht="26" customHeight="1">
      <c r="A2" s="6" t="s">
        <v>13</v>
      </c>
      <c r="B2" s="6" t="s">
        <v>1</v>
      </c>
      <c r="C2" s="131" t="s">
        <v>51</v>
      </c>
      <c r="D2" s="6" t="s">
        <v>38</v>
      </c>
      <c r="E2" s="18" t="s">
        <v>12</v>
      </c>
      <c r="F2" s="131" t="s">
        <v>50</v>
      </c>
      <c r="G2" s="6" t="s">
        <v>2</v>
      </c>
      <c r="H2" s="7" t="s">
        <v>3</v>
      </c>
      <c r="I2" s="7" t="s">
        <v>4</v>
      </c>
      <c r="J2" s="8" t="s">
        <v>5</v>
      </c>
      <c r="K2" s="8" t="s">
        <v>6</v>
      </c>
      <c r="L2" s="9" t="s">
        <v>7</v>
      </c>
      <c r="M2" s="9" t="s">
        <v>8</v>
      </c>
      <c r="N2" s="9" t="s">
        <v>9</v>
      </c>
      <c r="O2" s="10" t="s">
        <v>10</v>
      </c>
      <c r="P2" s="10" t="s">
        <v>11</v>
      </c>
      <c r="Q2" s="10" t="s">
        <v>10</v>
      </c>
      <c r="T2">
        <v>2610</v>
      </c>
      <c r="U2">
        <v>2710</v>
      </c>
    </row>
    <row r="3" spans="1:21" ht="26" customHeight="1">
      <c r="A3" s="19">
        <v>45717</v>
      </c>
      <c r="B3" s="11" t="s">
        <v>57</v>
      </c>
      <c r="C3" s="11" t="s">
        <v>58</v>
      </c>
      <c r="D3" s="11" t="s">
        <v>55</v>
      </c>
      <c r="E3" s="12">
        <v>3</v>
      </c>
      <c r="F3" s="132"/>
      <c r="G3" s="12">
        <v>53</v>
      </c>
      <c r="H3" s="12">
        <v>1045</v>
      </c>
      <c r="I3" s="12">
        <v>1150</v>
      </c>
      <c r="J3" s="13">
        <f t="shared" ref="J3:K8" si="0">IF(ISERROR(VALUE(IF(LEN(H3)=3,(LEFT(H3,1)&amp;":"&amp;RIGHT(H3,2)),(LEFT(H3,2)&amp;":"&amp;RIGHT(H3,2))))),"",VALUE(IF(LEN(H3)=3,(LEFT(H3,1)&amp;":"&amp;RIGHT(H3,2)),(LEFT(H3,2)&amp;":"&amp;RIGHT(H3,2)))))</f>
        <v>0.44791666666666669</v>
      </c>
      <c r="K3" s="13">
        <f t="shared" si="0"/>
        <v>0.49305555555555558</v>
      </c>
      <c r="L3" s="14">
        <f t="shared" ref="L3:L8" si="1">K3-J3</f>
        <v>4.5138888888888895E-2</v>
      </c>
      <c r="M3" s="14">
        <f t="shared" ref="M3:M8" si="2">HOUR(L3)</f>
        <v>1</v>
      </c>
      <c r="N3" s="14">
        <f t="shared" ref="N3:N8" si="3">MINUTE(L3)</f>
        <v>5</v>
      </c>
      <c r="O3" s="15">
        <f t="shared" ref="O3:O8" si="4">IF(AND(ISNUMBER(H3),ISNUMBER(I3)),IF(M3*60+N3,M3*60+N3,"　"),0)</f>
        <v>65</v>
      </c>
      <c r="P3" s="12"/>
      <c r="Q3" s="15">
        <f t="shared" ref="Q3:Q8" si="5">(O3-P3)*E3</f>
        <v>195</v>
      </c>
    </row>
    <row r="4" spans="1:21" ht="26" customHeight="1">
      <c r="A4" s="19">
        <v>45717</v>
      </c>
      <c r="B4" s="11" t="s">
        <v>57</v>
      </c>
      <c r="C4" s="11" t="s">
        <v>58</v>
      </c>
      <c r="D4" s="11" t="s">
        <v>55</v>
      </c>
      <c r="E4" s="12">
        <v>3</v>
      </c>
      <c r="F4" s="132"/>
      <c r="G4" s="12">
        <v>71</v>
      </c>
      <c r="H4" s="12">
        <v>1040</v>
      </c>
      <c r="I4" s="12">
        <v>1200</v>
      </c>
      <c r="J4" s="13">
        <f t="shared" si="0"/>
        <v>0.44444444444444442</v>
      </c>
      <c r="K4" s="13">
        <f t="shared" si="0"/>
        <v>0.5</v>
      </c>
      <c r="L4" s="14">
        <f t="shared" si="1"/>
        <v>5.555555555555558E-2</v>
      </c>
      <c r="M4" s="14">
        <f t="shared" si="2"/>
        <v>1</v>
      </c>
      <c r="N4" s="14">
        <f t="shared" si="3"/>
        <v>20</v>
      </c>
      <c r="O4" s="15">
        <f t="shared" si="4"/>
        <v>80</v>
      </c>
      <c r="P4" s="12"/>
      <c r="Q4" s="15">
        <f t="shared" si="5"/>
        <v>240</v>
      </c>
    </row>
    <row r="5" spans="1:21" ht="26" customHeight="1">
      <c r="A5" s="19">
        <v>45719</v>
      </c>
      <c r="B5" s="11" t="s">
        <v>53</v>
      </c>
      <c r="C5" s="11"/>
      <c r="D5" s="11" t="s">
        <v>55</v>
      </c>
      <c r="E5" s="12">
        <v>6</v>
      </c>
      <c r="F5" s="132"/>
      <c r="G5" s="12">
        <v>542</v>
      </c>
      <c r="H5" s="12">
        <v>945</v>
      </c>
      <c r="I5" s="12">
        <v>1055</v>
      </c>
      <c r="J5" s="13">
        <f t="shared" si="0"/>
        <v>0.40625</v>
      </c>
      <c r="K5" s="13">
        <f t="shared" si="0"/>
        <v>0.4548611111111111</v>
      </c>
      <c r="L5" s="14">
        <f t="shared" si="1"/>
        <v>4.8611111111111105E-2</v>
      </c>
      <c r="M5" s="14">
        <f t="shared" si="2"/>
        <v>1</v>
      </c>
      <c r="N5" s="14">
        <f t="shared" si="3"/>
        <v>10</v>
      </c>
      <c r="O5" s="15">
        <f t="shared" si="4"/>
        <v>70</v>
      </c>
      <c r="P5" s="12"/>
      <c r="Q5" s="15">
        <f t="shared" si="5"/>
        <v>420</v>
      </c>
    </row>
    <row r="6" spans="1:21" ht="26" customHeight="1">
      <c r="A6" s="19">
        <v>45719</v>
      </c>
      <c r="B6" s="11" t="s">
        <v>62</v>
      </c>
      <c r="C6" s="11"/>
      <c r="D6" s="11" t="s">
        <v>55</v>
      </c>
      <c r="E6" s="12">
        <v>6</v>
      </c>
      <c r="F6" s="132"/>
      <c r="G6" s="12">
        <v>86</v>
      </c>
      <c r="H6" s="12">
        <v>1100</v>
      </c>
      <c r="I6" s="12">
        <v>1150</v>
      </c>
      <c r="J6" s="13">
        <f t="shared" si="0"/>
        <v>0.45833333333333331</v>
      </c>
      <c r="K6" s="13">
        <f t="shared" si="0"/>
        <v>0.49305555555555558</v>
      </c>
      <c r="L6" s="14">
        <f t="shared" si="1"/>
        <v>3.4722222222222265E-2</v>
      </c>
      <c r="M6" s="14">
        <f t="shared" si="2"/>
        <v>0</v>
      </c>
      <c r="N6" s="14">
        <f t="shared" si="3"/>
        <v>50</v>
      </c>
      <c r="O6" s="15">
        <f t="shared" si="4"/>
        <v>50</v>
      </c>
      <c r="P6" s="12"/>
      <c r="Q6" s="15">
        <f t="shared" si="5"/>
        <v>300</v>
      </c>
    </row>
    <row r="7" spans="1:21" ht="26" customHeight="1">
      <c r="A7" s="19">
        <v>45719</v>
      </c>
      <c r="B7" s="11" t="s">
        <v>62</v>
      </c>
      <c r="C7" s="11"/>
      <c r="D7" s="11" t="s">
        <v>55</v>
      </c>
      <c r="E7" s="12">
        <v>6</v>
      </c>
      <c r="F7" s="132"/>
      <c r="G7" s="12">
        <v>200</v>
      </c>
      <c r="H7" s="12">
        <v>1330</v>
      </c>
      <c r="I7" s="12">
        <v>1457</v>
      </c>
      <c r="J7" s="13">
        <f t="shared" si="0"/>
        <v>0.5625</v>
      </c>
      <c r="K7" s="13">
        <f t="shared" si="0"/>
        <v>0.62291666666666667</v>
      </c>
      <c r="L7" s="14">
        <f t="shared" si="1"/>
        <v>6.0416666666666674E-2</v>
      </c>
      <c r="M7" s="14">
        <f t="shared" si="2"/>
        <v>1</v>
      </c>
      <c r="N7" s="14">
        <f t="shared" si="3"/>
        <v>27</v>
      </c>
      <c r="O7" s="15">
        <f t="shared" si="4"/>
        <v>87</v>
      </c>
      <c r="P7" s="12"/>
      <c r="Q7" s="15">
        <f t="shared" si="5"/>
        <v>522</v>
      </c>
    </row>
    <row r="8" spans="1:21" ht="26" customHeight="1">
      <c r="A8" s="19">
        <v>45719</v>
      </c>
      <c r="B8" s="11" t="s">
        <v>62</v>
      </c>
      <c r="C8" s="11"/>
      <c r="D8" s="11" t="s">
        <v>55</v>
      </c>
      <c r="E8" s="12">
        <v>6</v>
      </c>
      <c r="F8" s="132"/>
      <c r="G8" s="12">
        <v>87</v>
      </c>
      <c r="H8" s="12">
        <v>1520</v>
      </c>
      <c r="I8" s="12">
        <v>1550</v>
      </c>
      <c r="J8" s="13">
        <f t="shared" si="0"/>
        <v>0.63888888888888884</v>
      </c>
      <c r="K8" s="13">
        <f t="shared" si="0"/>
        <v>0.65972222222222221</v>
      </c>
      <c r="L8" s="14">
        <f t="shared" si="1"/>
        <v>2.083333333333337E-2</v>
      </c>
      <c r="M8" s="14">
        <f t="shared" si="2"/>
        <v>0</v>
      </c>
      <c r="N8" s="14">
        <f t="shared" si="3"/>
        <v>30</v>
      </c>
      <c r="O8" s="15">
        <f t="shared" si="4"/>
        <v>30</v>
      </c>
      <c r="P8" s="12"/>
      <c r="Q8" s="15">
        <f t="shared" si="5"/>
        <v>180</v>
      </c>
    </row>
    <row r="9" spans="1:21" ht="26" customHeight="1">
      <c r="A9" s="19">
        <v>45720</v>
      </c>
      <c r="B9" s="11" t="s">
        <v>57</v>
      </c>
      <c r="C9" s="11" t="s">
        <v>58</v>
      </c>
      <c r="D9" s="11" t="s">
        <v>55</v>
      </c>
      <c r="E9" s="12">
        <v>3</v>
      </c>
      <c r="F9" s="132"/>
      <c r="G9" s="12">
        <v>132</v>
      </c>
      <c r="H9" s="12">
        <v>950</v>
      </c>
      <c r="I9" s="12">
        <v>1200</v>
      </c>
      <c r="J9" s="13">
        <f t="shared" ref="J9:J60" si="6">IF(ISERROR(VALUE(IF(LEN(H9)=3,(LEFT(H9,1)&amp;":"&amp;RIGHT(H9,2)),(LEFT(H9,2)&amp;":"&amp;RIGHT(H9,2))))),"",VALUE(IF(LEN(H9)=3,(LEFT(H9,1)&amp;":"&amp;RIGHT(H9,2)),(LEFT(H9,2)&amp;":"&amp;RIGHT(H9,2)))))</f>
        <v>0.40972222222222221</v>
      </c>
      <c r="K9" s="13">
        <f t="shared" ref="K9:K60" si="7">IF(ISERROR(VALUE(IF(LEN(I9)=3,(LEFT(I9,1)&amp;":"&amp;RIGHT(I9,2)),(LEFT(I9,2)&amp;":"&amp;RIGHT(I9,2))))),"",VALUE(IF(LEN(I9)=3,(LEFT(I9,1)&amp;":"&amp;RIGHT(I9,2)),(LEFT(I9,2)&amp;":"&amp;RIGHT(I9,2)))))</f>
        <v>0.5</v>
      </c>
      <c r="L9" s="14">
        <f t="shared" ref="L9:L60" si="8">K9-J9</f>
        <v>9.027777777777779E-2</v>
      </c>
      <c r="M9" s="14">
        <f t="shared" ref="M9:M60" si="9">HOUR(L9)</f>
        <v>2</v>
      </c>
      <c r="N9" s="14">
        <f t="shared" ref="N9:N60" si="10">MINUTE(L9)</f>
        <v>10</v>
      </c>
      <c r="O9" s="15">
        <f t="shared" ref="O9:O60" si="11">IF(AND(ISNUMBER(H9),ISNUMBER(I9)),IF(M9*60+N9,M9*60+N9,"　"),0)</f>
        <v>130</v>
      </c>
      <c r="P9" s="12"/>
      <c r="Q9" s="15">
        <f t="shared" ref="Q9:Q72" si="12">(O9-P9)*E9</f>
        <v>390</v>
      </c>
    </row>
    <row r="10" spans="1:21" ht="26" customHeight="1">
      <c r="A10" s="19">
        <v>45720</v>
      </c>
      <c r="B10" s="11" t="s">
        <v>57</v>
      </c>
      <c r="C10" s="11" t="s">
        <v>58</v>
      </c>
      <c r="D10" s="11" t="s">
        <v>55</v>
      </c>
      <c r="E10" s="12">
        <v>3</v>
      </c>
      <c r="F10" s="132"/>
      <c r="G10" s="12">
        <v>115</v>
      </c>
      <c r="H10" s="12">
        <v>1300</v>
      </c>
      <c r="I10" s="12">
        <v>1450</v>
      </c>
      <c r="J10" s="13">
        <f t="shared" si="6"/>
        <v>0.54166666666666663</v>
      </c>
      <c r="K10" s="13">
        <f t="shared" si="7"/>
        <v>0.61805555555555558</v>
      </c>
      <c r="L10" s="14">
        <f t="shared" si="8"/>
        <v>7.6388888888888951E-2</v>
      </c>
      <c r="M10" s="14">
        <f t="shared" si="9"/>
        <v>1</v>
      </c>
      <c r="N10" s="14">
        <f t="shared" si="10"/>
        <v>50</v>
      </c>
      <c r="O10" s="15">
        <f t="shared" si="11"/>
        <v>110</v>
      </c>
      <c r="P10" s="12"/>
      <c r="Q10" s="15">
        <f t="shared" si="12"/>
        <v>330</v>
      </c>
    </row>
    <row r="11" spans="1:21" ht="26" customHeight="1">
      <c r="A11" s="19">
        <v>45720</v>
      </c>
      <c r="B11" s="11" t="s">
        <v>57</v>
      </c>
      <c r="C11" s="11" t="s">
        <v>58</v>
      </c>
      <c r="D11" s="11" t="s">
        <v>55</v>
      </c>
      <c r="E11" s="12">
        <v>3</v>
      </c>
      <c r="F11" s="132"/>
      <c r="G11" s="12">
        <v>177</v>
      </c>
      <c r="H11" s="12">
        <v>950</v>
      </c>
      <c r="I11" s="12">
        <v>1155</v>
      </c>
      <c r="J11" s="13">
        <f t="shared" si="6"/>
        <v>0.40972222222222221</v>
      </c>
      <c r="K11" s="13">
        <f t="shared" si="7"/>
        <v>0.49652777777777779</v>
      </c>
      <c r="L11" s="14">
        <f t="shared" si="8"/>
        <v>8.680555555555558E-2</v>
      </c>
      <c r="M11" s="14">
        <f t="shared" si="9"/>
        <v>2</v>
      </c>
      <c r="N11" s="14">
        <f t="shared" si="10"/>
        <v>5</v>
      </c>
      <c r="O11" s="15">
        <f t="shared" si="11"/>
        <v>125</v>
      </c>
      <c r="P11" s="12"/>
      <c r="Q11" s="15">
        <f t="shared" si="12"/>
        <v>375</v>
      </c>
    </row>
    <row r="12" spans="1:21" ht="26" customHeight="1">
      <c r="A12" s="19">
        <v>45720</v>
      </c>
      <c r="B12" s="11" t="s">
        <v>57</v>
      </c>
      <c r="C12" s="11" t="s">
        <v>58</v>
      </c>
      <c r="D12" s="11" t="s">
        <v>55</v>
      </c>
      <c r="E12" s="12">
        <v>3</v>
      </c>
      <c r="F12" s="132"/>
      <c r="G12" s="12">
        <v>144</v>
      </c>
      <c r="H12" s="12">
        <v>1302</v>
      </c>
      <c r="I12" s="12">
        <v>1500</v>
      </c>
      <c r="J12" s="13">
        <f t="shared" si="6"/>
        <v>0.54305555555555551</v>
      </c>
      <c r="K12" s="13">
        <f t="shared" si="7"/>
        <v>0.625</v>
      </c>
      <c r="L12" s="14">
        <f t="shared" si="8"/>
        <v>8.1944444444444486E-2</v>
      </c>
      <c r="M12" s="14">
        <f t="shared" si="9"/>
        <v>1</v>
      </c>
      <c r="N12" s="14">
        <f t="shared" si="10"/>
        <v>58</v>
      </c>
      <c r="O12" s="15">
        <f t="shared" si="11"/>
        <v>118</v>
      </c>
      <c r="P12" s="12"/>
      <c r="Q12" s="15">
        <f t="shared" si="12"/>
        <v>354</v>
      </c>
    </row>
    <row r="13" spans="1:21" ht="26" customHeight="1">
      <c r="A13" s="19">
        <v>45720</v>
      </c>
      <c r="B13" s="11" t="s">
        <v>57</v>
      </c>
      <c r="C13" s="11" t="s">
        <v>59</v>
      </c>
      <c r="D13" s="11" t="s">
        <v>55</v>
      </c>
      <c r="E13" s="12">
        <v>3</v>
      </c>
      <c r="F13" s="132"/>
      <c r="G13" s="12">
        <v>156</v>
      </c>
      <c r="H13" s="12">
        <v>955</v>
      </c>
      <c r="I13" s="12">
        <v>1155</v>
      </c>
      <c r="J13" s="13">
        <f t="shared" si="6"/>
        <v>0.41319444444444442</v>
      </c>
      <c r="K13" s="13">
        <f t="shared" si="7"/>
        <v>0.49652777777777779</v>
      </c>
      <c r="L13" s="14">
        <f t="shared" si="8"/>
        <v>8.333333333333337E-2</v>
      </c>
      <c r="M13" s="14">
        <f t="shared" si="9"/>
        <v>2</v>
      </c>
      <c r="N13" s="14">
        <f t="shared" si="10"/>
        <v>0</v>
      </c>
      <c r="O13" s="15">
        <f t="shared" si="11"/>
        <v>120</v>
      </c>
      <c r="P13" s="12"/>
      <c r="Q13" s="15">
        <f t="shared" si="12"/>
        <v>360</v>
      </c>
    </row>
    <row r="14" spans="1:21" ht="26" customHeight="1">
      <c r="A14" s="19">
        <v>45720</v>
      </c>
      <c r="B14" s="11" t="s">
        <v>57</v>
      </c>
      <c r="C14" s="11" t="s">
        <v>59</v>
      </c>
      <c r="D14" s="11" t="s">
        <v>55</v>
      </c>
      <c r="E14" s="12">
        <v>3</v>
      </c>
      <c r="F14" s="132"/>
      <c r="G14" s="12">
        <v>151</v>
      </c>
      <c r="H14" s="12">
        <v>1300</v>
      </c>
      <c r="I14" s="12">
        <v>1500</v>
      </c>
      <c r="J14" s="13">
        <f t="shared" si="6"/>
        <v>0.54166666666666663</v>
      </c>
      <c r="K14" s="13">
        <f t="shared" si="7"/>
        <v>0.625</v>
      </c>
      <c r="L14" s="14">
        <f t="shared" si="8"/>
        <v>8.333333333333337E-2</v>
      </c>
      <c r="M14" s="14">
        <f t="shared" si="9"/>
        <v>2</v>
      </c>
      <c r="N14" s="14">
        <f t="shared" si="10"/>
        <v>0</v>
      </c>
      <c r="O14" s="15">
        <f t="shared" si="11"/>
        <v>120</v>
      </c>
      <c r="P14" s="12"/>
      <c r="Q14" s="15">
        <f t="shared" si="12"/>
        <v>360</v>
      </c>
    </row>
    <row r="15" spans="1:21" ht="26" customHeight="1">
      <c r="A15" s="19">
        <v>45720</v>
      </c>
      <c r="B15" s="11" t="s">
        <v>57</v>
      </c>
      <c r="C15" s="11" t="s">
        <v>59</v>
      </c>
      <c r="D15" s="11" t="s">
        <v>55</v>
      </c>
      <c r="E15" s="12">
        <v>3</v>
      </c>
      <c r="F15" s="132"/>
      <c r="G15" s="12">
        <v>142</v>
      </c>
      <c r="H15" s="12">
        <v>1520</v>
      </c>
      <c r="I15" s="12">
        <v>1750</v>
      </c>
      <c r="J15" s="13">
        <f t="shared" si="6"/>
        <v>0.63888888888888884</v>
      </c>
      <c r="K15" s="13">
        <f t="shared" si="7"/>
        <v>0.74305555555555558</v>
      </c>
      <c r="L15" s="14">
        <f t="shared" si="8"/>
        <v>0.10416666666666674</v>
      </c>
      <c r="M15" s="14">
        <f t="shared" si="9"/>
        <v>2</v>
      </c>
      <c r="N15" s="14">
        <f t="shared" si="10"/>
        <v>30</v>
      </c>
      <c r="O15" s="15">
        <f t="shared" si="11"/>
        <v>150</v>
      </c>
      <c r="P15" s="12"/>
      <c r="Q15" s="15">
        <f t="shared" si="12"/>
        <v>450</v>
      </c>
    </row>
    <row r="16" spans="1:21" ht="26" customHeight="1">
      <c r="A16" s="19">
        <v>45720</v>
      </c>
      <c r="B16" s="11" t="s">
        <v>60</v>
      </c>
      <c r="C16" s="11"/>
      <c r="D16" s="11" t="s">
        <v>55</v>
      </c>
      <c r="E16" s="12">
        <v>4</v>
      </c>
      <c r="F16" s="132"/>
      <c r="G16" s="12">
        <v>250</v>
      </c>
      <c r="H16" s="12">
        <v>950</v>
      </c>
      <c r="I16" s="12">
        <v>1155</v>
      </c>
      <c r="J16" s="13">
        <f t="shared" si="6"/>
        <v>0.40972222222222221</v>
      </c>
      <c r="K16" s="13">
        <f t="shared" si="7"/>
        <v>0.49652777777777779</v>
      </c>
      <c r="L16" s="14">
        <f t="shared" si="8"/>
        <v>8.680555555555558E-2</v>
      </c>
      <c r="M16" s="14">
        <f t="shared" si="9"/>
        <v>2</v>
      </c>
      <c r="N16" s="14">
        <f t="shared" si="10"/>
        <v>5</v>
      </c>
      <c r="O16" s="15">
        <f t="shared" si="11"/>
        <v>125</v>
      </c>
      <c r="P16" s="12"/>
      <c r="Q16" s="15">
        <f t="shared" si="12"/>
        <v>500</v>
      </c>
    </row>
    <row r="17" spans="1:18" ht="26" customHeight="1">
      <c r="A17" s="19">
        <v>45720</v>
      </c>
      <c r="B17" s="11" t="s">
        <v>60</v>
      </c>
      <c r="C17" s="11"/>
      <c r="D17" s="11" t="s">
        <v>55</v>
      </c>
      <c r="E17" s="12">
        <v>4</v>
      </c>
      <c r="F17" s="132"/>
      <c r="G17" s="12">
        <v>105</v>
      </c>
      <c r="H17" s="12">
        <v>1310</v>
      </c>
      <c r="I17" s="12">
        <v>1400</v>
      </c>
      <c r="J17" s="13">
        <f t="shared" si="6"/>
        <v>0.54861111111111116</v>
      </c>
      <c r="K17" s="13">
        <f t="shared" si="7"/>
        <v>0.58333333333333337</v>
      </c>
      <c r="L17" s="14">
        <f t="shared" si="8"/>
        <v>3.472222222222221E-2</v>
      </c>
      <c r="M17" s="14">
        <f t="shared" si="9"/>
        <v>0</v>
      </c>
      <c r="N17" s="14">
        <f t="shared" si="10"/>
        <v>50</v>
      </c>
      <c r="O17" s="15">
        <f t="shared" si="11"/>
        <v>50</v>
      </c>
      <c r="P17" s="12"/>
      <c r="Q17" s="15">
        <f t="shared" si="12"/>
        <v>200</v>
      </c>
    </row>
    <row r="18" spans="1:18" ht="26" customHeight="1">
      <c r="A18" s="19">
        <v>45720</v>
      </c>
      <c r="B18" s="11" t="s">
        <v>60</v>
      </c>
      <c r="C18" s="11"/>
      <c r="D18" s="11" t="s">
        <v>55</v>
      </c>
      <c r="E18" s="12">
        <v>4</v>
      </c>
      <c r="F18" s="132"/>
      <c r="G18" s="12">
        <v>19</v>
      </c>
      <c r="H18" s="12">
        <v>1400</v>
      </c>
      <c r="I18" s="12">
        <v>1420</v>
      </c>
      <c r="J18" s="13">
        <f t="shared" si="6"/>
        <v>0.58333333333333337</v>
      </c>
      <c r="K18" s="13">
        <f t="shared" si="7"/>
        <v>0.59722222222222221</v>
      </c>
      <c r="L18" s="14">
        <f t="shared" si="8"/>
        <v>1.388888888888884E-2</v>
      </c>
      <c r="M18" s="14">
        <f t="shared" si="9"/>
        <v>0</v>
      </c>
      <c r="N18" s="14">
        <f t="shared" si="10"/>
        <v>20</v>
      </c>
      <c r="O18" s="15">
        <f t="shared" si="11"/>
        <v>20</v>
      </c>
      <c r="P18" s="12"/>
      <c r="Q18" s="15">
        <f t="shared" si="12"/>
        <v>80</v>
      </c>
    </row>
    <row r="19" spans="1:18" ht="26" customHeight="1">
      <c r="A19" s="19">
        <v>45720</v>
      </c>
      <c r="B19" s="11" t="s">
        <v>60</v>
      </c>
      <c r="C19" s="11"/>
      <c r="D19" s="11" t="s">
        <v>55</v>
      </c>
      <c r="E19" s="12">
        <v>4</v>
      </c>
      <c r="F19" s="132"/>
      <c r="G19" s="12">
        <v>29</v>
      </c>
      <c r="H19" s="12">
        <v>1450</v>
      </c>
      <c r="I19" s="12">
        <v>1550</v>
      </c>
      <c r="J19" s="13">
        <f t="shared" si="6"/>
        <v>0.61805555555555558</v>
      </c>
      <c r="K19" s="13">
        <f t="shared" si="7"/>
        <v>0.65972222222222221</v>
      </c>
      <c r="L19" s="14">
        <f t="shared" si="8"/>
        <v>4.166666666666663E-2</v>
      </c>
      <c r="M19" s="14">
        <f t="shared" si="9"/>
        <v>1</v>
      </c>
      <c r="N19" s="14">
        <f t="shared" si="10"/>
        <v>0</v>
      </c>
      <c r="O19" s="15">
        <f t="shared" si="11"/>
        <v>60</v>
      </c>
      <c r="P19" s="12"/>
      <c r="Q19" s="15">
        <f t="shared" si="12"/>
        <v>240</v>
      </c>
    </row>
    <row r="20" spans="1:18" ht="26" customHeight="1">
      <c r="A20" s="19">
        <v>45720</v>
      </c>
      <c r="B20" s="11" t="s">
        <v>60</v>
      </c>
      <c r="C20" s="11"/>
      <c r="D20" s="11" t="s">
        <v>55</v>
      </c>
      <c r="E20" s="12">
        <v>4</v>
      </c>
      <c r="F20" s="132"/>
      <c r="G20" s="12">
        <v>7</v>
      </c>
      <c r="H20" s="12">
        <v>1625</v>
      </c>
      <c r="I20" s="12">
        <v>1640</v>
      </c>
      <c r="J20" s="13">
        <f t="shared" si="6"/>
        <v>0.68402777777777779</v>
      </c>
      <c r="K20" s="13">
        <f t="shared" si="7"/>
        <v>0.69444444444444442</v>
      </c>
      <c r="L20" s="14">
        <f t="shared" si="8"/>
        <v>1.041666666666663E-2</v>
      </c>
      <c r="M20" s="14">
        <f t="shared" si="9"/>
        <v>0</v>
      </c>
      <c r="N20" s="14">
        <f t="shared" si="10"/>
        <v>15</v>
      </c>
      <c r="O20" s="15">
        <f t="shared" si="11"/>
        <v>15</v>
      </c>
      <c r="P20" s="12"/>
      <c r="Q20" s="15">
        <f t="shared" si="12"/>
        <v>60</v>
      </c>
    </row>
    <row r="21" spans="1:18" ht="26" customHeight="1">
      <c r="A21" s="19">
        <v>45720</v>
      </c>
      <c r="B21" s="11" t="s">
        <v>60</v>
      </c>
      <c r="C21" s="11"/>
      <c r="D21" s="11" t="s">
        <v>55</v>
      </c>
      <c r="E21" s="12">
        <v>4</v>
      </c>
      <c r="F21" s="132"/>
      <c r="G21" s="12">
        <v>135</v>
      </c>
      <c r="H21" s="12">
        <v>1650</v>
      </c>
      <c r="I21" s="12">
        <v>1750</v>
      </c>
      <c r="J21" s="13">
        <f t="shared" si="6"/>
        <v>0.70138888888888884</v>
      </c>
      <c r="K21" s="13">
        <f t="shared" si="7"/>
        <v>0.74305555555555558</v>
      </c>
      <c r="L21" s="14">
        <f t="shared" si="8"/>
        <v>4.1666666666666741E-2</v>
      </c>
      <c r="M21" s="14">
        <f t="shared" si="9"/>
        <v>1</v>
      </c>
      <c r="N21" s="14">
        <f t="shared" si="10"/>
        <v>0</v>
      </c>
      <c r="O21" s="15">
        <f t="shared" si="11"/>
        <v>60</v>
      </c>
      <c r="P21" s="12"/>
      <c r="Q21" s="15">
        <f t="shared" si="12"/>
        <v>240</v>
      </c>
    </row>
    <row r="22" spans="1:18" ht="26" customHeight="1">
      <c r="A22" s="19">
        <v>45720</v>
      </c>
      <c r="B22" s="11" t="s">
        <v>53</v>
      </c>
      <c r="C22" s="11"/>
      <c r="D22" s="11" t="s">
        <v>54</v>
      </c>
      <c r="E22" s="12">
        <v>7</v>
      </c>
      <c r="F22" s="132"/>
      <c r="G22" s="12">
        <v>360</v>
      </c>
      <c r="H22" s="12">
        <v>2150</v>
      </c>
      <c r="I22" s="12">
        <v>2300</v>
      </c>
      <c r="J22" s="13">
        <f t="shared" ref="J22:K26" si="13">IF(ISERROR(VALUE(IF(LEN(H22)=3,(LEFT(H22,1)&amp;":"&amp;RIGHT(H22,2)),(LEFT(H22,2)&amp;":"&amp;RIGHT(H22,2))))),"",VALUE(IF(LEN(H22)=3,(LEFT(H22,1)&amp;":"&amp;RIGHT(H22,2)),(LEFT(H22,2)&amp;":"&amp;RIGHT(H22,2)))))</f>
        <v>0.90972222222222221</v>
      </c>
      <c r="K22" s="13">
        <f t="shared" si="13"/>
        <v>0.95833333333333337</v>
      </c>
      <c r="L22" s="14">
        <f>K22-J22</f>
        <v>4.861111111111116E-2</v>
      </c>
      <c r="M22" s="14">
        <f>HOUR(L22)</f>
        <v>1</v>
      </c>
      <c r="N22" s="14">
        <f>MINUTE(L22)</f>
        <v>10</v>
      </c>
      <c r="O22" s="15">
        <f>IF(AND(ISNUMBER(H22),ISNUMBER(I22)),IF(M22*60+N22,M22*60+N22,"　"),0)</f>
        <v>70</v>
      </c>
      <c r="P22" s="12"/>
      <c r="Q22" s="15">
        <f t="shared" si="12"/>
        <v>490</v>
      </c>
    </row>
    <row r="23" spans="1:18" ht="26" customHeight="1">
      <c r="A23" s="19">
        <v>45720</v>
      </c>
      <c r="B23" s="11" t="s">
        <v>53</v>
      </c>
      <c r="C23" s="11"/>
      <c r="D23" s="11" t="s">
        <v>54</v>
      </c>
      <c r="E23" s="12">
        <v>7</v>
      </c>
      <c r="F23" s="132"/>
      <c r="G23" s="12">
        <v>176</v>
      </c>
      <c r="H23" s="12">
        <v>2310</v>
      </c>
      <c r="I23" s="12">
        <v>2325</v>
      </c>
      <c r="J23" s="13">
        <f t="shared" si="13"/>
        <v>0.96527777777777779</v>
      </c>
      <c r="K23" s="13">
        <f t="shared" si="13"/>
        <v>0.97569444444444442</v>
      </c>
      <c r="L23" s="14">
        <f>K23-J23</f>
        <v>1.041666666666663E-2</v>
      </c>
      <c r="M23" s="14">
        <f>HOUR(L23)</f>
        <v>0</v>
      </c>
      <c r="N23" s="14">
        <f>MINUTE(L23)</f>
        <v>15</v>
      </c>
      <c r="O23" s="15">
        <f>IF(AND(ISNUMBER(H23),ISNUMBER(I23)),IF(M23*60+N23,M23*60+N23,"　"),0)</f>
        <v>15</v>
      </c>
      <c r="P23" s="12"/>
      <c r="Q23" s="15">
        <f t="shared" si="12"/>
        <v>105</v>
      </c>
    </row>
    <row r="24" spans="1:18" ht="26" customHeight="1">
      <c r="A24" s="19">
        <v>45720</v>
      </c>
      <c r="B24" s="11" t="s">
        <v>53</v>
      </c>
      <c r="C24" s="11"/>
      <c r="D24" s="11" t="s">
        <v>54</v>
      </c>
      <c r="E24" s="12">
        <v>7</v>
      </c>
      <c r="F24" s="132"/>
      <c r="G24" s="12">
        <v>191</v>
      </c>
      <c r="H24" s="12">
        <v>2330</v>
      </c>
      <c r="I24" s="12">
        <v>2345</v>
      </c>
      <c r="J24" s="13">
        <f t="shared" si="13"/>
        <v>0.97916666666666663</v>
      </c>
      <c r="K24" s="13">
        <f t="shared" si="13"/>
        <v>0.98958333333333337</v>
      </c>
      <c r="L24" s="14">
        <f>K24-J24</f>
        <v>1.0416666666666741E-2</v>
      </c>
      <c r="M24" s="14">
        <f>HOUR(L24)</f>
        <v>0</v>
      </c>
      <c r="N24" s="14">
        <f>MINUTE(L24)</f>
        <v>15</v>
      </c>
      <c r="O24" s="15">
        <f>IF(AND(ISNUMBER(H24),ISNUMBER(I24)),IF(M24*60+N24,M24*60+N24,"　"),0)</f>
        <v>15</v>
      </c>
      <c r="P24" s="12"/>
      <c r="Q24" s="15">
        <f t="shared" si="12"/>
        <v>105</v>
      </c>
    </row>
    <row r="25" spans="1:18" ht="26" customHeight="1">
      <c r="A25" s="19">
        <v>45720</v>
      </c>
      <c r="B25" s="11" t="s">
        <v>53</v>
      </c>
      <c r="C25" s="11"/>
      <c r="D25" s="11" t="s">
        <v>54</v>
      </c>
      <c r="E25" s="12">
        <v>7</v>
      </c>
      <c r="F25" s="132"/>
      <c r="G25" s="12">
        <v>1084</v>
      </c>
      <c r="H25" s="12">
        <v>2420</v>
      </c>
      <c r="I25" s="12">
        <v>2600</v>
      </c>
      <c r="J25" s="13">
        <f t="shared" si="13"/>
        <v>1.0138888888888888</v>
      </c>
      <c r="K25" s="13">
        <f t="shared" si="13"/>
        <v>1.0833333333333333</v>
      </c>
      <c r="L25" s="14">
        <f>K25-J25</f>
        <v>6.944444444444442E-2</v>
      </c>
      <c r="M25" s="14">
        <f>HOUR(L25)</f>
        <v>1</v>
      </c>
      <c r="N25" s="14">
        <f>MINUTE(L25)</f>
        <v>40</v>
      </c>
      <c r="O25" s="15">
        <f>IF(AND(ISNUMBER(H25),ISNUMBER(I25)),IF(M25*60+N25,M25*60+N25,"　"),0)</f>
        <v>100</v>
      </c>
      <c r="P25" s="12"/>
      <c r="Q25" s="15">
        <f t="shared" si="12"/>
        <v>700</v>
      </c>
    </row>
    <row r="26" spans="1:18" ht="26" customHeight="1">
      <c r="A26" s="19">
        <v>45720</v>
      </c>
      <c r="B26" s="11" t="s">
        <v>53</v>
      </c>
      <c r="C26" s="11"/>
      <c r="D26" s="11" t="s">
        <v>54</v>
      </c>
      <c r="E26" s="12">
        <v>7</v>
      </c>
      <c r="F26" s="132"/>
      <c r="G26" s="12">
        <v>810</v>
      </c>
      <c r="H26" s="12">
        <v>330</v>
      </c>
      <c r="I26" s="12">
        <v>530</v>
      </c>
      <c r="J26" s="13">
        <f t="shared" si="13"/>
        <v>0.14583333333333334</v>
      </c>
      <c r="K26" s="13">
        <f t="shared" si="13"/>
        <v>0.22916666666666666</v>
      </c>
      <c r="L26" s="14">
        <f>K26-J26</f>
        <v>8.3333333333333315E-2</v>
      </c>
      <c r="M26" s="14">
        <f>HOUR(L26)</f>
        <v>2</v>
      </c>
      <c r="N26" s="14">
        <f>MINUTE(L26)</f>
        <v>0</v>
      </c>
      <c r="O26" s="15">
        <f>IF(AND(ISNUMBER(H26),ISNUMBER(I26)),IF(M26*60+N26,M26*60+N26,"　"),0)</f>
        <v>120</v>
      </c>
      <c r="P26" s="12"/>
      <c r="Q26" s="15">
        <f t="shared" si="12"/>
        <v>840</v>
      </c>
    </row>
    <row r="27" spans="1:18" ht="26" customHeight="1">
      <c r="A27" s="19">
        <v>45721</v>
      </c>
      <c r="B27" s="11" t="s">
        <v>57</v>
      </c>
      <c r="C27" s="11" t="s">
        <v>58</v>
      </c>
      <c r="D27" s="11" t="s">
        <v>55</v>
      </c>
      <c r="E27" s="12">
        <v>3</v>
      </c>
      <c r="F27" s="132"/>
      <c r="G27" s="12">
        <v>132</v>
      </c>
      <c r="H27" s="12">
        <v>953</v>
      </c>
      <c r="I27" s="12">
        <v>1227</v>
      </c>
      <c r="J27" s="13">
        <f t="shared" si="6"/>
        <v>0.41180555555555554</v>
      </c>
      <c r="K27" s="13">
        <f t="shared" si="7"/>
        <v>0.51875000000000004</v>
      </c>
      <c r="L27" s="14">
        <f t="shared" si="8"/>
        <v>0.10694444444444451</v>
      </c>
      <c r="M27" s="14">
        <f t="shared" si="9"/>
        <v>2</v>
      </c>
      <c r="N27" s="14">
        <f t="shared" si="10"/>
        <v>34</v>
      </c>
      <c r="O27" s="15">
        <f t="shared" si="11"/>
        <v>154</v>
      </c>
      <c r="P27" s="12"/>
      <c r="Q27" s="15">
        <f t="shared" si="12"/>
        <v>462</v>
      </c>
    </row>
    <row r="28" spans="1:18" ht="26" customHeight="1">
      <c r="A28" s="19">
        <v>45721</v>
      </c>
      <c r="B28" s="11" t="s">
        <v>57</v>
      </c>
      <c r="C28" s="11" t="s">
        <v>58</v>
      </c>
      <c r="D28" s="11" t="s">
        <v>55</v>
      </c>
      <c r="E28" s="12">
        <v>3</v>
      </c>
      <c r="F28" s="132"/>
      <c r="G28" s="12">
        <v>24</v>
      </c>
      <c r="H28" s="12">
        <v>1331</v>
      </c>
      <c r="I28" s="12">
        <v>1405</v>
      </c>
      <c r="J28" s="13">
        <f t="shared" si="6"/>
        <v>0.56319444444444444</v>
      </c>
      <c r="K28" s="13">
        <f t="shared" si="7"/>
        <v>0.58680555555555558</v>
      </c>
      <c r="L28" s="14">
        <f t="shared" si="8"/>
        <v>2.3611111111111138E-2</v>
      </c>
      <c r="M28" s="14">
        <f t="shared" si="9"/>
        <v>0</v>
      </c>
      <c r="N28" s="14">
        <f t="shared" si="10"/>
        <v>34</v>
      </c>
      <c r="O28" s="15">
        <f t="shared" si="11"/>
        <v>34</v>
      </c>
      <c r="P28" s="12"/>
      <c r="Q28" s="15">
        <f t="shared" si="12"/>
        <v>102</v>
      </c>
    </row>
    <row r="29" spans="1:18" ht="26" customHeight="1">
      <c r="A29" s="19">
        <v>45721</v>
      </c>
      <c r="B29" s="11" t="s">
        <v>57</v>
      </c>
      <c r="C29" s="11" t="s">
        <v>58</v>
      </c>
      <c r="D29" s="11" t="s">
        <v>55</v>
      </c>
      <c r="E29" s="12">
        <v>3</v>
      </c>
      <c r="F29" s="132"/>
      <c r="G29" s="12">
        <v>72</v>
      </c>
      <c r="H29" s="12">
        <v>1406</v>
      </c>
      <c r="I29" s="12">
        <v>1527</v>
      </c>
      <c r="J29" s="13">
        <f t="shared" si="6"/>
        <v>0.58750000000000002</v>
      </c>
      <c r="K29" s="13">
        <f t="shared" si="7"/>
        <v>0.64375000000000004</v>
      </c>
      <c r="L29" s="14">
        <f t="shared" si="8"/>
        <v>5.6250000000000022E-2</v>
      </c>
      <c r="M29" s="14">
        <f t="shared" si="9"/>
        <v>1</v>
      </c>
      <c r="N29" s="14">
        <f t="shared" si="10"/>
        <v>21</v>
      </c>
      <c r="O29" s="15">
        <f t="shared" si="11"/>
        <v>81</v>
      </c>
      <c r="P29" s="12"/>
      <c r="Q29" s="15">
        <f t="shared" si="12"/>
        <v>243</v>
      </c>
    </row>
    <row r="30" spans="1:18" ht="26" customHeight="1">
      <c r="A30" s="19">
        <v>45721</v>
      </c>
      <c r="B30" s="11" t="s">
        <v>57</v>
      </c>
      <c r="C30" s="11" t="s">
        <v>58</v>
      </c>
      <c r="D30" s="11" t="s">
        <v>55</v>
      </c>
      <c r="E30" s="12">
        <v>3</v>
      </c>
      <c r="F30" s="132"/>
      <c r="G30" s="12">
        <v>48</v>
      </c>
      <c r="H30" s="12">
        <v>1550</v>
      </c>
      <c r="I30" s="12">
        <v>1718</v>
      </c>
      <c r="J30" s="13">
        <f t="shared" si="6"/>
        <v>0.65972222222222221</v>
      </c>
      <c r="K30" s="13">
        <f t="shared" si="7"/>
        <v>0.72083333333333333</v>
      </c>
      <c r="L30" s="14">
        <f t="shared" si="8"/>
        <v>6.1111111111111116E-2</v>
      </c>
      <c r="M30" s="14">
        <f t="shared" si="9"/>
        <v>1</v>
      </c>
      <c r="N30" s="14">
        <f t="shared" si="10"/>
        <v>28</v>
      </c>
      <c r="O30" s="15">
        <f t="shared" si="11"/>
        <v>88</v>
      </c>
      <c r="P30" s="12"/>
      <c r="Q30" s="15">
        <f t="shared" si="12"/>
        <v>264</v>
      </c>
    </row>
    <row r="31" spans="1:18" ht="26" customHeight="1">
      <c r="A31" s="19">
        <v>45721</v>
      </c>
      <c r="B31" s="11" t="s">
        <v>57</v>
      </c>
      <c r="C31" s="11" t="s">
        <v>58</v>
      </c>
      <c r="D31" s="11" t="s">
        <v>55</v>
      </c>
      <c r="E31" s="12">
        <v>3</v>
      </c>
      <c r="F31" s="132"/>
      <c r="G31" s="12">
        <v>132</v>
      </c>
      <c r="H31" s="12">
        <v>955</v>
      </c>
      <c r="I31" s="12">
        <v>1225</v>
      </c>
      <c r="J31" s="13">
        <f t="shared" si="6"/>
        <v>0.41319444444444442</v>
      </c>
      <c r="K31" s="13">
        <f t="shared" si="7"/>
        <v>0.51736111111111116</v>
      </c>
      <c r="L31" s="14">
        <f t="shared" si="8"/>
        <v>0.10416666666666674</v>
      </c>
      <c r="M31" s="14">
        <f t="shared" si="9"/>
        <v>2</v>
      </c>
      <c r="N31" s="14">
        <f t="shared" si="10"/>
        <v>30</v>
      </c>
      <c r="O31" s="15">
        <f t="shared" si="11"/>
        <v>150</v>
      </c>
      <c r="P31" s="12"/>
      <c r="Q31" s="15">
        <f t="shared" si="12"/>
        <v>450</v>
      </c>
      <c r="R31" t="s">
        <v>67</v>
      </c>
    </row>
    <row r="32" spans="1:18" ht="26" customHeight="1">
      <c r="A32" s="19">
        <v>45721</v>
      </c>
      <c r="B32" s="11" t="s">
        <v>57</v>
      </c>
      <c r="C32" s="11" t="s">
        <v>58</v>
      </c>
      <c r="D32" s="11" t="s">
        <v>55</v>
      </c>
      <c r="E32" s="12">
        <v>3</v>
      </c>
      <c r="F32" s="132"/>
      <c r="G32" s="12">
        <v>24</v>
      </c>
      <c r="H32" s="12">
        <v>1335</v>
      </c>
      <c r="I32" s="12">
        <v>1353</v>
      </c>
      <c r="J32" s="13">
        <f t="shared" si="6"/>
        <v>0.56597222222222221</v>
      </c>
      <c r="K32" s="13">
        <f t="shared" si="7"/>
        <v>0.57847222222222228</v>
      </c>
      <c r="L32" s="14">
        <f t="shared" si="8"/>
        <v>1.2500000000000067E-2</v>
      </c>
      <c r="M32" s="14">
        <f t="shared" si="9"/>
        <v>0</v>
      </c>
      <c r="N32" s="14">
        <f t="shared" si="10"/>
        <v>18</v>
      </c>
      <c r="O32" s="15">
        <f t="shared" si="11"/>
        <v>18</v>
      </c>
      <c r="P32" s="12"/>
      <c r="Q32" s="15">
        <f t="shared" si="12"/>
        <v>54</v>
      </c>
      <c r="R32" t="s">
        <v>67</v>
      </c>
    </row>
    <row r="33" spans="1:18" ht="26" customHeight="1">
      <c r="A33" s="19">
        <v>45721</v>
      </c>
      <c r="B33" s="11" t="s">
        <v>57</v>
      </c>
      <c r="C33" s="11" t="s">
        <v>58</v>
      </c>
      <c r="D33" s="11" t="s">
        <v>55</v>
      </c>
      <c r="E33" s="12">
        <v>3</v>
      </c>
      <c r="F33" s="132"/>
      <c r="G33" s="12">
        <v>80</v>
      </c>
      <c r="H33" s="12">
        <v>1353</v>
      </c>
      <c r="I33" s="12">
        <v>1526</v>
      </c>
      <c r="J33" s="13">
        <f t="shared" si="6"/>
        <v>0.57847222222222228</v>
      </c>
      <c r="K33" s="13">
        <f t="shared" si="7"/>
        <v>0.6430555555555556</v>
      </c>
      <c r="L33" s="14">
        <f t="shared" si="8"/>
        <v>6.4583333333333326E-2</v>
      </c>
      <c r="M33" s="14">
        <f t="shared" si="9"/>
        <v>1</v>
      </c>
      <c r="N33" s="14">
        <f t="shared" si="10"/>
        <v>33</v>
      </c>
      <c r="O33" s="15">
        <f t="shared" si="11"/>
        <v>93</v>
      </c>
      <c r="P33" s="12"/>
      <c r="Q33" s="15">
        <f t="shared" si="12"/>
        <v>279</v>
      </c>
      <c r="R33" t="s">
        <v>67</v>
      </c>
    </row>
    <row r="34" spans="1:18" ht="26" customHeight="1">
      <c r="A34" s="19">
        <v>45721</v>
      </c>
      <c r="B34" s="11" t="s">
        <v>57</v>
      </c>
      <c r="C34" s="11" t="s">
        <v>58</v>
      </c>
      <c r="D34" s="11" t="s">
        <v>55</v>
      </c>
      <c r="E34" s="12">
        <v>3</v>
      </c>
      <c r="F34" s="132"/>
      <c r="G34" s="12">
        <v>72</v>
      </c>
      <c r="H34" s="12">
        <v>1550</v>
      </c>
      <c r="I34" s="12">
        <v>1705</v>
      </c>
      <c r="J34" s="13">
        <f t="shared" si="6"/>
        <v>0.65972222222222221</v>
      </c>
      <c r="K34" s="13">
        <f t="shared" si="7"/>
        <v>0.71180555555555558</v>
      </c>
      <c r="L34" s="14">
        <f t="shared" si="8"/>
        <v>5.208333333333337E-2</v>
      </c>
      <c r="M34" s="14">
        <f t="shared" si="9"/>
        <v>1</v>
      </c>
      <c r="N34" s="14">
        <f t="shared" si="10"/>
        <v>15</v>
      </c>
      <c r="O34" s="15">
        <f t="shared" si="11"/>
        <v>75</v>
      </c>
      <c r="P34" s="12"/>
      <c r="Q34" s="15">
        <f t="shared" si="12"/>
        <v>225</v>
      </c>
      <c r="R34" t="s">
        <v>67</v>
      </c>
    </row>
    <row r="35" spans="1:18" ht="26" customHeight="1">
      <c r="A35" s="19">
        <v>45721</v>
      </c>
      <c r="B35" s="11" t="s">
        <v>57</v>
      </c>
      <c r="C35" s="11" t="s">
        <v>58</v>
      </c>
      <c r="D35" s="11" t="s">
        <v>55</v>
      </c>
      <c r="E35" s="12">
        <v>3</v>
      </c>
      <c r="F35" s="132"/>
      <c r="G35" s="12">
        <v>36</v>
      </c>
      <c r="H35" s="12">
        <v>1705</v>
      </c>
      <c r="I35" s="12">
        <v>1750</v>
      </c>
      <c r="J35" s="13">
        <f t="shared" si="6"/>
        <v>0.71180555555555558</v>
      </c>
      <c r="K35" s="13">
        <f t="shared" si="7"/>
        <v>0.74305555555555558</v>
      </c>
      <c r="L35" s="14">
        <f t="shared" si="8"/>
        <v>3.125E-2</v>
      </c>
      <c r="M35" s="14">
        <f t="shared" si="9"/>
        <v>0</v>
      </c>
      <c r="N35" s="14">
        <f t="shared" si="10"/>
        <v>45</v>
      </c>
      <c r="O35" s="15">
        <f t="shared" si="11"/>
        <v>45</v>
      </c>
      <c r="P35" s="12"/>
      <c r="Q35" s="15">
        <f t="shared" si="12"/>
        <v>135</v>
      </c>
      <c r="R35" t="s">
        <v>67</v>
      </c>
    </row>
    <row r="36" spans="1:18" ht="26" customHeight="1">
      <c r="A36" s="19">
        <v>45721</v>
      </c>
      <c r="B36" s="11" t="s">
        <v>57</v>
      </c>
      <c r="C36" s="11" t="s">
        <v>59</v>
      </c>
      <c r="D36" s="11" t="s">
        <v>55</v>
      </c>
      <c r="E36" s="12">
        <v>3</v>
      </c>
      <c r="F36" s="132"/>
      <c r="G36" s="12">
        <v>267</v>
      </c>
      <c r="H36" s="12">
        <v>1000</v>
      </c>
      <c r="I36" s="12">
        <v>1225</v>
      </c>
      <c r="J36" s="13">
        <f t="shared" si="6"/>
        <v>0.41666666666666669</v>
      </c>
      <c r="K36" s="13">
        <f t="shared" si="7"/>
        <v>0.51736111111111116</v>
      </c>
      <c r="L36" s="14">
        <f t="shared" si="8"/>
        <v>0.10069444444444448</v>
      </c>
      <c r="M36" s="14">
        <f t="shared" si="9"/>
        <v>2</v>
      </c>
      <c r="N36" s="14">
        <f t="shared" si="10"/>
        <v>25</v>
      </c>
      <c r="O36" s="15">
        <f t="shared" si="11"/>
        <v>145</v>
      </c>
      <c r="P36" s="12"/>
      <c r="Q36" s="15">
        <f t="shared" si="12"/>
        <v>435</v>
      </c>
    </row>
    <row r="37" spans="1:18" ht="26" customHeight="1">
      <c r="A37" s="19">
        <v>45721</v>
      </c>
      <c r="B37" s="11" t="s">
        <v>57</v>
      </c>
      <c r="C37" s="11" t="s">
        <v>59</v>
      </c>
      <c r="D37" s="11" t="s">
        <v>55</v>
      </c>
      <c r="E37" s="12">
        <v>3</v>
      </c>
      <c r="F37" s="132"/>
      <c r="G37" s="12">
        <v>135</v>
      </c>
      <c r="H37" s="12">
        <v>1335</v>
      </c>
      <c r="I37" s="12">
        <v>1435</v>
      </c>
      <c r="J37" s="13">
        <f t="shared" si="6"/>
        <v>0.56597222222222221</v>
      </c>
      <c r="K37" s="13">
        <f t="shared" si="7"/>
        <v>0.60763888888888884</v>
      </c>
      <c r="L37" s="14">
        <f t="shared" si="8"/>
        <v>4.166666666666663E-2</v>
      </c>
      <c r="M37" s="14">
        <f t="shared" si="9"/>
        <v>1</v>
      </c>
      <c r="N37" s="14">
        <f t="shared" si="10"/>
        <v>0</v>
      </c>
      <c r="O37" s="15">
        <f t="shared" si="11"/>
        <v>60</v>
      </c>
      <c r="P37" s="12"/>
      <c r="Q37" s="15">
        <f t="shared" si="12"/>
        <v>180</v>
      </c>
    </row>
    <row r="38" spans="1:18" ht="26" customHeight="1">
      <c r="A38" s="19">
        <v>45721</v>
      </c>
      <c r="B38" s="11" t="s">
        <v>57</v>
      </c>
      <c r="C38" s="11" t="s">
        <v>59</v>
      </c>
      <c r="D38" s="11" t="s">
        <v>55</v>
      </c>
      <c r="E38" s="12">
        <v>3</v>
      </c>
      <c r="F38" s="132"/>
      <c r="G38" s="12">
        <v>72</v>
      </c>
      <c r="H38" s="12">
        <v>1435</v>
      </c>
      <c r="I38" s="12">
        <v>1525</v>
      </c>
      <c r="J38" s="13">
        <f t="shared" si="6"/>
        <v>0.60763888888888884</v>
      </c>
      <c r="K38" s="13">
        <f t="shared" si="7"/>
        <v>0.64236111111111116</v>
      </c>
      <c r="L38" s="14">
        <f t="shared" si="8"/>
        <v>3.4722222222222321E-2</v>
      </c>
      <c r="M38" s="14">
        <f t="shared" si="9"/>
        <v>0</v>
      </c>
      <c r="N38" s="14">
        <f t="shared" si="10"/>
        <v>50</v>
      </c>
      <c r="O38" s="15">
        <f t="shared" si="11"/>
        <v>50</v>
      </c>
      <c r="P38" s="12"/>
      <c r="Q38" s="15">
        <f t="shared" si="12"/>
        <v>150</v>
      </c>
    </row>
    <row r="39" spans="1:18" ht="26" customHeight="1">
      <c r="A39" s="19">
        <v>45721</v>
      </c>
      <c r="B39" s="11" t="s">
        <v>57</v>
      </c>
      <c r="C39" s="11" t="s">
        <v>59</v>
      </c>
      <c r="D39" s="11" t="s">
        <v>55</v>
      </c>
      <c r="E39" s="12">
        <v>3</v>
      </c>
      <c r="F39" s="132"/>
      <c r="G39" s="12">
        <v>72</v>
      </c>
      <c r="H39" s="12">
        <v>1550</v>
      </c>
      <c r="I39" s="12">
        <v>1700</v>
      </c>
      <c r="J39" s="13">
        <f t="shared" si="6"/>
        <v>0.65972222222222221</v>
      </c>
      <c r="K39" s="13">
        <f t="shared" si="7"/>
        <v>0.70833333333333337</v>
      </c>
      <c r="L39" s="14">
        <f t="shared" si="8"/>
        <v>4.861111111111116E-2</v>
      </c>
      <c r="M39" s="14">
        <f t="shared" si="9"/>
        <v>1</v>
      </c>
      <c r="N39" s="14">
        <f t="shared" si="10"/>
        <v>10</v>
      </c>
      <c r="O39" s="15">
        <f t="shared" si="11"/>
        <v>70</v>
      </c>
      <c r="P39" s="12"/>
      <c r="Q39" s="15">
        <f t="shared" si="12"/>
        <v>210</v>
      </c>
    </row>
    <row r="40" spans="1:18" ht="26" customHeight="1">
      <c r="A40" s="19">
        <v>45721</v>
      </c>
      <c r="B40" s="11" t="s">
        <v>57</v>
      </c>
      <c r="C40" s="11" t="s">
        <v>59</v>
      </c>
      <c r="D40" s="11" t="s">
        <v>55</v>
      </c>
      <c r="E40" s="12">
        <v>3</v>
      </c>
      <c r="F40" s="132"/>
      <c r="G40" s="12">
        <v>96</v>
      </c>
      <c r="H40" s="12">
        <v>1700</v>
      </c>
      <c r="I40" s="12">
        <v>1755</v>
      </c>
      <c r="J40" s="13">
        <f t="shared" si="6"/>
        <v>0.70833333333333337</v>
      </c>
      <c r="K40" s="13">
        <f t="shared" si="7"/>
        <v>0.74652777777777779</v>
      </c>
      <c r="L40" s="14">
        <f t="shared" si="8"/>
        <v>3.819444444444442E-2</v>
      </c>
      <c r="M40" s="14">
        <f t="shared" si="9"/>
        <v>0</v>
      </c>
      <c r="N40" s="14">
        <f t="shared" si="10"/>
        <v>55</v>
      </c>
      <c r="O40" s="15">
        <f t="shared" si="11"/>
        <v>55</v>
      </c>
      <c r="P40" s="12"/>
      <c r="Q40" s="15">
        <f t="shared" si="12"/>
        <v>165</v>
      </c>
    </row>
    <row r="41" spans="1:18" ht="26" customHeight="1">
      <c r="A41" s="19">
        <v>45721</v>
      </c>
      <c r="B41" s="11" t="s">
        <v>57</v>
      </c>
      <c r="C41" s="11" t="s">
        <v>59</v>
      </c>
      <c r="D41" s="11" t="s">
        <v>55</v>
      </c>
      <c r="E41" s="12">
        <v>3</v>
      </c>
      <c r="F41" s="132"/>
      <c r="G41" s="12">
        <v>238</v>
      </c>
      <c r="H41" s="12">
        <v>1000</v>
      </c>
      <c r="I41" s="12">
        <v>1225</v>
      </c>
      <c r="J41" s="13">
        <f t="shared" si="6"/>
        <v>0.41666666666666669</v>
      </c>
      <c r="K41" s="13">
        <f t="shared" si="7"/>
        <v>0.51736111111111116</v>
      </c>
      <c r="L41" s="14">
        <f t="shared" si="8"/>
        <v>0.10069444444444448</v>
      </c>
      <c r="M41" s="14">
        <f t="shared" si="9"/>
        <v>2</v>
      </c>
      <c r="N41" s="14">
        <f t="shared" si="10"/>
        <v>25</v>
      </c>
      <c r="O41" s="15">
        <f t="shared" si="11"/>
        <v>145</v>
      </c>
      <c r="P41" s="12"/>
      <c r="Q41" s="15">
        <f t="shared" si="12"/>
        <v>435</v>
      </c>
    </row>
    <row r="42" spans="1:18" ht="26" customHeight="1">
      <c r="A42" s="19">
        <v>45721</v>
      </c>
      <c r="B42" s="11" t="s">
        <v>57</v>
      </c>
      <c r="C42" s="11" t="s">
        <v>59</v>
      </c>
      <c r="D42" s="11" t="s">
        <v>55</v>
      </c>
      <c r="E42" s="12">
        <v>3</v>
      </c>
      <c r="F42" s="132"/>
      <c r="G42" s="12">
        <v>20</v>
      </c>
      <c r="H42" s="12">
        <v>1330</v>
      </c>
      <c r="I42" s="12">
        <v>1350</v>
      </c>
      <c r="J42" s="13">
        <f t="shared" si="6"/>
        <v>0.5625</v>
      </c>
      <c r="K42" s="13">
        <f t="shared" si="7"/>
        <v>0.57638888888888884</v>
      </c>
      <c r="L42" s="14">
        <f t="shared" si="8"/>
        <v>1.388888888888884E-2</v>
      </c>
      <c r="M42" s="14">
        <f t="shared" si="9"/>
        <v>0</v>
      </c>
      <c r="N42" s="14">
        <f t="shared" si="10"/>
        <v>20</v>
      </c>
      <c r="O42" s="15">
        <f t="shared" si="11"/>
        <v>20</v>
      </c>
      <c r="P42" s="12"/>
      <c r="Q42" s="15">
        <f t="shared" si="12"/>
        <v>60</v>
      </c>
    </row>
    <row r="43" spans="1:18" ht="26" customHeight="1">
      <c r="A43" s="19">
        <v>45721</v>
      </c>
      <c r="B43" s="11" t="s">
        <v>57</v>
      </c>
      <c r="C43" s="11" t="s">
        <v>59</v>
      </c>
      <c r="D43" s="11" t="s">
        <v>55</v>
      </c>
      <c r="E43" s="12">
        <v>3</v>
      </c>
      <c r="F43" s="132"/>
      <c r="G43" s="12">
        <v>152</v>
      </c>
      <c r="H43" s="12">
        <v>1355</v>
      </c>
      <c r="I43" s="12">
        <v>1525</v>
      </c>
      <c r="J43" s="13">
        <f t="shared" si="6"/>
        <v>0.57986111111111116</v>
      </c>
      <c r="K43" s="13">
        <f t="shared" si="7"/>
        <v>0.64236111111111116</v>
      </c>
      <c r="L43" s="14">
        <f t="shared" si="8"/>
        <v>6.25E-2</v>
      </c>
      <c r="M43" s="14">
        <f t="shared" si="9"/>
        <v>1</v>
      </c>
      <c r="N43" s="14">
        <f t="shared" si="10"/>
        <v>30</v>
      </c>
      <c r="O43" s="15">
        <f t="shared" si="11"/>
        <v>90</v>
      </c>
      <c r="P43" s="12"/>
      <c r="Q43" s="15">
        <f t="shared" si="12"/>
        <v>270</v>
      </c>
    </row>
    <row r="44" spans="1:18" ht="26" customHeight="1">
      <c r="A44" s="19">
        <v>45721</v>
      </c>
      <c r="B44" s="11" t="s">
        <v>57</v>
      </c>
      <c r="C44" s="11" t="s">
        <v>59</v>
      </c>
      <c r="D44" s="11" t="s">
        <v>55</v>
      </c>
      <c r="E44" s="12">
        <v>3</v>
      </c>
      <c r="F44" s="132"/>
      <c r="G44" s="12">
        <v>108</v>
      </c>
      <c r="H44" s="12">
        <v>1550</v>
      </c>
      <c r="I44" s="12">
        <v>1655</v>
      </c>
      <c r="J44" s="13">
        <f t="shared" si="6"/>
        <v>0.65972222222222221</v>
      </c>
      <c r="K44" s="13">
        <f t="shared" si="7"/>
        <v>0.70486111111111116</v>
      </c>
      <c r="L44" s="14">
        <f t="shared" si="8"/>
        <v>4.5138888888888951E-2</v>
      </c>
      <c r="M44" s="14">
        <f t="shared" si="9"/>
        <v>1</v>
      </c>
      <c r="N44" s="14">
        <f t="shared" si="10"/>
        <v>5</v>
      </c>
      <c r="O44" s="15">
        <f t="shared" si="11"/>
        <v>65</v>
      </c>
      <c r="P44" s="12"/>
      <c r="Q44" s="15">
        <f t="shared" si="12"/>
        <v>195</v>
      </c>
    </row>
    <row r="45" spans="1:18" ht="26" customHeight="1">
      <c r="A45" s="19">
        <v>45721</v>
      </c>
      <c r="B45" s="11" t="s">
        <v>60</v>
      </c>
      <c r="C45" s="11"/>
      <c r="D45" s="11" t="s">
        <v>55</v>
      </c>
      <c r="E45" s="12">
        <v>4</v>
      </c>
      <c r="F45" s="132"/>
      <c r="G45" s="12">
        <f>137+141</f>
        <v>278</v>
      </c>
      <c r="H45" s="12">
        <v>950</v>
      </c>
      <c r="I45" s="12">
        <v>1130</v>
      </c>
      <c r="J45" s="13">
        <f t="shared" si="6"/>
        <v>0.40972222222222221</v>
      </c>
      <c r="K45" s="13">
        <f t="shared" si="7"/>
        <v>0.47916666666666669</v>
      </c>
      <c r="L45" s="14">
        <f t="shared" si="8"/>
        <v>6.9444444444444475E-2</v>
      </c>
      <c r="M45" s="14">
        <f t="shared" si="9"/>
        <v>1</v>
      </c>
      <c r="N45" s="14">
        <f t="shared" si="10"/>
        <v>40</v>
      </c>
      <c r="O45" s="15">
        <f t="shared" si="11"/>
        <v>100</v>
      </c>
      <c r="P45" s="12"/>
      <c r="Q45" s="15">
        <f t="shared" si="12"/>
        <v>400</v>
      </c>
    </row>
    <row r="46" spans="1:18" ht="26" customHeight="1">
      <c r="A46" s="19">
        <v>45721</v>
      </c>
      <c r="B46" s="11" t="s">
        <v>60</v>
      </c>
      <c r="C46" s="11"/>
      <c r="D46" s="11" t="s">
        <v>55</v>
      </c>
      <c r="E46" s="12">
        <v>4</v>
      </c>
      <c r="F46" s="132"/>
      <c r="G46" s="12">
        <f>148+189+47</f>
        <v>384</v>
      </c>
      <c r="H46" s="12">
        <v>1230</v>
      </c>
      <c r="I46" s="12">
        <v>1500</v>
      </c>
      <c r="J46" s="13">
        <f t="shared" si="6"/>
        <v>0.52083333333333337</v>
      </c>
      <c r="K46" s="13">
        <f t="shared" si="7"/>
        <v>0.625</v>
      </c>
      <c r="L46" s="14">
        <f t="shared" si="8"/>
        <v>0.10416666666666663</v>
      </c>
      <c r="M46" s="14">
        <f t="shared" si="9"/>
        <v>2</v>
      </c>
      <c r="N46" s="14">
        <f t="shared" si="10"/>
        <v>30</v>
      </c>
      <c r="O46" s="15">
        <f t="shared" si="11"/>
        <v>150</v>
      </c>
      <c r="P46" s="12"/>
      <c r="Q46" s="15">
        <f t="shared" si="12"/>
        <v>600</v>
      </c>
    </row>
    <row r="47" spans="1:18" ht="26" customHeight="1">
      <c r="A47" s="19">
        <v>45721</v>
      </c>
      <c r="B47" s="11" t="s">
        <v>60</v>
      </c>
      <c r="C47" s="11"/>
      <c r="D47" s="11" t="s">
        <v>55</v>
      </c>
      <c r="E47" s="12">
        <v>4</v>
      </c>
      <c r="F47" s="132"/>
      <c r="G47" s="12">
        <f>91+112</f>
        <v>203</v>
      </c>
      <c r="H47" s="12">
        <v>1520</v>
      </c>
      <c r="I47" s="12">
        <v>1730</v>
      </c>
      <c r="J47" s="13">
        <f t="shared" si="6"/>
        <v>0.63888888888888884</v>
      </c>
      <c r="K47" s="13">
        <f t="shared" si="7"/>
        <v>0.72916666666666663</v>
      </c>
      <c r="L47" s="14">
        <f t="shared" si="8"/>
        <v>9.027777777777779E-2</v>
      </c>
      <c r="M47" s="14">
        <f t="shared" si="9"/>
        <v>2</v>
      </c>
      <c r="N47" s="14">
        <f t="shared" si="10"/>
        <v>10</v>
      </c>
      <c r="O47" s="15">
        <f t="shared" si="11"/>
        <v>130</v>
      </c>
      <c r="P47" s="12"/>
      <c r="Q47" s="15">
        <f t="shared" si="12"/>
        <v>520</v>
      </c>
    </row>
    <row r="48" spans="1:18" ht="26" customHeight="1">
      <c r="A48" s="19">
        <v>45721</v>
      </c>
      <c r="B48" s="11" t="s">
        <v>60</v>
      </c>
      <c r="C48" s="11"/>
      <c r="D48" s="11" t="s">
        <v>55</v>
      </c>
      <c r="E48" s="12">
        <v>4</v>
      </c>
      <c r="F48" s="132"/>
      <c r="G48" s="12">
        <v>20</v>
      </c>
      <c r="H48" s="12">
        <v>955</v>
      </c>
      <c r="I48" s="12">
        <v>1045</v>
      </c>
      <c r="J48" s="13">
        <f t="shared" si="6"/>
        <v>0.41319444444444442</v>
      </c>
      <c r="K48" s="13">
        <f t="shared" si="7"/>
        <v>0.44791666666666669</v>
      </c>
      <c r="L48" s="14">
        <f t="shared" si="8"/>
        <v>3.4722222222222265E-2</v>
      </c>
      <c r="M48" s="14">
        <f t="shared" si="9"/>
        <v>0</v>
      </c>
      <c r="N48" s="14">
        <f t="shared" si="10"/>
        <v>50</v>
      </c>
      <c r="O48" s="15">
        <f t="shared" si="11"/>
        <v>50</v>
      </c>
      <c r="P48" s="12"/>
      <c r="Q48" s="15">
        <f t="shared" si="12"/>
        <v>200</v>
      </c>
    </row>
    <row r="49" spans="1:17" ht="26" customHeight="1">
      <c r="A49" s="19">
        <v>45721</v>
      </c>
      <c r="B49" s="11" t="s">
        <v>60</v>
      </c>
      <c r="C49" s="11"/>
      <c r="D49" s="11" t="s">
        <v>55</v>
      </c>
      <c r="E49" s="12">
        <v>4</v>
      </c>
      <c r="F49" s="132"/>
      <c r="G49" s="12">
        <v>88</v>
      </c>
      <c r="H49" s="12">
        <v>1045</v>
      </c>
      <c r="I49" s="12">
        <v>1130</v>
      </c>
      <c r="J49" s="13">
        <f t="shared" si="6"/>
        <v>0.44791666666666669</v>
      </c>
      <c r="K49" s="13">
        <f t="shared" si="7"/>
        <v>0.47916666666666669</v>
      </c>
      <c r="L49" s="14">
        <f t="shared" si="8"/>
        <v>3.125E-2</v>
      </c>
      <c r="M49" s="14">
        <f t="shared" si="9"/>
        <v>0</v>
      </c>
      <c r="N49" s="14">
        <f t="shared" si="10"/>
        <v>45</v>
      </c>
      <c r="O49" s="15">
        <f t="shared" si="11"/>
        <v>45</v>
      </c>
      <c r="P49" s="12"/>
      <c r="Q49" s="15">
        <f t="shared" si="12"/>
        <v>180</v>
      </c>
    </row>
    <row r="50" spans="1:17" ht="26" customHeight="1">
      <c r="A50" s="19">
        <v>45721</v>
      </c>
      <c r="B50" s="11" t="s">
        <v>60</v>
      </c>
      <c r="C50" s="11"/>
      <c r="D50" s="11" t="s">
        <v>55</v>
      </c>
      <c r="E50" s="12">
        <v>4</v>
      </c>
      <c r="F50" s="132"/>
      <c r="G50" s="12">
        <v>22</v>
      </c>
      <c r="H50" s="12">
        <v>1230</v>
      </c>
      <c r="I50" s="12">
        <v>1300</v>
      </c>
      <c r="J50" s="13">
        <f t="shared" si="6"/>
        <v>0.52083333333333337</v>
      </c>
      <c r="K50" s="13">
        <f t="shared" si="7"/>
        <v>0.54166666666666663</v>
      </c>
      <c r="L50" s="14">
        <f t="shared" si="8"/>
        <v>2.0833333333333259E-2</v>
      </c>
      <c r="M50" s="14">
        <f t="shared" si="9"/>
        <v>0</v>
      </c>
      <c r="N50" s="14">
        <f t="shared" si="10"/>
        <v>30</v>
      </c>
      <c r="O50" s="15">
        <f t="shared" si="11"/>
        <v>30</v>
      </c>
      <c r="P50" s="12"/>
      <c r="Q50" s="15">
        <f t="shared" si="12"/>
        <v>120</v>
      </c>
    </row>
    <row r="51" spans="1:17" ht="26" customHeight="1">
      <c r="A51" s="19">
        <v>45721</v>
      </c>
      <c r="B51" s="11" t="s">
        <v>60</v>
      </c>
      <c r="C51" s="11"/>
      <c r="D51" s="11" t="s">
        <v>55</v>
      </c>
      <c r="E51" s="12">
        <v>4</v>
      </c>
      <c r="F51" s="132"/>
      <c r="G51" s="12">
        <v>118</v>
      </c>
      <c r="H51" s="12">
        <v>1300</v>
      </c>
      <c r="I51" s="12">
        <v>1500</v>
      </c>
      <c r="J51" s="13">
        <f t="shared" si="6"/>
        <v>0.54166666666666663</v>
      </c>
      <c r="K51" s="13">
        <f t="shared" si="7"/>
        <v>0.625</v>
      </c>
      <c r="L51" s="14">
        <f t="shared" si="8"/>
        <v>8.333333333333337E-2</v>
      </c>
      <c r="M51" s="14">
        <f t="shared" si="9"/>
        <v>2</v>
      </c>
      <c r="N51" s="14">
        <f t="shared" si="10"/>
        <v>0</v>
      </c>
      <c r="O51" s="15">
        <f t="shared" si="11"/>
        <v>120</v>
      </c>
      <c r="P51" s="12"/>
      <c r="Q51" s="15">
        <f t="shared" si="12"/>
        <v>480</v>
      </c>
    </row>
    <row r="52" spans="1:17" ht="26" customHeight="1">
      <c r="A52" s="19">
        <v>45721</v>
      </c>
      <c r="B52" s="11" t="s">
        <v>60</v>
      </c>
      <c r="C52" s="11"/>
      <c r="D52" s="11" t="s">
        <v>55</v>
      </c>
      <c r="E52" s="12">
        <v>4</v>
      </c>
      <c r="F52" s="132"/>
      <c r="G52" s="12">
        <v>119</v>
      </c>
      <c r="H52" s="12">
        <v>1520</v>
      </c>
      <c r="I52" s="12">
        <v>1645</v>
      </c>
      <c r="J52" s="13">
        <f t="shared" si="6"/>
        <v>0.63888888888888884</v>
      </c>
      <c r="K52" s="13">
        <f t="shared" si="7"/>
        <v>0.69791666666666663</v>
      </c>
      <c r="L52" s="14">
        <f t="shared" si="8"/>
        <v>5.902777777777779E-2</v>
      </c>
      <c r="M52" s="14">
        <f t="shared" si="9"/>
        <v>1</v>
      </c>
      <c r="N52" s="14">
        <f t="shared" si="10"/>
        <v>25</v>
      </c>
      <c r="O52" s="15">
        <f t="shared" si="11"/>
        <v>85</v>
      </c>
      <c r="P52" s="12"/>
      <c r="Q52" s="15">
        <f t="shared" si="12"/>
        <v>340</v>
      </c>
    </row>
    <row r="53" spans="1:17" ht="26" customHeight="1">
      <c r="A53" s="19">
        <v>45721</v>
      </c>
      <c r="B53" s="11" t="s">
        <v>60</v>
      </c>
      <c r="C53" s="11"/>
      <c r="D53" s="11" t="s">
        <v>55</v>
      </c>
      <c r="E53" s="12">
        <v>4</v>
      </c>
      <c r="F53" s="132"/>
      <c r="G53" s="12">
        <v>20</v>
      </c>
      <c r="H53" s="12">
        <v>1645</v>
      </c>
      <c r="I53" s="12">
        <v>1710</v>
      </c>
      <c r="J53" s="13">
        <f t="shared" si="6"/>
        <v>0.69791666666666663</v>
      </c>
      <c r="K53" s="13">
        <f t="shared" si="7"/>
        <v>0.71527777777777779</v>
      </c>
      <c r="L53" s="14">
        <f t="shared" si="8"/>
        <v>1.736111111111116E-2</v>
      </c>
      <c r="M53" s="14">
        <f t="shared" si="9"/>
        <v>0</v>
      </c>
      <c r="N53" s="14">
        <f t="shared" si="10"/>
        <v>25</v>
      </c>
      <c r="O53" s="15">
        <f t="shared" si="11"/>
        <v>25</v>
      </c>
      <c r="P53" s="12"/>
      <c r="Q53" s="15">
        <f t="shared" si="12"/>
        <v>100</v>
      </c>
    </row>
    <row r="54" spans="1:17" ht="26" customHeight="1">
      <c r="A54" s="19">
        <v>45721</v>
      </c>
      <c r="B54" s="11" t="s">
        <v>60</v>
      </c>
      <c r="C54" s="11"/>
      <c r="D54" s="11" t="s">
        <v>55</v>
      </c>
      <c r="E54" s="12">
        <v>4</v>
      </c>
      <c r="F54" s="132"/>
      <c r="G54" s="12">
        <v>11</v>
      </c>
      <c r="H54" s="12">
        <v>1710</v>
      </c>
      <c r="I54" s="12">
        <v>1730</v>
      </c>
      <c r="J54" s="13">
        <f t="shared" si="6"/>
        <v>0.71527777777777779</v>
      </c>
      <c r="K54" s="13">
        <f t="shared" si="7"/>
        <v>0.72916666666666663</v>
      </c>
      <c r="L54" s="14">
        <f t="shared" si="8"/>
        <v>1.388888888888884E-2</v>
      </c>
      <c r="M54" s="14">
        <f t="shared" si="9"/>
        <v>0</v>
      </c>
      <c r="N54" s="14">
        <f t="shared" si="10"/>
        <v>20</v>
      </c>
      <c r="O54" s="15">
        <f t="shared" si="11"/>
        <v>20</v>
      </c>
      <c r="P54" s="12"/>
      <c r="Q54" s="15">
        <f t="shared" si="12"/>
        <v>80</v>
      </c>
    </row>
    <row r="55" spans="1:17" ht="26" customHeight="1">
      <c r="A55" s="19">
        <v>45721</v>
      </c>
      <c r="B55" s="11" t="s">
        <v>61</v>
      </c>
      <c r="C55" s="11"/>
      <c r="D55" s="11" t="s">
        <v>55</v>
      </c>
      <c r="E55" s="12">
        <v>5</v>
      </c>
      <c r="F55" s="132"/>
      <c r="G55" s="12">
        <v>1996</v>
      </c>
      <c r="H55" s="12">
        <v>955</v>
      </c>
      <c r="I55" s="12">
        <v>1325</v>
      </c>
      <c r="J55" s="13">
        <f t="shared" si="6"/>
        <v>0.41319444444444442</v>
      </c>
      <c r="K55" s="13">
        <f t="shared" si="7"/>
        <v>0.55902777777777779</v>
      </c>
      <c r="L55" s="14">
        <f t="shared" si="8"/>
        <v>0.14583333333333337</v>
      </c>
      <c r="M55" s="14">
        <f t="shared" si="9"/>
        <v>3</v>
      </c>
      <c r="N55" s="14">
        <f t="shared" si="10"/>
        <v>30</v>
      </c>
      <c r="O55" s="15">
        <f t="shared" si="11"/>
        <v>210</v>
      </c>
      <c r="P55" s="12"/>
      <c r="Q55" s="15">
        <f t="shared" si="12"/>
        <v>1050</v>
      </c>
    </row>
    <row r="56" spans="1:17" ht="26" customHeight="1">
      <c r="A56" s="19">
        <v>45721</v>
      </c>
      <c r="B56" s="11" t="s">
        <v>61</v>
      </c>
      <c r="C56" s="11"/>
      <c r="D56" s="11" t="s">
        <v>55</v>
      </c>
      <c r="E56" s="12">
        <v>5</v>
      </c>
      <c r="F56" s="132"/>
      <c r="G56" s="12">
        <v>1160</v>
      </c>
      <c r="H56" s="12">
        <v>1430</v>
      </c>
      <c r="I56" s="12">
        <v>1625</v>
      </c>
      <c r="J56" s="13">
        <f t="shared" si="6"/>
        <v>0.60416666666666663</v>
      </c>
      <c r="K56" s="13">
        <f t="shared" si="7"/>
        <v>0.68402777777777779</v>
      </c>
      <c r="L56" s="14">
        <f t="shared" si="8"/>
        <v>7.986111111111116E-2</v>
      </c>
      <c r="M56" s="14">
        <f t="shared" si="9"/>
        <v>1</v>
      </c>
      <c r="N56" s="14">
        <f t="shared" si="10"/>
        <v>55</v>
      </c>
      <c r="O56" s="15">
        <f t="shared" si="11"/>
        <v>115</v>
      </c>
      <c r="P56" s="12"/>
      <c r="Q56" s="15">
        <f t="shared" si="12"/>
        <v>575</v>
      </c>
    </row>
    <row r="57" spans="1:17" ht="26" customHeight="1">
      <c r="A57" s="19">
        <v>45721</v>
      </c>
      <c r="B57" s="11" t="s">
        <v>61</v>
      </c>
      <c r="C57" s="11"/>
      <c r="D57" s="11" t="s">
        <v>55</v>
      </c>
      <c r="E57" s="12">
        <v>5</v>
      </c>
      <c r="F57" s="132"/>
      <c r="G57" s="12">
        <v>620</v>
      </c>
      <c r="H57" s="12">
        <v>1650</v>
      </c>
      <c r="I57" s="12">
        <v>1748</v>
      </c>
      <c r="J57" s="13">
        <f t="shared" si="6"/>
        <v>0.70138888888888884</v>
      </c>
      <c r="K57" s="13">
        <f t="shared" si="7"/>
        <v>0.7416666666666667</v>
      </c>
      <c r="L57" s="14">
        <f t="shared" si="8"/>
        <v>4.0277777777777857E-2</v>
      </c>
      <c r="M57" s="14">
        <f t="shared" si="9"/>
        <v>0</v>
      </c>
      <c r="N57" s="14">
        <f t="shared" si="10"/>
        <v>58</v>
      </c>
      <c r="O57" s="15">
        <f t="shared" si="11"/>
        <v>58</v>
      </c>
      <c r="P57" s="12"/>
      <c r="Q57" s="15">
        <f t="shared" si="12"/>
        <v>290</v>
      </c>
    </row>
    <row r="58" spans="1:17" ht="26" customHeight="1">
      <c r="A58" s="19">
        <v>45721</v>
      </c>
      <c r="B58" s="11" t="s">
        <v>62</v>
      </c>
      <c r="C58" s="11"/>
      <c r="D58" s="11" t="s">
        <v>55</v>
      </c>
      <c r="E58" s="12">
        <v>6</v>
      </c>
      <c r="F58" s="132"/>
      <c r="G58" s="12">
        <v>90</v>
      </c>
      <c r="H58" s="12">
        <v>950</v>
      </c>
      <c r="I58" s="12">
        <v>1125</v>
      </c>
      <c r="J58" s="13">
        <f t="shared" si="6"/>
        <v>0.40972222222222221</v>
      </c>
      <c r="K58" s="13">
        <f t="shared" si="7"/>
        <v>0.47569444444444442</v>
      </c>
      <c r="L58" s="14">
        <f t="shared" si="8"/>
        <v>6.597222222222221E-2</v>
      </c>
      <c r="M58" s="14">
        <f t="shared" si="9"/>
        <v>1</v>
      </c>
      <c r="N58" s="14">
        <f t="shared" si="10"/>
        <v>35</v>
      </c>
      <c r="O58" s="15">
        <f t="shared" si="11"/>
        <v>95</v>
      </c>
      <c r="P58" s="12"/>
      <c r="Q58" s="15">
        <f t="shared" si="12"/>
        <v>570</v>
      </c>
    </row>
    <row r="59" spans="1:17" ht="26" customHeight="1">
      <c r="A59" s="19">
        <v>45721</v>
      </c>
      <c r="B59" s="11" t="s">
        <v>62</v>
      </c>
      <c r="C59" s="11"/>
      <c r="D59" s="11" t="s">
        <v>55</v>
      </c>
      <c r="E59" s="12">
        <v>6</v>
      </c>
      <c r="F59" s="132"/>
      <c r="G59" s="12">
        <v>371</v>
      </c>
      <c r="H59" s="12">
        <v>1233</v>
      </c>
      <c r="I59" s="12">
        <v>1455</v>
      </c>
      <c r="J59" s="13">
        <f t="shared" si="6"/>
        <v>0.5229166666666667</v>
      </c>
      <c r="K59" s="13">
        <f t="shared" si="7"/>
        <v>0.62152777777777779</v>
      </c>
      <c r="L59" s="14">
        <f t="shared" si="8"/>
        <v>9.8611111111111094E-2</v>
      </c>
      <c r="M59" s="14">
        <f t="shared" si="9"/>
        <v>2</v>
      </c>
      <c r="N59" s="14">
        <f t="shared" si="10"/>
        <v>22</v>
      </c>
      <c r="O59" s="15">
        <f t="shared" si="11"/>
        <v>142</v>
      </c>
      <c r="P59" s="12"/>
      <c r="Q59" s="15">
        <f t="shared" si="12"/>
        <v>852</v>
      </c>
    </row>
    <row r="60" spans="1:17" ht="26" customHeight="1">
      <c r="A60" s="19">
        <v>45721</v>
      </c>
      <c r="B60" s="11" t="s">
        <v>62</v>
      </c>
      <c r="C60" s="11"/>
      <c r="D60" s="11" t="s">
        <v>55</v>
      </c>
      <c r="E60" s="12">
        <v>6</v>
      </c>
      <c r="F60" s="132"/>
      <c r="G60" s="12">
        <v>189</v>
      </c>
      <c r="H60" s="12">
        <v>1523</v>
      </c>
      <c r="I60" s="12">
        <v>1755</v>
      </c>
      <c r="J60" s="13">
        <f t="shared" si="6"/>
        <v>0.64097222222222228</v>
      </c>
      <c r="K60" s="13">
        <f t="shared" si="7"/>
        <v>0.74652777777777779</v>
      </c>
      <c r="L60" s="14">
        <f t="shared" si="8"/>
        <v>0.10555555555555551</v>
      </c>
      <c r="M60" s="14">
        <f t="shared" si="9"/>
        <v>2</v>
      </c>
      <c r="N60" s="14">
        <f t="shared" si="10"/>
        <v>32</v>
      </c>
      <c r="O60" s="15">
        <f t="shared" si="11"/>
        <v>152</v>
      </c>
      <c r="P60" s="12"/>
      <c r="Q60" s="15">
        <f t="shared" si="12"/>
        <v>912</v>
      </c>
    </row>
    <row r="61" spans="1:17" ht="26" customHeight="1">
      <c r="A61" s="19">
        <v>45721</v>
      </c>
      <c r="B61" s="11" t="s">
        <v>53</v>
      </c>
      <c r="C61" s="11"/>
      <c r="D61" s="11" t="s">
        <v>54</v>
      </c>
      <c r="E61" s="12">
        <v>7</v>
      </c>
      <c r="F61" s="132"/>
      <c r="G61" s="12">
        <v>525</v>
      </c>
      <c r="H61" s="12">
        <v>2150</v>
      </c>
      <c r="I61" s="12">
        <v>2430</v>
      </c>
      <c r="J61" s="13">
        <f t="shared" ref="J61" si="14">IF(ISERROR(VALUE(IF(LEN(H61)=3,(LEFT(H61,1)&amp;":"&amp;RIGHT(H61,2)),(LEFT(H61,2)&amp;":"&amp;RIGHT(H61,2))))),"",VALUE(IF(LEN(H61)=3,(LEFT(H61,1)&amp;":"&amp;RIGHT(H61,2)),(LEFT(H61,2)&amp;":"&amp;RIGHT(H61,2)))))</f>
        <v>0.90972222222222221</v>
      </c>
      <c r="K61" s="13">
        <f t="shared" ref="K61" si="15">IF(ISERROR(VALUE(IF(LEN(I61)=3,(LEFT(I61,1)&amp;":"&amp;RIGHT(I61,2)),(LEFT(I61,2)&amp;":"&amp;RIGHT(I61,2))))),"",VALUE(IF(LEN(I61)=3,(LEFT(I61,1)&amp;":"&amp;RIGHT(I61,2)),(LEFT(I61,2)&amp;":"&amp;RIGHT(I61,2)))))</f>
        <v>1.0208333333333333</v>
      </c>
      <c r="L61" s="14">
        <f t="shared" ref="L61" si="16">K61-J61</f>
        <v>0.11111111111111105</v>
      </c>
      <c r="M61" s="14">
        <f t="shared" ref="M61:M68" si="17">HOUR(L61)</f>
        <v>2</v>
      </c>
      <c r="N61" s="14">
        <f t="shared" ref="N61" si="18">MINUTE(L61)</f>
        <v>40</v>
      </c>
      <c r="O61" s="15">
        <f t="shared" ref="O61" si="19">IF(AND(ISNUMBER(H61),ISNUMBER(I61)),IF(M61*60+N61,M61*60+N61,"　"),0)</f>
        <v>160</v>
      </c>
      <c r="P61" s="12"/>
      <c r="Q61" s="15">
        <f t="shared" si="12"/>
        <v>1120</v>
      </c>
    </row>
    <row r="62" spans="1:17" ht="26" customHeight="1">
      <c r="A62" s="19">
        <v>45721</v>
      </c>
      <c r="B62" s="11" t="s">
        <v>53</v>
      </c>
      <c r="C62" s="11"/>
      <c r="D62" s="11" t="s">
        <v>54</v>
      </c>
      <c r="E62" s="12">
        <v>7</v>
      </c>
      <c r="F62" s="132"/>
      <c r="G62" s="12">
        <v>82</v>
      </c>
      <c r="H62" s="12">
        <v>2435</v>
      </c>
      <c r="I62" s="12">
        <v>2450</v>
      </c>
      <c r="J62" s="13">
        <f t="shared" ref="J62:K68" si="20">IF(ISERROR(VALUE(IF(LEN(H62)=3,(LEFT(H62,1)&amp;":"&amp;RIGHT(H62,2)),(LEFT(H62,2)&amp;":"&amp;RIGHT(H62,2))))),"",VALUE(IF(LEN(H62)=3,(LEFT(H62,1)&amp;":"&amp;RIGHT(H62,2)),(LEFT(H62,2)&amp;":"&amp;RIGHT(H62,2)))))</f>
        <v>1.0243055555555556</v>
      </c>
      <c r="K62" s="13">
        <f t="shared" si="20"/>
        <v>1.0347222222222223</v>
      </c>
      <c r="L62" s="14">
        <f t="shared" ref="L62:L68" si="21">K62-J62</f>
        <v>1.0416666666666741E-2</v>
      </c>
      <c r="M62" s="14">
        <f t="shared" si="17"/>
        <v>0</v>
      </c>
      <c r="N62" s="14">
        <f t="shared" ref="N62:N68" si="22">MINUTE(L62)</f>
        <v>15</v>
      </c>
      <c r="O62" s="15">
        <f t="shared" ref="O62:O68" si="23">IF(AND(ISNUMBER(H62),ISNUMBER(I62)),IF(M62*60+N62,M62*60+N62,"　"),0)</f>
        <v>15</v>
      </c>
      <c r="P62" s="12"/>
      <c r="Q62" s="15">
        <f t="shared" si="12"/>
        <v>105</v>
      </c>
    </row>
    <row r="63" spans="1:17" ht="26" customHeight="1">
      <c r="A63" s="19">
        <v>45721</v>
      </c>
      <c r="B63" s="11" t="s">
        <v>53</v>
      </c>
      <c r="C63" s="11"/>
      <c r="D63" s="11" t="s">
        <v>54</v>
      </c>
      <c r="E63" s="12">
        <v>7</v>
      </c>
      <c r="F63" s="132"/>
      <c r="G63" s="12">
        <v>190</v>
      </c>
      <c r="H63" s="12">
        <v>2455</v>
      </c>
      <c r="I63" s="12">
        <v>2515</v>
      </c>
      <c r="J63" s="13">
        <f t="shared" si="20"/>
        <v>1.0381944444444444</v>
      </c>
      <c r="K63" s="13">
        <f t="shared" si="20"/>
        <v>1.0520833333333333</v>
      </c>
      <c r="L63" s="14">
        <f t="shared" si="21"/>
        <v>1.388888888888884E-2</v>
      </c>
      <c r="M63" s="14">
        <f t="shared" si="17"/>
        <v>0</v>
      </c>
      <c r="N63" s="14">
        <f t="shared" si="22"/>
        <v>20</v>
      </c>
      <c r="O63" s="15">
        <f t="shared" si="23"/>
        <v>20</v>
      </c>
      <c r="P63" s="12"/>
      <c r="Q63" s="15">
        <f t="shared" si="12"/>
        <v>140</v>
      </c>
    </row>
    <row r="64" spans="1:17" ht="26" customHeight="1">
      <c r="A64" s="19">
        <v>45721</v>
      </c>
      <c r="B64" s="11" t="s">
        <v>53</v>
      </c>
      <c r="C64" s="11"/>
      <c r="D64" s="11" t="s">
        <v>54</v>
      </c>
      <c r="E64" s="12">
        <v>7</v>
      </c>
      <c r="F64" s="132"/>
      <c r="G64" s="12">
        <v>333</v>
      </c>
      <c r="H64" s="12">
        <v>120</v>
      </c>
      <c r="I64" s="12">
        <v>350</v>
      </c>
      <c r="J64" s="13">
        <f t="shared" si="20"/>
        <v>5.5555555555555552E-2</v>
      </c>
      <c r="K64" s="13">
        <f t="shared" si="20"/>
        <v>0.15972222222222221</v>
      </c>
      <c r="L64" s="14">
        <f t="shared" si="21"/>
        <v>0.10416666666666666</v>
      </c>
      <c r="M64" s="14">
        <f t="shared" si="17"/>
        <v>2</v>
      </c>
      <c r="N64" s="14">
        <f t="shared" si="22"/>
        <v>30</v>
      </c>
      <c r="O64" s="15">
        <f t="shared" si="23"/>
        <v>150</v>
      </c>
      <c r="P64" s="12"/>
      <c r="Q64" s="15">
        <f t="shared" si="12"/>
        <v>1050</v>
      </c>
    </row>
    <row r="65" spans="1:17" ht="26" customHeight="1">
      <c r="A65" s="19">
        <v>45721</v>
      </c>
      <c r="B65" s="11" t="s">
        <v>53</v>
      </c>
      <c r="C65" s="11"/>
      <c r="D65" s="11" t="s">
        <v>54</v>
      </c>
      <c r="E65" s="12">
        <v>7</v>
      </c>
      <c r="F65" s="132"/>
      <c r="G65" s="12">
        <v>960</v>
      </c>
      <c r="H65" s="12">
        <v>350</v>
      </c>
      <c r="I65" s="12">
        <v>530</v>
      </c>
      <c r="J65" s="13">
        <f t="shared" si="20"/>
        <v>0.15972222222222221</v>
      </c>
      <c r="K65" s="13">
        <f t="shared" si="20"/>
        <v>0.22916666666666666</v>
      </c>
      <c r="L65" s="14">
        <f t="shared" si="21"/>
        <v>6.9444444444444448E-2</v>
      </c>
      <c r="M65" s="14">
        <f t="shared" si="17"/>
        <v>1</v>
      </c>
      <c r="N65" s="14">
        <f t="shared" si="22"/>
        <v>40</v>
      </c>
      <c r="O65" s="15">
        <f t="shared" si="23"/>
        <v>100</v>
      </c>
      <c r="P65" s="12"/>
      <c r="Q65" s="15">
        <f t="shared" si="12"/>
        <v>700</v>
      </c>
    </row>
    <row r="66" spans="1:17" ht="26" customHeight="1">
      <c r="A66" s="19">
        <v>45721</v>
      </c>
      <c r="B66" s="11" t="s">
        <v>56</v>
      </c>
      <c r="C66" s="11"/>
      <c r="D66" s="11" t="s">
        <v>54</v>
      </c>
      <c r="E66" s="12">
        <v>4</v>
      </c>
      <c r="F66" s="132"/>
      <c r="G66" s="12">
        <v>778</v>
      </c>
      <c r="H66" s="12">
        <v>2150</v>
      </c>
      <c r="I66" s="12">
        <v>2345</v>
      </c>
      <c r="J66" s="13">
        <f t="shared" si="20"/>
        <v>0.90972222222222221</v>
      </c>
      <c r="K66" s="13">
        <f t="shared" si="20"/>
        <v>0.98958333333333337</v>
      </c>
      <c r="L66" s="14">
        <f t="shared" si="21"/>
        <v>7.986111111111116E-2</v>
      </c>
      <c r="M66" s="14">
        <f t="shared" si="17"/>
        <v>1</v>
      </c>
      <c r="N66" s="14">
        <f t="shared" si="22"/>
        <v>55</v>
      </c>
      <c r="O66" s="15">
        <f t="shared" si="23"/>
        <v>115</v>
      </c>
      <c r="P66" s="12"/>
      <c r="Q66" s="15">
        <f t="shared" si="12"/>
        <v>460</v>
      </c>
    </row>
    <row r="67" spans="1:17" ht="26" customHeight="1">
      <c r="A67" s="19">
        <v>45721</v>
      </c>
      <c r="B67" s="11" t="s">
        <v>56</v>
      </c>
      <c r="C67" s="11"/>
      <c r="D67" s="11" t="s">
        <v>54</v>
      </c>
      <c r="E67" s="12">
        <v>4</v>
      </c>
      <c r="F67" s="132"/>
      <c r="G67" s="12">
        <v>532</v>
      </c>
      <c r="H67" s="12">
        <v>2425</v>
      </c>
      <c r="I67" s="12">
        <v>2600</v>
      </c>
      <c r="J67" s="13">
        <f t="shared" si="20"/>
        <v>1.0173611111111112</v>
      </c>
      <c r="K67" s="13">
        <f t="shared" si="20"/>
        <v>1.0833333333333333</v>
      </c>
      <c r="L67" s="14">
        <f t="shared" si="21"/>
        <v>6.5972222222222099E-2</v>
      </c>
      <c r="M67" s="14">
        <f t="shared" si="17"/>
        <v>1</v>
      </c>
      <c r="N67" s="14">
        <f t="shared" si="22"/>
        <v>35</v>
      </c>
      <c r="O67" s="15">
        <f t="shared" si="23"/>
        <v>95</v>
      </c>
      <c r="P67" s="12"/>
      <c r="Q67" s="15">
        <f t="shared" si="12"/>
        <v>380</v>
      </c>
    </row>
    <row r="68" spans="1:17" ht="26" customHeight="1">
      <c r="A68" s="19">
        <v>45721</v>
      </c>
      <c r="B68" s="11" t="s">
        <v>56</v>
      </c>
      <c r="C68" s="11"/>
      <c r="D68" s="11" t="s">
        <v>54</v>
      </c>
      <c r="E68" s="12">
        <v>4</v>
      </c>
      <c r="F68" s="132"/>
      <c r="G68" s="12">
        <v>189</v>
      </c>
      <c r="H68" s="12">
        <v>330</v>
      </c>
      <c r="I68" s="12">
        <v>445</v>
      </c>
      <c r="J68" s="13">
        <f t="shared" si="20"/>
        <v>0.14583333333333334</v>
      </c>
      <c r="K68" s="13">
        <f t="shared" si="20"/>
        <v>0.19791666666666666</v>
      </c>
      <c r="L68" s="14">
        <f t="shared" si="21"/>
        <v>5.2083333333333315E-2</v>
      </c>
      <c r="M68" s="14">
        <f t="shared" si="17"/>
        <v>1</v>
      </c>
      <c r="N68" s="14">
        <f t="shared" si="22"/>
        <v>15</v>
      </c>
      <c r="O68" s="15">
        <f t="shared" si="23"/>
        <v>75</v>
      </c>
      <c r="P68" s="12"/>
      <c r="Q68" s="15">
        <f t="shared" si="12"/>
        <v>300</v>
      </c>
    </row>
    <row r="69" spans="1:17" ht="26" customHeight="1">
      <c r="A69" s="19">
        <v>45722</v>
      </c>
      <c r="B69" s="11" t="s">
        <v>57</v>
      </c>
      <c r="C69" s="11" t="s">
        <v>58</v>
      </c>
      <c r="D69" s="11" t="s">
        <v>55</v>
      </c>
      <c r="E69" s="12">
        <v>3</v>
      </c>
      <c r="F69" s="132"/>
      <c r="G69" s="12">
        <v>72</v>
      </c>
      <c r="H69" s="12">
        <v>955</v>
      </c>
      <c r="I69" s="12">
        <v>1100</v>
      </c>
      <c r="J69" s="13">
        <f t="shared" ref="J69:J129" si="24">IF(ISERROR(VALUE(IF(LEN(H69)=3,(LEFT(H69,1)&amp;":"&amp;RIGHT(H69,2)),(LEFT(H69,2)&amp;":"&amp;RIGHT(H69,2))))),"",VALUE(IF(LEN(H69)=3,(LEFT(H69,1)&amp;":"&amp;RIGHT(H69,2)),(LEFT(H69,2)&amp;":"&amp;RIGHT(H69,2)))))</f>
        <v>0.41319444444444442</v>
      </c>
      <c r="K69" s="13">
        <f t="shared" ref="K69:K129" si="25">IF(ISERROR(VALUE(IF(LEN(I69)=3,(LEFT(I69,1)&amp;":"&amp;RIGHT(I69,2)),(LEFT(I69,2)&amp;":"&amp;RIGHT(I69,2))))),"",VALUE(IF(LEN(I69)=3,(LEFT(I69,1)&amp;":"&amp;RIGHT(I69,2)),(LEFT(I69,2)&amp;":"&amp;RIGHT(I69,2)))))</f>
        <v>0.45833333333333331</v>
      </c>
      <c r="L69" s="14">
        <f t="shared" ref="L69:L129" si="26">K69-J69</f>
        <v>4.5138888888888895E-2</v>
      </c>
      <c r="M69" s="14">
        <f t="shared" ref="M69:M128" si="27">HOUR(L69)</f>
        <v>1</v>
      </c>
      <c r="N69" s="14">
        <f t="shared" ref="N69:N129" si="28">MINUTE(L69)</f>
        <v>5</v>
      </c>
      <c r="O69" s="15">
        <f t="shared" ref="O69:O129" si="29">IF(AND(ISNUMBER(H69),ISNUMBER(I69)),IF(M69*60+N69,M69*60+N69,"　"),0)</f>
        <v>65</v>
      </c>
      <c r="P69" s="12"/>
      <c r="Q69" s="15">
        <f t="shared" si="12"/>
        <v>195</v>
      </c>
    </row>
    <row r="70" spans="1:17" ht="26" customHeight="1">
      <c r="A70" s="19">
        <v>45722</v>
      </c>
      <c r="B70" s="11" t="s">
        <v>57</v>
      </c>
      <c r="C70" s="11" t="s">
        <v>58</v>
      </c>
      <c r="D70" s="11" t="s">
        <v>55</v>
      </c>
      <c r="E70" s="12">
        <v>3</v>
      </c>
      <c r="F70" s="132"/>
      <c r="G70" s="12">
        <v>107</v>
      </c>
      <c r="H70" s="12">
        <v>1105</v>
      </c>
      <c r="I70" s="12">
        <v>1225</v>
      </c>
      <c r="J70" s="13">
        <f t="shared" si="24"/>
        <v>0.46180555555555558</v>
      </c>
      <c r="K70" s="13">
        <f t="shared" si="25"/>
        <v>0.51736111111111116</v>
      </c>
      <c r="L70" s="14">
        <f t="shared" si="26"/>
        <v>5.555555555555558E-2</v>
      </c>
      <c r="M70" s="14">
        <f t="shared" si="27"/>
        <v>1</v>
      </c>
      <c r="N70" s="14">
        <f t="shared" si="28"/>
        <v>20</v>
      </c>
      <c r="O70" s="15">
        <f t="shared" si="29"/>
        <v>80</v>
      </c>
      <c r="P70" s="12"/>
      <c r="Q70" s="15">
        <f t="shared" si="12"/>
        <v>240</v>
      </c>
    </row>
    <row r="71" spans="1:17" ht="26" customHeight="1">
      <c r="A71" s="19">
        <v>45722</v>
      </c>
      <c r="B71" s="11" t="s">
        <v>57</v>
      </c>
      <c r="C71" s="11" t="s">
        <v>58</v>
      </c>
      <c r="D71" s="11" t="s">
        <v>55</v>
      </c>
      <c r="E71" s="12">
        <v>3</v>
      </c>
      <c r="F71" s="132"/>
      <c r="G71" s="12">
        <v>84</v>
      </c>
      <c r="H71" s="12">
        <v>1335</v>
      </c>
      <c r="I71" s="12">
        <v>1445</v>
      </c>
      <c r="J71" s="13">
        <f t="shared" si="24"/>
        <v>0.56597222222222221</v>
      </c>
      <c r="K71" s="13">
        <f t="shared" si="25"/>
        <v>0.61458333333333337</v>
      </c>
      <c r="L71" s="14">
        <f t="shared" si="26"/>
        <v>4.861111111111116E-2</v>
      </c>
      <c r="M71" s="14">
        <f t="shared" si="27"/>
        <v>1</v>
      </c>
      <c r="N71" s="14">
        <f t="shared" si="28"/>
        <v>10</v>
      </c>
      <c r="O71" s="15">
        <f t="shared" si="29"/>
        <v>70</v>
      </c>
      <c r="P71" s="12"/>
      <c r="Q71" s="15">
        <f t="shared" si="12"/>
        <v>210</v>
      </c>
    </row>
    <row r="72" spans="1:17" ht="26" customHeight="1">
      <c r="A72" s="19">
        <v>45722</v>
      </c>
      <c r="B72" s="11" t="s">
        <v>57</v>
      </c>
      <c r="C72" s="11" t="s">
        <v>58</v>
      </c>
      <c r="D72" s="11" t="s">
        <v>55</v>
      </c>
      <c r="E72" s="12">
        <v>3</v>
      </c>
      <c r="F72" s="132"/>
      <c r="G72" s="12">
        <v>48</v>
      </c>
      <c r="H72" s="12">
        <v>1445</v>
      </c>
      <c r="I72" s="12">
        <v>1525</v>
      </c>
      <c r="J72" s="13">
        <f t="shared" si="24"/>
        <v>0.61458333333333337</v>
      </c>
      <c r="K72" s="13">
        <f t="shared" si="25"/>
        <v>0.64236111111111116</v>
      </c>
      <c r="L72" s="14">
        <f t="shared" si="26"/>
        <v>2.777777777777779E-2</v>
      </c>
      <c r="M72" s="14">
        <f t="shared" si="27"/>
        <v>0</v>
      </c>
      <c r="N72" s="14">
        <f t="shared" si="28"/>
        <v>40</v>
      </c>
      <c r="O72" s="15">
        <f t="shared" si="29"/>
        <v>40</v>
      </c>
      <c r="P72" s="12"/>
      <c r="Q72" s="15">
        <f t="shared" si="12"/>
        <v>120</v>
      </c>
    </row>
    <row r="73" spans="1:17" ht="26" customHeight="1">
      <c r="A73" s="19">
        <v>45722</v>
      </c>
      <c r="B73" s="11" t="s">
        <v>57</v>
      </c>
      <c r="C73" s="11" t="s">
        <v>58</v>
      </c>
      <c r="D73" s="11" t="s">
        <v>55</v>
      </c>
      <c r="E73" s="12">
        <v>3</v>
      </c>
      <c r="F73" s="132"/>
      <c r="G73" s="12">
        <v>31</v>
      </c>
      <c r="H73" s="12">
        <v>1550</v>
      </c>
      <c r="I73" s="12">
        <v>1635</v>
      </c>
      <c r="J73" s="13">
        <f t="shared" si="24"/>
        <v>0.65972222222222221</v>
      </c>
      <c r="K73" s="13">
        <f t="shared" si="25"/>
        <v>0.69097222222222221</v>
      </c>
      <c r="L73" s="14">
        <f t="shared" si="26"/>
        <v>3.125E-2</v>
      </c>
      <c r="M73" s="14">
        <f t="shared" si="27"/>
        <v>0</v>
      </c>
      <c r="N73" s="14">
        <f t="shared" si="28"/>
        <v>45</v>
      </c>
      <c r="O73" s="15">
        <f t="shared" si="29"/>
        <v>45</v>
      </c>
      <c r="P73" s="12"/>
      <c r="Q73" s="15">
        <f t="shared" ref="Q73:Q92" si="30">(O73-P73)*E73</f>
        <v>135</v>
      </c>
    </row>
    <row r="74" spans="1:17" ht="26" customHeight="1">
      <c r="A74" s="19">
        <v>45722</v>
      </c>
      <c r="B74" s="11" t="s">
        <v>57</v>
      </c>
      <c r="C74" s="11" t="s">
        <v>58</v>
      </c>
      <c r="D74" s="11" t="s">
        <v>55</v>
      </c>
      <c r="E74" s="12">
        <v>3</v>
      </c>
      <c r="F74" s="132"/>
      <c r="G74" s="12">
        <v>48</v>
      </c>
      <c r="H74" s="12">
        <v>1635</v>
      </c>
      <c r="I74" s="12">
        <v>1715</v>
      </c>
      <c r="J74" s="13">
        <f t="shared" si="24"/>
        <v>0.69097222222222221</v>
      </c>
      <c r="K74" s="13">
        <f t="shared" si="25"/>
        <v>0.71875</v>
      </c>
      <c r="L74" s="14">
        <f t="shared" si="26"/>
        <v>2.777777777777779E-2</v>
      </c>
      <c r="M74" s="14">
        <f t="shared" si="27"/>
        <v>0</v>
      </c>
      <c r="N74" s="14">
        <f t="shared" si="28"/>
        <v>40</v>
      </c>
      <c r="O74" s="15">
        <f t="shared" si="29"/>
        <v>40</v>
      </c>
      <c r="P74" s="12"/>
      <c r="Q74" s="15">
        <f t="shared" si="30"/>
        <v>120</v>
      </c>
    </row>
    <row r="75" spans="1:17" ht="26" customHeight="1">
      <c r="A75" s="19">
        <v>45722</v>
      </c>
      <c r="B75" s="11" t="s">
        <v>57</v>
      </c>
      <c r="C75" s="11" t="s">
        <v>58</v>
      </c>
      <c r="D75" s="11" t="s">
        <v>55</v>
      </c>
      <c r="E75" s="12">
        <v>3</v>
      </c>
      <c r="F75" s="132"/>
      <c r="G75" s="12">
        <v>42</v>
      </c>
      <c r="H75" s="12">
        <v>1715</v>
      </c>
      <c r="I75" s="12">
        <v>1750</v>
      </c>
      <c r="J75" s="13">
        <f t="shared" si="24"/>
        <v>0.71875</v>
      </c>
      <c r="K75" s="13">
        <f t="shared" si="25"/>
        <v>0.74305555555555558</v>
      </c>
      <c r="L75" s="14">
        <f t="shared" si="26"/>
        <v>2.430555555555558E-2</v>
      </c>
      <c r="M75" s="14">
        <f t="shared" si="27"/>
        <v>0</v>
      </c>
      <c r="N75" s="14">
        <f t="shared" si="28"/>
        <v>35</v>
      </c>
      <c r="O75" s="15">
        <f t="shared" si="29"/>
        <v>35</v>
      </c>
      <c r="P75" s="12"/>
      <c r="Q75" s="15">
        <f t="shared" si="30"/>
        <v>105</v>
      </c>
    </row>
    <row r="76" spans="1:17" ht="26" customHeight="1">
      <c r="A76" s="19">
        <v>45722</v>
      </c>
      <c r="B76" s="11" t="s">
        <v>57</v>
      </c>
      <c r="C76" s="11" t="s">
        <v>58</v>
      </c>
      <c r="D76" s="11" t="s">
        <v>55</v>
      </c>
      <c r="E76" s="12">
        <v>3</v>
      </c>
      <c r="F76" s="132"/>
      <c r="G76" s="12">
        <v>78</v>
      </c>
      <c r="H76" s="12">
        <v>950</v>
      </c>
      <c r="I76" s="12">
        <v>1100</v>
      </c>
      <c r="J76" s="13">
        <f t="shared" si="24"/>
        <v>0.40972222222222221</v>
      </c>
      <c r="K76" s="13">
        <f t="shared" si="25"/>
        <v>0.45833333333333331</v>
      </c>
      <c r="L76" s="14">
        <f t="shared" si="26"/>
        <v>4.8611111111111105E-2</v>
      </c>
      <c r="M76" s="14">
        <f t="shared" si="27"/>
        <v>1</v>
      </c>
      <c r="N76" s="14">
        <f t="shared" si="28"/>
        <v>10</v>
      </c>
      <c r="O76" s="15">
        <f t="shared" si="29"/>
        <v>70</v>
      </c>
      <c r="P76" s="12"/>
      <c r="Q76" s="15">
        <f t="shared" si="30"/>
        <v>210</v>
      </c>
    </row>
    <row r="77" spans="1:17" ht="26" customHeight="1">
      <c r="A77" s="19">
        <v>45722</v>
      </c>
      <c r="B77" s="11" t="s">
        <v>57</v>
      </c>
      <c r="C77" s="11" t="s">
        <v>58</v>
      </c>
      <c r="D77" s="11" t="s">
        <v>55</v>
      </c>
      <c r="E77" s="12">
        <v>3</v>
      </c>
      <c r="F77" s="132"/>
      <c r="G77" s="12">
        <v>102</v>
      </c>
      <c r="H77" s="12">
        <v>1110</v>
      </c>
      <c r="I77" s="12">
        <v>1225</v>
      </c>
      <c r="J77" s="13">
        <f t="shared" si="24"/>
        <v>0.46527777777777779</v>
      </c>
      <c r="K77" s="13">
        <f t="shared" si="25"/>
        <v>0.51736111111111116</v>
      </c>
      <c r="L77" s="14">
        <f t="shared" si="26"/>
        <v>5.208333333333337E-2</v>
      </c>
      <c r="M77" s="14">
        <f t="shared" si="27"/>
        <v>1</v>
      </c>
      <c r="N77" s="14">
        <f t="shared" si="28"/>
        <v>15</v>
      </c>
      <c r="O77" s="15">
        <f t="shared" si="29"/>
        <v>75</v>
      </c>
      <c r="P77" s="12"/>
      <c r="Q77" s="15">
        <f t="shared" si="30"/>
        <v>225</v>
      </c>
    </row>
    <row r="78" spans="1:17" ht="26" customHeight="1">
      <c r="A78" s="19">
        <v>45722</v>
      </c>
      <c r="B78" s="11" t="s">
        <v>57</v>
      </c>
      <c r="C78" s="11" t="s">
        <v>58</v>
      </c>
      <c r="D78" s="11" t="s">
        <v>55</v>
      </c>
      <c r="E78" s="12">
        <v>3</v>
      </c>
      <c r="F78" s="132"/>
      <c r="G78" s="12">
        <v>98</v>
      </c>
      <c r="H78" s="12">
        <v>1335</v>
      </c>
      <c r="I78" s="12">
        <v>1425</v>
      </c>
      <c r="J78" s="13">
        <f t="shared" si="24"/>
        <v>0.56597222222222221</v>
      </c>
      <c r="K78" s="13">
        <f t="shared" si="25"/>
        <v>0.60069444444444442</v>
      </c>
      <c r="L78" s="14">
        <f t="shared" si="26"/>
        <v>3.472222222222221E-2</v>
      </c>
      <c r="M78" s="14">
        <f t="shared" si="27"/>
        <v>0</v>
      </c>
      <c r="N78" s="14">
        <f t="shared" si="28"/>
        <v>50</v>
      </c>
      <c r="O78" s="15">
        <f t="shared" si="29"/>
        <v>50</v>
      </c>
      <c r="P78" s="12"/>
      <c r="Q78" s="15">
        <f t="shared" si="30"/>
        <v>150</v>
      </c>
    </row>
    <row r="79" spans="1:17" ht="26" customHeight="1">
      <c r="A79" s="19">
        <v>45722</v>
      </c>
      <c r="B79" s="11" t="s">
        <v>57</v>
      </c>
      <c r="C79" s="11" t="s">
        <v>58</v>
      </c>
      <c r="D79" s="11" t="s">
        <v>55</v>
      </c>
      <c r="E79" s="12">
        <v>3</v>
      </c>
      <c r="F79" s="132"/>
      <c r="G79" s="12">
        <v>68</v>
      </c>
      <c r="H79" s="12">
        <v>1435</v>
      </c>
      <c r="I79" s="12">
        <v>1525</v>
      </c>
      <c r="J79" s="13">
        <f t="shared" si="24"/>
        <v>0.60763888888888884</v>
      </c>
      <c r="K79" s="13">
        <f t="shared" si="25"/>
        <v>0.64236111111111116</v>
      </c>
      <c r="L79" s="14">
        <f t="shared" si="26"/>
        <v>3.4722222222222321E-2</v>
      </c>
      <c r="M79" s="14">
        <f t="shared" si="27"/>
        <v>0</v>
      </c>
      <c r="N79" s="14">
        <f t="shared" si="28"/>
        <v>50</v>
      </c>
      <c r="O79" s="15">
        <f t="shared" si="29"/>
        <v>50</v>
      </c>
      <c r="P79" s="12"/>
      <c r="Q79" s="15">
        <f t="shared" si="30"/>
        <v>150</v>
      </c>
    </row>
    <row r="80" spans="1:17" ht="26" customHeight="1">
      <c r="A80" s="19">
        <v>45722</v>
      </c>
      <c r="B80" s="11" t="s">
        <v>57</v>
      </c>
      <c r="C80" s="11" t="s">
        <v>58</v>
      </c>
      <c r="D80" s="11" t="s">
        <v>55</v>
      </c>
      <c r="E80" s="12">
        <v>3</v>
      </c>
      <c r="F80" s="132"/>
      <c r="G80" s="12">
        <v>44</v>
      </c>
      <c r="H80" s="12">
        <v>1550</v>
      </c>
      <c r="I80" s="12">
        <v>1625</v>
      </c>
      <c r="J80" s="13">
        <f t="shared" si="24"/>
        <v>0.65972222222222221</v>
      </c>
      <c r="K80" s="13">
        <f t="shared" si="25"/>
        <v>0.68402777777777779</v>
      </c>
      <c r="L80" s="14">
        <f t="shared" si="26"/>
        <v>2.430555555555558E-2</v>
      </c>
      <c r="M80" s="14">
        <f t="shared" si="27"/>
        <v>0</v>
      </c>
      <c r="N80" s="14">
        <f t="shared" si="28"/>
        <v>35</v>
      </c>
      <c r="O80" s="15">
        <f t="shared" si="29"/>
        <v>35</v>
      </c>
      <c r="P80" s="12"/>
      <c r="Q80" s="15">
        <f t="shared" si="30"/>
        <v>105</v>
      </c>
    </row>
    <row r="81" spans="1:17" ht="26" customHeight="1">
      <c r="A81" s="19">
        <v>45722</v>
      </c>
      <c r="B81" s="11" t="s">
        <v>57</v>
      </c>
      <c r="C81" s="11" t="s">
        <v>58</v>
      </c>
      <c r="D81" s="11" t="s">
        <v>55</v>
      </c>
      <c r="E81" s="12">
        <v>3</v>
      </c>
      <c r="F81" s="132"/>
      <c r="G81" s="12">
        <v>16</v>
      </c>
      <c r="H81" s="12">
        <v>1645</v>
      </c>
      <c r="I81" s="12">
        <v>1700</v>
      </c>
      <c r="J81" s="13">
        <f t="shared" si="24"/>
        <v>0.69791666666666663</v>
      </c>
      <c r="K81" s="13">
        <f t="shared" si="25"/>
        <v>0.70833333333333337</v>
      </c>
      <c r="L81" s="14">
        <f t="shared" si="26"/>
        <v>1.0416666666666741E-2</v>
      </c>
      <c r="M81" s="14">
        <f t="shared" si="27"/>
        <v>0</v>
      </c>
      <c r="N81" s="14">
        <f t="shared" si="28"/>
        <v>15</v>
      </c>
      <c r="O81" s="15">
        <f t="shared" si="29"/>
        <v>15</v>
      </c>
      <c r="P81" s="12"/>
      <c r="Q81" s="15">
        <f t="shared" si="30"/>
        <v>45</v>
      </c>
    </row>
    <row r="82" spans="1:17" ht="26" customHeight="1">
      <c r="A82" s="19">
        <v>45722</v>
      </c>
      <c r="B82" s="11" t="s">
        <v>57</v>
      </c>
      <c r="C82" s="11" t="s">
        <v>58</v>
      </c>
      <c r="D82" s="11" t="s">
        <v>55</v>
      </c>
      <c r="E82" s="12">
        <v>3</v>
      </c>
      <c r="F82" s="132"/>
      <c r="G82" s="12">
        <v>33</v>
      </c>
      <c r="H82" s="12">
        <v>1710</v>
      </c>
      <c r="I82" s="12">
        <v>1750</v>
      </c>
      <c r="J82" s="13">
        <f t="shared" si="24"/>
        <v>0.71527777777777779</v>
      </c>
      <c r="K82" s="13">
        <f t="shared" si="25"/>
        <v>0.74305555555555558</v>
      </c>
      <c r="L82" s="14">
        <f t="shared" si="26"/>
        <v>2.777777777777779E-2</v>
      </c>
      <c r="M82" s="14">
        <f t="shared" si="27"/>
        <v>0</v>
      </c>
      <c r="N82" s="14">
        <f t="shared" si="28"/>
        <v>40</v>
      </c>
      <c r="O82" s="15">
        <f t="shared" si="29"/>
        <v>40</v>
      </c>
      <c r="P82" s="12"/>
      <c r="Q82" s="15">
        <f t="shared" si="30"/>
        <v>120</v>
      </c>
    </row>
    <row r="83" spans="1:17" ht="26" customHeight="1">
      <c r="A83" s="19">
        <v>45722</v>
      </c>
      <c r="B83" s="11" t="s">
        <v>57</v>
      </c>
      <c r="C83" s="11" t="s">
        <v>59</v>
      </c>
      <c r="D83" s="11" t="s">
        <v>55</v>
      </c>
      <c r="E83" s="12">
        <v>3</v>
      </c>
      <c r="F83" s="132"/>
      <c r="G83" s="12">
        <v>72</v>
      </c>
      <c r="H83" s="12">
        <v>950</v>
      </c>
      <c r="I83" s="12">
        <v>1040</v>
      </c>
      <c r="J83" s="13">
        <f t="shared" si="24"/>
        <v>0.40972222222222221</v>
      </c>
      <c r="K83" s="13">
        <f t="shared" si="25"/>
        <v>0.44444444444444442</v>
      </c>
      <c r="L83" s="14">
        <f t="shared" si="26"/>
        <v>3.472222222222221E-2</v>
      </c>
      <c r="M83" s="14">
        <f t="shared" si="27"/>
        <v>0</v>
      </c>
      <c r="N83" s="14">
        <f t="shared" si="28"/>
        <v>50</v>
      </c>
      <c r="O83" s="15">
        <f t="shared" si="29"/>
        <v>50</v>
      </c>
      <c r="P83" s="12"/>
      <c r="Q83" s="15">
        <f t="shared" si="30"/>
        <v>150</v>
      </c>
    </row>
    <row r="84" spans="1:17" ht="26" customHeight="1">
      <c r="A84" s="19">
        <v>45722</v>
      </c>
      <c r="B84" s="11" t="s">
        <v>57</v>
      </c>
      <c r="C84" s="11" t="s">
        <v>59</v>
      </c>
      <c r="D84" s="11" t="s">
        <v>55</v>
      </c>
      <c r="E84" s="12">
        <v>3</v>
      </c>
      <c r="F84" s="132"/>
      <c r="G84" s="12">
        <v>194</v>
      </c>
      <c r="H84" s="12">
        <v>1040</v>
      </c>
      <c r="I84" s="12">
        <v>1210</v>
      </c>
      <c r="J84" s="13">
        <f t="shared" si="24"/>
        <v>0.44444444444444442</v>
      </c>
      <c r="K84" s="13">
        <f t="shared" si="25"/>
        <v>0.50694444444444442</v>
      </c>
      <c r="L84" s="14">
        <f t="shared" si="26"/>
        <v>6.25E-2</v>
      </c>
      <c r="M84" s="14">
        <f t="shared" si="27"/>
        <v>1</v>
      </c>
      <c r="N84" s="14">
        <f t="shared" si="28"/>
        <v>30</v>
      </c>
      <c r="O84" s="15">
        <f t="shared" si="29"/>
        <v>90</v>
      </c>
      <c r="P84" s="12"/>
      <c r="Q84" s="15">
        <f t="shared" si="30"/>
        <v>270</v>
      </c>
    </row>
    <row r="85" spans="1:17" ht="26" customHeight="1">
      <c r="A85" s="19">
        <v>45722</v>
      </c>
      <c r="B85" s="11" t="s">
        <v>57</v>
      </c>
      <c r="C85" s="11" t="s">
        <v>59</v>
      </c>
      <c r="D85" s="11" t="s">
        <v>55</v>
      </c>
      <c r="E85" s="12">
        <v>3</v>
      </c>
      <c r="F85" s="132"/>
      <c r="G85" s="12">
        <v>12</v>
      </c>
      <c r="H85" s="12">
        <v>1210</v>
      </c>
      <c r="I85" s="12">
        <v>1225</v>
      </c>
      <c r="J85" s="13">
        <f t="shared" si="24"/>
        <v>0.50694444444444442</v>
      </c>
      <c r="K85" s="13">
        <f t="shared" si="25"/>
        <v>0.51736111111111116</v>
      </c>
      <c r="L85" s="14">
        <f t="shared" si="26"/>
        <v>1.0416666666666741E-2</v>
      </c>
      <c r="M85" s="14">
        <f t="shared" si="27"/>
        <v>0</v>
      </c>
      <c r="N85" s="14">
        <f t="shared" si="28"/>
        <v>15</v>
      </c>
      <c r="O85" s="15">
        <f t="shared" si="29"/>
        <v>15</v>
      </c>
      <c r="P85" s="12"/>
      <c r="Q85" s="15">
        <f t="shared" si="30"/>
        <v>45</v>
      </c>
    </row>
    <row r="86" spans="1:17" ht="26" customHeight="1">
      <c r="A86" s="19">
        <v>45722</v>
      </c>
      <c r="B86" s="11" t="s">
        <v>57</v>
      </c>
      <c r="C86" s="11" t="s">
        <v>59</v>
      </c>
      <c r="D86" s="11" t="s">
        <v>55</v>
      </c>
      <c r="E86" s="12">
        <v>3</v>
      </c>
      <c r="F86" s="132"/>
      <c r="G86" s="12">
        <v>97</v>
      </c>
      <c r="H86" s="12">
        <v>1330</v>
      </c>
      <c r="I86" s="12">
        <v>1425</v>
      </c>
      <c r="J86" s="13">
        <f t="shared" si="24"/>
        <v>0.5625</v>
      </c>
      <c r="K86" s="13">
        <f t="shared" si="25"/>
        <v>0.60069444444444442</v>
      </c>
      <c r="L86" s="14">
        <f t="shared" si="26"/>
        <v>3.819444444444442E-2</v>
      </c>
      <c r="M86" s="14">
        <f t="shared" si="27"/>
        <v>0</v>
      </c>
      <c r="N86" s="14">
        <f t="shared" si="28"/>
        <v>55</v>
      </c>
      <c r="O86" s="15">
        <f t="shared" si="29"/>
        <v>55</v>
      </c>
      <c r="P86" s="12"/>
      <c r="Q86" s="15">
        <f t="shared" si="30"/>
        <v>165</v>
      </c>
    </row>
    <row r="87" spans="1:17" ht="26" customHeight="1">
      <c r="A87" s="19">
        <v>45722</v>
      </c>
      <c r="B87" s="11" t="s">
        <v>57</v>
      </c>
      <c r="C87" s="11" t="s">
        <v>59</v>
      </c>
      <c r="D87" s="11" t="s">
        <v>55</v>
      </c>
      <c r="E87" s="12">
        <v>3</v>
      </c>
      <c r="F87" s="132"/>
      <c r="G87" s="12">
        <v>96</v>
      </c>
      <c r="H87" s="12">
        <v>1430</v>
      </c>
      <c r="I87" s="12">
        <v>1525</v>
      </c>
      <c r="J87" s="13">
        <f t="shared" si="24"/>
        <v>0.60416666666666663</v>
      </c>
      <c r="K87" s="13">
        <f t="shared" si="25"/>
        <v>0.64236111111111116</v>
      </c>
      <c r="L87" s="14">
        <f t="shared" si="26"/>
        <v>3.8194444444444531E-2</v>
      </c>
      <c r="M87" s="14">
        <f t="shared" si="27"/>
        <v>0</v>
      </c>
      <c r="N87" s="14">
        <f t="shared" si="28"/>
        <v>55</v>
      </c>
      <c r="O87" s="15">
        <f t="shared" si="29"/>
        <v>55</v>
      </c>
      <c r="P87" s="12"/>
      <c r="Q87" s="15">
        <f t="shared" si="30"/>
        <v>165</v>
      </c>
    </row>
    <row r="88" spans="1:17" ht="26" customHeight="1">
      <c r="A88" s="19">
        <v>45722</v>
      </c>
      <c r="B88" s="11" t="s">
        <v>57</v>
      </c>
      <c r="C88" s="11" t="s">
        <v>59</v>
      </c>
      <c r="D88" s="11" t="s">
        <v>55</v>
      </c>
      <c r="E88" s="12">
        <v>3</v>
      </c>
      <c r="F88" s="132"/>
      <c r="G88" s="12">
        <v>55</v>
      </c>
      <c r="H88" s="12">
        <v>1550</v>
      </c>
      <c r="I88" s="12">
        <v>1625</v>
      </c>
      <c r="J88" s="13">
        <f t="shared" si="24"/>
        <v>0.65972222222222221</v>
      </c>
      <c r="K88" s="13">
        <f t="shared" si="25"/>
        <v>0.68402777777777779</v>
      </c>
      <c r="L88" s="14">
        <f t="shared" si="26"/>
        <v>2.430555555555558E-2</v>
      </c>
      <c r="M88" s="14">
        <f t="shared" si="27"/>
        <v>0</v>
      </c>
      <c r="N88" s="14">
        <f t="shared" si="28"/>
        <v>35</v>
      </c>
      <c r="O88" s="15">
        <f t="shared" si="29"/>
        <v>35</v>
      </c>
      <c r="P88" s="12"/>
      <c r="Q88" s="15">
        <f t="shared" si="30"/>
        <v>105</v>
      </c>
    </row>
    <row r="89" spans="1:17" ht="26" customHeight="1">
      <c r="A89" s="19">
        <v>45722</v>
      </c>
      <c r="B89" s="11" t="s">
        <v>57</v>
      </c>
      <c r="C89" s="11" t="s">
        <v>59</v>
      </c>
      <c r="D89" s="11" t="s">
        <v>55</v>
      </c>
      <c r="E89" s="12">
        <v>3</v>
      </c>
      <c r="F89" s="132"/>
      <c r="G89" s="12">
        <v>19</v>
      </c>
      <c r="H89" s="12">
        <v>1645</v>
      </c>
      <c r="I89" s="12">
        <v>1710</v>
      </c>
      <c r="J89" s="13">
        <f t="shared" si="24"/>
        <v>0.69791666666666663</v>
      </c>
      <c r="K89" s="13">
        <f t="shared" si="25"/>
        <v>0.71527777777777779</v>
      </c>
      <c r="L89" s="14">
        <f t="shared" si="26"/>
        <v>1.736111111111116E-2</v>
      </c>
      <c r="M89" s="14">
        <f t="shared" si="27"/>
        <v>0</v>
      </c>
      <c r="N89" s="14">
        <f t="shared" si="28"/>
        <v>25</v>
      </c>
      <c r="O89" s="15">
        <f t="shared" si="29"/>
        <v>25</v>
      </c>
      <c r="P89" s="12"/>
      <c r="Q89" s="15">
        <f t="shared" si="30"/>
        <v>75</v>
      </c>
    </row>
    <row r="90" spans="1:17" ht="26" customHeight="1">
      <c r="A90" s="19">
        <v>45722</v>
      </c>
      <c r="B90" s="11" t="s">
        <v>57</v>
      </c>
      <c r="C90" s="11" t="s">
        <v>59</v>
      </c>
      <c r="D90" s="11" t="s">
        <v>55</v>
      </c>
      <c r="E90" s="12">
        <v>3</v>
      </c>
      <c r="F90" s="132"/>
      <c r="G90" s="12">
        <v>36</v>
      </c>
      <c r="H90" s="12">
        <v>1720</v>
      </c>
      <c r="I90" s="12">
        <v>1745</v>
      </c>
      <c r="J90" s="13">
        <f t="shared" si="24"/>
        <v>0.72222222222222221</v>
      </c>
      <c r="K90" s="13">
        <f t="shared" si="25"/>
        <v>0.73958333333333337</v>
      </c>
      <c r="L90" s="14">
        <f t="shared" si="26"/>
        <v>1.736111111111116E-2</v>
      </c>
      <c r="M90" s="14">
        <f t="shared" si="27"/>
        <v>0</v>
      </c>
      <c r="N90" s="14">
        <f t="shared" si="28"/>
        <v>25</v>
      </c>
      <c r="O90" s="15">
        <f t="shared" si="29"/>
        <v>25</v>
      </c>
      <c r="P90" s="12"/>
      <c r="Q90" s="15">
        <f t="shared" si="30"/>
        <v>75</v>
      </c>
    </row>
    <row r="91" spans="1:17" ht="26" customHeight="1">
      <c r="A91" s="19">
        <v>45722</v>
      </c>
      <c r="B91" s="11" t="s">
        <v>57</v>
      </c>
      <c r="C91" s="11" t="s">
        <v>59</v>
      </c>
      <c r="D91" s="11" t="s">
        <v>55</v>
      </c>
      <c r="E91" s="12">
        <v>3</v>
      </c>
      <c r="F91" s="132"/>
      <c r="G91" s="12">
        <f>47+96</f>
        <v>143</v>
      </c>
      <c r="H91" s="12">
        <v>950</v>
      </c>
      <c r="I91" s="12">
        <v>1225</v>
      </c>
      <c r="J91" s="13">
        <f t="shared" si="24"/>
        <v>0.40972222222222221</v>
      </c>
      <c r="K91" s="13">
        <f t="shared" si="25"/>
        <v>0.51736111111111116</v>
      </c>
      <c r="L91" s="14">
        <f t="shared" si="26"/>
        <v>0.10763888888888895</v>
      </c>
      <c r="M91" s="14">
        <f t="shared" si="27"/>
        <v>2</v>
      </c>
      <c r="N91" s="14">
        <f t="shared" si="28"/>
        <v>35</v>
      </c>
      <c r="O91" s="15">
        <f t="shared" si="29"/>
        <v>155</v>
      </c>
      <c r="P91" s="12"/>
      <c r="Q91" s="15">
        <f t="shared" si="30"/>
        <v>465</v>
      </c>
    </row>
    <row r="92" spans="1:17" ht="26" customHeight="1">
      <c r="A92" s="19">
        <v>45722</v>
      </c>
      <c r="B92" s="11" t="s">
        <v>57</v>
      </c>
      <c r="C92" s="11" t="s">
        <v>59</v>
      </c>
      <c r="D92" s="11" t="s">
        <v>55</v>
      </c>
      <c r="E92" s="12">
        <v>3</v>
      </c>
      <c r="F92" s="132"/>
      <c r="G92" s="12">
        <v>100</v>
      </c>
      <c r="H92" s="12">
        <v>1330</v>
      </c>
      <c r="I92" s="12">
        <v>1435</v>
      </c>
      <c r="J92" s="13">
        <f t="shared" si="24"/>
        <v>0.5625</v>
      </c>
      <c r="K92" s="13">
        <f t="shared" si="25"/>
        <v>0.60763888888888884</v>
      </c>
      <c r="L92" s="14">
        <f t="shared" si="26"/>
        <v>4.513888888888884E-2</v>
      </c>
      <c r="M92" s="14">
        <f t="shared" si="27"/>
        <v>1</v>
      </c>
      <c r="N92" s="14">
        <f t="shared" si="28"/>
        <v>5</v>
      </c>
      <c r="O92" s="15">
        <f t="shared" si="29"/>
        <v>65</v>
      </c>
      <c r="P92" s="12"/>
      <c r="Q92" s="15">
        <f t="shared" si="30"/>
        <v>195</v>
      </c>
    </row>
    <row r="93" spans="1:17" ht="26" customHeight="1">
      <c r="A93" s="19">
        <v>45722</v>
      </c>
      <c r="B93" s="11" t="s">
        <v>57</v>
      </c>
      <c r="C93" s="11" t="s">
        <v>59</v>
      </c>
      <c r="D93" s="11" t="s">
        <v>55</v>
      </c>
      <c r="E93" s="12">
        <v>3</v>
      </c>
      <c r="F93" s="132"/>
      <c r="G93" s="12">
        <v>82</v>
      </c>
      <c r="H93" s="12">
        <v>1435</v>
      </c>
      <c r="I93" s="12">
        <v>1645</v>
      </c>
      <c r="J93" s="13">
        <f t="shared" si="24"/>
        <v>0.60763888888888884</v>
      </c>
      <c r="K93" s="13">
        <f t="shared" si="25"/>
        <v>0.69791666666666663</v>
      </c>
      <c r="L93" s="14">
        <f t="shared" si="26"/>
        <v>9.027777777777779E-2</v>
      </c>
      <c r="M93" s="14">
        <f t="shared" si="27"/>
        <v>2</v>
      </c>
      <c r="N93" s="14">
        <f t="shared" si="28"/>
        <v>10</v>
      </c>
      <c r="O93" s="15">
        <f t="shared" si="29"/>
        <v>130</v>
      </c>
      <c r="P93" s="12">
        <v>20</v>
      </c>
      <c r="Q93" s="15">
        <f>(O93-P93)*E93</f>
        <v>330</v>
      </c>
    </row>
    <row r="94" spans="1:17" ht="26" customHeight="1">
      <c r="A94" s="19">
        <v>45722</v>
      </c>
      <c r="B94" s="11" t="s">
        <v>57</v>
      </c>
      <c r="C94" s="11" t="s">
        <v>59</v>
      </c>
      <c r="D94" s="11" t="s">
        <v>55</v>
      </c>
      <c r="E94" s="12">
        <v>3</v>
      </c>
      <c r="F94" s="132"/>
      <c r="G94" s="12">
        <v>24</v>
      </c>
      <c r="H94" s="12">
        <v>1645</v>
      </c>
      <c r="I94" s="12">
        <v>1715</v>
      </c>
      <c r="J94" s="13">
        <f t="shared" si="24"/>
        <v>0.69791666666666663</v>
      </c>
      <c r="K94" s="13">
        <f t="shared" si="25"/>
        <v>0.71875</v>
      </c>
      <c r="L94" s="14">
        <f t="shared" si="26"/>
        <v>2.083333333333337E-2</v>
      </c>
      <c r="M94" s="14">
        <f t="shared" si="27"/>
        <v>0</v>
      </c>
      <c r="N94" s="14">
        <f t="shared" si="28"/>
        <v>30</v>
      </c>
      <c r="O94" s="15">
        <f t="shared" si="29"/>
        <v>30</v>
      </c>
      <c r="P94" s="12"/>
      <c r="Q94" s="15">
        <f t="shared" ref="Q94:Q148" si="31">(O94-P94)*E94</f>
        <v>90</v>
      </c>
    </row>
    <row r="95" spans="1:17" ht="26" customHeight="1">
      <c r="A95" s="19">
        <v>45722</v>
      </c>
      <c r="B95" s="11" t="s">
        <v>57</v>
      </c>
      <c r="C95" s="11" t="s">
        <v>59</v>
      </c>
      <c r="D95" s="11" t="s">
        <v>55</v>
      </c>
      <c r="E95" s="12">
        <v>3</v>
      </c>
      <c r="F95" s="132"/>
      <c r="G95" s="12">
        <v>24</v>
      </c>
      <c r="H95" s="12">
        <v>1715</v>
      </c>
      <c r="I95" s="12">
        <v>1750</v>
      </c>
      <c r="J95" s="13">
        <f t="shared" si="24"/>
        <v>0.71875</v>
      </c>
      <c r="K95" s="13">
        <f t="shared" si="25"/>
        <v>0.74305555555555558</v>
      </c>
      <c r="L95" s="14">
        <f t="shared" si="26"/>
        <v>2.430555555555558E-2</v>
      </c>
      <c r="M95" s="14">
        <f t="shared" si="27"/>
        <v>0</v>
      </c>
      <c r="N95" s="14">
        <f t="shared" si="28"/>
        <v>35</v>
      </c>
      <c r="O95" s="15">
        <f t="shared" si="29"/>
        <v>35</v>
      </c>
      <c r="P95" s="12"/>
      <c r="Q95" s="15">
        <f t="shared" si="31"/>
        <v>105</v>
      </c>
    </row>
    <row r="96" spans="1:17" ht="26" customHeight="1">
      <c r="A96" s="19">
        <v>45722</v>
      </c>
      <c r="B96" s="11" t="s">
        <v>57</v>
      </c>
      <c r="C96" s="11" t="s">
        <v>59</v>
      </c>
      <c r="D96" s="11" t="s">
        <v>55</v>
      </c>
      <c r="E96" s="12">
        <v>3</v>
      </c>
      <c r="F96" s="132"/>
      <c r="G96" s="12">
        <v>282</v>
      </c>
      <c r="H96" s="12">
        <v>1000</v>
      </c>
      <c r="I96" s="12">
        <v>1220</v>
      </c>
      <c r="J96" s="13">
        <f t="shared" si="24"/>
        <v>0.41666666666666669</v>
      </c>
      <c r="K96" s="13">
        <f t="shared" si="25"/>
        <v>0.51388888888888884</v>
      </c>
      <c r="L96" s="14">
        <f t="shared" si="26"/>
        <v>9.7222222222222154E-2</v>
      </c>
      <c r="M96" s="14">
        <f t="shared" si="27"/>
        <v>2</v>
      </c>
      <c r="N96" s="14">
        <f t="shared" si="28"/>
        <v>20</v>
      </c>
      <c r="O96" s="15">
        <f t="shared" si="29"/>
        <v>140</v>
      </c>
      <c r="P96" s="12"/>
      <c r="Q96" s="15">
        <f t="shared" si="31"/>
        <v>420</v>
      </c>
    </row>
    <row r="97" spans="1:18" ht="26" customHeight="1">
      <c r="A97" s="19">
        <v>45722</v>
      </c>
      <c r="B97" s="11" t="s">
        <v>57</v>
      </c>
      <c r="C97" s="11" t="s">
        <v>59</v>
      </c>
      <c r="D97" s="11" t="s">
        <v>55</v>
      </c>
      <c r="E97" s="12">
        <v>3</v>
      </c>
      <c r="F97" s="132"/>
      <c r="G97" s="12">
        <v>4</v>
      </c>
      <c r="H97" s="12">
        <v>1220</v>
      </c>
      <c r="I97" s="12">
        <v>1230</v>
      </c>
      <c r="J97" s="13">
        <f t="shared" si="24"/>
        <v>0.51388888888888884</v>
      </c>
      <c r="K97" s="13">
        <f t="shared" si="25"/>
        <v>0.52083333333333337</v>
      </c>
      <c r="L97" s="14">
        <f t="shared" si="26"/>
        <v>6.9444444444445308E-3</v>
      </c>
      <c r="M97" s="14">
        <f t="shared" si="27"/>
        <v>0</v>
      </c>
      <c r="N97" s="14">
        <f t="shared" si="28"/>
        <v>10</v>
      </c>
      <c r="O97" s="15">
        <f t="shared" si="29"/>
        <v>10</v>
      </c>
      <c r="P97" s="12"/>
      <c r="Q97" s="15">
        <f t="shared" si="31"/>
        <v>30</v>
      </c>
    </row>
    <row r="98" spans="1:18" ht="26" customHeight="1">
      <c r="A98" s="19">
        <v>45722</v>
      </c>
      <c r="B98" s="11" t="s">
        <v>57</v>
      </c>
      <c r="C98" s="11" t="s">
        <v>59</v>
      </c>
      <c r="D98" s="11" t="s">
        <v>55</v>
      </c>
      <c r="E98" s="12">
        <v>3</v>
      </c>
      <c r="F98" s="132"/>
      <c r="G98" s="12">
        <v>120</v>
      </c>
      <c r="H98" s="12">
        <v>1330</v>
      </c>
      <c r="I98" s="12">
        <v>1430</v>
      </c>
      <c r="J98" s="13">
        <f t="shared" si="24"/>
        <v>0.5625</v>
      </c>
      <c r="K98" s="13">
        <f t="shared" si="25"/>
        <v>0.60416666666666663</v>
      </c>
      <c r="L98" s="14">
        <f t="shared" si="26"/>
        <v>4.166666666666663E-2</v>
      </c>
      <c r="M98" s="14">
        <f t="shared" si="27"/>
        <v>1</v>
      </c>
      <c r="N98" s="14">
        <f t="shared" si="28"/>
        <v>0</v>
      </c>
      <c r="O98" s="15">
        <f t="shared" si="29"/>
        <v>60</v>
      </c>
      <c r="P98" s="12"/>
      <c r="Q98" s="15">
        <f t="shared" si="31"/>
        <v>180</v>
      </c>
    </row>
    <row r="99" spans="1:18" ht="26" customHeight="1">
      <c r="A99" s="19">
        <v>45722</v>
      </c>
      <c r="B99" s="11" t="s">
        <v>57</v>
      </c>
      <c r="C99" s="11" t="s">
        <v>59</v>
      </c>
      <c r="D99" s="11" t="s">
        <v>55</v>
      </c>
      <c r="E99" s="12">
        <v>3</v>
      </c>
      <c r="F99" s="132"/>
      <c r="G99" s="12">
        <v>96</v>
      </c>
      <c r="H99" s="12">
        <v>1430</v>
      </c>
      <c r="I99" s="12">
        <v>1530</v>
      </c>
      <c r="J99" s="13">
        <f t="shared" si="24"/>
        <v>0.60416666666666663</v>
      </c>
      <c r="K99" s="13">
        <f t="shared" si="25"/>
        <v>0.64583333333333337</v>
      </c>
      <c r="L99" s="14">
        <f t="shared" si="26"/>
        <v>4.1666666666666741E-2</v>
      </c>
      <c r="M99" s="14">
        <f t="shared" si="27"/>
        <v>1</v>
      </c>
      <c r="N99" s="14">
        <f t="shared" si="28"/>
        <v>0</v>
      </c>
      <c r="O99" s="15">
        <f t="shared" si="29"/>
        <v>60</v>
      </c>
      <c r="P99" s="12"/>
      <c r="Q99" s="15">
        <f t="shared" si="31"/>
        <v>180</v>
      </c>
    </row>
    <row r="100" spans="1:18" ht="26" customHeight="1">
      <c r="A100" s="19">
        <v>45722</v>
      </c>
      <c r="B100" s="11" t="s">
        <v>57</v>
      </c>
      <c r="C100" s="11" t="s">
        <v>59</v>
      </c>
      <c r="D100" s="11" t="s">
        <v>55</v>
      </c>
      <c r="E100" s="12">
        <v>3</v>
      </c>
      <c r="F100" s="132"/>
      <c r="G100" s="12">
        <v>72</v>
      </c>
      <c r="H100" s="12">
        <v>1545</v>
      </c>
      <c r="I100" s="12">
        <v>1640</v>
      </c>
      <c r="J100" s="13">
        <f t="shared" si="24"/>
        <v>0.65625</v>
      </c>
      <c r="K100" s="13">
        <f t="shared" si="25"/>
        <v>0.69444444444444442</v>
      </c>
      <c r="L100" s="14">
        <f t="shared" si="26"/>
        <v>3.819444444444442E-2</v>
      </c>
      <c r="M100" s="14">
        <f t="shared" si="27"/>
        <v>0</v>
      </c>
      <c r="N100" s="14">
        <f t="shared" si="28"/>
        <v>55</v>
      </c>
      <c r="O100" s="15">
        <f t="shared" si="29"/>
        <v>55</v>
      </c>
      <c r="P100" s="12"/>
      <c r="Q100" s="15">
        <f t="shared" si="31"/>
        <v>165</v>
      </c>
    </row>
    <row r="101" spans="1:18" ht="26" customHeight="1">
      <c r="A101" s="19">
        <v>45722</v>
      </c>
      <c r="B101" s="11" t="s">
        <v>57</v>
      </c>
      <c r="C101" s="11" t="s">
        <v>59</v>
      </c>
      <c r="D101" s="11" t="s">
        <v>55</v>
      </c>
      <c r="E101" s="12">
        <v>3</v>
      </c>
      <c r="F101" s="132"/>
      <c r="G101" s="12">
        <v>36</v>
      </c>
      <c r="H101" s="12">
        <v>1640</v>
      </c>
      <c r="I101" s="12">
        <v>1720</v>
      </c>
      <c r="J101" s="13">
        <f t="shared" si="24"/>
        <v>0.69444444444444442</v>
      </c>
      <c r="K101" s="13">
        <f t="shared" si="25"/>
        <v>0.72222222222222221</v>
      </c>
      <c r="L101" s="14">
        <f t="shared" si="26"/>
        <v>2.777777777777779E-2</v>
      </c>
      <c r="M101" s="14">
        <f t="shared" si="27"/>
        <v>0</v>
      </c>
      <c r="N101" s="14">
        <f t="shared" si="28"/>
        <v>40</v>
      </c>
      <c r="O101" s="15">
        <f t="shared" si="29"/>
        <v>40</v>
      </c>
      <c r="P101" s="12"/>
      <c r="Q101" s="15">
        <f t="shared" si="31"/>
        <v>120</v>
      </c>
    </row>
    <row r="102" spans="1:18" ht="26" customHeight="1">
      <c r="A102" s="19">
        <v>45722</v>
      </c>
      <c r="B102" s="11" t="s">
        <v>57</v>
      </c>
      <c r="C102" s="11" t="s">
        <v>59</v>
      </c>
      <c r="D102" s="11" t="s">
        <v>55</v>
      </c>
      <c r="E102" s="12">
        <v>3</v>
      </c>
      <c r="F102" s="132"/>
      <c r="G102" s="12">
        <v>36</v>
      </c>
      <c r="H102" s="12">
        <v>1720</v>
      </c>
      <c r="I102" s="12">
        <v>1755</v>
      </c>
      <c r="J102" s="13">
        <f t="shared" si="24"/>
        <v>0.72222222222222221</v>
      </c>
      <c r="K102" s="13">
        <f t="shared" si="25"/>
        <v>0.74652777777777779</v>
      </c>
      <c r="L102" s="14">
        <f t="shared" si="26"/>
        <v>2.430555555555558E-2</v>
      </c>
      <c r="M102" s="14">
        <f t="shared" si="27"/>
        <v>0</v>
      </c>
      <c r="N102" s="14">
        <f t="shared" si="28"/>
        <v>35</v>
      </c>
      <c r="O102" s="15">
        <f t="shared" si="29"/>
        <v>35</v>
      </c>
      <c r="P102" s="12"/>
      <c r="Q102" s="15">
        <f t="shared" si="31"/>
        <v>105</v>
      </c>
    </row>
    <row r="103" spans="1:18" ht="26" customHeight="1">
      <c r="A103" s="19">
        <v>45722</v>
      </c>
      <c r="B103" s="11" t="s">
        <v>57</v>
      </c>
      <c r="C103" s="11" t="s">
        <v>59</v>
      </c>
      <c r="D103" s="11" t="s">
        <v>55</v>
      </c>
      <c r="E103" s="12">
        <v>3</v>
      </c>
      <c r="F103" s="132"/>
      <c r="G103" s="12">
        <v>204</v>
      </c>
      <c r="H103" s="12">
        <v>955</v>
      </c>
      <c r="I103" s="12">
        <v>1225</v>
      </c>
      <c r="J103" s="13">
        <f t="shared" si="24"/>
        <v>0.41319444444444442</v>
      </c>
      <c r="K103" s="13">
        <f t="shared" si="25"/>
        <v>0.51736111111111116</v>
      </c>
      <c r="L103" s="14">
        <f t="shared" si="26"/>
        <v>0.10416666666666674</v>
      </c>
      <c r="M103" s="14">
        <f t="shared" si="27"/>
        <v>2</v>
      </c>
      <c r="N103" s="14">
        <f t="shared" si="28"/>
        <v>30</v>
      </c>
      <c r="O103" s="15">
        <f t="shared" si="29"/>
        <v>150</v>
      </c>
      <c r="P103" s="12"/>
      <c r="Q103" s="15">
        <f t="shared" si="31"/>
        <v>450</v>
      </c>
      <c r="R103" t="s">
        <v>67</v>
      </c>
    </row>
    <row r="104" spans="1:18" ht="26" customHeight="1">
      <c r="A104" s="19">
        <v>45722</v>
      </c>
      <c r="B104" s="11" t="s">
        <v>57</v>
      </c>
      <c r="C104" s="11" t="s">
        <v>59</v>
      </c>
      <c r="D104" s="11" t="s">
        <v>55</v>
      </c>
      <c r="E104" s="12">
        <v>3</v>
      </c>
      <c r="F104" s="132"/>
      <c r="G104" s="12">
        <v>72</v>
      </c>
      <c r="H104" s="12">
        <v>1330</v>
      </c>
      <c r="I104" s="12">
        <v>1435</v>
      </c>
      <c r="J104" s="13">
        <f t="shared" si="24"/>
        <v>0.5625</v>
      </c>
      <c r="K104" s="13">
        <f t="shared" si="25"/>
        <v>0.60763888888888884</v>
      </c>
      <c r="L104" s="14">
        <f t="shared" si="26"/>
        <v>4.513888888888884E-2</v>
      </c>
      <c r="M104" s="14">
        <f t="shared" si="27"/>
        <v>1</v>
      </c>
      <c r="N104" s="14">
        <f t="shared" si="28"/>
        <v>5</v>
      </c>
      <c r="O104" s="15">
        <f t="shared" si="29"/>
        <v>65</v>
      </c>
      <c r="P104" s="12"/>
      <c r="Q104" s="15">
        <f t="shared" si="31"/>
        <v>195</v>
      </c>
      <c r="R104" t="s">
        <v>67</v>
      </c>
    </row>
    <row r="105" spans="1:18" ht="26" customHeight="1">
      <c r="A105" s="19">
        <v>45722</v>
      </c>
      <c r="B105" s="11" t="s">
        <v>57</v>
      </c>
      <c r="C105" s="11" t="s">
        <v>59</v>
      </c>
      <c r="D105" s="11" t="s">
        <v>55</v>
      </c>
      <c r="E105" s="12">
        <v>3</v>
      </c>
      <c r="F105" s="132"/>
      <c r="G105" s="12">
        <v>60</v>
      </c>
      <c r="H105" s="12">
        <v>1440</v>
      </c>
      <c r="I105" s="12">
        <v>1525</v>
      </c>
      <c r="J105" s="13">
        <f t="shared" si="24"/>
        <v>0.61111111111111116</v>
      </c>
      <c r="K105" s="13">
        <f t="shared" si="25"/>
        <v>0.64236111111111116</v>
      </c>
      <c r="L105" s="14">
        <f t="shared" si="26"/>
        <v>3.125E-2</v>
      </c>
      <c r="M105" s="14">
        <f t="shared" si="27"/>
        <v>0</v>
      </c>
      <c r="N105" s="14">
        <f t="shared" si="28"/>
        <v>45</v>
      </c>
      <c r="O105" s="15">
        <f t="shared" si="29"/>
        <v>45</v>
      </c>
      <c r="P105" s="12"/>
      <c r="Q105" s="15">
        <f t="shared" si="31"/>
        <v>135</v>
      </c>
      <c r="R105" t="s">
        <v>67</v>
      </c>
    </row>
    <row r="106" spans="1:18" ht="26" customHeight="1">
      <c r="A106" s="19">
        <v>45722</v>
      </c>
      <c r="B106" s="11" t="s">
        <v>57</v>
      </c>
      <c r="C106" s="11" t="s">
        <v>59</v>
      </c>
      <c r="D106" s="11" t="s">
        <v>55</v>
      </c>
      <c r="E106" s="12">
        <v>3</v>
      </c>
      <c r="F106" s="132"/>
      <c r="G106" s="12">
        <v>44</v>
      </c>
      <c r="H106" s="12">
        <v>1550</v>
      </c>
      <c r="I106" s="12">
        <v>1635</v>
      </c>
      <c r="J106" s="13">
        <f t="shared" si="24"/>
        <v>0.65972222222222221</v>
      </c>
      <c r="K106" s="13">
        <f t="shared" si="25"/>
        <v>0.69097222222222221</v>
      </c>
      <c r="L106" s="14">
        <f t="shared" si="26"/>
        <v>3.125E-2</v>
      </c>
      <c r="M106" s="14">
        <f t="shared" si="27"/>
        <v>0</v>
      </c>
      <c r="N106" s="14">
        <f t="shared" si="28"/>
        <v>45</v>
      </c>
      <c r="O106" s="15">
        <f t="shared" si="29"/>
        <v>45</v>
      </c>
      <c r="P106" s="12"/>
      <c r="Q106" s="15">
        <f t="shared" si="31"/>
        <v>135</v>
      </c>
      <c r="R106" t="s">
        <v>67</v>
      </c>
    </row>
    <row r="107" spans="1:18" ht="26" customHeight="1">
      <c r="A107" s="19">
        <v>45722</v>
      </c>
      <c r="B107" s="11" t="s">
        <v>57</v>
      </c>
      <c r="C107" s="11" t="s">
        <v>59</v>
      </c>
      <c r="D107" s="11" t="s">
        <v>55</v>
      </c>
      <c r="E107" s="12">
        <v>3</v>
      </c>
      <c r="F107" s="132"/>
      <c r="G107" s="12">
        <v>36</v>
      </c>
      <c r="H107" s="12">
        <v>1640</v>
      </c>
      <c r="I107" s="12">
        <v>1720</v>
      </c>
      <c r="J107" s="13">
        <f t="shared" si="24"/>
        <v>0.69444444444444442</v>
      </c>
      <c r="K107" s="13">
        <f t="shared" si="25"/>
        <v>0.72222222222222221</v>
      </c>
      <c r="L107" s="14">
        <f t="shared" si="26"/>
        <v>2.777777777777779E-2</v>
      </c>
      <c r="M107" s="14">
        <f t="shared" si="27"/>
        <v>0</v>
      </c>
      <c r="N107" s="14">
        <f t="shared" si="28"/>
        <v>40</v>
      </c>
      <c r="O107" s="15">
        <f t="shared" si="29"/>
        <v>40</v>
      </c>
      <c r="P107" s="12"/>
      <c r="Q107" s="15">
        <f t="shared" si="31"/>
        <v>120</v>
      </c>
      <c r="R107" t="s">
        <v>67</v>
      </c>
    </row>
    <row r="108" spans="1:18" ht="26" customHeight="1">
      <c r="A108" s="19">
        <v>45722</v>
      </c>
      <c r="B108" s="11" t="s">
        <v>57</v>
      </c>
      <c r="C108" s="11" t="s">
        <v>59</v>
      </c>
      <c r="D108" s="11" t="s">
        <v>55</v>
      </c>
      <c r="E108" s="12">
        <v>3</v>
      </c>
      <c r="F108" s="132"/>
      <c r="G108" s="12">
        <v>24</v>
      </c>
      <c r="H108" s="12">
        <v>1725</v>
      </c>
      <c r="I108" s="12">
        <v>1745</v>
      </c>
      <c r="J108" s="13">
        <f t="shared" si="24"/>
        <v>0.72569444444444442</v>
      </c>
      <c r="K108" s="13">
        <f t="shared" si="25"/>
        <v>0.73958333333333337</v>
      </c>
      <c r="L108" s="14">
        <f t="shared" si="26"/>
        <v>1.3888888888888951E-2</v>
      </c>
      <c r="M108" s="14">
        <f t="shared" si="27"/>
        <v>0</v>
      </c>
      <c r="N108" s="14">
        <f t="shared" si="28"/>
        <v>20</v>
      </c>
      <c r="O108" s="15">
        <f t="shared" si="29"/>
        <v>20</v>
      </c>
      <c r="P108" s="12"/>
      <c r="Q108" s="15">
        <f t="shared" si="31"/>
        <v>60</v>
      </c>
      <c r="R108" t="s">
        <v>67</v>
      </c>
    </row>
    <row r="109" spans="1:18" ht="26" customHeight="1">
      <c r="A109" s="19">
        <v>45722</v>
      </c>
      <c r="B109" s="11" t="s">
        <v>60</v>
      </c>
      <c r="C109" s="11"/>
      <c r="D109" s="11" t="s">
        <v>55</v>
      </c>
      <c r="E109" s="12">
        <v>4</v>
      </c>
      <c r="F109" s="132"/>
      <c r="G109" s="12">
        <v>41</v>
      </c>
      <c r="H109" s="12">
        <v>945</v>
      </c>
      <c r="I109" s="12">
        <v>1110</v>
      </c>
      <c r="J109" s="13">
        <f t="shared" si="24"/>
        <v>0.40625</v>
      </c>
      <c r="K109" s="13">
        <f t="shared" si="25"/>
        <v>0.46527777777777779</v>
      </c>
      <c r="L109" s="14">
        <f t="shared" si="26"/>
        <v>5.902777777777779E-2</v>
      </c>
      <c r="M109" s="14">
        <f t="shared" si="27"/>
        <v>1</v>
      </c>
      <c r="N109" s="14">
        <f t="shared" si="28"/>
        <v>25</v>
      </c>
      <c r="O109" s="15">
        <f t="shared" si="29"/>
        <v>85</v>
      </c>
      <c r="P109" s="12"/>
      <c r="Q109" s="15">
        <f t="shared" si="31"/>
        <v>340</v>
      </c>
    </row>
    <row r="110" spans="1:18" ht="26" customHeight="1">
      <c r="A110" s="19">
        <v>45722</v>
      </c>
      <c r="B110" s="11" t="s">
        <v>60</v>
      </c>
      <c r="C110" s="11"/>
      <c r="D110" s="11" t="s">
        <v>55</v>
      </c>
      <c r="E110" s="12">
        <v>4</v>
      </c>
      <c r="F110" s="132"/>
      <c r="G110" s="12">
        <v>10</v>
      </c>
      <c r="H110" s="12">
        <v>1110</v>
      </c>
      <c r="I110" s="12">
        <v>1130</v>
      </c>
      <c r="J110" s="13">
        <f t="shared" si="24"/>
        <v>0.46527777777777779</v>
      </c>
      <c r="K110" s="13">
        <f t="shared" si="25"/>
        <v>0.47916666666666669</v>
      </c>
      <c r="L110" s="14">
        <f t="shared" si="26"/>
        <v>1.3888888888888895E-2</v>
      </c>
      <c r="M110" s="14">
        <f t="shared" si="27"/>
        <v>0</v>
      </c>
      <c r="N110" s="14">
        <f t="shared" si="28"/>
        <v>20</v>
      </c>
      <c r="O110" s="15">
        <f t="shared" si="29"/>
        <v>20</v>
      </c>
      <c r="P110" s="12"/>
      <c r="Q110" s="15">
        <f t="shared" si="31"/>
        <v>80</v>
      </c>
    </row>
    <row r="111" spans="1:18" ht="26" customHeight="1">
      <c r="A111" s="19">
        <v>45722</v>
      </c>
      <c r="B111" s="11" t="s">
        <v>60</v>
      </c>
      <c r="C111" s="11"/>
      <c r="D111" s="11" t="s">
        <v>55</v>
      </c>
      <c r="E111" s="12">
        <v>4</v>
      </c>
      <c r="F111" s="132"/>
      <c r="G111" s="12">
        <v>60</v>
      </c>
      <c r="H111" s="12">
        <v>1230</v>
      </c>
      <c r="I111" s="12">
        <v>1305</v>
      </c>
      <c r="J111" s="13">
        <f t="shared" si="24"/>
        <v>0.52083333333333337</v>
      </c>
      <c r="K111" s="13">
        <f t="shared" si="25"/>
        <v>0.54513888888888884</v>
      </c>
      <c r="L111" s="14">
        <f t="shared" si="26"/>
        <v>2.4305555555555469E-2</v>
      </c>
      <c r="M111" s="14">
        <f t="shared" si="27"/>
        <v>0</v>
      </c>
      <c r="N111" s="14">
        <f t="shared" si="28"/>
        <v>35</v>
      </c>
      <c r="O111" s="15">
        <f t="shared" si="29"/>
        <v>35</v>
      </c>
      <c r="P111" s="12"/>
      <c r="Q111" s="15">
        <f t="shared" si="31"/>
        <v>140</v>
      </c>
    </row>
    <row r="112" spans="1:18" ht="26" customHeight="1">
      <c r="A112" s="19">
        <v>45722</v>
      </c>
      <c r="B112" s="11" t="s">
        <v>60</v>
      </c>
      <c r="C112" s="11"/>
      <c r="D112" s="11" t="s">
        <v>55</v>
      </c>
      <c r="E112" s="12">
        <v>4</v>
      </c>
      <c r="F112" s="132"/>
      <c r="G112" s="12">
        <v>113</v>
      </c>
      <c r="H112" s="12">
        <v>1305</v>
      </c>
      <c r="I112" s="12">
        <v>1345</v>
      </c>
      <c r="J112" s="13">
        <f t="shared" si="24"/>
        <v>0.54513888888888884</v>
      </c>
      <c r="K112" s="13">
        <f t="shared" si="25"/>
        <v>0.57291666666666663</v>
      </c>
      <c r="L112" s="14">
        <f t="shared" si="26"/>
        <v>2.777777777777779E-2</v>
      </c>
      <c r="M112" s="14">
        <f t="shared" si="27"/>
        <v>0</v>
      </c>
      <c r="N112" s="14">
        <f t="shared" si="28"/>
        <v>40</v>
      </c>
      <c r="O112" s="15">
        <f t="shared" si="29"/>
        <v>40</v>
      </c>
      <c r="P112" s="12"/>
      <c r="Q112" s="15">
        <f t="shared" si="31"/>
        <v>160</v>
      </c>
    </row>
    <row r="113" spans="1:17" ht="26" customHeight="1">
      <c r="A113" s="19">
        <v>45722</v>
      </c>
      <c r="B113" s="11" t="s">
        <v>60</v>
      </c>
      <c r="C113" s="11"/>
      <c r="D113" s="11" t="s">
        <v>55</v>
      </c>
      <c r="E113" s="12">
        <v>4</v>
      </c>
      <c r="F113" s="132"/>
      <c r="G113" s="12">
        <v>8</v>
      </c>
      <c r="H113" s="12">
        <v>1345</v>
      </c>
      <c r="I113" s="12">
        <v>1410</v>
      </c>
      <c r="J113" s="13">
        <f t="shared" si="24"/>
        <v>0.57291666666666663</v>
      </c>
      <c r="K113" s="13">
        <f t="shared" si="25"/>
        <v>0.59027777777777779</v>
      </c>
      <c r="L113" s="14">
        <f t="shared" si="26"/>
        <v>1.736111111111116E-2</v>
      </c>
      <c r="M113" s="14">
        <f t="shared" si="27"/>
        <v>0</v>
      </c>
      <c r="N113" s="14">
        <f t="shared" si="28"/>
        <v>25</v>
      </c>
      <c r="O113" s="15">
        <f t="shared" si="29"/>
        <v>25</v>
      </c>
      <c r="P113" s="12"/>
      <c r="Q113" s="15">
        <f t="shared" si="31"/>
        <v>100</v>
      </c>
    </row>
    <row r="114" spans="1:17" ht="26" customHeight="1">
      <c r="A114" s="19">
        <v>45722</v>
      </c>
      <c r="B114" s="11" t="s">
        <v>60</v>
      </c>
      <c r="C114" s="11"/>
      <c r="D114" s="11" t="s">
        <v>55</v>
      </c>
      <c r="E114" s="12">
        <v>4</v>
      </c>
      <c r="F114" s="132"/>
      <c r="G114" s="12">
        <v>43</v>
      </c>
      <c r="H114" s="12">
        <v>1410</v>
      </c>
      <c r="I114" s="12">
        <v>1420</v>
      </c>
      <c r="J114" s="13">
        <f t="shared" si="24"/>
        <v>0.59027777777777779</v>
      </c>
      <c r="K114" s="13">
        <f t="shared" si="25"/>
        <v>0.59722222222222221</v>
      </c>
      <c r="L114" s="14">
        <f t="shared" si="26"/>
        <v>6.9444444444444198E-3</v>
      </c>
      <c r="M114" s="14">
        <f t="shared" si="27"/>
        <v>0</v>
      </c>
      <c r="N114" s="14">
        <f t="shared" si="28"/>
        <v>10</v>
      </c>
      <c r="O114" s="15">
        <f t="shared" si="29"/>
        <v>10</v>
      </c>
      <c r="P114" s="12"/>
      <c r="Q114" s="15">
        <f t="shared" si="31"/>
        <v>40</v>
      </c>
    </row>
    <row r="115" spans="1:17" ht="26" customHeight="1">
      <c r="A115" s="19">
        <v>45722</v>
      </c>
      <c r="B115" s="11" t="s">
        <v>60</v>
      </c>
      <c r="C115" s="11"/>
      <c r="D115" s="11" t="s">
        <v>55</v>
      </c>
      <c r="E115" s="12">
        <v>4</v>
      </c>
      <c r="F115" s="132"/>
      <c r="G115" s="12">
        <v>101</v>
      </c>
      <c r="H115" s="12">
        <v>1420</v>
      </c>
      <c r="I115" s="12">
        <v>1500</v>
      </c>
      <c r="J115" s="13">
        <f t="shared" si="24"/>
        <v>0.59722222222222221</v>
      </c>
      <c r="K115" s="13">
        <f t="shared" si="25"/>
        <v>0.625</v>
      </c>
      <c r="L115" s="14">
        <f t="shared" si="26"/>
        <v>2.777777777777779E-2</v>
      </c>
      <c r="M115" s="14">
        <f t="shared" si="27"/>
        <v>0</v>
      </c>
      <c r="N115" s="14">
        <f t="shared" si="28"/>
        <v>40</v>
      </c>
      <c r="O115" s="15">
        <f t="shared" si="29"/>
        <v>40</v>
      </c>
      <c r="P115" s="12"/>
      <c r="Q115" s="15">
        <f t="shared" si="31"/>
        <v>160</v>
      </c>
    </row>
    <row r="116" spans="1:17" ht="26" customHeight="1">
      <c r="A116" s="19">
        <v>45722</v>
      </c>
      <c r="B116" s="11" t="s">
        <v>60</v>
      </c>
      <c r="C116" s="11"/>
      <c r="D116" s="11" t="s">
        <v>55</v>
      </c>
      <c r="E116" s="12">
        <v>4</v>
      </c>
      <c r="F116" s="132"/>
      <c r="G116" s="12">
        <v>76</v>
      </c>
      <c r="H116" s="12">
        <v>1520</v>
      </c>
      <c r="I116" s="12">
        <v>1640</v>
      </c>
      <c r="J116" s="13">
        <f t="shared" si="24"/>
        <v>0.63888888888888884</v>
      </c>
      <c r="K116" s="13">
        <f t="shared" si="25"/>
        <v>0.69444444444444442</v>
      </c>
      <c r="L116" s="14">
        <f t="shared" si="26"/>
        <v>5.555555555555558E-2</v>
      </c>
      <c r="M116" s="14">
        <f t="shared" si="27"/>
        <v>1</v>
      </c>
      <c r="N116" s="14">
        <f t="shared" si="28"/>
        <v>20</v>
      </c>
      <c r="O116" s="15">
        <f t="shared" si="29"/>
        <v>80</v>
      </c>
      <c r="P116" s="12"/>
      <c r="Q116" s="15">
        <f t="shared" si="31"/>
        <v>320</v>
      </c>
    </row>
    <row r="117" spans="1:17" ht="26" customHeight="1">
      <c r="A117" s="19">
        <v>45722</v>
      </c>
      <c r="B117" s="11" t="s">
        <v>60</v>
      </c>
      <c r="C117" s="11"/>
      <c r="D117" s="11" t="s">
        <v>55</v>
      </c>
      <c r="E117" s="12">
        <v>4</v>
      </c>
      <c r="F117" s="132"/>
      <c r="G117" s="12">
        <v>63</v>
      </c>
      <c r="H117" s="12">
        <v>1640</v>
      </c>
      <c r="I117" s="12">
        <v>1745</v>
      </c>
      <c r="J117" s="13">
        <f t="shared" si="24"/>
        <v>0.69444444444444442</v>
      </c>
      <c r="K117" s="13">
        <f t="shared" si="25"/>
        <v>0.73958333333333337</v>
      </c>
      <c r="L117" s="14">
        <f t="shared" si="26"/>
        <v>4.5138888888888951E-2</v>
      </c>
      <c r="M117" s="14">
        <f t="shared" si="27"/>
        <v>1</v>
      </c>
      <c r="N117" s="14">
        <f t="shared" si="28"/>
        <v>5</v>
      </c>
      <c r="O117" s="15">
        <f t="shared" si="29"/>
        <v>65</v>
      </c>
      <c r="P117" s="12"/>
      <c r="Q117" s="15">
        <f t="shared" si="31"/>
        <v>260</v>
      </c>
    </row>
    <row r="118" spans="1:17" ht="26" customHeight="1">
      <c r="A118" s="19">
        <v>45722</v>
      </c>
      <c r="B118" s="11" t="s">
        <v>61</v>
      </c>
      <c r="C118" s="11"/>
      <c r="D118" s="11" t="s">
        <v>55</v>
      </c>
      <c r="E118" s="12">
        <v>5</v>
      </c>
      <c r="F118" s="132"/>
      <c r="G118" s="12">
        <v>2375</v>
      </c>
      <c r="H118" s="12">
        <v>950</v>
      </c>
      <c r="I118" s="12">
        <v>1325</v>
      </c>
      <c r="J118" s="13">
        <f t="shared" si="24"/>
        <v>0.40972222222222221</v>
      </c>
      <c r="K118" s="13">
        <f t="shared" si="25"/>
        <v>0.55902777777777779</v>
      </c>
      <c r="L118" s="14">
        <f t="shared" si="26"/>
        <v>0.14930555555555558</v>
      </c>
      <c r="M118" s="14">
        <f t="shared" si="27"/>
        <v>3</v>
      </c>
      <c r="N118" s="14">
        <f t="shared" si="28"/>
        <v>35</v>
      </c>
      <c r="O118" s="15">
        <f t="shared" si="29"/>
        <v>215</v>
      </c>
      <c r="P118" s="12"/>
      <c r="Q118" s="15">
        <f t="shared" si="31"/>
        <v>1075</v>
      </c>
    </row>
    <row r="119" spans="1:17" ht="26" customHeight="1">
      <c r="A119" s="19">
        <v>45722</v>
      </c>
      <c r="B119" s="11" t="s">
        <v>61</v>
      </c>
      <c r="C119" s="11"/>
      <c r="D119" s="11" t="s">
        <v>55</v>
      </c>
      <c r="E119" s="12">
        <v>5</v>
      </c>
      <c r="F119" s="132"/>
      <c r="G119" s="12">
        <v>1452</v>
      </c>
      <c r="H119" s="12">
        <v>1430</v>
      </c>
      <c r="I119" s="12">
        <v>1625</v>
      </c>
      <c r="J119" s="13">
        <f t="shared" si="24"/>
        <v>0.60416666666666663</v>
      </c>
      <c r="K119" s="13">
        <f t="shared" si="25"/>
        <v>0.68402777777777779</v>
      </c>
      <c r="L119" s="14">
        <f t="shared" si="26"/>
        <v>7.986111111111116E-2</v>
      </c>
      <c r="M119" s="14">
        <f t="shared" si="27"/>
        <v>1</v>
      </c>
      <c r="N119" s="14">
        <f t="shared" si="28"/>
        <v>55</v>
      </c>
      <c r="O119" s="15">
        <f t="shared" si="29"/>
        <v>115</v>
      </c>
      <c r="P119" s="12"/>
      <c r="Q119" s="15">
        <f t="shared" si="31"/>
        <v>575</v>
      </c>
    </row>
    <row r="120" spans="1:17" ht="26" customHeight="1">
      <c r="A120" s="19">
        <v>45722</v>
      </c>
      <c r="B120" s="11" t="s">
        <v>61</v>
      </c>
      <c r="C120" s="11"/>
      <c r="D120" s="11" t="s">
        <v>55</v>
      </c>
      <c r="E120" s="12">
        <v>5</v>
      </c>
      <c r="F120" s="132"/>
      <c r="G120" s="12">
        <v>892</v>
      </c>
      <c r="H120" s="12">
        <v>1650</v>
      </c>
      <c r="I120" s="12">
        <v>1750</v>
      </c>
      <c r="J120" s="13">
        <f t="shared" si="24"/>
        <v>0.70138888888888884</v>
      </c>
      <c r="K120" s="13">
        <f t="shared" si="25"/>
        <v>0.74305555555555558</v>
      </c>
      <c r="L120" s="14">
        <f t="shared" si="26"/>
        <v>4.1666666666666741E-2</v>
      </c>
      <c r="M120" s="14">
        <f t="shared" si="27"/>
        <v>1</v>
      </c>
      <c r="N120" s="14">
        <f t="shared" si="28"/>
        <v>0</v>
      </c>
      <c r="O120" s="15">
        <f t="shared" si="29"/>
        <v>60</v>
      </c>
      <c r="P120" s="12"/>
      <c r="Q120" s="15">
        <f t="shared" si="31"/>
        <v>300</v>
      </c>
    </row>
    <row r="121" spans="1:17" ht="26" customHeight="1">
      <c r="A121" s="19">
        <v>45722</v>
      </c>
      <c r="B121" s="11" t="s">
        <v>62</v>
      </c>
      <c r="C121" s="11"/>
      <c r="D121" s="11" t="s">
        <v>55</v>
      </c>
      <c r="E121" s="12">
        <v>6</v>
      </c>
      <c r="F121" s="132"/>
      <c r="G121" s="12">
        <v>227</v>
      </c>
      <c r="H121" s="12">
        <v>942</v>
      </c>
      <c r="I121" s="12">
        <v>1127</v>
      </c>
      <c r="J121" s="13">
        <f t="shared" si="24"/>
        <v>0.40416666666666667</v>
      </c>
      <c r="K121" s="13">
        <f t="shared" si="25"/>
        <v>0.47708333333333336</v>
      </c>
      <c r="L121" s="14">
        <f t="shared" si="26"/>
        <v>7.2916666666666685E-2</v>
      </c>
      <c r="M121" s="14">
        <f t="shared" si="27"/>
        <v>1</v>
      </c>
      <c r="N121" s="14">
        <f t="shared" si="28"/>
        <v>45</v>
      </c>
      <c r="O121" s="15">
        <f t="shared" si="29"/>
        <v>105</v>
      </c>
      <c r="P121" s="12"/>
      <c r="Q121" s="15">
        <f t="shared" si="31"/>
        <v>630</v>
      </c>
    </row>
    <row r="122" spans="1:17" ht="26" customHeight="1">
      <c r="A122" s="19">
        <v>45722</v>
      </c>
      <c r="B122" s="11" t="s">
        <v>62</v>
      </c>
      <c r="C122" s="11"/>
      <c r="D122" s="11" t="s">
        <v>55</v>
      </c>
      <c r="E122" s="12">
        <v>6</v>
      </c>
      <c r="F122" s="132"/>
      <c r="G122" s="12">
        <v>270</v>
      </c>
      <c r="H122" s="12">
        <v>1230</v>
      </c>
      <c r="I122" s="12">
        <v>1458</v>
      </c>
      <c r="J122" s="13">
        <f t="shared" si="24"/>
        <v>0.52083333333333337</v>
      </c>
      <c r="K122" s="13">
        <f t="shared" si="25"/>
        <v>0.62361111111111112</v>
      </c>
      <c r="L122" s="14">
        <f t="shared" si="26"/>
        <v>0.10277777777777775</v>
      </c>
      <c r="M122" s="14">
        <f t="shared" si="27"/>
        <v>2</v>
      </c>
      <c r="N122" s="14">
        <f t="shared" si="28"/>
        <v>28</v>
      </c>
      <c r="O122" s="15">
        <f t="shared" si="29"/>
        <v>148</v>
      </c>
      <c r="P122" s="12"/>
      <c r="Q122" s="15">
        <f t="shared" si="31"/>
        <v>888</v>
      </c>
    </row>
    <row r="123" spans="1:17" ht="26" customHeight="1">
      <c r="A123" s="19">
        <v>45722</v>
      </c>
      <c r="B123" s="11" t="s">
        <v>62</v>
      </c>
      <c r="C123" s="11"/>
      <c r="D123" s="11" t="s">
        <v>55</v>
      </c>
      <c r="E123" s="12">
        <v>6</v>
      </c>
      <c r="F123" s="132"/>
      <c r="G123" s="12">
        <v>154</v>
      </c>
      <c r="H123" s="12">
        <v>1520</v>
      </c>
      <c r="I123" s="12">
        <v>1640</v>
      </c>
      <c r="J123" s="13">
        <f t="shared" si="24"/>
        <v>0.63888888888888884</v>
      </c>
      <c r="K123" s="13">
        <f t="shared" si="25"/>
        <v>0.69444444444444442</v>
      </c>
      <c r="L123" s="14">
        <f t="shared" si="26"/>
        <v>5.555555555555558E-2</v>
      </c>
      <c r="M123" s="14">
        <f t="shared" si="27"/>
        <v>1</v>
      </c>
      <c r="N123" s="14">
        <f t="shared" si="28"/>
        <v>20</v>
      </c>
      <c r="O123" s="15">
        <f t="shared" si="29"/>
        <v>80</v>
      </c>
      <c r="P123" s="12"/>
      <c r="Q123" s="15">
        <f t="shared" si="31"/>
        <v>480</v>
      </c>
    </row>
    <row r="124" spans="1:17" ht="26" customHeight="1">
      <c r="A124" s="19">
        <v>45722</v>
      </c>
      <c r="B124" s="11" t="s">
        <v>62</v>
      </c>
      <c r="C124" s="11"/>
      <c r="D124" s="11" t="s">
        <v>55</v>
      </c>
      <c r="E124" s="12">
        <v>6</v>
      </c>
      <c r="F124" s="132"/>
      <c r="G124" s="12">
        <v>183</v>
      </c>
      <c r="H124" s="12">
        <v>1640</v>
      </c>
      <c r="I124" s="12">
        <v>1745</v>
      </c>
      <c r="J124" s="13">
        <f t="shared" si="24"/>
        <v>0.69444444444444442</v>
      </c>
      <c r="K124" s="13">
        <f t="shared" si="25"/>
        <v>0.73958333333333337</v>
      </c>
      <c r="L124" s="14">
        <f t="shared" si="26"/>
        <v>4.5138888888888951E-2</v>
      </c>
      <c r="M124" s="14">
        <f t="shared" si="27"/>
        <v>1</v>
      </c>
      <c r="N124" s="14">
        <f t="shared" si="28"/>
        <v>5</v>
      </c>
      <c r="O124" s="15">
        <f t="shared" si="29"/>
        <v>65</v>
      </c>
      <c r="P124" s="12"/>
      <c r="Q124" s="15">
        <f t="shared" si="31"/>
        <v>390</v>
      </c>
    </row>
    <row r="125" spans="1:17" ht="26" customHeight="1">
      <c r="A125" s="19">
        <v>45722</v>
      </c>
      <c r="B125" s="11" t="s">
        <v>53</v>
      </c>
      <c r="C125" s="11"/>
      <c r="D125" s="11" t="s">
        <v>55</v>
      </c>
      <c r="E125" s="12">
        <v>7</v>
      </c>
      <c r="F125" s="132"/>
      <c r="G125" s="12">
        <v>206</v>
      </c>
      <c r="H125" s="12">
        <v>945</v>
      </c>
      <c r="I125" s="12">
        <v>1035</v>
      </c>
      <c r="J125" s="13">
        <f t="shared" si="24"/>
        <v>0.40625</v>
      </c>
      <c r="K125" s="13">
        <f t="shared" si="25"/>
        <v>0.44097222222222221</v>
      </c>
      <c r="L125" s="14">
        <f t="shared" si="26"/>
        <v>3.472222222222221E-2</v>
      </c>
      <c r="M125" s="14">
        <f t="shared" si="27"/>
        <v>0</v>
      </c>
      <c r="N125" s="14">
        <f t="shared" si="28"/>
        <v>50</v>
      </c>
      <c r="O125" s="15">
        <f t="shared" si="29"/>
        <v>50</v>
      </c>
      <c r="P125" s="12"/>
      <c r="Q125" s="15">
        <f t="shared" si="31"/>
        <v>350</v>
      </c>
    </row>
    <row r="126" spans="1:17" ht="26" customHeight="1">
      <c r="A126" s="19">
        <v>45722</v>
      </c>
      <c r="B126" s="11" t="s">
        <v>53</v>
      </c>
      <c r="C126" s="11"/>
      <c r="D126" s="11" t="s">
        <v>55</v>
      </c>
      <c r="E126" s="12">
        <v>7</v>
      </c>
      <c r="F126" s="132"/>
      <c r="G126" s="12">
        <v>480</v>
      </c>
      <c r="H126" s="12">
        <v>1035</v>
      </c>
      <c r="I126" s="12">
        <v>1225</v>
      </c>
      <c r="J126" s="13">
        <f t="shared" si="24"/>
        <v>0.44097222222222221</v>
      </c>
      <c r="K126" s="13">
        <f t="shared" si="25"/>
        <v>0.51736111111111116</v>
      </c>
      <c r="L126" s="14">
        <f t="shared" si="26"/>
        <v>7.6388888888888951E-2</v>
      </c>
      <c r="M126" s="14">
        <f t="shared" si="27"/>
        <v>1</v>
      </c>
      <c r="N126" s="14">
        <f t="shared" si="28"/>
        <v>50</v>
      </c>
      <c r="O126" s="15">
        <f t="shared" si="29"/>
        <v>110</v>
      </c>
      <c r="P126" s="12"/>
      <c r="Q126" s="15">
        <f t="shared" si="31"/>
        <v>770</v>
      </c>
    </row>
    <row r="127" spans="1:17" ht="26" customHeight="1">
      <c r="A127" s="19">
        <v>45722</v>
      </c>
      <c r="B127" s="11" t="s">
        <v>53</v>
      </c>
      <c r="C127" s="11"/>
      <c r="D127" s="11" t="s">
        <v>55</v>
      </c>
      <c r="E127" s="12">
        <v>7</v>
      </c>
      <c r="F127" s="132"/>
      <c r="G127" s="12">
        <v>459</v>
      </c>
      <c r="H127" s="12">
        <v>1332</v>
      </c>
      <c r="I127" s="12">
        <v>1527</v>
      </c>
      <c r="J127" s="13">
        <f t="shared" si="24"/>
        <v>0.56388888888888888</v>
      </c>
      <c r="K127" s="13">
        <f t="shared" si="25"/>
        <v>0.64375000000000004</v>
      </c>
      <c r="L127" s="14">
        <f t="shared" si="26"/>
        <v>7.986111111111116E-2</v>
      </c>
      <c r="M127" s="14">
        <f t="shared" si="27"/>
        <v>1</v>
      </c>
      <c r="N127" s="14">
        <f t="shared" si="28"/>
        <v>55</v>
      </c>
      <c r="O127" s="15">
        <f t="shared" si="29"/>
        <v>115</v>
      </c>
      <c r="P127" s="12"/>
      <c r="Q127" s="15">
        <f t="shared" si="31"/>
        <v>805</v>
      </c>
    </row>
    <row r="128" spans="1:17" ht="26" customHeight="1">
      <c r="A128" s="19">
        <v>45722</v>
      </c>
      <c r="B128" s="11" t="s">
        <v>53</v>
      </c>
      <c r="C128" s="11"/>
      <c r="D128" s="11" t="s">
        <v>55</v>
      </c>
      <c r="E128" s="12">
        <v>7</v>
      </c>
      <c r="F128" s="132"/>
      <c r="G128" s="12">
        <v>480</v>
      </c>
      <c r="H128" s="12">
        <v>1552</v>
      </c>
      <c r="I128" s="12">
        <v>1750</v>
      </c>
      <c r="J128" s="13">
        <f t="shared" si="24"/>
        <v>0.66111111111111109</v>
      </c>
      <c r="K128" s="13">
        <f t="shared" si="25"/>
        <v>0.74305555555555558</v>
      </c>
      <c r="L128" s="14">
        <f t="shared" si="26"/>
        <v>8.1944444444444486E-2</v>
      </c>
      <c r="M128" s="14">
        <f t="shared" si="27"/>
        <v>1</v>
      </c>
      <c r="N128" s="14">
        <f t="shared" si="28"/>
        <v>58</v>
      </c>
      <c r="O128" s="15">
        <f t="shared" si="29"/>
        <v>118</v>
      </c>
      <c r="P128" s="12"/>
      <c r="Q128" s="15">
        <f t="shared" si="31"/>
        <v>826</v>
      </c>
    </row>
    <row r="129" spans="1:17" ht="26" customHeight="1">
      <c r="A129" s="19">
        <v>45722</v>
      </c>
      <c r="B129" s="11" t="s">
        <v>53</v>
      </c>
      <c r="C129" s="11"/>
      <c r="D129" s="11" t="s">
        <v>54</v>
      </c>
      <c r="E129" s="12">
        <v>7</v>
      </c>
      <c r="F129" s="132"/>
      <c r="G129" s="12">
        <v>944</v>
      </c>
      <c r="H129" s="12">
        <v>2200</v>
      </c>
      <c r="I129" s="12">
        <v>2535</v>
      </c>
      <c r="J129" s="13">
        <f t="shared" si="24"/>
        <v>0.91666666666666663</v>
      </c>
      <c r="K129" s="13">
        <f t="shared" si="25"/>
        <v>1.0659722222222223</v>
      </c>
      <c r="L129" s="14">
        <f t="shared" si="26"/>
        <v>0.14930555555555569</v>
      </c>
      <c r="M129" s="14">
        <f t="shared" ref="M129:M184" si="32">HOUR(L129)</f>
        <v>3</v>
      </c>
      <c r="N129" s="14">
        <f t="shared" si="28"/>
        <v>35</v>
      </c>
      <c r="O129" s="15">
        <f t="shared" si="29"/>
        <v>215</v>
      </c>
      <c r="P129" s="12">
        <v>60</v>
      </c>
      <c r="Q129" s="15">
        <f t="shared" si="31"/>
        <v>1085</v>
      </c>
    </row>
    <row r="130" spans="1:17" ht="26" customHeight="1">
      <c r="A130" s="19">
        <v>45722</v>
      </c>
      <c r="B130" s="11" t="s">
        <v>53</v>
      </c>
      <c r="C130" s="11"/>
      <c r="D130" s="11" t="s">
        <v>54</v>
      </c>
      <c r="E130" s="12">
        <v>7</v>
      </c>
      <c r="F130" s="132"/>
      <c r="G130" s="12">
        <v>960</v>
      </c>
      <c r="H130" s="12">
        <v>135</v>
      </c>
      <c r="I130" s="12">
        <v>530</v>
      </c>
      <c r="J130" s="13">
        <f t="shared" ref="J130:J185" si="33">IF(ISERROR(VALUE(IF(LEN(H130)=3,(LEFT(H130,1)&amp;":"&amp;RIGHT(H130,2)),(LEFT(H130,2)&amp;":"&amp;RIGHT(H130,2))))),"",VALUE(IF(LEN(H130)=3,(LEFT(H130,1)&amp;":"&amp;RIGHT(H130,2)),(LEFT(H130,2)&amp;":"&amp;RIGHT(H130,2)))))</f>
        <v>6.5972222222222224E-2</v>
      </c>
      <c r="K130" s="13">
        <f t="shared" ref="K130:K185" si="34">IF(ISERROR(VALUE(IF(LEN(I130)=3,(LEFT(I130,1)&amp;":"&amp;RIGHT(I130,2)),(LEFT(I130,2)&amp;":"&amp;RIGHT(I130,2))))),"",VALUE(IF(LEN(I130)=3,(LEFT(I130,1)&amp;":"&amp;RIGHT(I130,2)),(LEFT(I130,2)&amp;":"&amp;RIGHT(I130,2)))))</f>
        <v>0.22916666666666666</v>
      </c>
      <c r="L130" s="14">
        <f t="shared" ref="L130:L185" si="35">K130-J130</f>
        <v>0.16319444444444442</v>
      </c>
      <c r="M130" s="14">
        <f t="shared" si="32"/>
        <v>3</v>
      </c>
      <c r="N130" s="14">
        <f t="shared" ref="N130:N185" si="36">MINUTE(L130)</f>
        <v>55</v>
      </c>
      <c r="O130" s="15">
        <f t="shared" ref="O130:O185" si="37">IF(AND(ISNUMBER(H130),ISNUMBER(I130)),IF(M130*60+N130,M130*60+N130,"　"),0)</f>
        <v>235</v>
      </c>
      <c r="P130" s="12">
        <v>20</v>
      </c>
      <c r="Q130" s="15">
        <f t="shared" si="31"/>
        <v>1505</v>
      </c>
    </row>
    <row r="131" spans="1:17" ht="26" customHeight="1">
      <c r="A131" s="19">
        <v>45722</v>
      </c>
      <c r="B131" s="11" t="s">
        <v>63</v>
      </c>
      <c r="C131" s="11"/>
      <c r="D131" s="11" t="s">
        <v>54</v>
      </c>
      <c r="E131" s="12">
        <v>7</v>
      </c>
      <c r="F131" s="132"/>
      <c r="G131" s="12">
        <v>589</v>
      </c>
      <c r="H131" s="12">
        <v>2200</v>
      </c>
      <c r="I131" s="12">
        <v>2345</v>
      </c>
      <c r="J131" s="13">
        <f t="shared" si="33"/>
        <v>0.91666666666666663</v>
      </c>
      <c r="K131" s="13">
        <f t="shared" si="34"/>
        <v>0.98958333333333337</v>
      </c>
      <c r="L131" s="14">
        <f t="shared" si="35"/>
        <v>7.2916666666666741E-2</v>
      </c>
      <c r="M131" s="14">
        <f t="shared" si="32"/>
        <v>1</v>
      </c>
      <c r="N131" s="14">
        <f t="shared" si="36"/>
        <v>45</v>
      </c>
      <c r="O131" s="15">
        <f t="shared" si="37"/>
        <v>105</v>
      </c>
      <c r="P131" s="12"/>
      <c r="Q131" s="15">
        <f t="shared" si="31"/>
        <v>735</v>
      </c>
    </row>
    <row r="132" spans="1:17" ht="26" customHeight="1">
      <c r="A132" s="19">
        <v>45722</v>
      </c>
      <c r="B132" s="11" t="s">
        <v>53</v>
      </c>
      <c r="C132" s="11"/>
      <c r="D132" s="11" t="s">
        <v>54</v>
      </c>
      <c r="E132" s="12">
        <v>7</v>
      </c>
      <c r="F132" s="132"/>
      <c r="G132" s="12">
        <v>960</v>
      </c>
      <c r="H132" s="12">
        <v>2430</v>
      </c>
      <c r="I132" s="12">
        <v>2930</v>
      </c>
      <c r="J132" s="13">
        <f t="shared" si="33"/>
        <v>1.0208333333333333</v>
      </c>
      <c r="K132" s="13">
        <f t="shared" si="34"/>
        <v>1.2291666666666667</v>
      </c>
      <c r="L132" s="14">
        <f t="shared" si="35"/>
        <v>0.20833333333333348</v>
      </c>
      <c r="M132" s="14">
        <f t="shared" si="32"/>
        <v>5</v>
      </c>
      <c r="N132" s="14">
        <f t="shared" si="36"/>
        <v>0</v>
      </c>
      <c r="O132" s="15">
        <f t="shared" si="37"/>
        <v>300</v>
      </c>
      <c r="P132" s="12">
        <v>20</v>
      </c>
      <c r="Q132" s="15">
        <f t="shared" si="31"/>
        <v>1960</v>
      </c>
    </row>
    <row r="133" spans="1:17" ht="26" customHeight="1">
      <c r="A133" s="19">
        <v>45723</v>
      </c>
      <c r="B133" s="11" t="s">
        <v>57</v>
      </c>
      <c r="C133" s="11" t="s">
        <v>58</v>
      </c>
      <c r="D133" s="11" t="s">
        <v>55</v>
      </c>
      <c r="E133" s="12">
        <v>3</v>
      </c>
      <c r="F133" s="132"/>
      <c r="G133" s="12">
        <v>11</v>
      </c>
      <c r="H133" s="12">
        <v>1000</v>
      </c>
      <c r="I133" s="12">
        <v>1010</v>
      </c>
      <c r="J133" s="13">
        <f t="shared" si="33"/>
        <v>0.41666666666666669</v>
      </c>
      <c r="K133" s="13">
        <f t="shared" si="34"/>
        <v>0.4236111111111111</v>
      </c>
      <c r="L133" s="14">
        <f t="shared" si="35"/>
        <v>6.9444444444444198E-3</v>
      </c>
      <c r="M133" s="14">
        <f t="shared" si="32"/>
        <v>0</v>
      </c>
      <c r="N133" s="14">
        <f t="shared" si="36"/>
        <v>10</v>
      </c>
      <c r="O133" s="15">
        <f t="shared" si="37"/>
        <v>10</v>
      </c>
      <c r="P133" s="12"/>
      <c r="Q133" s="15">
        <f t="shared" si="31"/>
        <v>30</v>
      </c>
    </row>
    <row r="134" spans="1:17" ht="26" customHeight="1">
      <c r="A134" s="19">
        <v>45723</v>
      </c>
      <c r="B134" s="11" t="s">
        <v>57</v>
      </c>
      <c r="C134" s="11" t="s">
        <v>58</v>
      </c>
      <c r="D134" s="11" t="s">
        <v>55</v>
      </c>
      <c r="E134" s="12">
        <v>3</v>
      </c>
      <c r="F134" s="132"/>
      <c r="G134" s="12">
        <v>30</v>
      </c>
      <c r="H134" s="12">
        <v>1015</v>
      </c>
      <c r="I134" s="12">
        <v>1025</v>
      </c>
      <c r="J134" s="13">
        <f t="shared" si="33"/>
        <v>0.42708333333333331</v>
      </c>
      <c r="K134" s="13">
        <f t="shared" si="34"/>
        <v>0.43402777777777779</v>
      </c>
      <c r="L134" s="14">
        <f t="shared" si="35"/>
        <v>6.9444444444444753E-3</v>
      </c>
      <c r="M134" s="14">
        <f t="shared" si="32"/>
        <v>0</v>
      </c>
      <c r="N134" s="14">
        <f t="shared" si="36"/>
        <v>10</v>
      </c>
      <c r="O134" s="15">
        <f t="shared" si="37"/>
        <v>10</v>
      </c>
      <c r="P134" s="12"/>
      <c r="Q134" s="15">
        <f t="shared" si="31"/>
        <v>30</v>
      </c>
    </row>
    <row r="135" spans="1:17" ht="26" customHeight="1">
      <c r="A135" s="19">
        <v>45723</v>
      </c>
      <c r="B135" s="11" t="s">
        <v>57</v>
      </c>
      <c r="C135" s="11" t="s">
        <v>58</v>
      </c>
      <c r="D135" s="11" t="s">
        <v>55</v>
      </c>
      <c r="E135" s="12">
        <v>3</v>
      </c>
      <c r="F135" s="132"/>
      <c r="G135" s="12">
        <v>108</v>
      </c>
      <c r="H135" s="12">
        <v>1050</v>
      </c>
      <c r="I135" s="12">
        <v>1225</v>
      </c>
      <c r="J135" s="13">
        <f t="shared" si="33"/>
        <v>0.4513888888888889</v>
      </c>
      <c r="K135" s="13">
        <f t="shared" si="34"/>
        <v>0.51736111111111116</v>
      </c>
      <c r="L135" s="14">
        <f t="shared" si="35"/>
        <v>6.5972222222222265E-2</v>
      </c>
      <c r="M135" s="14">
        <f t="shared" si="32"/>
        <v>1</v>
      </c>
      <c r="N135" s="14">
        <f t="shared" si="36"/>
        <v>35</v>
      </c>
      <c r="O135" s="15">
        <f t="shared" si="37"/>
        <v>95</v>
      </c>
      <c r="P135" s="12"/>
      <c r="Q135" s="15">
        <f t="shared" si="31"/>
        <v>285</v>
      </c>
    </row>
    <row r="136" spans="1:17" ht="26" customHeight="1">
      <c r="A136" s="19">
        <v>45723</v>
      </c>
      <c r="B136" s="11" t="s">
        <v>57</v>
      </c>
      <c r="C136" s="11" t="s">
        <v>58</v>
      </c>
      <c r="D136" s="11" t="s">
        <v>55</v>
      </c>
      <c r="E136" s="12">
        <v>3</v>
      </c>
      <c r="F136" s="132"/>
      <c r="G136" s="12">
        <v>12</v>
      </c>
      <c r="H136" s="12">
        <v>1335</v>
      </c>
      <c r="I136" s="12">
        <v>1340</v>
      </c>
      <c r="J136" s="13">
        <f t="shared" si="33"/>
        <v>0.56597222222222221</v>
      </c>
      <c r="K136" s="13">
        <f t="shared" si="34"/>
        <v>0.56944444444444442</v>
      </c>
      <c r="L136" s="14">
        <f t="shared" si="35"/>
        <v>3.4722222222222099E-3</v>
      </c>
      <c r="M136" s="14">
        <f t="shared" si="32"/>
        <v>0</v>
      </c>
      <c r="N136" s="14">
        <f t="shared" si="36"/>
        <v>5</v>
      </c>
      <c r="O136" s="15">
        <f t="shared" si="37"/>
        <v>5</v>
      </c>
      <c r="P136" s="12"/>
      <c r="Q136" s="15">
        <f t="shared" si="31"/>
        <v>15</v>
      </c>
    </row>
    <row r="137" spans="1:17" ht="26" customHeight="1">
      <c r="A137" s="19">
        <v>45723</v>
      </c>
      <c r="B137" s="11" t="s">
        <v>57</v>
      </c>
      <c r="C137" s="11" t="s">
        <v>58</v>
      </c>
      <c r="D137" s="11" t="s">
        <v>55</v>
      </c>
      <c r="E137" s="12">
        <v>3</v>
      </c>
      <c r="F137" s="132"/>
      <c r="G137" s="12">
        <v>120</v>
      </c>
      <c r="H137" s="12">
        <v>1345</v>
      </c>
      <c r="I137" s="12">
        <v>1525</v>
      </c>
      <c r="J137" s="13">
        <f t="shared" si="33"/>
        <v>0.57291666666666663</v>
      </c>
      <c r="K137" s="13">
        <f t="shared" si="34"/>
        <v>0.64236111111111116</v>
      </c>
      <c r="L137" s="14">
        <f t="shared" si="35"/>
        <v>6.9444444444444531E-2</v>
      </c>
      <c r="M137" s="14">
        <f t="shared" si="32"/>
        <v>1</v>
      </c>
      <c r="N137" s="14">
        <f t="shared" si="36"/>
        <v>40</v>
      </c>
      <c r="O137" s="15">
        <f t="shared" si="37"/>
        <v>100</v>
      </c>
      <c r="P137" s="12"/>
      <c r="Q137" s="15">
        <f t="shared" si="31"/>
        <v>300</v>
      </c>
    </row>
    <row r="138" spans="1:17" ht="26" customHeight="1">
      <c r="A138" s="19">
        <v>45723</v>
      </c>
      <c r="B138" s="11" t="s">
        <v>57</v>
      </c>
      <c r="C138" s="11" t="s">
        <v>58</v>
      </c>
      <c r="D138" s="11" t="s">
        <v>55</v>
      </c>
      <c r="E138" s="12">
        <v>3</v>
      </c>
      <c r="F138" s="132"/>
      <c r="G138" s="12">
        <v>132</v>
      </c>
      <c r="H138" s="12">
        <v>1550</v>
      </c>
      <c r="I138" s="12">
        <v>1750</v>
      </c>
      <c r="J138" s="13">
        <f t="shared" si="33"/>
        <v>0.65972222222222221</v>
      </c>
      <c r="K138" s="13">
        <f t="shared" si="34"/>
        <v>0.74305555555555558</v>
      </c>
      <c r="L138" s="14">
        <f t="shared" si="35"/>
        <v>8.333333333333337E-2</v>
      </c>
      <c r="M138" s="14">
        <f t="shared" si="32"/>
        <v>2</v>
      </c>
      <c r="N138" s="14">
        <f t="shared" si="36"/>
        <v>0</v>
      </c>
      <c r="O138" s="15">
        <f t="shared" si="37"/>
        <v>120</v>
      </c>
      <c r="P138" s="12"/>
      <c r="Q138" s="15">
        <f t="shared" si="31"/>
        <v>360</v>
      </c>
    </row>
    <row r="139" spans="1:17" ht="26" customHeight="1">
      <c r="A139" s="19">
        <v>45723</v>
      </c>
      <c r="B139" s="11" t="s">
        <v>57</v>
      </c>
      <c r="C139" s="11" t="s">
        <v>58</v>
      </c>
      <c r="D139" s="11" t="s">
        <v>55</v>
      </c>
      <c r="E139" s="12">
        <v>3</v>
      </c>
      <c r="F139" s="132"/>
      <c r="G139" s="12">
        <v>17</v>
      </c>
      <c r="H139" s="12">
        <v>950</v>
      </c>
      <c r="I139" s="12">
        <v>1025</v>
      </c>
      <c r="J139" s="13">
        <f t="shared" si="33"/>
        <v>0.40972222222222221</v>
      </c>
      <c r="K139" s="13">
        <f t="shared" si="34"/>
        <v>0.43402777777777779</v>
      </c>
      <c r="L139" s="14">
        <f t="shared" si="35"/>
        <v>2.430555555555558E-2</v>
      </c>
      <c r="M139" s="14">
        <f t="shared" si="32"/>
        <v>0</v>
      </c>
      <c r="N139" s="14">
        <f t="shared" si="36"/>
        <v>35</v>
      </c>
      <c r="O139" s="15">
        <f t="shared" si="37"/>
        <v>35</v>
      </c>
      <c r="P139" s="12"/>
      <c r="Q139" s="15">
        <f t="shared" si="31"/>
        <v>105</v>
      </c>
    </row>
    <row r="140" spans="1:17" ht="26" customHeight="1">
      <c r="A140" s="19">
        <v>45723</v>
      </c>
      <c r="B140" s="11" t="s">
        <v>57</v>
      </c>
      <c r="C140" s="11" t="s">
        <v>58</v>
      </c>
      <c r="D140" s="11" t="s">
        <v>55</v>
      </c>
      <c r="E140" s="12">
        <v>3</v>
      </c>
      <c r="F140" s="132"/>
      <c r="G140" s="12">
        <v>24</v>
      </c>
      <c r="H140" s="12">
        <v>1025</v>
      </c>
      <c r="I140" s="12">
        <v>1035</v>
      </c>
      <c r="J140" s="13">
        <f t="shared" si="33"/>
        <v>0.43402777777777779</v>
      </c>
      <c r="K140" s="13">
        <f t="shared" si="34"/>
        <v>0.44097222222222221</v>
      </c>
      <c r="L140" s="14">
        <f t="shared" si="35"/>
        <v>6.9444444444444198E-3</v>
      </c>
      <c r="M140" s="14">
        <f t="shared" si="32"/>
        <v>0</v>
      </c>
      <c r="N140" s="14">
        <f t="shared" si="36"/>
        <v>10</v>
      </c>
      <c r="O140" s="15">
        <f t="shared" si="37"/>
        <v>10</v>
      </c>
      <c r="P140" s="12"/>
      <c r="Q140" s="15">
        <f t="shared" si="31"/>
        <v>30</v>
      </c>
    </row>
    <row r="141" spans="1:17" ht="26" customHeight="1">
      <c r="A141" s="19">
        <v>45723</v>
      </c>
      <c r="B141" s="11" t="s">
        <v>57</v>
      </c>
      <c r="C141" s="11" t="s">
        <v>58</v>
      </c>
      <c r="D141" s="11" t="s">
        <v>55</v>
      </c>
      <c r="E141" s="12">
        <v>3</v>
      </c>
      <c r="F141" s="132"/>
      <c r="G141" s="12">
        <v>108</v>
      </c>
      <c r="H141" s="12">
        <v>1035</v>
      </c>
      <c r="I141" s="12">
        <v>1225</v>
      </c>
      <c r="J141" s="13">
        <f t="shared" si="33"/>
        <v>0.44097222222222221</v>
      </c>
      <c r="K141" s="13">
        <f t="shared" si="34"/>
        <v>0.51736111111111116</v>
      </c>
      <c r="L141" s="14">
        <f t="shared" si="35"/>
        <v>7.6388888888888951E-2</v>
      </c>
      <c r="M141" s="14">
        <f t="shared" si="32"/>
        <v>1</v>
      </c>
      <c r="N141" s="14">
        <f t="shared" si="36"/>
        <v>50</v>
      </c>
      <c r="O141" s="15">
        <f t="shared" si="37"/>
        <v>110</v>
      </c>
      <c r="P141" s="12"/>
      <c r="Q141" s="15">
        <f t="shared" si="31"/>
        <v>330</v>
      </c>
    </row>
    <row r="142" spans="1:17" ht="26" customHeight="1">
      <c r="A142" s="19">
        <v>45723</v>
      </c>
      <c r="B142" s="11" t="s">
        <v>57</v>
      </c>
      <c r="C142" s="11" t="s">
        <v>58</v>
      </c>
      <c r="D142" s="11" t="s">
        <v>55</v>
      </c>
      <c r="E142" s="12">
        <v>3</v>
      </c>
      <c r="F142" s="132"/>
      <c r="G142" s="12">
        <v>108</v>
      </c>
      <c r="H142" s="12">
        <v>1335</v>
      </c>
      <c r="I142" s="12">
        <v>1525</v>
      </c>
      <c r="J142" s="13">
        <f t="shared" si="33"/>
        <v>0.56597222222222221</v>
      </c>
      <c r="K142" s="13">
        <f t="shared" si="34"/>
        <v>0.64236111111111116</v>
      </c>
      <c r="L142" s="14">
        <f t="shared" si="35"/>
        <v>7.6388888888888951E-2</v>
      </c>
      <c r="M142" s="14">
        <f t="shared" si="32"/>
        <v>1</v>
      </c>
      <c r="N142" s="14">
        <f t="shared" si="36"/>
        <v>50</v>
      </c>
      <c r="O142" s="15">
        <f t="shared" si="37"/>
        <v>110</v>
      </c>
      <c r="P142" s="12"/>
      <c r="Q142" s="15">
        <f t="shared" si="31"/>
        <v>330</v>
      </c>
    </row>
    <row r="143" spans="1:17" ht="26" customHeight="1">
      <c r="A143" s="19">
        <v>45723</v>
      </c>
      <c r="B143" s="11" t="s">
        <v>57</v>
      </c>
      <c r="C143" s="11" t="s">
        <v>58</v>
      </c>
      <c r="D143" s="11" t="s">
        <v>55</v>
      </c>
      <c r="E143" s="12">
        <v>3</v>
      </c>
      <c r="F143" s="132"/>
      <c r="G143" s="12">
        <v>60</v>
      </c>
      <c r="H143" s="12">
        <v>1550</v>
      </c>
      <c r="I143" s="12">
        <v>1735</v>
      </c>
      <c r="J143" s="13">
        <f t="shared" si="33"/>
        <v>0.65972222222222221</v>
      </c>
      <c r="K143" s="13">
        <f t="shared" si="34"/>
        <v>0.73263888888888884</v>
      </c>
      <c r="L143" s="14">
        <f t="shared" si="35"/>
        <v>7.291666666666663E-2</v>
      </c>
      <c r="M143" s="14">
        <f t="shared" si="32"/>
        <v>1</v>
      </c>
      <c r="N143" s="14">
        <f t="shared" si="36"/>
        <v>45</v>
      </c>
      <c r="O143" s="15">
        <f t="shared" si="37"/>
        <v>105</v>
      </c>
      <c r="P143" s="12"/>
      <c r="Q143" s="15">
        <f t="shared" si="31"/>
        <v>315</v>
      </c>
    </row>
    <row r="144" spans="1:17" ht="26" customHeight="1">
      <c r="A144" s="19">
        <v>45723</v>
      </c>
      <c r="B144" s="11" t="s">
        <v>57</v>
      </c>
      <c r="C144" s="11" t="s">
        <v>59</v>
      </c>
      <c r="D144" s="11" t="s">
        <v>55</v>
      </c>
      <c r="E144" s="12">
        <v>3</v>
      </c>
      <c r="F144" s="132"/>
      <c r="G144" s="12">
        <v>47</v>
      </c>
      <c r="H144" s="12">
        <v>955</v>
      </c>
      <c r="I144" s="12">
        <v>1040</v>
      </c>
      <c r="J144" s="13">
        <f t="shared" si="33"/>
        <v>0.41319444444444442</v>
      </c>
      <c r="K144" s="13">
        <f t="shared" si="34"/>
        <v>0.44444444444444442</v>
      </c>
      <c r="L144" s="14">
        <f t="shared" si="35"/>
        <v>3.125E-2</v>
      </c>
      <c r="M144" s="14">
        <f t="shared" si="32"/>
        <v>0</v>
      </c>
      <c r="N144" s="14">
        <f t="shared" si="36"/>
        <v>45</v>
      </c>
      <c r="O144" s="15">
        <f t="shared" si="37"/>
        <v>45</v>
      </c>
      <c r="P144" s="12"/>
      <c r="Q144" s="15">
        <f t="shared" si="31"/>
        <v>135</v>
      </c>
    </row>
    <row r="145" spans="1:18" ht="26" customHeight="1">
      <c r="A145" s="19">
        <v>45723</v>
      </c>
      <c r="B145" s="11" t="s">
        <v>57</v>
      </c>
      <c r="C145" s="11" t="s">
        <v>59</v>
      </c>
      <c r="D145" s="11" t="s">
        <v>55</v>
      </c>
      <c r="E145" s="12">
        <v>3</v>
      </c>
      <c r="F145" s="132"/>
      <c r="G145" s="12">
        <v>96</v>
      </c>
      <c r="H145" s="12">
        <v>1045</v>
      </c>
      <c r="I145" s="12">
        <v>1247</v>
      </c>
      <c r="J145" s="13">
        <f t="shared" si="33"/>
        <v>0.44791666666666669</v>
      </c>
      <c r="K145" s="13">
        <f t="shared" si="34"/>
        <v>0.53263888888888888</v>
      </c>
      <c r="L145" s="14">
        <f t="shared" si="35"/>
        <v>8.4722222222222199E-2</v>
      </c>
      <c r="M145" s="14">
        <f t="shared" si="32"/>
        <v>2</v>
      </c>
      <c r="N145" s="14">
        <f t="shared" si="36"/>
        <v>2</v>
      </c>
      <c r="O145" s="15">
        <f t="shared" si="37"/>
        <v>122</v>
      </c>
      <c r="P145" s="12"/>
      <c r="Q145" s="15">
        <f t="shared" si="31"/>
        <v>366</v>
      </c>
    </row>
    <row r="146" spans="1:18" ht="26" customHeight="1">
      <c r="A146" s="19">
        <v>45723</v>
      </c>
      <c r="B146" s="11" t="s">
        <v>57</v>
      </c>
      <c r="C146" s="11" t="s">
        <v>59</v>
      </c>
      <c r="D146" s="11" t="s">
        <v>55</v>
      </c>
      <c r="E146" s="12">
        <v>3</v>
      </c>
      <c r="F146" s="132"/>
      <c r="G146" s="12">
        <v>12</v>
      </c>
      <c r="H146" s="12">
        <v>1335</v>
      </c>
      <c r="I146" s="12">
        <v>1350</v>
      </c>
      <c r="J146" s="13">
        <f t="shared" si="33"/>
        <v>0.56597222222222221</v>
      </c>
      <c r="K146" s="13">
        <f t="shared" si="34"/>
        <v>0.57638888888888884</v>
      </c>
      <c r="L146" s="14">
        <f t="shared" si="35"/>
        <v>1.041666666666663E-2</v>
      </c>
      <c r="M146" s="14">
        <f t="shared" si="32"/>
        <v>0</v>
      </c>
      <c r="N146" s="14">
        <f t="shared" si="36"/>
        <v>15</v>
      </c>
      <c r="O146" s="15">
        <f t="shared" si="37"/>
        <v>15</v>
      </c>
      <c r="P146" s="12"/>
      <c r="Q146" s="15">
        <f t="shared" si="31"/>
        <v>45</v>
      </c>
    </row>
    <row r="147" spans="1:18" ht="26" customHeight="1">
      <c r="A147" s="19">
        <v>45723</v>
      </c>
      <c r="B147" s="11" t="s">
        <v>57</v>
      </c>
      <c r="C147" s="11" t="s">
        <v>59</v>
      </c>
      <c r="D147" s="11" t="s">
        <v>55</v>
      </c>
      <c r="E147" s="12">
        <v>3</v>
      </c>
      <c r="F147" s="132"/>
      <c r="G147" s="12">
        <v>84</v>
      </c>
      <c r="H147" s="12">
        <v>1355</v>
      </c>
      <c r="I147" s="12">
        <v>1525</v>
      </c>
      <c r="J147" s="13">
        <f t="shared" si="33"/>
        <v>0.57986111111111116</v>
      </c>
      <c r="K147" s="13">
        <f t="shared" si="34"/>
        <v>0.64236111111111116</v>
      </c>
      <c r="L147" s="14">
        <f t="shared" si="35"/>
        <v>6.25E-2</v>
      </c>
      <c r="M147" s="14">
        <f t="shared" si="32"/>
        <v>1</v>
      </c>
      <c r="N147" s="14">
        <f t="shared" si="36"/>
        <v>30</v>
      </c>
      <c r="O147" s="15">
        <f t="shared" si="37"/>
        <v>90</v>
      </c>
      <c r="P147" s="12"/>
      <c r="Q147" s="15">
        <f t="shared" si="31"/>
        <v>270</v>
      </c>
    </row>
    <row r="148" spans="1:18" ht="26" customHeight="1">
      <c r="A148" s="19">
        <v>45723</v>
      </c>
      <c r="B148" s="11" t="s">
        <v>57</v>
      </c>
      <c r="C148" s="11" t="s">
        <v>59</v>
      </c>
      <c r="D148" s="11" t="s">
        <v>55</v>
      </c>
      <c r="E148" s="12">
        <v>3</v>
      </c>
      <c r="F148" s="132"/>
      <c r="G148" s="12">
        <v>96</v>
      </c>
      <c r="H148" s="12">
        <v>1550</v>
      </c>
      <c r="I148" s="12">
        <v>1745</v>
      </c>
      <c r="J148" s="13">
        <f t="shared" si="33"/>
        <v>0.65972222222222221</v>
      </c>
      <c r="K148" s="13">
        <f t="shared" si="34"/>
        <v>0.73958333333333337</v>
      </c>
      <c r="L148" s="14">
        <f t="shared" si="35"/>
        <v>7.986111111111116E-2</v>
      </c>
      <c r="M148" s="14">
        <f t="shared" si="32"/>
        <v>1</v>
      </c>
      <c r="N148" s="14">
        <f t="shared" si="36"/>
        <v>55</v>
      </c>
      <c r="O148" s="15">
        <f t="shared" si="37"/>
        <v>115</v>
      </c>
      <c r="P148" s="12"/>
      <c r="Q148" s="15">
        <f t="shared" si="31"/>
        <v>345</v>
      </c>
    </row>
    <row r="149" spans="1:18" ht="26" customHeight="1">
      <c r="A149" s="19">
        <v>45723</v>
      </c>
      <c r="B149" s="11" t="s">
        <v>57</v>
      </c>
      <c r="C149" s="11" t="s">
        <v>59</v>
      </c>
      <c r="D149" s="11" t="s">
        <v>55</v>
      </c>
      <c r="E149" s="12">
        <v>3</v>
      </c>
      <c r="F149" s="132"/>
      <c r="G149" s="12">
        <v>20</v>
      </c>
      <c r="H149" s="12">
        <v>950</v>
      </c>
      <c r="I149" s="12">
        <v>1025</v>
      </c>
      <c r="J149" s="13">
        <f t="shared" si="33"/>
        <v>0.40972222222222221</v>
      </c>
      <c r="K149" s="13">
        <f t="shared" si="34"/>
        <v>0.43402777777777779</v>
      </c>
      <c r="L149" s="14">
        <f t="shared" si="35"/>
        <v>2.430555555555558E-2</v>
      </c>
      <c r="M149" s="14">
        <f t="shared" si="32"/>
        <v>0</v>
      </c>
      <c r="N149" s="14">
        <f t="shared" si="36"/>
        <v>35</v>
      </c>
      <c r="O149" s="15">
        <f t="shared" si="37"/>
        <v>35</v>
      </c>
      <c r="P149" s="12"/>
      <c r="Q149" s="15">
        <f t="shared" ref="Q149:Q215" si="38">(O149-P149)*E149</f>
        <v>105</v>
      </c>
      <c r="R149" t="s">
        <v>67</v>
      </c>
    </row>
    <row r="150" spans="1:18" ht="26" customHeight="1">
      <c r="A150" s="19">
        <v>45723</v>
      </c>
      <c r="B150" s="11" t="s">
        <v>57</v>
      </c>
      <c r="C150" s="11" t="s">
        <v>59</v>
      </c>
      <c r="D150" s="11" t="s">
        <v>55</v>
      </c>
      <c r="E150" s="12">
        <v>3</v>
      </c>
      <c r="F150" s="132"/>
      <c r="G150" s="12">
        <v>118</v>
      </c>
      <c r="H150" s="12">
        <v>1025</v>
      </c>
      <c r="I150" s="12">
        <v>1226</v>
      </c>
      <c r="J150" s="13">
        <f t="shared" si="33"/>
        <v>0.43402777777777779</v>
      </c>
      <c r="K150" s="13">
        <f t="shared" si="34"/>
        <v>0.5180555555555556</v>
      </c>
      <c r="L150" s="14">
        <f t="shared" si="35"/>
        <v>8.4027777777777812E-2</v>
      </c>
      <c r="M150" s="14">
        <f t="shared" si="32"/>
        <v>2</v>
      </c>
      <c r="N150" s="14">
        <f t="shared" si="36"/>
        <v>1</v>
      </c>
      <c r="O150" s="15">
        <f t="shared" si="37"/>
        <v>121</v>
      </c>
      <c r="P150" s="12"/>
      <c r="Q150" s="15">
        <f t="shared" si="38"/>
        <v>363</v>
      </c>
      <c r="R150" t="s">
        <v>67</v>
      </c>
    </row>
    <row r="151" spans="1:18" ht="26" customHeight="1">
      <c r="A151" s="19">
        <v>45723</v>
      </c>
      <c r="B151" s="11" t="s">
        <v>57</v>
      </c>
      <c r="C151" s="11" t="s">
        <v>59</v>
      </c>
      <c r="D151" s="11" t="s">
        <v>55</v>
      </c>
      <c r="E151" s="12">
        <v>3</v>
      </c>
      <c r="F151" s="132"/>
      <c r="G151" s="12">
        <v>122</v>
      </c>
      <c r="H151" s="12">
        <v>1332</v>
      </c>
      <c r="I151" s="12">
        <v>1455</v>
      </c>
      <c r="J151" s="13">
        <f t="shared" si="33"/>
        <v>0.56388888888888888</v>
      </c>
      <c r="K151" s="13">
        <f t="shared" si="34"/>
        <v>0.62152777777777779</v>
      </c>
      <c r="L151" s="14">
        <f t="shared" si="35"/>
        <v>5.7638888888888906E-2</v>
      </c>
      <c r="M151" s="14">
        <f t="shared" si="32"/>
        <v>1</v>
      </c>
      <c r="N151" s="14">
        <f t="shared" si="36"/>
        <v>23</v>
      </c>
      <c r="O151" s="15">
        <f t="shared" si="37"/>
        <v>83</v>
      </c>
      <c r="P151" s="12"/>
      <c r="Q151" s="15">
        <f t="shared" si="38"/>
        <v>249</v>
      </c>
      <c r="R151" t="s">
        <v>67</v>
      </c>
    </row>
    <row r="152" spans="1:18" ht="26" customHeight="1">
      <c r="A152" s="19">
        <v>45723</v>
      </c>
      <c r="B152" s="11" t="s">
        <v>57</v>
      </c>
      <c r="C152" s="11" t="s">
        <v>59</v>
      </c>
      <c r="D152" s="11" t="s">
        <v>55</v>
      </c>
      <c r="E152" s="12">
        <v>3</v>
      </c>
      <c r="F152" s="132"/>
      <c r="G152" s="12">
        <v>12</v>
      </c>
      <c r="H152" s="12">
        <v>1455</v>
      </c>
      <c r="I152" s="12">
        <v>1520</v>
      </c>
      <c r="J152" s="13">
        <f t="shared" si="33"/>
        <v>0.62152777777777779</v>
      </c>
      <c r="K152" s="13">
        <f t="shared" si="34"/>
        <v>0.63888888888888884</v>
      </c>
      <c r="L152" s="14">
        <f t="shared" si="35"/>
        <v>1.7361111111111049E-2</v>
      </c>
      <c r="M152" s="14">
        <f t="shared" si="32"/>
        <v>0</v>
      </c>
      <c r="N152" s="14">
        <f t="shared" si="36"/>
        <v>25</v>
      </c>
      <c r="O152" s="15">
        <f t="shared" si="37"/>
        <v>25</v>
      </c>
      <c r="P152" s="12"/>
      <c r="Q152" s="15">
        <f t="shared" si="38"/>
        <v>75</v>
      </c>
      <c r="R152" t="s">
        <v>67</v>
      </c>
    </row>
    <row r="153" spans="1:18" ht="26" customHeight="1">
      <c r="A153" s="19">
        <v>45723</v>
      </c>
      <c r="B153" s="11" t="s">
        <v>57</v>
      </c>
      <c r="C153" s="11" t="s">
        <v>59</v>
      </c>
      <c r="D153" s="11" t="s">
        <v>55</v>
      </c>
      <c r="E153" s="12">
        <v>3</v>
      </c>
      <c r="F153" s="132"/>
      <c r="G153" s="12">
        <v>120</v>
      </c>
      <c r="H153" s="12">
        <v>1550</v>
      </c>
      <c r="I153" s="12">
        <v>1745</v>
      </c>
      <c r="J153" s="13">
        <f t="shared" si="33"/>
        <v>0.65972222222222221</v>
      </c>
      <c r="K153" s="13">
        <f t="shared" si="34"/>
        <v>0.73958333333333337</v>
      </c>
      <c r="L153" s="14">
        <f t="shared" si="35"/>
        <v>7.986111111111116E-2</v>
      </c>
      <c r="M153" s="14">
        <f t="shared" si="32"/>
        <v>1</v>
      </c>
      <c r="N153" s="14">
        <f t="shared" si="36"/>
        <v>55</v>
      </c>
      <c r="O153" s="15">
        <f t="shared" si="37"/>
        <v>115</v>
      </c>
      <c r="P153" s="12"/>
      <c r="Q153" s="15">
        <f t="shared" si="38"/>
        <v>345</v>
      </c>
      <c r="R153" t="s">
        <v>67</v>
      </c>
    </row>
    <row r="154" spans="1:18" ht="26" customHeight="1">
      <c r="A154" s="19">
        <v>45723</v>
      </c>
      <c r="B154" s="11" t="s">
        <v>57</v>
      </c>
      <c r="C154" s="11" t="s">
        <v>59</v>
      </c>
      <c r="D154" s="11" t="s">
        <v>55</v>
      </c>
      <c r="E154" s="12">
        <v>3</v>
      </c>
      <c r="F154" s="132"/>
      <c r="G154" s="12">
        <v>12</v>
      </c>
      <c r="H154" s="12">
        <v>1000</v>
      </c>
      <c r="I154" s="12">
        <v>1015</v>
      </c>
      <c r="J154" s="13">
        <f t="shared" si="33"/>
        <v>0.41666666666666669</v>
      </c>
      <c r="K154" s="13">
        <f t="shared" si="34"/>
        <v>0.42708333333333331</v>
      </c>
      <c r="L154" s="14">
        <f t="shared" si="35"/>
        <v>1.041666666666663E-2</v>
      </c>
      <c r="M154" s="14">
        <f t="shared" si="32"/>
        <v>0</v>
      </c>
      <c r="N154" s="14">
        <f t="shared" si="36"/>
        <v>15</v>
      </c>
      <c r="O154" s="15">
        <f t="shared" si="37"/>
        <v>15</v>
      </c>
      <c r="P154" s="12"/>
      <c r="Q154" s="15">
        <f t="shared" si="38"/>
        <v>45</v>
      </c>
    </row>
    <row r="155" spans="1:18" ht="26" customHeight="1">
      <c r="A155" s="19">
        <v>45723</v>
      </c>
      <c r="B155" s="11" t="s">
        <v>57</v>
      </c>
      <c r="C155" s="11" t="s">
        <v>59</v>
      </c>
      <c r="D155" s="11" t="s">
        <v>55</v>
      </c>
      <c r="E155" s="12">
        <v>3</v>
      </c>
      <c r="F155" s="132"/>
      <c r="G155" s="12">
        <v>36</v>
      </c>
      <c r="H155" s="12">
        <v>1020</v>
      </c>
      <c r="I155" s="12">
        <v>1035</v>
      </c>
      <c r="J155" s="13">
        <f t="shared" si="33"/>
        <v>0.43055555555555558</v>
      </c>
      <c r="K155" s="13">
        <f t="shared" si="34"/>
        <v>0.44097222222222221</v>
      </c>
      <c r="L155" s="14">
        <f t="shared" si="35"/>
        <v>1.041666666666663E-2</v>
      </c>
      <c r="M155" s="14">
        <f t="shared" si="32"/>
        <v>0</v>
      </c>
      <c r="N155" s="14">
        <f t="shared" si="36"/>
        <v>15</v>
      </c>
      <c r="O155" s="15">
        <f t="shared" si="37"/>
        <v>15</v>
      </c>
      <c r="P155" s="12"/>
      <c r="Q155" s="15">
        <f t="shared" si="38"/>
        <v>45</v>
      </c>
    </row>
    <row r="156" spans="1:18" ht="26" customHeight="1">
      <c r="A156" s="19">
        <v>45723</v>
      </c>
      <c r="B156" s="11" t="s">
        <v>57</v>
      </c>
      <c r="C156" s="11" t="s">
        <v>59</v>
      </c>
      <c r="D156" s="11" t="s">
        <v>55</v>
      </c>
      <c r="E156" s="12">
        <v>3</v>
      </c>
      <c r="F156" s="132"/>
      <c r="G156" s="12">
        <v>108</v>
      </c>
      <c r="H156" s="12">
        <v>1050</v>
      </c>
      <c r="I156" s="12">
        <v>1225</v>
      </c>
      <c r="J156" s="13">
        <f t="shared" si="33"/>
        <v>0.4513888888888889</v>
      </c>
      <c r="K156" s="13">
        <f t="shared" si="34"/>
        <v>0.51736111111111116</v>
      </c>
      <c r="L156" s="14">
        <f t="shared" si="35"/>
        <v>6.5972222222222265E-2</v>
      </c>
      <c r="M156" s="14">
        <f t="shared" si="32"/>
        <v>1</v>
      </c>
      <c r="N156" s="14">
        <f t="shared" si="36"/>
        <v>35</v>
      </c>
      <c r="O156" s="15">
        <f t="shared" si="37"/>
        <v>95</v>
      </c>
      <c r="P156" s="12"/>
      <c r="Q156" s="15">
        <f t="shared" si="38"/>
        <v>285</v>
      </c>
    </row>
    <row r="157" spans="1:18" ht="26" customHeight="1">
      <c r="A157" s="19">
        <v>45723</v>
      </c>
      <c r="B157" s="11" t="s">
        <v>57</v>
      </c>
      <c r="C157" s="11" t="s">
        <v>59</v>
      </c>
      <c r="D157" s="11" t="s">
        <v>55</v>
      </c>
      <c r="E157" s="12">
        <v>3</v>
      </c>
      <c r="F157" s="132"/>
      <c r="G157" s="12">
        <v>84</v>
      </c>
      <c r="H157" s="12">
        <v>1330</v>
      </c>
      <c r="I157" s="12">
        <v>1525</v>
      </c>
      <c r="J157" s="13">
        <f t="shared" si="33"/>
        <v>0.5625</v>
      </c>
      <c r="K157" s="13">
        <f t="shared" si="34"/>
        <v>0.64236111111111116</v>
      </c>
      <c r="L157" s="14">
        <f t="shared" si="35"/>
        <v>7.986111111111116E-2</v>
      </c>
      <c r="M157" s="14">
        <f t="shared" si="32"/>
        <v>1</v>
      </c>
      <c r="N157" s="14">
        <f t="shared" si="36"/>
        <v>55</v>
      </c>
      <c r="O157" s="15">
        <f t="shared" si="37"/>
        <v>115</v>
      </c>
      <c r="P157" s="12"/>
      <c r="Q157" s="15">
        <f t="shared" si="38"/>
        <v>345</v>
      </c>
    </row>
    <row r="158" spans="1:18" ht="26" customHeight="1">
      <c r="A158" s="19">
        <v>45723</v>
      </c>
      <c r="B158" s="11" t="s">
        <v>57</v>
      </c>
      <c r="C158" s="11" t="s">
        <v>59</v>
      </c>
      <c r="D158" s="11" t="s">
        <v>55</v>
      </c>
      <c r="E158" s="12">
        <v>3</v>
      </c>
      <c r="F158" s="132"/>
      <c r="G158" s="12">
        <v>132</v>
      </c>
      <c r="H158" s="12">
        <v>1550</v>
      </c>
      <c r="I158" s="12">
        <v>1745</v>
      </c>
      <c r="J158" s="13">
        <f t="shared" si="33"/>
        <v>0.65972222222222221</v>
      </c>
      <c r="K158" s="13">
        <f t="shared" si="34"/>
        <v>0.73958333333333337</v>
      </c>
      <c r="L158" s="14">
        <f t="shared" si="35"/>
        <v>7.986111111111116E-2</v>
      </c>
      <c r="M158" s="14">
        <f t="shared" si="32"/>
        <v>1</v>
      </c>
      <c r="N158" s="14">
        <f t="shared" si="36"/>
        <v>55</v>
      </c>
      <c r="O158" s="15">
        <f t="shared" si="37"/>
        <v>115</v>
      </c>
      <c r="P158" s="12"/>
      <c r="Q158" s="15">
        <f t="shared" si="38"/>
        <v>345</v>
      </c>
    </row>
    <row r="159" spans="1:18" ht="26" customHeight="1">
      <c r="A159" s="19">
        <v>45723</v>
      </c>
      <c r="B159" s="11" t="s">
        <v>57</v>
      </c>
      <c r="C159" s="11" t="s">
        <v>59</v>
      </c>
      <c r="D159" s="11" t="s">
        <v>55</v>
      </c>
      <c r="E159" s="12">
        <v>3</v>
      </c>
      <c r="F159" s="132"/>
      <c r="G159" s="12">
        <v>23</v>
      </c>
      <c r="H159" s="12">
        <v>1000</v>
      </c>
      <c r="I159" s="12">
        <v>1020</v>
      </c>
      <c r="J159" s="13">
        <f t="shared" si="33"/>
        <v>0.41666666666666669</v>
      </c>
      <c r="K159" s="13">
        <f t="shared" si="34"/>
        <v>0.43055555555555558</v>
      </c>
      <c r="L159" s="14">
        <f t="shared" si="35"/>
        <v>1.3888888888888895E-2</v>
      </c>
      <c r="M159" s="14">
        <f t="shared" si="32"/>
        <v>0</v>
      </c>
      <c r="N159" s="14">
        <f t="shared" si="36"/>
        <v>20</v>
      </c>
      <c r="O159" s="15">
        <f t="shared" si="37"/>
        <v>20</v>
      </c>
      <c r="P159" s="12"/>
      <c r="Q159" s="15">
        <f t="shared" si="38"/>
        <v>60</v>
      </c>
    </row>
    <row r="160" spans="1:18" ht="26" customHeight="1">
      <c r="A160" s="19">
        <v>45723</v>
      </c>
      <c r="B160" s="11" t="s">
        <v>57</v>
      </c>
      <c r="C160" s="11" t="s">
        <v>59</v>
      </c>
      <c r="D160" s="11" t="s">
        <v>55</v>
      </c>
      <c r="E160" s="12">
        <v>3</v>
      </c>
      <c r="F160" s="132"/>
      <c r="G160" s="12">
        <v>46</v>
      </c>
      <c r="H160" s="12">
        <v>1020</v>
      </c>
      <c r="I160" s="12">
        <v>1105</v>
      </c>
      <c r="J160" s="13">
        <f t="shared" si="33"/>
        <v>0.43055555555555558</v>
      </c>
      <c r="K160" s="13">
        <f t="shared" si="34"/>
        <v>0.46180555555555558</v>
      </c>
      <c r="L160" s="14">
        <f t="shared" si="35"/>
        <v>3.125E-2</v>
      </c>
      <c r="M160" s="14">
        <f t="shared" si="32"/>
        <v>0</v>
      </c>
      <c r="N160" s="14">
        <f t="shared" si="36"/>
        <v>45</v>
      </c>
      <c r="O160" s="15">
        <f t="shared" si="37"/>
        <v>45</v>
      </c>
      <c r="P160" s="12"/>
      <c r="Q160" s="15">
        <f t="shared" si="38"/>
        <v>135</v>
      </c>
    </row>
    <row r="161" spans="1:17" ht="26" customHeight="1">
      <c r="A161" s="19">
        <v>45723</v>
      </c>
      <c r="B161" s="11" t="s">
        <v>57</v>
      </c>
      <c r="C161" s="11" t="s">
        <v>59</v>
      </c>
      <c r="D161" s="11" t="s">
        <v>55</v>
      </c>
      <c r="E161" s="12">
        <v>3</v>
      </c>
      <c r="F161" s="132"/>
      <c r="G161" s="12">
        <v>84</v>
      </c>
      <c r="H161" s="12">
        <v>1105</v>
      </c>
      <c r="I161" s="12">
        <v>1230</v>
      </c>
      <c r="J161" s="13">
        <f t="shared" si="33"/>
        <v>0.46180555555555558</v>
      </c>
      <c r="K161" s="13">
        <f t="shared" si="34"/>
        <v>0.52083333333333337</v>
      </c>
      <c r="L161" s="14">
        <f t="shared" si="35"/>
        <v>5.902777777777779E-2</v>
      </c>
      <c r="M161" s="14">
        <f t="shared" si="32"/>
        <v>1</v>
      </c>
      <c r="N161" s="14">
        <f t="shared" si="36"/>
        <v>25</v>
      </c>
      <c r="O161" s="15">
        <f t="shared" si="37"/>
        <v>85</v>
      </c>
      <c r="P161" s="12"/>
      <c r="Q161" s="15">
        <f t="shared" si="38"/>
        <v>255</v>
      </c>
    </row>
    <row r="162" spans="1:17" ht="26" customHeight="1">
      <c r="A162" s="19">
        <v>45723</v>
      </c>
      <c r="B162" s="11" t="s">
        <v>57</v>
      </c>
      <c r="C162" s="11" t="s">
        <v>59</v>
      </c>
      <c r="D162" s="11" t="s">
        <v>55</v>
      </c>
      <c r="E162" s="12">
        <v>3</v>
      </c>
      <c r="F162" s="132"/>
      <c r="G162" s="12">
        <v>24</v>
      </c>
      <c r="H162" s="12">
        <v>1330</v>
      </c>
      <c r="I162" s="12">
        <v>1400</v>
      </c>
      <c r="J162" s="13">
        <f t="shared" si="33"/>
        <v>0.5625</v>
      </c>
      <c r="K162" s="13">
        <f t="shared" si="34"/>
        <v>0.58333333333333337</v>
      </c>
      <c r="L162" s="14">
        <f t="shared" si="35"/>
        <v>2.083333333333337E-2</v>
      </c>
      <c r="M162" s="14">
        <f t="shared" si="32"/>
        <v>0</v>
      </c>
      <c r="N162" s="14">
        <f t="shared" si="36"/>
        <v>30</v>
      </c>
      <c r="O162" s="15">
        <f t="shared" si="37"/>
        <v>30</v>
      </c>
      <c r="P162" s="12"/>
      <c r="Q162" s="15">
        <f t="shared" si="38"/>
        <v>90</v>
      </c>
    </row>
    <row r="163" spans="1:17" ht="26" customHeight="1">
      <c r="A163" s="19">
        <v>45723</v>
      </c>
      <c r="B163" s="11" t="s">
        <v>57</v>
      </c>
      <c r="C163" s="11" t="s">
        <v>59</v>
      </c>
      <c r="D163" s="11" t="s">
        <v>55</v>
      </c>
      <c r="E163" s="12">
        <v>3</v>
      </c>
      <c r="F163" s="132"/>
      <c r="G163" s="12">
        <v>72</v>
      </c>
      <c r="H163" s="12">
        <v>1400</v>
      </c>
      <c r="I163" s="12">
        <v>1530</v>
      </c>
      <c r="J163" s="13">
        <f t="shared" si="33"/>
        <v>0.58333333333333337</v>
      </c>
      <c r="K163" s="13">
        <f t="shared" si="34"/>
        <v>0.64583333333333337</v>
      </c>
      <c r="L163" s="14">
        <f t="shared" si="35"/>
        <v>6.25E-2</v>
      </c>
      <c r="M163" s="14">
        <f t="shared" si="32"/>
        <v>1</v>
      </c>
      <c r="N163" s="14">
        <f t="shared" si="36"/>
        <v>30</v>
      </c>
      <c r="O163" s="15">
        <f t="shared" si="37"/>
        <v>90</v>
      </c>
      <c r="P163" s="12"/>
      <c r="Q163" s="15">
        <f t="shared" si="38"/>
        <v>270</v>
      </c>
    </row>
    <row r="164" spans="1:17" ht="26" customHeight="1">
      <c r="A164" s="19">
        <v>45723</v>
      </c>
      <c r="B164" s="11" t="s">
        <v>57</v>
      </c>
      <c r="C164" s="11" t="s">
        <v>59</v>
      </c>
      <c r="D164" s="11" t="s">
        <v>55</v>
      </c>
      <c r="E164" s="12">
        <v>3</v>
      </c>
      <c r="F164" s="132"/>
      <c r="G164" s="12">
        <v>120</v>
      </c>
      <c r="H164" s="12">
        <v>1545</v>
      </c>
      <c r="I164" s="12">
        <v>1755</v>
      </c>
      <c r="J164" s="13">
        <f t="shared" si="33"/>
        <v>0.65625</v>
      </c>
      <c r="K164" s="13">
        <f t="shared" si="34"/>
        <v>0.74652777777777779</v>
      </c>
      <c r="L164" s="14">
        <f t="shared" si="35"/>
        <v>9.027777777777779E-2</v>
      </c>
      <c r="M164" s="14">
        <f t="shared" si="32"/>
        <v>2</v>
      </c>
      <c r="N164" s="14">
        <f t="shared" si="36"/>
        <v>10</v>
      </c>
      <c r="O164" s="15">
        <f t="shared" si="37"/>
        <v>130</v>
      </c>
      <c r="P164" s="12"/>
      <c r="Q164" s="15">
        <f t="shared" si="38"/>
        <v>390</v>
      </c>
    </row>
    <row r="165" spans="1:17" ht="26" customHeight="1">
      <c r="A165" s="19">
        <v>45723</v>
      </c>
      <c r="B165" s="11" t="s">
        <v>57</v>
      </c>
      <c r="C165" s="11" t="s">
        <v>59</v>
      </c>
      <c r="D165" s="11" t="s">
        <v>55</v>
      </c>
      <c r="E165" s="12">
        <v>3</v>
      </c>
      <c r="F165" s="132"/>
      <c r="G165" s="12">
        <v>12</v>
      </c>
      <c r="H165" s="12">
        <v>955</v>
      </c>
      <c r="I165" s="12">
        <v>1007</v>
      </c>
      <c r="J165" s="13">
        <f t="shared" si="33"/>
        <v>0.41319444444444442</v>
      </c>
      <c r="K165" s="13">
        <f t="shared" si="34"/>
        <v>0.42152777777777778</v>
      </c>
      <c r="L165" s="14">
        <f t="shared" si="35"/>
        <v>8.3333333333333592E-3</v>
      </c>
      <c r="M165" s="14">
        <f t="shared" si="32"/>
        <v>0</v>
      </c>
      <c r="N165" s="14">
        <f t="shared" si="36"/>
        <v>12</v>
      </c>
      <c r="O165" s="15">
        <f t="shared" si="37"/>
        <v>12</v>
      </c>
      <c r="P165" s="12"/>
      <c r="Q165" s="15">
        <f t="shared" si="38"/>
        <v>36</v>
      </c>
    </row>
    <row r="166" spans="1:17" ht="26" customHeight="1">
      <c r="A166" s="19">
        <v>45723</v>
      </c>
      <c r="B166" s="11" t="s">
        <v>57</v>
      </c>
      <c r="C166" s="11" t="s">
        <v>59</v>
      </c>
      <c r="D166" s="11" t="s">
        <v>55</v>
      </c>
      <c r="E166" s="12">
        <v>3</v>
      </c>
      <c r="F166" s="132"/>
      <c r="G166" s="12">
        <v>25</v>
      </c>
      <c r="H166" s="12">
        <v>1010</v>
      </c>
      <c r="I166" s="12">
        <v>1057</v>
      </c>
      <c r="J166" s="13">
        <f t="shared" si="33"/>
        <v>0.4236111111111111</v>
      </c>
      <c r="K166" s="13">
        <f t="shared" si="34"/>
        <v>0.45624999999999999</v>
      </c>
      <c r="L166" s="14">
        <f t="shared" si="35"/>
        <v>3.2638888888888884E-2</v>
      </c>
      <c r="M166" s="14">
        <f t="shared" si="32"/>
        <v>0</v>
      </c>
      <c r="N166" s="14">
        <f t="shared" si="36"/>
        <v>47</v>
      </c>
      <c r="O166" s="15">
        <f t="shared" si="37"/>
        <v>47</v>
      </c>
      <c r="P166" s="12"/>
      <c r="Q166" s="15">
        <f t="shared" si="38"/>
        <v>141</v>
      </c>
    </row>
    <row r="167" spans="1:17" ht="26" customHeight="1">
      <c r="A167" s="19">
        <v>45723</v>
      </c>
      <c r="B167" s="11" t="s">
        <v>57</v>
      </c>
      <c r="C167" s="11" t="s">
        <v>59</v>
      </c>
      <c r="D167" s="11" t="s">
        <v>55</v>
      </c>
      <c r="E167" s="12">
        <v>3</v>
      </c>
      <c r="F167" s="132"/>
      <c r="G167" s="12">
        <v>46</v>
      </c>
      <c r="H167" s="12">
        <v>1102</v>
      </c>
      <c r="I167" s="12">
        <v>1226</v>
      </c>
      <c r="J167" s="13">
        <f t="shared" si="33"/>
        <v>0.4597222222222222</v>
      </c>
      <c r="K167" s="13">
        <f t="shared" si="34"/>
        <v>0.5180555555555556</v>
      </c>
      <c r="L167" s="14">
        <f t="shared" si="35"/>
        <v>5.8333333333333404E-2</v>
      </c>
      <c r="M167" s="14">
        <f t="shared" si="32"/>
        <v>1</v>
      </c>
      <c r="N167" s="14">
        <f t="shared" si="36"/>
        <v>24</v>
      </c>
      <c r="O167" s="15">
        <f t="shared" si="37"/>
        <v>84</v>
      </c>
      <c r="P167" s="12"/>
      <c r="Q167" s="15">
        <f t="shared" si="38"/>
        <v>252</v>
      </c>
    </row>
    <row r="168" spans="1:17" ht="26" customHeight="1">
      <c r="A168" s="19">
        <v>45723</v>
      </c>
      <c r="B168" s="11" t="s">
        <v>57</v>
      </c>
      <c r="C168" s="11" t="s">
        <v>59</v>
      </c>
      <c r="D168" s="11" t="s">
        <v>55</v>
      </c>
      <c r="E168" s="12">
        <v>3</v>
      </c>
      <c r="F168" s="132"/>
      <c r="G168" s="12">
        <v>12</v>
      </c>
      <c r="H168" s="12">
        <v>1332</v>
      </c>
      <c r="I168" s="12">
        <v>1351</v>
      </c>
      <c r="J168" s="13">
        <f t="shared" si="33"/>
        <v>0.56388888888888888</v>
      </c>
      <c r="K168" s="13">
        <f t="shared" si="34"/>
        <v>0.57708333333333328</v>
      </c>
      <c r="L168" s="14">
        <f t="shared" si="35"/>
        <v>1.3194444444444398E-2</v>
      </c>
      <c r="M168" s="14">
        <f t="shared" si="32"/>
        <v>0</v>
      </c>
      <c r="N168" s="14">
        <f t="shared" si="36"/>
        <v>19</v>
      </c>
      <c r="O168" s="15">
        <f t="shared" si="37"/>
        <v>19</v>
      </c>
      <c r="P168" s="12"/>
      <c r="Q168" s="15">
        <f t="shared" si="38"/>
        <v>57</v>
      </c>
    </row>
    <row r="169" spans="1:17" ht="26" customHeight="1">
      <c r="A169" s="19">
        <v>45723</v>
      </c>
      <c r="B169" s="11" t="s">
        <v>57</v>
      </c>
      <c r="C169" s="11" t="s">
        <v>59</v>
      </c>
      <c r="D169" s="11" t="s">
        <v>55</v>
      </c>
      <c r="E169" s="12">
        <v>3</v>
      </c>
      <c r="F169" s="132"/>
      <c r="G169" s="12">
        <v>72</v>
      </c>
      <c r="H169" s="12">
        <v>1352</v>
      </c>
      <c r="I169" s="12">
        <v>1527</v>
      </c>
      <c r="J169" s="13">
        <f t="shared" si="33"/>
        <v>0.57777777777777772</v>
      </c>
      <c r="K169" s="13">
        <f t="shared" si="34"/>
        <v>0.64375000000000004</v>
      </c>
      <c r="L169" s="14">
        <f t="shared" si="35"/>
        <v>6.5972222222222321E-2</v>
      </c>
      <c r="M169" s="14">
        <f t="shared" si="32"/>
        <v>1</v>
      </c>
      <c r="N169" s="14">
        <f t="shared" si="36"/>
        <v>35</v>
      </c>
      <c r="O169" s="15">
        <f t="shared" si="37"/>
        <v>95</v>
      </c>
      <c r="P169" s="12"/>
      <c r="Q169" s="15">
        <f t="shared" si="38"/>
        <v>285</v>
      </c>
    </row>
    <row r="170" spans="1:17" ht="26" customHeight="1">
      <c r="A170" s="19">
        <v>45723</v>
      </c>
      <c r="B170" s="11" t="s">
        <v>57</v>
      </c>
      <c r="C170" s="11" t="s">
        <v>59</v>
      </c>
      <c r="D170" s="11" t="s">
        <v>55</v>
      </c>
      <c r="E170" s="12">
        <v>3</v>
      </c>
      <c r="F170" s="132"/>
      <c r="G170" s="12">
        <v>84</v>
      </c>
      <c r="H170" s="12">
        <v>1548</v>
      </c>
      <c r="I170" s="12">
        <v>1745</v>
      </c>
      <c r="J170" s="13">
        <f t="shared" si="33"/>
        <v>0.65833333333333333</v>
      </c>
      <c r="K170" s="13">
        <f t="shared" si="34"/>
        <v>0.73958333333333337</v>
      </c>
      <c r="L170" s="14">
        <f t="shared" si="35"/>
        <v>8.1250000000000044E-2</v>
      </c>
      <c r="M170" s="14">
        <f t="shared" si="32"/>
        <v>1</v>
      </c>
      <c r="N170" s="14">
        <f t="shared" si="36"/>
        <v>57</v>
      </c>
      <c r="O170" s="15">
        <f t="shared" si="37"/>
        <v>117</v>
      </c>
      <c r="P170" s="12"/>
      <c r="Q170" s="15">
        <f t="shared" si="38"/>
        <v>351</v>
      </c>
    </row>
    <row r="171" spans="1:17" ht="26" customHeight="1">
      <c r="A171" s="19">
        <v>45723</v>
      </c>
      <c r="B171" s="11" t="s">
        <v>60</v>
      </c>
      <c r="C171" s="11"/>
      <c r="D171" s="11" t="s">
        <v>55</v>
      </c>
      <c r="E171" s="12">
        <v>4</v>
      </c>
      <c r="F171" s="132"/>
      <c r="G171" s="12">
        <v>147</v>
      </c>
      <c r="H171" s="12">
        <v>950</v>
      </c>
      <c r="I171" s="12">
        <v>1055</v>
      </c>
      <c r="J171" s="13">
        <f t="shared" si="33"/>
        <v>0.40972222222222221</v>
      </c>
      <c r="K171" s="13">
        <f t="shared" si="34"/>
        <v>0.4548611111111111</v>
      </c>
      <c r="L171" s="14">
        <f t="shared" si="35"/>
        <v>4.5138888888888895E-2</v>
      </c>
      <c r="M171" s="14">
        <f t="shared" si="32"/>
        <v>1</v>
      </c>
      <c r="N171" s="14">
        <f t="shared" si="36"/>
        <v>5</v>
      </c>
      <c r="O171" s="15">
        <f t="shared" si="37"/>
        <v>65</v>
      </c>
      <c r="P171" s="12"/>
      <c r="Q171" s="15">
        <f t="shared" si="38"/>
        <v>260</v>
      </c>
    </row>
    <row r="172" spans="1:17" ht="26" customHeight="1">
      <c r="A172" s="19">
        <v>45723</v>
      </c>
      <c r="B172" s="11" t="s">
        <v>60</v>
      </c>
      <c r="C172" s="11"/>
      <c r="D172" s="11" t="s">
        <v>55</v>
      </c>
      <c r="E172" s="12">
        <v>4</v>
      </c>
      <c r="F172" s="132"/>
      <c r="G172" s="12">
        <v>58</v>
      </c>
      <c r="H172" s="12">
        <v>1055</v>
      </c>
      <c r="I172" s="12">
        <v>1130</v>
      </c>
      <c r="J172" s="13">
        <f t="shared" si="33"/>
        <v>0.4548611111111111</v>
      </c>
      <c r="K172" s="13">
        <f t="shared" si="34"/>
        <v>0.47916666666666669</v>
      </c>
      <c r="L172" s="14">
        <f t="shared" si="35"/>
        <v>2.430555555555558E-2</v>
      </c>
      <c r="M172" s="14">
        <f t="shared" si="32"/>
        <v>0</v>
      </c>
      <c r="N172" s="14">
        <f t="shared" si="36"/>
        <v>35</v>
      </c>
      <c r="O172" s="15">
        <f t="shared" si="37"/>
        <v>35</v>
      </c>
      <c r="P172" s="12"/>
      <c r="Q172" s="15">
        <f t="shared" si="38"/>
        <v>140</v>
      </c>
    </row>
    <row r="173" spans="1:17" ht="26" customHeight="1">
      <c r="A173" s="19">
        <v>45723</v>
      </c>
      <c r="B173" s="11" t="s">
        <v>60</v>
      </c>
      <c r="C173" s="11"/>
      <c r="D173" s="11" t="s">
        <v>55</v>
      </c>
      <c r="E173" s="12">
        <v>4</v>
      </c>
      <c r="F173" s="132"/>
      <c r="G173" s="12">
        <v>167</v>
      </c>
      <c r="H173" s="12">
        <v>1240</v>
      </c>
      <c r="I173" s="12">
        <v>1500</v>
      </c>
      <c r="J173" s="13">
        <f t="shared" si="33"/>
        <v>0.52777777777777779</v>
      </c>
      <c r="K173" s="13">
        <f t="shared" si="34"/>
        <v>0.625</v>
      </c>
      <c r="L173" s="14">
        <f t="shared" si="35"/>
        <v>9.722222222222221E-2</v>
      </c>
      <c r="M173" s="14">
        <f t="shared" si="32"/>
        <v>2</v>
      </c>
      <c r="N173" s="14">
        <f t="shared" si="36"/>
        <v>20</v>
      </c>
      <c r="O173" s="15">
        <f t="shared" si="37"/>
        <v>140</v>
      </c>
      <c r="P173" s="12"/>
      <c r="Q173" s="15">
        <f t="shared" si="38"/>
        <v>560</v>
      </c>
    </row>
    <row r="174" spans="1:17" ht="26" customHeight="1">
      <c r="A174" s="19">
        <v>45723</v>
      </c>
      <c r="B174" s="11" t="s">
        <v>60</v>
      </c>
      <c r="C174" s="11"/>
      <c r="D174" s="11" t="s">
        <v>55</v>
      </c>
      <c r="E174" s="12">
        <v>4</v>
      </c>
      <c r="F174" s="132"/>
      <c r="G174" s="12">
        <v>79</v>
      </c>
      <c r="H174" s="12">
        <v>1520</v>
      </c>
      <c r="I174" s="12">
        <v>1720</v>
      </c>
      <c r="J174" s="13">
        <f t="shared" si="33"/>
        <v>0.63888888888888884</v>
      </c>
      <c r="K174" s="13">
        <f t="shared" si="34"/>
        <v>0.72222222222222221</v>
      </c>
      <c r="L174" s="14">
        <f t="shared" si="35"/>
        <v>8.333333333333337E-2</v>
      </c>
      <c r="M174" s="14">
        <f t="shared" si="32"/>
        <v>2</v>
      </c>
      <c r="N174" s="14">
        <f t="shared" si="36"/>
        <v>0</v>
      </c>
      <c r="O174" s="15">
        <f t="shared" si="37"/>
        <v>120</v>
      </c>
      <c r="P174" s="12"/>
      <c r="Q174" s="15">
        <f t="shared" si="38"/>
        <v>480</v>
      </c>
    </row>
    <row r="175" spans="1:17" ht="26" customHeight="1">
      <c r="A175" s="19">
        <v>45723</v>
      </c>
      <c r="B175" s="11" t="s">
        <v>60</v>
      </c>
      <c r="C175" s="11"/>
      <c r="D175" s="11" t="s">
        <v>55</v>
      </c>
      <c r="E175" s="12">
        <v>4</v>
      </c>
      <c r="F175" s="132"/>
      <c r="G175" s="12">
        <v>116</v>
      </c>
      <c r="H175" s="12">
        <v>1720</v>
      </c>
      <c r="I175" s="12">
        <v>1750</v>
      </c>
      <c r="J175" s="13">
        <f t="shared" si="33"/>
        <v>0.72222222222222221</v>
      </c>
      <c r="K175" s="13">
        <f t="shared" si="34"/>
        <v>0.74305555555555558</v>
      </c>
      <c r="L175" s="14">
        <f t="shared" si="35"/>
        <v>2.083333333333337E-2</v>
      </c>
      <c r="M175" s="14">
        <f t="shared" si="32"/>
        <v>0</v>
      </c>
      <c r="N175" s="14">
        <f t="shared" si="36"/>
        <v>30</v>
      </c>
      <c r="O175" s="15">
        <f t="shared" si="37"/>
        <v>30</v>
      </c>
      <c r="P175" s="12"/>
      <c r="Q175" s="15">
        <f t="shared" si="38"/>
        <v>120</v>
      </c>
    </row>
    <row r="176" spans="1:17" ht="26" customHeight="1">
      <c r="A176" s="19">
        <v>45723</v>
      </c>
      <c r="B176" s="11" t="s">
        <v>66</v>
      </c>
      <c r="C176" s="11"/>
      <c r="D176" s="11" t="s">
        <v>55</v>
      </c>
      <c r="E176" s="12">
        <v>5</v>
      </c>
      <c r="F176" s="132"/>
      <c r="G176" s="12">
        <v>45</v>
      </c>
      <c r="H176" s="12">
        <v>943</v>
      </c>
      <c r="I176" s="12">
        <v>1042</v>
      </c>
      <c r="J176" s="13">
        <f t="shared" si="33"/>
        <v>0.40486111111111112</v>
      </c>
      <c r="K176" s="13">
        <f t="shared" si="34"/>
        <v>0.44583333333333336</v>
      </c>
      <c r="L176" s="14">
        <f t="shared" si="35"/>
        <v>4.0972222222222243E-2</v>
      </c>
      <c r="M176" s="14">
        <f t="shared" si="32"/>
        <v>0</v>
      </c>
      <c r="N176" s="14">
        <f t="shared" si="36"/>
        <v>59</v>
      </c>
      <c r="O176" s="15">
        <f t="shared" si="37"/>
        <v>59</v>
      </c>
      <c r="P176" s="12"/>
      <c r="Q176" s="15">
        <f t="shared" si="38"/>
        <v>295</v>
      </c>
    </row>
    <row r="177" spans="1:17" ht="26" customHeight="1">
      <c r="A177" s="19">
        <v>45723</v>
      </c>
      <c r="B177" s="11" t="s">
        <v>66</v>
      </c>
      <c r="C177" s="11"/>
      <c r="D177" s="11" t="s">
        <v>55</v>
      </c>
      <c r="E177" s="12">
        <v>5</v>
      </c>
      <c r="F177" s="132"/>
      <c r="G177" s="12">
        <v>100</v>
      </c>
      <c r="H177" s="12">
        <v>1246</v>
      </c>
      <c r="I177" s="12">
        <v>1504</v>
      </c>
      <c r="J177" s="13">
        <f t="shared" si="33"/>
        <v>0.53194444444444444</v>
      </c>
      <c r="K177" s="13">
        <f t="shared" si="34"/>
        <v>0.62777777777777777</v>
      </c>
      <c r="L177" s="14">
        <f t="shared" si="35"/>
        <v>9.5833333333333326E-2</v>
      </c>
      <c r="M177" s="14">
        <f t="shared" si="32"/>
        <v>2</v>
      </c>
      <c r="N177" s="14">
        <f t="shared" si="36"/>
        <v>18</v>
      </c>
      <c r="O177" s="15">
        <f t="shared" si="37"/>
        <v>138</v>
      </c>
      <c r="P177" s="12"/>
      <c r="Q177" s="15">
        <f t="shared" si="38"/>
        <v>690</v>
      </c>
    </row>
    <row r="178" spans="1:17" ht="26" customHeight="1">
      <c r="A178" s="19">
        <v>45723</v>
      </c>
      <c r="B178" s="11" t="s">
        <v>66</v>
      </c>
      <c r="C178" s="11"/>
      <c r="D178" s="11" t="s">
        <v>55</v>
      </c>
      <c r="E178" s="12">
        <v>5</v>
      </c>
      <c r="F178" s="132"/>
      <c r="G178" s="12">
        <v>92</v>
      </c>
      <c r="H178" s="12">
        <v>1525</v>
      </c>
      <c r="I178" s="12">
        <v>1640</v>
      </c>
      <c r="J178" s="13">
        <f t="shared" si="33"/>
        <v>0.64236111111111116</v>
      </c>
      <c r="K178" s="13">
        <f t="shared" si="34"/>
        <v>0.69444444444444442</v>
      </c>
      <c r="L178" s="14">
        <f t="shared" si="35"/>
        <v>5.2083333333333259E-2</v>
      </c>
      <c r="M178" s="14">
        <f t="shared" si="32"/>
        <v>1</v>
      </c>
      <c r="N178" s="14">
        <f t="shared" si="36"/>
        <v>15</v>
      </c>
      <c r="O178" s="15">
        <f t="shared" si="37"/>
        <v>75</v>
      </c>
      <c r="P178" s="12"/>
      <c r="Q178" s="15">
        <f t="shared" si="38"/>
        <v>375</v>
      </c>
    </row>
    <row r="179" spans="1:17" ht="26" customHeight="1">
      <c r="A179" s="19">
        <v>45723</v>
      </c>
      <c r="B179" s="11" t="s">
        <v>53</v>
      </c>
      <c r="C179" s="11"/>
      <c r="D179" s="11" t="s">
        <v>55</v>
      </c>
      <c r="E179" s="12">
        <v>7</v>
      </c>
      <c r="F179" s="132"/>
      <c r="G179" s="12">
        <v>997</v>
      </c>
      <c r="H179" s="12">
        <v>1010</v>
      </c>
      <c r="I179" s="12">
        <v>1215</v>
      </c>
      <c r="J179" s="13">
        <f t="shared" si="33"/>
        <v>0.4236111111111111</v>
      </c>
      <c r="K179" s="13">
        <f t="shared" si="34"/>
        <v>0.51041666666666663</v>
      </c>
      <c r="L179" s="14">
        <f t="shared" si="35"/>
        <v>8.6805555555555525E-2</v>
      </c>
      <c r="M179" s="14">
        <f t="shared" si="32"/>
        <v>2</v>
      </c>
      <c r="N179" s="14">
        <f t="shared" si="36"/>
        <v>5</v>
      </c>
      <c r="O179" s="15">
        <f t="shared" si="37"/>
        <v>125</v>
      </c>
      <c r="P179" s="12"/>
      <c r="Q179" s="15">
        <f t="shared" si="38"/>
        <v>875</v>
      </c>
    </row>
    <row r="180" spans="1:17" ht="26" customHeight="1">
      <c r="A180" s="19">
        <v>45723</v>
      </c>
      <c r="B180" s="11" t="s">
        <v>53</v>
      </c>
      <c r="C180" s="11"/>
      <c r="D180" s="11" t="s">
        <v>55</v>
      </c>
      <c r="E180" s="12">
        <v>7</v>
      </c>
      <c r="F180" s="132"/>
      <c r="G180" s="12">
        <v>368</v>
      </c>
      <c r="H180" s="12">
        <v>1330</v>
      </c>
      <c r="I180" s="12">
        <v>1405</v>
      </c>
      <c r="J180" s="13">
        <f t="shared" si="33"/>
        <v>0.5625</v>
      </c>
      <c r="K180" s="13">
        <f t="shared" si="34"/>
        <v>0.58680555555555558</v>
      </c>
      <c r="L180" s="14">
        <f t="shared" si="35"/>
        <v>2.430555555555558E-2</v>
      </c>
      <c r="M180" s="14">
        <f t="shared" si="32"/>
        <v>0</v>
      </c>
      <c r="N180" s="14">
        <f t="shared" si="36"/>
        <v>35</v>
      </c>
      <c r="O180" s="15">
        <f t="shared" si="37"/>
        <v>35</v>
      </c>
      <c r="P180" s="12"/>
      <c r="Q180" s="15">
        <f t="shared" si="38"/>
        <v>245</v>
      </c>
    </row>
    <row r="181" spans="1:17" ht="26" customHeight="1">
      <c r="A181" s="19">
        <v>45723</v>
      </c>
      <c r="B181" s="11" t="s">
        <v>53</v>
      </c>
      <c r="C181" s="11"/>
      <c r="D181" s="11" t="s">
        <v>55</v>
      </c>
      <c r="E181" s="12">
        <v>7</v>
      </c>
      <c r="F181" s="132"/>
      <c r="G181" s="12">
        <v>370</v>
      </c>
      <c r="H181" s="12">
        <v>1405</v>
      </c>
      <c r="I181" s="12">
        <v>1500</v>
      </c>
      <c r="J181" s="13">
        <f t="shared" si="33"/>
        <v>0.58680555555555558</v>
      </c>
      <c r="K181" s="13">
        <f t="shared" si="34"/>
        <v>0.625</v>
      </c>
      <c r="L181" s="14">
        <f t="shared" si="35"/>
        <v>3.819444444444442E-2</v>
      </c>
      <c r="M181" s="14">
        <f t="shared" si="32"/>
        <v>0</v>
      </c>
      <c r="N181" s="14">
        <f t="shared" si="36"/>
        <v>55</v>
      </c>
      <c r="O181" s="15">
        <f t="shared" si="37"/>
        <v>55</v>
      </c>
      <c r="P181" s="12"/>
      <c r="Q181" s="15">
        <f t="shared" si="38"/>
        <v>385</v>
      </c>
    </row>
    <row r="182" spans="1:17" ht="26" customHeight="1">
      <c r="A182" s="19">
        <v>45723</v>
      </c>
      <c r="B182" s="11" t="s">
        <v>53</v>
      </c>
      <c r="C182" s="11"/>
      <c r="D182" s="11" t="s">
        <v>55</v>
      </c>
      <c r="E182" s="12">
        <v>7</v>
      </c>
      <c r="F182" s="132"/>
      <c r="G182" s="12">
        <v>240</v>
      </c>
      <c r="H182" s="12">
        <v>1500</v>
      </c>
      <c r="I182" s="12">
        <v>1525</v>
      </c>
      <c r="J182" s="13">
        <f t="shared" si="33"/>
        <v>0.625</v>
      </c>
      <c r="K182" s="13">
        <f t="shared" si="34"/>
        <v>0.64236111111111116</v>
      </c>
      <c r="L182" s="14">
        <f t="shared" si="35"/>
        <v>1.736111111111116E-2</v>
      </c>
      <c r="M182" s="14">
        <f t="shared" si="32"/>
        <v>0</v>
      </c>
      <c r="N182" s="14">
        <f t="shared" si="36"/>
        <v>25</v>
      </c>
      <c r="O182" s="15">
        <f t="shared" si="37"/>
        <v>25</v>
      </c>
      <c r="P182" s="12"/>
      <c r="Q182" s="15">
        <f t="shared" si="38"/>
        <v>175</v>
      </c>
    </row>
    <row r="183" spans="1:17" ht="26" customHeight="1">
      <c r="A183" s="19">
        <v>45723</v>
      </c>
      <c r="B183" s="11" t="s">
        <v>53</v>
      </c>
      <c r="C183" s="11"/>
      <c r="D183" s="11" t="s">
        <v>55</v>
      </c>
      <c r="E183" s="12">
        <v>7</v>
      </c>
      <c r="F183" s="132"/>
      <c r="G183" s="12">
        <v>907</v>
      </c>
      <c r="H183" s="12">
        <v>1555</v>
      </c>
      <c r="I183" s="12">
        <v>1750</v>
      </c>
      <c r="J183" s="13">
        <f t="shared" si="33"/>
        <v>0.66319444444444442</v>
      </c>
      <c r="K183" s="13">
        <f t="shared" si="34"/>
        <v>0.74305555555555558</v>
      </c>
      <c r="L183" s="14">
        <f t="shared" si="35"/>
        <v>7.986111111111116E-2</v>
      </c>
      <c r="M183" s="14">
        <f t="shared" si="32"/>
        <v>1</v>
      </c>
      <c r="N183" s="14">
        <f t="shared" si="36"/>
        <v>55</v>
      </c>
      <c r="O183" s="15">
        <f t="shared" si="37"/>
        <v>115</v>
      </c>
      <c r="P183" s="12"/>
      <c r="Q183" s="15">
        <f t="shared" si="38"/>
        <v>805</v>
      </c>
    </row>
    <row r="184" spans="1:17" ht="26" customHeight="1">
      <c r="A184" s="19">
        <v>45723</v>
      </c>
      <c r="B184" s="11" t="s">
        <v>61</v>
      </c>
      <c r="C184" s="11"/>
      <c r="D184" s="11" t="s">
        <v>55</v>
      </c>
      <c r="E184" s="12">
        <v>5</v>
      </c>
      <c r="F184" s="132"/>
      <c r="G184" s="12">
        <v>2811</v>
      </c>
      <c r="H184" s="12">
        <v>945</v>
      </c>
      <c r="I184" s="12">
        <v>1327</v>
      </c>
      <c r="J184" s="13">
        <f t="shared" si="33"/>
        <v>0.40625</v>
      </c>
      <c r="K184" s="13">
        <f t="shared" si="34"/>
        <v>0.56041666666666667</v>
      </c>
      <c r="L184" s="14">
        <f t="shared" si="35"/>
        <v>0.15416666666666667</v>
      </c>
      <c r="M184" s="14">
        <f t="shared" si="32"/>
        <v>3</v>
      </c>
      <c r="N184" s="14">
        <f t="shared" si="36"/>
        <v>42</v>
      </c>
      <c r="O184" s="15">
        <f t="shared" si="37"/>
        <v>222</v>
      </c>
      <c r="P184" s="12"/>
      <c r="Q184" s="15">
        <f t="shared" si="38"/>
        <v>1110</v>
      </c>
    </row>
    <row r="185" spans="1:17" ht="26" customHeight="1">
      <c r="A185" s="19">
        <v>45723</v>
      </c>
      <c r="B185" s="11" t="s">
        <v>61</v>
      </c>
      <c r="C185" s="11"/>
      <c r="D185" s="11" t="s">
        <v>55</v>
      </c>
      <c r="E185" s="12">
        <v>5</v>
      </c>
      <c r="F185" s="132"/>
      <c r="G185" s="12">
        <v>1580</v>
      </c>
      <c r="H185" s="12">
        <v>1433</v>
      </c>
      <c r="I185" s="12">
        <v>1627</v>
      </c>
      <c r="J185" s="13">
        <f t="shared" si="33"/>
        <v>0.60624999999999996</v>
      </c>
      <c r="K185" s="13">
        <f t="shared" si="34"/>
        <v>0.68541666666666667</v>
      </c>
      <c r="L185" s="14">
        <f t="shared" si="35"/>
        <v>7.9166666666666718E-2</v>
      </c>
      <c r="M185" s="14">
        <f t="shared" ref="M185:M248" si="39">HOUR(L185)</f>
        <v>1</v>
      </c>
      <c r="N185" s="14">
        <f t="shared" si="36"/>
        <v>54</v>
      </c>
      <c r="O185" s="15">
        <f t="shared" si="37"/>
        <v>114</v>
      </c>
      <c r="P185" s="12"/>
      <c r="Q185" s="15">
        <f t="shared" si="38"/>
        <v>570</v>
      </c>
    </row>
    <row r="186" spans="1:17" ht="26" customHeight="1">
      <c r="A186" s="19">
        <v>45723</v>
      </c>
      <c r="B186" s="11" t="s">
        <v>61</v>
      </c>
      <c r="C186" s="11"/>
      <c r="D186" s="11" t="s">
        <v>55</v>
      </c>
      <c r="E186" s="12">
        <v>5</v>
      </c>
      <c r="F186" s="132"/>
      <c r="G186" s="12">
        <v>800</v>
      </c>
      <c r="H186" s="12">
        <v>1650</v>
      </c>
      <c r="I186" s="12">
        <v>1750</v>
      </c>
      <c r="J186" s="13">
        <f t="shared" ref="J186:J249" si="40">IF(ISERROR(VALUE(IF(LEN(H186)=3,(LEFT(H186,1)&amp;":"&amp;RIGHT(H186,2)),(LEFT(H186,2)&amp;":"&amp;RIGHT(H186,2))))),"",VALUE(IF(LEN(H186)=3,(LEFT(H186,1)&amp;":"&amp;RIGHT(H186,2)),(LEFT(H186,2)&amp;":"&amp;RIGHT(H186,2)))))</f>
        <v>0.70138888888888884</v>
      </c>
      <c r="K186" s="13">
        <f t="shared" ref="K186:K249" si="41">IF(ISERROR(VALUE(IF(LEN(I186)=3,(LEFT(I186,1)&amp;":"&amp;RIGHT(I186,2)),(LEFT(I186,2)&amp;":"&amp;RIGHT(I186,2))))),"",VALUE(IF(LEN(I186)=3,(LEFT(I186,1)&amp;":"&amp;RIGHT(I186,2)),(LEFT(I186,2)&amp;":"&amp;RIGHT(I186,2)))))</f>
        <v>0.74305555555555558</v>
      </c>
      <c r="L186" s="14">
        <f t="shared" ref="L186:L249" si="42">K186-J186</f>
        <v>4.1666666666666741E-2</v>
      </c>
      <c r="M186" s="14">
        <f t="shared" si="39"/>
        <v>1</v>
      </c>
      <c r="N186" s="14">
        <f t="shared" ref="N186:N249" si="43">MINUTE(L186)</f>
        <v>0</v>
      </c>
      <c r="O186" s="15">
        <f t="shared" ref="O186:O249" si="44">IF(AND(ISNUMBER(H186),ISNUMBER(I186)),IF(M186*60+N186,M186*60+N186,"　"),0)</f>
        <v>60</v>
      </c>
      <c r="P186" s="12"/>
      <c r="Q186" s="15">
        <f t="shared" si="38"/>
        <v>300</v>
      </c>
    </row>
    <row r="187" spans="1:17" ht="26" customHeight="1">
      <c r="A187" s="19">
        <v>45723</v>
      </c>
      <c r="B187" s="11" t="s">
        <v>62</v>
      </c>
      <c r="C187" s="11"/>
      <c r="D187" s="11" t="s">
        <v>55</v>
      </c>
      <c r="E187" s="12">
        <v>6</v>
      </c>
      <c r="F187" s="132"/>
      <c r="G187" s="12">
        <f>55+118</f>
        <v>173</v>
      </c>
      <c r="H187" s="12">
        <v>945</v>
      </c>
      <c r="I187" s="12">
        <v>1127</v>
      </c>
      <c r="J187" s="13">
        <f t="shared" si="40"/>
        <v>0.40625</v>
      </c>
      <c r="K187" s="13">
        <f t="shared" si="41"/>
        <v>0.47708333333333336</v>
      </c>
      <c r="L187" s="14">
        <f t="shared" si="42"/>
        <v>7.0833333333333359E-2</v>
      </c>
      <c r="M187" s="14">
        <f t="shared" si="39"/>
        <v>1</v>
      </c>
      <c r="N187" s="14">
        <f t="shared" si="43"/>
        <v>42</v>
      </c>
      <c r="O187" s="15">
        <f t="shared" si="44"/>
        <v>102</v>
      </c>
      <c r="P187" s="12"/>
      <c r="Q187" s="15">
        <f t="shared" si="38"/>
        <v>612</v>
      </c>
    </row>
    <row r="188" spans="1:17" ht="26" customHeight="1">
      <c r="A188" s="19">
        <v>45723</v>
      </c>
      <c r="B188" s="11" t="s">
        <v>62</v>
      </c>
      <c r="C188" s="11"/>
      <c r="D188" s="11" t="s">
        <v>55</v>
      </c>
      <c r="E188" s="12">
        <v>6</v>
      </c>
      <c r="F188" s="132"/>
      <c r="G188" s="12">
        <f>193+208</f>
        <v>401</v>
      </c>
      <c r="H188" s="12">
        <v>1233</v>
      </c>
      <c r="I188" s="12">
        <v>1455</v>
      </c>
      <c r="J188" s="13">
        <f t="shared" si="40"/>
        <v>0.5229166666666667</v>
      </c>
      <c r="K188" s="13">
        <f t="shared" si="41"/>
        <v>0.62152777777777779</v>
      </c>
      <c r="L188" s="14">
        <f t="shared" si="42"/>
        <v>9.8611111111111094E-2</v>
      </c>
      <c r="M188" s="14">
        <f t="shared" si="39"/>
        <v>2</v>
      </c>
      <c r="N188" s="14">
        <f t="shared" si="43"/>
        <v>22</v>
      </c>
      <c r="O188" s="15">
        <f t="shared" si="44"/>
        <v>142</v>
      </c>
      <c r="P188" s="12"/>
      <c r="Q188" s="15">
        <f t="shared" si="38"/>
        <v>852</v>
      </c>
    </row>
    <row r="189" spans="1:17" ht="26" customHeight="1">
      <c r="A189" s="19">
        <v>45723</v>
      </c>
      <c r="B189" s="11" t="s">
        <v>62</v>
      </c>
      <c r="C189" s="11"/>
      <c r="D189" s="11" t="s">
        <v>55</v>
      </c>
      <c r="E189" s="12">
        <v>6</v>
      </c>
      <c r="F189" s="132"/>
      <c r="G189" s="12">
        <v>216</v>
      </c>
      <c r="H189" s="12">
        <v>1523</v>
      </c>
      <c r="I189" s="12">
        <v>1745</v>
      </c>
      <c r="J189" s="13">
        <f t="shared" si="40"/>
        <v>0.64097222222222228</v>
      </c>
      <c r="K189" s="13">
        <f t="shared" si="41"/>
        <v>0.73958333333333337</v>
      </c>
      <c r="L189" s="14">
        <f t="shared" si="42"/>
        <v>9.8611111111111094E-2</v>
      </c>
      <c r="M189" s="14">
        <f t="shared" si="39"/>
        <v>2</v>
      </c>
      <c r="N189" s="14">
        <f t="shared" si="43"/>
        <v>22</v>
      </c>
      <c r="O189" s="15">
        <f t="shared" si="44"/>
        <v>142</v>
      </c>
      <c r="P189" s="12"/>
      <c r="Q189" s="15">
        <f t="shared" si="38"/>
        <v>852</v>
      </c>
    </row>
    <row r="190" spans="1:17" ht="26" customHeight="1">
      <c r="A190" s="19">
        <v>45723</v>
      </c>
      <c r="B190" s="11" t="s">
        <v>53</v>
      </c>
      <c r="C190" s="11"/>
      <c r="D190" s="11" t="s">
        <v>54</v>
      </c>
      <c r="E190" s="12">
        <v>7</v>
      </c>
      <c r="F190" s="132"/>
      <c r="G190" s="12">
        <v>306</v>
      </c>
      <c r="H190" s="12">
        <v>2200</v>
      </c>
      <c r="I190" s="12">
        <v>2445</v>
      </c>
      <c r="J190" s="13">
        <f t="shared" ref="J190:K194" si="45">IF(ISERROR(VALUE(IF(LEN(H190)=3,(LEFT(H190,1)&amp;":"&amp;RIGHT(H190,2)),(LEFT(H190,2)&amp;":"&amp;RIGHT(H190,2))))),"",VALUE(IF(LEN(H190)=3,(LEFT(H190,1)&amp;":"&amp;RIGHT(H190,2)),(LEFT(H190,2)&amp;":"&amp;RIGHT(H190,2)))))</f>
        <v>0.91666666666666663</v>
      </c>
      <c r="K190" s="13">
        <f t="shared" si="45"/>
        <v>1.03125</v>
      </c>
      <c r="L190" s="14">
        <f>K190-J190</f>
        <v>0.11458333333333337</v>
      </c>
      <c r="M190" s="14">
        <f>HOUR(L190)</f>
        <v>2</v>
      </c>
      <c r="N190" s="14">
        <f>MINUTE(L190)</f>
        <v>45</v>
      </c>
      <c r="O190" s="15">
        <f>IF(AND(ISNUMBER(H190),ISNUMBER(I190)),IF(M190*60+N190,M190*60+N190,"　"),0)</f>
        <v>165</v>
      </c>
      <c r="P190" s="12">
        <v>15</v>
      </c>
      <c r="Q190" s="15">
        <f>(O190-P190)*E190</f>
        <v>1050</v>
      </c>
    </row>
    <row r="191" spans="1:17" ht="26" customHeight="1">
      <c r="A191" s="19">
        <v>45723</v>
      </c>
      <c r="B191" s="11" t="s">
        <v>53</v>
      </c>
      <c r="C191" s="11"/>
      <c r="D191" s="11" t="s">
        <v>54</v>
      </c>
      <c r="E191" s="12">
        <v>7</v>
      </c>
      <c r="F191" s="132"/>
      <c r="G191" s="12">
        <v>956</v>
      </c>
      <c r="H191" s="12">
        <v>2450</v>
      </c>
      <c r="I191" s="12">
        <v>2930</v>
      </c>
      <c r="J191" s="13">
        <f t="shared" si="45"/>
        <v>1.0347222222222223</v>
      </c>
      <c r="K191" s="13">
        <f t="shared" si="45"/>
        <v>1.2291666666666667</v>
      </c>
      <c r="L191" s="14">
        <f>K191-J191</f>
        <v>0.19444444444444442</v>
      </c>
      <c r="M191" s="14">
        <f>HOUR(L191)</f>
        <v>4</v>
      </c>
      <c r="N191" s="14">
        <f>MINUTE(L191)</f>
        <v>40</v>
      </c>
      <c r="O191" s="15">
        <f>IF(AND(ISNUMBER(H191),ISNUMBER(I191)),IF(M191*60+N191,M191*60+N191,"　"),0)</f>
        <v>280</v>
      </c>
      <c r="P191" s="12">
        <v>60</v>
      </c>
      <c r="Q191" s="15">
        <f>(O191-P191)*E191</f>
        <v>1540</v>
      </c>
    </row>
    <row r="192" spans="1:17" ht="26" customHeight="1">
      <c r="A192" s="19">
        <v>45723</v>
      </c>
      <c r="B192" s="11" t="s">
        <v>63</v>
      </c>
      <c r="C192" s="11"/>
      <c r="D192" s="11" t="s">
        <v>54</v>
      </c>
      <c r="E192" s="12">
        <v>7</v>
      </c>
      <c r="F192" s="132"/>
      <c r="G192" s="12">
        <v>376</v>
      </c>
      <c r="H192" s="12">
        <v>2150</v>
      </c>
      <c r="I192" s="12">
        <v>2345</v>
      </c>
      <c r="J192" s="13">
        <f t="shared" si="45"/>
        <v>0.90972222222222221</v>
      </c>
      <c r="K192" s="13">
        <f t="shared" si="45"/>
        <v>0.98958333333333337</v>
      </c>
      <c r="L192" s="14">
        <f>K192-J192</f>
        <v>7.986111111111116E-2</v>
      </c>
      <c r="M192" s="14">
        <f>HOUR(L192)</f>
        <v>1</v>
      </c>
      <c r="N192" s="14">
        <f>MINUTE(L192)</f>
        <v>55</v>
      </c>
      <c r="O192" s="15">
        <f>IF(AND(ISNUMBER(H192),ISNUMBER(I192)),IF(M192*60+N192,M192*60+N192,"　"),0)</f>
        <v>115</v>
      </c>
      <c r="P192" s="12"/>
      <c r="Q192" s="15">
        <f>(O192-P192)*E192</f>
        <v>805</v>
      </c>
    </row>
    <row r="193" spans="1:18" ht="26" customHeight="1">
      <c r="A193" s="19">
        <v>45723</v>
      </c>
      <c r="B193" s="11" t="s">
        <v>63</v>
      </c>
      <c r="C193" s="11"/>
      <c r="D193" s="11" t="s">
        <v>54</v>
      </c>
      <c r="E193" s="12">
        <v>7</v>
      </c>
      <c r="F193" s="132"/>
      <c r="G193" s="12">
        <v>376</v>
      </c>
      <c r="H193" s="12">
        <v>2425</v>
      </c>
      <c r="I193" s="12">
        <v>2600</v>
      </c>
      <c r="J193" s="13">
        <f t="shared" si="45"/>
        <v>1.0173611111111112</v>
      </c>
      <c r="K193" s="13">
        <f t="shared" si="45"/>
        <v>1.0833333333333333</v>
      </c>
      <c r="L193" s="14">
        <f>K193-J193</f>
        <v>6.5972222222222099E-2</v>
      </c>
      <c r="M193" s="14">
        <f>HOUR(L193)</f>
        <v>1</v>
      </c>
      <c r="N193" s="14">
        <f>MINUTE(L193)</f>
        <v>35</v>
      </c>
      <c r="O193" s="15">
        <f>IF(AND(ISNUMBER(H193),ISNUMBER(I193)),IF(M193*60+N193,M193*60+N193,"　"),0)</f>
        <v>95</v>
      </c>
      <c r="P193" s="12"/>
      <c r="Q193" s="15">
        <f>(O193-P193)*E193</f>
        <v>665</v>
      </c>
    </row>
    <row r="194" spans="1:18" ht="26" customHeight="1">
      <c r="A194" s="19">
        <v>45723</v>
      </c>
      <c r="B194" s="11" t="s">
        <v>63</v>
      </c>
      <c r="C194" s="11"/>
      <c r="D194" s="11" t="s">
        <v>54</v>
      </c>
      <c r="E194" s="12">
        <v>7</v>
      </c>
      <c r="F194" s="132"/>
      <c r="G194" s="12">
        <v>386</v>
      </c>
      <c r="H194" s="12">
        <v>330</v>
      </c>
      <c r="I194" s="12">
        <v>535</v>
      </c>
      <c r="J194" s="13">
        <f t="shared" si="45"/>
        <v>0.14583333333333334</v>
      </c>
      <c r="K194" s="13">
        <f t="shared" si="45"/>
        <v>0.2326388888888889</v>
      </c>
      <c r="L194" s="14">
        <f>K194-J194</f>
        <v>8.6805555555555552E-2</v>
      </c>
      <c r="M194" s="14">
        <f>HOUR(L194)</f>
        <v>2</v>
      </c>
      <c r="N194" s="14">
        <f>MINUTE(L194)</f>
        <v>5</v>
      </c>
      <c r="O194" s="15">
        <f>IF(AND(ISNUMBER(H194),ISNUMBER(I194)),IF(M194*60+N194,M194*60+N194,"　"),0)</f>
        <v>125</v>
      </c>
      <c r="P194" s="12"/>
      <c r="Q194" s="15">
        <f>(O194-P194)*E194</f>
        <v>875</v>
      </c>
    </row>
    <row r="195" spans="1:18" ht="26" customHeight="1">
      <c r="A195" s="19">
        <v>45724</v>
      </c>
      <c r="B195" s="11" t="s">
        <v>57</v>
      </c>
      <c r="C195" s="11" t="s">
        <v>58</v>
      </c>
      <c r="D195" s="11" t="s">
        <v>55</v>
      </c>
      <c r="E195" s="12">
        <v>3</v>
      </c>
      <c r="F195" s="132"/>
      <c r="G195" s="12">
        <v>108</v>
      </c>
      <c r="H195" s="12">
        <v>1000</v>
      </c>
      <c r="I195" s="12">
        <v>1120</v>
      </c>
      <c r="J195" s="13">
        <f t="shared" si="40"/>
        <v>0.41666666666666669</v>
      </c>
      <c r="K195" s="13">
        <f t="shared" si="41"/>
        <v>0.47222222222222221</v>
      </c>
      <c r="L195" s="14">
        <f t="shared" si="42"/>
        <v>5.5555555555555525E-2</v>
      </c>
      <c r="M195" s="14">
        <f t="shared" si="39"/>
        <v>1</v>
      </c>
      <c r="N195" s="14">
        <f t="shared" si="43"/>
        <v>20</v>
      </c>
      <c r="O195" s="15">
        <f t="shared" si="44"/>
        <v>80</v>
      </c>
      <c r="P195" s="12"/>
      <c r="Q195" s="15">
        <f t="shared" si="38"/>
        <v>240</v>
      </c>
    </row>
    <row r="196" spans="1:18" ht="26" customHeight="1">
      <c r="A196" s="19">
        <v>45724</v>
      </c>
      <c r="B196" s="11" t="s">
        <v>57</v>
      </c>
      <c r="C196" s="11" t="s">
        <v>58</v>
      </c>
      <c r="D196" s="11" t="s">
        <v>55</v>
      </c>
      <c r="E196" s="12">
        <v>3</v>
      </c>
      <c r="F196" s="132"/>
      <c r="G196" s="12">
        <v>77</v>
      </c>
      <c r="H196" s="12">
        <v>1120</v>
      </c>
      <c r="I196" s="12">
        <v>1230</v>
      </c>
      <c r="J196" s="13">
        <f t="shared" si="40"/>
        <v>0.47222222222222221</v>
      </c>
      <c r="K196" s="13">
        <f t="shared" si="41"/>
        <v>0.52083333333333337</v>
      </c>
      <c r="L196" s="14">
        <f t="shared" si="42"/>
        <v>4.861111111111116E-2</v>
      </c>
      <c r="M196" s="14">
        <f t="shared" si="39"/>
        <v>1</v>
      </c>
      <c r="N196" s="14">
        <f t="shared" si="43"/>
        <v>10</v>
      </c>
      <c r="O196" s="15">
        <f t="shared" si="44"/>
        <v>70</v>
      </c>
      <c r="P196" s="12"/>
      <c r="Q196" s="15">
        <f t="shared" si="38"/>
        <v>210</v>
      </c>
    </row>
    <row r="197" spans="1:18" ht="26" customHeight="1">
      <c r="A197" s="19">
        <v>45724</v>
      </c>
      <c r="B197" s="11" t="s">
        <v>57</v>
      </c>
      <c r="C197" s="11" t="s">
        <v>58</v>
      </c>
      <c r="D197" s="11" t="s">
        <v>55</v>
      </c>
      <c r="E197" s="12">
        <v>3</v>
      </c>
      <c r="F197" s="132"/>
      <c r="G197" s="12">
        <v>45</v>
      </c>
      <c r="H197" s="12">
        <v>1330</v>
      </c>
      <c r="I197" s="12">
        <v>1410</v>
      </c>
      <c r="J197" s="13">
        <f t="shared" si="40"/>
        <v>0.5625</v>
      </c>
      <c r="K197" s="13">
        <f t="shared" si="41"/>
        <v>0.59027777777777779</v>
      </c>
      <c r="L197" s="14">
        <f t="shared" si="42"/>
        <v>2.777777777777779E-2</v>
      </c>
      <c r="M197" s="14">
        <f t="shared" si="39"/>
        <v>0</v>
      </c>
      <c r="N197" s="14">
        <f t="shared" si="43"/>
        <v>40</v>
      </c>
      <c r="O197" s="15">
        <f t="shared" si="44"/>
        <v>40</v>
      </c>
      <c r="P197" s="12"/>
      <c r="Q197" s="15">
        <f t="shared" si="38"/>
        <v>120</v>
      </c>
    </row>
    <row r="198" spans="1:18" ht="26" customHeight="1">
      <c r="A198" s="19">
        <v>45724</v>
      </c>
      <c r="B198" s="11" t="s">
        <v>57</v>
      </c>
      <c r="C198" s="11" t="s">
        <v>58</v>
      </c>
      <c r="D198" s="11" t="s">
        <v>55</v>
      </c>
      <c r="E198" s="12">
        <v>3</v>
      </c>
      <c r="F198" s="132"/>
      <c r="G198" s="12">
        <f>60+36</f>
        <v>96</v>
      </c>
      <c r="H198" s="12">
        <v>1000</v>
      </c>
      <c r="I198" s="12">
        <v>1110</v>
      </c>
      <c r="J198" s="13">
        <f t="shared" si="40"/>
        <v>0.41666666666666669</v>
      </c>
      <c r="K198" s="13">
        <f t="shared" si="41"/>
        <v>0.46527777777777779</v>
      </c>
      <c r="L198" s="14">
        <f t="shared" si="42"/>
        <v>4.8611111111111105E-2</v>
      </c>
      <c r="M198" s="14">
        <f t="shared" si="39"/>
        <v>1</v>
      </c>
      <c r="N198" s="14">
        <f t="shared" si="43"/>
        <v>10</v>
      </c>
      <c r="O198" s="15">
        <f t="shared" si="44"/>
        <v>70</v>
      </c>
      <c r="P198" s="12"/>
      <c r="Q198" s="15">
        <f t="shared" si="38"/>
        <v>210</v>
      </c>
    </row>
    <row r="199" spans="1:18" ht="26" customHeight="1">
      <c r="A199" s="19">
        <v>45724</v>
      </c>
      <c r="B199" s="11" t="s">
        <v>57</v>
      </c>
      <c r="C199" s="11" t="s">
        <v>58</v>
      </c>
      <c r="D199" s="11" t="s">
        <v>55</v>
      </c>
      <c r="E199" s="12">
        <v>3</v>
      </c>
      <c r="F199" s="132"/>
      <c r="G199" s="12">
        <v>110</v>
      </c>
      <c r="H199" s="12">
        <v>1115</v>
      </c>
      <c r="I199" s="12">
        <v>1225</v>
      </c>
      <c r="J199" s="13">
        <f t="shared" si="40"/>
        <v>0.46875</v>
      </c>
      <c r="K199" s="13">
        <f t="shared" si="41"/>
        <v>0.51736111111111116</v>
      </c>
      <c r="L199" s="14">
        <f t="shared" si="42"/>
        <v>4.861111111111116E-2</v>
      </c>
      <c r="M199" s="14">
        <f t="shared" si="39"/>
        <v>1</v>
      </c>
      <c r="N199" s="14">
        <f t="shared" si="43"/>
        <v>10</v>
      </c>
      <c r="O199" s="15">
        <f t="shared" si="44"/>
        <v>70</v>
      </c>
      <c r="P199" s="12"/>
      <c r="Q199" s="15">
        <f t="shared" si="38"/>
        <v>210</v>
      </c>
    </row>
    <row r="200" spans="1:18" ht="26" customHeight="1">
      <c r="A200" s="19">
        <v>45724</v>
      </c>
      <c r="B200" s="11" t="s">
        <v>57</v>
      </c>
      <c r="C200" s="11" t="s">
        <v>58</v>
      </c>
      <c r="D200" s="11" t="s">
        <v>55</v>
      </c>
      <c r="E200" s="12">
        <v>3</v>
      </c>
      <c r="F200" s="132"/>
      <c r="G200" s="12">
        <v>48</v>
      </c>
      <c r="H200" s="12">
        <v>1335</v>
      </c>
      <c r="I200" s="12">
        <v>1405</v>
      </c>
      <c r="J200" s="13">
        <f t="shared" si="40"/>
        <v>0.56597222222222221</v>
      </c>
      <c r="K200" s="13">
        <f t="shared" si="41"/>
        <v>0.58680555555555558</v>
      </c>
      <c r="L200" s="14">
        <f t="shared" si="42"/>
        <v>2.083333333333337E-2</v>
      </c>
      <c r="M200" s="14">
        <f t="shared" si="39"/>
        <v>0</v>
      </c>
      <c r="N200" s="14">
        <f t="shared" si="43"/>
        <v>30</v>
      </c>
      <c r="O200" s="15">
        <f t="shared" si="44"/>
        <v>30</v>
      </c>
      <c r="P200" s="12"/>
      <c r="Q200" s="15">
        <f t="shared" si="38"/>
        <v>90</v>
      </c>
    </row>
    <row r="201" spans="1:18" ht="26" customHeight="1">
      <c r="A201" s="19">
        <v>45724</v>
      </c>
      <c r="B201" s="11" t="s">
        <v>57</v>
      </c>
      <c r="C201" s="11" t="s">
        <v>59</v>
      </c>
      <c r="D201" s="11" t="s">
        <v>55</v>
      </c>
      <c r="E201" s="12">
        <v>3</v>
      </c>
      <c r="F201" s="132"/>
      <c r="G201" s="12">
        <v>48</v>
      </c>
      <c r="H201" s="12">
        <v>952</v>
      </c>
      <c r="I201" s="12">
        <v>1100</v>
      </c>
      <c r="J201" s="13">
        <f t="shared" si="40"/>
        <v>0.41111111111111109</v>
      </c>
      <c r="K201" s="13">
        <f t="shared" si="41"/>
        <v>0.45833333333333331</v>
      </c>
      <c r="L201" s="14">
        <f t="shared" si="42"/>
        <v>4.7222222222222221E-2</v>
      </c>
      <c r="M201" s="14">
        <f t="shared" si="39"/>
        <v>1</v>
      </c>
      <c r="N201" s="14">
        <f t="shared" si="43"/>
        <v>8</v>
      </c>
      <c r="O201" s="15">
        <f t="shared" si="44"/>
        <v>68</v>
      </c>
      <c r="P201" s="12"/>
      <c r="Q201" s="15">
        <f t="shared" si="38"/>
        <v>204</v>
      </c>
    </row>
    <row r="202" spans="1:18" ht="26" customHeight="1">
      <c r="A202" s="19">
        <v>45724</v>
      </c>
      <c r="B202" s="11" t="s">
        <v>57</v>
      </c>
      <c r="C202" s="11" t="s">
        <v>59</v>
      </c>
      <c r="D202" s="11" t="s">
        <v>55</v>
      </c>
      <c r="E202" s="12">
        <v>3</v>
      </c>
      <c r="F202" s="132"/>
      <c r="G202" s="12">
        <v>60</v>
      </c>
      <c r="H202" s="12">
        <v>1100</v>
      </c>
      <c r="I202" s="12">
        <v>1227</v>
      </c>
      <c r="J202" s="13">
        <f t="shared" si="40"/>
        <v>0.45833333333333331</v>
      </c>
      <c r="K202" s="13">
        <f t="shared" si="41"/>
        <v>0.51875000000000004</v>
      </c>
      <c r="L202" s="14">
        <f t="shared" si="42"/>
        <v>6.041666666666673E-2</v>
      </c>
      <c r="M202" s="14">
        <f t="shared" si="39"/>
        <v>1</v>
      </c>
      <c r="N202" s="14">
        <f t="shared" si="43"/>
        <v>27</v>
      </c>
      <c r="O202" s="15">
        <f t="shared" si="44"/>
        <v>87</v>
      </c>
      <c r="P202" s="12"/>
      <c r="Q202" s="15">
        <f t="shared" si="38"/>
        <v>261</v>
      </c>
    </row>
    <row r="203" spans="1:18" ht="26" customHeight="1">
      <c r="A203" s="19">
        <v>45724</v>
      </c>
      <c r="B203" s="11" t="s">
        <v>57</v>
      </c>
      <c r="C203" s="11" t="s">
        <v>59</v>
      </c>
      <c r="D203" s="11" t="s">
        <v>55</v>
      </c>
      <c r="E203" s="12">
        <v>3</v>
      </c>
      <c r="F203" s="132"/>
      <c r="G203" s="12">
        <v>72</v>
      </c>
      <c r="H203" s="12">
        <v>1330</v>
      </c>
      <c r="I203" s="12">
        <v>1510</v>
      </c>
      <c r="J203" s="13">
        <f t="shared" si="40"/>
        <v>0.5625</v>
      </c>
      <c r="K203" s="13">
        <f t="shared" si="41"/>
        <v>0.63194444444444442</v>
      </c>
      <c r="L203" s="14">
        <f t="shared" si="42"/>
        <v>6.944444444444442E-2</v>
      </c>
      <c r="M203" s="14">
        <f t="shared" si="39"/>
        <v>1</v>
      </c>
      <c r="N203" s="14">
        <f t="shared" si="43"/>
        <v>40</v>
      </c>
      <c r="O203" s="15">
        <f t="shared" si="44"/>
        <v>100</v>
      </c>
      <c r="P203" s="12"/>
      <c r="Q203" s="15">
        <f t="shared" si="38"/>
        <v>300</v>
      </c>
    </row>
    <row r="204" spans="1:18" ht="26" customHeight="1">
      <c r="A204" s="19">
        <v>45724</v>
      </c>
      <c r="B204" s="11" t="s">
        <v>57</v>
      </c>
      <c r="C204" s="11" t="s">
        <v>59</v>
      </c>
      <c r="D204" s="11" t="s">
        <v>55</v>
      </c>
      <c r="E204" s="12">
        <v>3</v>
      </c>
      <c r="F204" s="132"/>
      <c r="G204" s="12">
        <v>12</v>
      </c>
      <c r="H204" s="12">
        <v>1510</v>
      </c>
      <c r="I204" s="12">
        <v>1528</v>
      </c>
      <c r="J204" s="13">
        <f t="shared" si="40"/>
        <v>0.63194444444444442</v>
      </c>
      <c r="K204" s="13">
        <f t="shared" si="41"/>
        <v>0.64444444444444449</v>
      </c>
      <c r="L204" s="14">
        <f t="shared" si="42"/>
        <v>1.2500000000000067E-2</v>
      </c>
      <c r="M204" s="14">
        <f t="shared" si="39"/>
        <v>0</v>
      </c>
      <c r="N204" s="14">
        <f t="shared" si="43"/>
        <v>18</v>
      </c>
      <c r="O204" s="15">
        <f t="shared" si="44"/>
        <v>18</v>
      </c>
      <c r="P204" s="12"/>
      <c r="Q204" s="15">
        <f t="shared" si="38"/>
        <v>54</v>
      </c>
    </row>
    <row r="205" spans="1:18" ht="26" customHeight="1">
      <c r="A205" s="19">
        <v>45724</v>
      </c>
      <c r="B205" s="11" t="s">
        <v>57</v>
      </c>
      <c r="C205" s="11" t="s">
        <v>59</v>
      </c>
      <c r="D205" s="11" t="s">
        <v>55</v>
      </c>
      <c r="E205" s="12">
        <v>3</v>
      </c>
      <c r="F205" s="132"/>
      <c r="G205" s="12">
        <v>108</v>
      </c>
      <c r="H205" s="12">
        <v>155</v>
      </c>
      <c r="I205" s="12">
        <v>1749</v>
      </c>
      <c r="J205" s="13">
        <f t="shared" si="40"/>
        <v>7.9861111111111105E-2</v>
      </c>
      <c r="K205" s="13">
        <f t="shared" si="41"/>
        <v>0.74236111111111114</v>
      </c>
      <c r="L205" s="14">
        <f t="shared" si="42"/>
        <v>0.66250000000000009</v>
      </c>
      <c r="M205" s="14">
        <f t="shared" si="39"/>
        <v>15</v>
      </c>
      <c r="N205" s="14">
        <f t="shared" si="43"/>
        <v>54</v>
      </c>
      <c r="O205" s="15">
        <f t="shared" si="44"/>
        <v>954</v>
      </c>
      <c r="P205" s="12"/>
      <c r="Q205" s="15">
        <f t="shared" si="38"/>
        <v>2862</v>
      </c>
    </row>
    <row r="206" spans="1:18" ht="26" customHeight="1">
      <c r="A206" s="19">
        <v>45724</v>
      </c>
      <c r="B206" s="11" t="s">
        <v>57</v>
      </c>
      <c r="C206" s="11" t="s">
        <v>59</v>
      </c>
      <c r="D206" s="11" t="s">
        <v>55</v>
      </c>
      <c r="E206" s="12">
        <v>3</v>
      </c>
      <c r="F206" s="132"/>
      <c r="G206" s="12">
        <v>66</v>
      </c>
      <c r="H206" s="12">
        <v>950</v>
      </c>
      <c r="I206" s="12">
        <v>1100</v>
      </c>
      <c r="J206" s="13">
        <f t="shared" si="40"/>
        <v>0.40972222222222221</v>
      </c>
      <c r="K206" s="13">
        <f t="shared" si="41"/>
        <v>0.45833333333333331</v>
      </c>
      <c r="L206" s="14">
        <f t="shared" si="42"/>
        <v>4.8611111111111105E-2</v>
      </c>
      <c r="M206" s="14">
        <f t="shared" si="39"/>
        <v>1</v>
      </c>
      <c r="N206" s="14">
        <f t="shared" si="43"/>
        <v>10</v>
      </c>
      <c r="O206" s="15">
        <f t="shared" si="44"/>
        <v>70</v>
      </c>
      <c r="P206" s="12"/>
      <c r="Q206" s="15">
        <f t="shared" si="38"/>
        <v>210</v>
      </c>
      <c r="R206" t="s">
        <v>67</v>
      </c>
    </row>
    <row r="207" spans="1:18" ht="26" customHeight="1">
      <c r="A207" s="19">
        <v>45724</v>
      </c>
      <c r="B207" s="11" t="s">
        <v>57</v>
      </c>
      <c r="C207" s="11" t="s">
        <v>59</v>
      </c>
      <c r="D207" s="11" t="s">
        <v>55</v>
      </c>
      <c r="E207" s="12">
        <v>3</v>
      </c>
      <c r="F207" s="132"/>
      <c r="G207" s="12">
        <v>116</v>
      </c>
      <c r="H207" s="12">
        <v>1100</v>
      </c>
      <c r="I207" s="12">
        <v>1226</v>
      </c>
      <c r="J207" s="13">
        <f t="shared" si="40"/>
        <v>0.45833333333333331</v>
      </c>
      <c r="K207" s="13">
        <f t="shared" si="41"/>
        <v>0.5180555555555556</v>
      </c>
      <c r="L207" s="14">
        <f t="shared" si="42"/>
        <v>5.9722222222222288E-2</v>
      </c>
      <c r="M207" s="14">
        <f t="shared" si="39"/>
        <v>1</v>
      </c>
      <c r="N207" s="14">
        <f t="shared" si="43"/>
        <v>26</v>
      </c>
      <c r="O207" s="15">
        <f t="shared" si="44"/>
        <v>86</v>
      </c>
      <c r="P207" s="12"/>
      <c r="Q207" s="15">
        <f t="shared" si="38"/>
        <v>258</v>
      </c>
      <c r="R207" t="s">
        <v>67</v>
      </c>
    </row>
    <row r="208" spans="1:18" ht="26" customHeight="1">
      <c r="A208" s="19">
        <v>45724</v>
      </c>
      <c r="B208" s="11" t="s">
        <v>57</v>
      </c>
      <c r="C208" s="11" t="s">
        <v>59</v>
      </c>
      <c r="D208" s="11" t="s">
        <v>55</v>
      </c>
      <c r="E208" s="12">
        <v>3</v>
      </c>
      <c r="F208" s="132"/>
      <c r="G208" s="12">
        <v>60</v>
      </c>
      <c r="H208" s="12">
        <v>1328</v>
      </c>
      <c r="I208" s="12">
        <v>1415</v>
      </c>
      <c r="J208" s="13">
        <f t="shared" si="40"/>
        <v>0.56111111111111112</v>
      </c>
      <c r="K208" s="13">
        <f t="shared" si="41"/>
        <v>0.59375</v>
      </c>
      <c r="L208" s="14">
        <f t="shared" si="42"/>
        <v>3.2638888888888884E-2</v>
      </c>
      <c r="M208" s="14">
        <f t="shared" si="39"/>
        <v>0</v>
      </c>
      <c r="N208" s="14">
        <f t="shared" si="43"/>
        <v>47</v>
      </c>
      <c r="O208" s="15">
        <f t="shared" si="44"/>
        <v>47</v>
      </c>
      <c r="P208" s="12"/>
      <c r="Q208" s="15">
        <f t="shared" si="38"/>
        <v>141</v>
      </c>
      <c r="R208" t="s">
        <v>67</v>
      </c>
    </row>
    <row r="209" spans="1:18" ht="26" customHeight="1">
      <c r="A209" s="19">
        <v>45724</v>
      </c>
      <c r="B209" s="11" t="s">
        <v>57</v>
      </c>
      <c r="C209" s="11" t="s">
        <v>59</v>
      </c>
      <c r="D209" s="11" t="s">
        <v>55</v>
      </c>
      <c r="E209" s="12">
        <v>3</v>
      </c>
      <c r="F209" s="132"/>
      <c r="G209" s="12">
        <v>48</v>
      </c>
      <c r="H209" s="12">
        <v>1415</v>
      </c>
      <c r="I209" s="12">
        <v>1450</v>
      </c>
      <c r="J209" s="13">
        <f t="shared" si="40"/>
        <v>0.59375</v>
      </c>
      <c r="K209" s="13">
        <f t="shared" si="41"/>
        <v>0.61805555555555558</v>
      </c>
      <c r="L209" s="14">
        <f t="shared" si="42"/>
        <v>2.430555555555558E-2</v>
      </c>
      <c r="M209" s="14">
        <f t="shared" si="39"/>
        <v>0</v>
      </c>
      <c r="N209" s="14">
        <f t="shared" si="43"/>
        <v>35</v>
      </c>
      <c r="O209" s="15">
        <f t="shared" si="44"/>
        <v>35</v>
      </c>
      <c r="P209" s="12"/>
      <c r="Q209" s="15">
        <f t="shared" si="38"/>
        <v>105</v>
      </c>
      <c r="R209" t="s">
        <v>67</v>
      </c>
    </row>
    <row r="210" spans="1:18" ht="26" customHeight="1">
      <c r="A210" s="19">
        <v>45724</v>
      </c>
      <c r="B210" s="11" t="s">
        <v>57</v>
      </c>
      <c r="C210" s="11" t="s">
        <v>59</v>
      </c>
      <c r="D210" s="11" t="s">
        <v>55</v>
      </c>
      <c r="E210" s="12">
        <v>3</v>
      </c>
      <c r="F210" s="132"/>
      <c r="G210" s="12">
        <v>12</v>
      </c>
      <c r="H210" s="12">
        <v>1450</v>
      </c>
      <c r="I210" s="12">
        <v>1525</v>
      </c>
      <c r="J210" s="13">
        <f t="shared" si="40"/>
        <v>0.61805555555555558</v>
      </c>
      <c r="K210" s="13">
        <f t="shared" si="41"/>
        <v>0.64236111111111116</v>
      </c>
      <c r="L210" s="14">
        <f t="shared" si="42"/>
        <v>2.430555555555558E-2</v>
      </c>
      <c r="M210" s="14">
        <f t="shared" si="39"/>
        <v>0</v>
      </c>
      <c r="N210" s="14">
        <f t="shared" si="43"/>
        <v>35</v>
      </c>
      <c r="O210" s="15">
        <f t="shared" si="44"/>
        <v>35</v>
      </c>
      <c r="P210" s="12"/>
      <c r="Q210" s="15">
        <f t="shared" si="38"/>
        <v>105</v>
      </c>
      <c r="R210" t="s">
        <v>67</v>
      </c>
    </row>
    <row r="211" spans="1:18" ht="26" customHeight="1">
      <c r="A211" s="19">
        <v>45724</v>
      </c>
      <c r="B211" s="11" t="s">
        <v>57</v>
      </c>
      <c r="C211" s="11" t="s">
        <v>59</v>
      </c>
      <c r="D211" s="11" t="s">
        <v>55</v>
      </c>
      <c r="E211" s="12">
        <v>3</v>
      </c>
      <c r="F211" s="132"/>
      <c r="G211" s="12">
        <v>120</v>
      </c>
      <c r="H211" s="12">
        <v>1552</v>
      </c>
      <c r="I211" s="12">
        <v>1747</v>
      </c>
      <c r="J211" s="13">
        <f t="shared" si="40"/>
        <v>0.66111111111111109</v>
      </c>
      <c r="K211" s="13">
        <f t="shared" si="41"/>
        <v>0.74097222222222225</v>
      </c>
      <c r="L211" s="14">
        <f t="shared" si="42"/>
        <v>7.986111111111116E-2</v>
      </c>
      <c r="M211" s="14">
        <f t="shared" si="39"/>
        <v>1</v>
      </c>
      <c r="N211" s="14">
        <f t="shared" si="43"/>
        <v>55</v>
      </c>
      <c r="O211" s="15">
        <f t="shared" si="44"/>
        <v>115</v>
      </c>
      <c r="P211" s="12"/>
      <c r="Q211" s="15">
        <f t="shared" si="38"/>
        <v>345</v>
      </c>
      <c r="R211" t="s">
        <v>67</v>
      </c>
    </row>
    <row r="212" spans="1:18" ht="26" customHeight="1">
      <c r="A212" s="19">
        <v>45724</v>
      </c>
      <c r="B212" s="11" t="s">
        <v>57</v>
      </c>
      <c r="C212" s="11" t="s">
        <v>59</v>
      </c>
      <c r="D212" s="11" t="s">
        <v>55</v>
      </c>
      <c r="E212" s="12">
        <v>3</v>
      </c>
      <c r="F212" s="132"/>
      <c r="G212" s="12">
        <v>97</v>
      </c>
      <c r="H212" s="12">
        <v>950</v>
      </c>
      <c r="I212" s="12">
        <v>1110</v>
      </c>
      <c r="J212" s="13">
        <f t="shared" si="40"/>
        <v>0.40972222222222221</v>
      </c>
      <c r="K212" s="13">
        <f t="shared" si="41"/>
        <v>0.46527777777777779</v>
      </c>
      <c r="L212" s="14">
        <f t="shared" si="42"/>
        <v>5.555555555555558E-2</v>
      </c>
      <c r="M212" s="14">
        <f t="shared" si="39"/>
        <v>1</v>
      </c>
      <c r="N212" s="14">
        <f t="shared" si="43"/>
        <v>20</v>
      </c>
      <c r="O212" s="15">
        <f t="shared" si="44"/>
        <v>80</v>
      </c>
      <c r="P212" s="12"/>
      <c r="Q212" s="15">
        <f t="shared" si="38"/>
        <v>240</v>
      </c>
    </row>
    <row r="213" spans="1:18" ht="26" customHeight="1">
      <c r="A213" s="19">
        <v>45724</v>
      </c>
      <c r="B213" s="11" t="s">
        <v>57</v>
      </c>
      <c r="C213" s="11" t="s">
        <v>59</v>
      </c>
      <c r="D213" s="11" t="s">
        <v>55</v>
      </c>
      <c r="E213" s="12">
        <v>3</v>
      </c>
      <c r="F213" s="132"/>
      <c r="G213" s="12">
        <v>58</v>
      </c>
      <c r="H213" s="12">
        <v>1110</v>
      </c>
      <c r="I213" s="12">
        <v>1145</v>
      </c>
      <c r="J213" s="13">
        <f t="shared" si="40"/>
        <v>0.46527777777777779</v>
      </c>
      <c r="K213" s="13">
        <f t="shared" si="41"/>
        <v>0.48958333333333331</v>
      </c>
      <c r="L213" s="14">
        <f t="shared" si="42"/>
        <v>2.4305555555555525E-2</v>
      </c>
      <c r="M213" s="14">
        <f t="shared" si="39"/>
        <v>0</v>
      </c>
      <c r="N213" s="14">
        <f t="shared" si="43"/>
        <v>35</v>
      </c>
      <c r="O213" s="15">
        <f t="shared" si="44"/>
        <v>35</v>
      </c>
      <c r="P213" s="12"/>
      <c r="Q213" s="15">
        <f t="shared" si="38"/>
        <v>105</v>
      </c>
    </row>
    <row r="214" spans="1:18" ht="26" customHeight="1">
      <c r="A214" s="19">
        <v>45724</v>
      </c>
      <c r="B214" s="11" t="s">
        <v>57</v>
      </c>
      <c r="C214" s="11" t="s">
        <v>59</v>
      </c>
      <c r="D214" s="11" t="s">
        <v>55</v>
      </c>
      <c r="E214" s="12">
        <v>3</v>
      </c>
      <c r="F214" s="132"/>
      <c r="G214" s="12">
        <v>48</v>
      </c>
      <c r="H214" s="12">
        <v>1150</v>
      </c>
      <c r="I214" s="12">
        <v>1225</v>
      </c>
      <c r="J214" s="13">
        <f t="shared" si="40"/>
        <v>0.49305555555555558</v>
      </c>
      <c r="K214" s="13">
        <f t="shared" si="41"/>
        <v>0.51736111111111116</v>
      </c>
      <c r="L214" s="14">
        <f t="shared" si="42"/>
        <v>2.430555555555558E-2</v>
      </c>
      <c r="M214" s="14">
        <f t="shared" si="39"/>
        <v>0</v>
      </c>
      <c r="N214" s="14">
        <f t="shared" si="43"/>
        <v>35</v>
      </c>
      <c r="O214" s="15">
        <f t="shared" si="44"/>
        <v>35</v>
      </c>
      <c r="P214" s="12"/>
      <c r="Q214" s="15">
        <f t="shared" si="38"/>
        <v>105</v>
      </c>
    </row>
    <row r="215" spans="1:18" ht="26" customHeight="1">
      <c r="A215" s="19">
        <v>45724</v>
      </c>
      <c r="B215" s="11" t="s">
        <v>57</v>
      </c>
      <c r="C215" s="11" t="s">
        <v>59</v>
      </c>
      <c r="D215" s="11" t="s">
        <v>55</v>
      </c>
      <c r="E215" s="12">
        <v>3</v>
      </c>
      <c r="F215" s="132"/>
      <c r="G215" s="12">
        <v>72</v>
      </c>
      <c r="H215" s="12">
        <v>1330</v>
      </c>
      <c r="I215" s="12">
        <v>1440</v>
      </c>
      <c r="J215" s="13">
        <f t="shared" si="40"/>
        <v>0.5625</v>
      </c>
      <c r="K215" s="13">
        <f t="shared" si="41"/>
        <v>0.61111111111111116</v>
      </c>
      <c r="L215" s="14">
        <f t="shared" si="42"/>
        <v>4.861111111111116E-2</v>
      </c>
      <c r="M215" s="14">
        <f t="shared" si="39"/>
        <v>1</v>
      </c>
      <c r="N215" s="14">
        <f t="shared" si="43"/>
        <v>10</v>
      </c>
      <c r="O215" s="15">
        <f t="shared" si="44"/>
        <v>70</v>
      </c>
      <c r="P215" s="12"/>
      <c r="Q215" s="15">
        <f t="shared" si="38"/>
        <v>210</v>
      </c>
    </row>
    <row r="216" spans="1:18" ht="26" customHeight="1">
      <c r="A216" s="19">
        <v>45724</v>
      </c>
      <c r="B216" s="11" t="s">
        <v>57</v>
      </c>
      <c r="C216" s="11" t="s">
        <v>59</v>
      </c>
      <c r="D216" s="11" t="s">
        <v>55</v>
      </c>
      <c r="E216" s="12">
        <v>3</v>
      </c>
      <c r="F216" s="132"/>
      <c r="G216" s="12">
        <v>36</v>
      </c>
      <c r="H216" s="12">
        <v>1445</v>
      </c>
      <c r="I216" s="12">
        <v>1525</v>
      </c>
      <c r="J216" s="13">
        <f t="shared" si="40"/>
        <v>0.61458333333333337</v>
      </c>
      <c r="K216" s="13">
        <f t="shared" si="41"/>
        <v>0.64236111111111116</v>
      </c>
      <c r="L216" s="14">
        <f t="shared" si="42"/>
        <v>2.777777777777779E-2</v>
      </c>
      <c r="M216" s="14">
        <f t="shared" si="39"/>
        <v>0</v>
      </c>
      <c r="N216" s="14">
        <f t="shared" si="43"/>
        <v>40</v>
      </c>
      <c r="O216" s="15">
        <f t="shared" si="44"/>
        <v>40</v>
      </c>
      <c r="P216" s="12"/>
      <c r="Q216" s="15">
        <f t="shared" ref="Q216:Q274" si="46">(O216-P216)*E216</f>
        <v>120</v>
      </c>
    </row>
    <row r="217" spans="1:18" ht="26" customHeight="1">
      <c r="A217" s="19">
        <v>45724</v>
      </c>
      <c r="B217" s="11" t="s">
        <v>57</v>
      </c>
      <c r="C217" s="11" t="s">
        <v>59</v>
      </c>
      <c r="D217" s="11" t="s">
        <v>55</v>
      </c>
      <c r="E217" s="12">
        <v>3</v>
      </c>
      <c r="F217" s="132"/>
      <c r="G217" s="12">
        <v>144</v>
      </c>
      <c r="H217" s="12">
        <v>1555</v>
      </c>
      <c r="I217" s="12">
        <v>1750</v>
      </c>
      <c r="J217" s="13">
        <f t="shared" si="40"/>
        <v>0.66319444444444442</v>
      </c>
      <c r="K217" s="13">
        <f t="shared" si="41"/>
        <v>0.74305555555555558</v>
      </c>
      <c r="L217" s="14">
        <f t="shared" si="42"/>
        <v>7.986111111111116E-2</v>
      </c>
      <c r="M217" s="14">
        <f t="shared" si="39"/>
        <v>1</v>
      </c>
      <c r="N217" s="14">
        <f t="shared" si="43"/>
        <v>55</v>
      </c>
      <c r="O217" s="15">
        <f t="shared" si="44"/>
        <v>115</v>
      </c>
      <c r="P217" s="12"/>
      <c r="Q217" s="15">
        <f t="shared" si="46"/>
        <v>345</v>
      </c>
    </row>
    <row r="218" spans="1:18" ht="26" customHeight="1">
      <c r="A218" s="19">
        <v>45724</v>
      </c>
      <c r="B218" s="11" t="s">
        <v>60</v>
      </c>
      <c r="C218" s="11"/>
      <c r="D218" s="11" t="s">
        <v>55</v>
      </c>
      <c r="E218" s="12">
        <v>3</v>
      </c>
      <c r="F218" s="132"/>
      <c r="G218" s="12">
        <v>18</v>
      </c>
      <c r="H218" s="12">
        <v>945</v>
      </c>
      <c r="I218" s="12">
        <v>1030</v>
      </c>
      <c r="J218" s="13">
        <f t="shared" si="40"/>
        <v>0.40625</v>
      </c>
      <c r="K218" s="13">
        <f t="shared" si="41"/>
        <v>0.4375</v>
      </c>
      <c r="L218" s="14">
        <f t="shared" si="42"/>
        <v>3.125E-2</v>
      </c>
      <c r="M218" s="14">
        <f t="shared" si="39"/>
        <v>0</v>
      </c>
      <c r="N218" s="14">
        <f t="shared" si="43"/>
        <v>45</v>
      </c>
      <c r="O218" s="15">
        <f t="shared" si="44"/>
        <v>45</v>
      </c>
      <c r="P218" s="12"/>
      <c r="Q218" s="15">
        <f t="shared" si="46"/>
        <v>135</v>
      </c>
    </row>
    <row r="219" spans="1:18" ht="26" customHeight="1">
      <c r="A219" s="19">
        <v>45724</v>
      </c>
      <c r="B219" s="11" t="s">
        <v>60</v>
      </c>
      <c r="C219" s="11"/>
      <c r="D219" s="11" t="s">
        <v>55</v>
      </c>
      <c r="E219" s="12">
        <v>3</v>
      </c>
      <c r="F219" s="132"/>
      <c r="G219" s="12">
        <v>20</v>
      </c>
      <c r="H219" s="12">
        <v>1050</v>
      </c>
      <c r="I219" s="12">
        <v>1125</v>
      </c>
      <c r="J219" s="13">
        <f t="shared" si="40"/>
        <v>0.4513888888888889</v>
      </c>
      <c r="K219" s="13">
        <f t="shared" si="41"/>
        <v>0.47569444444444442</v>
      </c>
      <c r="L219" s="14">
        <f t="shared" si="42"/>
        <v>2.4305555555555525E-2</v>
      </c>
      <c r="M219" s="14">
        <f t="shared" si="39"/>
        <v>0</v>
      </c>
      <c r="N219" s="14">
        <f t="shared" si="43"/>
        <v>35</v>
      </c>
      <c r="O219" s="15">
        <f t="shared" si="44"/>
        <v>35</v>
      </c>
      <c r="P219" s="12"/>
      <c r="Q219" s="15">
        <f t="shared" si="46"/>
        <v>105</v>
      </c>
    </row>
    <row r="220" spans="1:18" ht="26" customHeight="1">
      <c r="A220" s="19">
        <v>45724</v>
      </c>
      <c r="B220" s="11" t="s">
        <v>60</v>
      </c>
      <c r="C220" s="11"/>
      <c r="D220" s="11" t="s">
        <v>55</v>
      </c>
      <c r="E220" s="12">
        <v>3</v>
      </c>
      <c r="F220" s="132"/>
      <c r="G220" s="12">
        <v>171</v>
      </c>
      <c r="H220" s="12">
        <v>1235</v>
      </c>
      <c r="I220" s="12">
        <v>1315</v>
      </c>
      <c r="J220" s="13">
        <f t="shared" si="40"/>
        <v>0.52430555555555558</v>
      </c>
      <c r="K220" s="13">
        <f t="shared" si="41"/>
        <v>0.55208333333333337</v>
      </c>
      <c r="L220" s="14">
        <f t="shared" si="42"/>
        <v>2.777777777777779E-2</v>
      </c>
      <c r="M220" s="14">
        <f t="shared" si="39"/>
        <v>0</v>
      </c>
      <c r="N220" s="14">
        <f t="shared" si="43"/>
        <v>40</v>
      </c>
      <c r="O220" s="15">
        <f t="shared" si="44"/>
        <v>40</v>
      </c>
      <c r="P220" s="12"/>
      <c r="Q220" s="15">
        <f t="shared" si="46"/>
        <v>120</v>
      </c>
    </row>
    <row r="221" spans="1:18" ht="26" customHeight="1">
      <c r="A221" s="19">
        <v>45724</v>
      </c>
      <c r="B221" s="11" t="s">
        <v>60</v>
      </c>
      <c r="C221" s="11"/>
      <c r="D221" s="11" t="s">
        <v>55</v>
      </c>
      <c r="E221" s="12">
        <v>3</v>
      </c>
      <c r="F221" s="132"/>
      <c r="G221" s="12">
        <v>145</v>
      </c>
      <c r="H221" s="12">
        <v>1320</v>
      </c>
      <c r="I221" s="12">
        <v>1455</v>
      </c>
      <c r="J221" s="13">
        <f t="shared" si="40"/>
        <v>0.55555555555555558</v>
      </c>
      <c r="K221" s="13">
        <f t="shared" si="41"/>
        <v>0.62152777777777779</v>
      </c>
      <c r="L221" s="14">
        <f t="shared" si="42"/>
        <v>6.597222222222221E-2</v>
      </c>
      <c r="M221" s="14">
        <f t="shared" si="39"/>
        <v>1</v>
      </c>
      <c r="N221" s="14">
        <f t="shared" si="43"/>
        <v>35</v>
      </c>
      <c r="O221" s="15">
        <f t="shared" si="44"/>
        <v>95</v>
      </c>
      <c r="P221" s="12"/>
      <c r="Q221" s="15">
        <f t="shared" si="46"/>
        <v>285</v>
      </c>
    </row>
    <row r="222" spans="1:18" ht="26" customHeight="1">
      <c r="A222" s="19">
        <v>45724</v>
      </c>
      <c r="B222" s="11" t="s">
        <v>60</v>
      </c>
      <c r="C222" s="11"/>
      <c r="D222" s="11" t="s">
        <v>55</v>
      </c>
      <c r="E222" s="12">
        <v>3</v>
      </c>
      <c r="F222" s="132"/>
      <c r="G222" s="12">
        <v>93</v>
      </c>
      <c r="H222" s="12">
        <v>1520</v>
      </c>
      <c r="I222" s="12">
        <v>1645</v>
      </c>
      <c r="J222" s="13">
        <f t="shared" si="40"/>
        <v>0.63888888888888884</v>
      </c>
      <c r="K222" s="13">
        <f t="shared" si="41"/>
        <v>0.69791666666666663</v>
      </c>
      <c r="L222" s="14">
        <f t="shared" si="42"/>
        <v>5.902777777777779E-2</v>
      </c>
      <c r="M222" s="14">
        <f t="shared" si="39"/>
        <v>1</v>
      </c>
      <c r="N222" s="14">
        <f t="shared" si="43"/>
        <v>25</v>
      </c>
      <c r="O222" s="15">
        <f t="shared" si="44"/>
        <v>85</v>
      </c>
      <c r="P222" s="12"/>
      <c r="Q222" s="15">
        <f t="shared" si="46"/>
        <v>255</v>
      </c>
    </row>
    <row r="223" spans="1:18" ht="26" customHeight="1">
      <c r="A223" s="19">
        <v>45724</v>
      </c>
      <c r="B223" s="11" t="s">
        <v>60</v>
      </c>
      <c r="C223" s="11"/>
      <c r="D223" s="11" t="s">
        <v>55</v>
      </c>
      <c r="E223" s="12">
        <v>3</v>
      </c>
      <c r="F223" s="132"/>
      <c r="G223" s="12">
        <v>55</v>
      </c>
      <c r="H223" s="12">
        <v>1650</v>
      </c>
      <c r="I223" s="12">
        <v>1745</v>
      </c>
      <c r="J223" s="13">
        <f t="shared" si="40"/>
        <v>0.70138888888888884</v>
      </c>
      <c r="K223" s="13">
        <f t="shared" si="41"/>
        <v>0.73958333333333337</v>
      </c>
      <c r="L223" s="14">
        <f t="shared" si="42"/>
        <v>3.8194444444444531E-2</v>
      </c>
      <c r="M223" s="14">
        <f t="shared" si="39"/>
        <v>0</v>
      </c>
      <c r="N223" s="14">
        <f t="shared" si="43"/>
        <v>55</v>
      </c>
      <c r="O223" s="15">
        <f t="shared" si="44"/>
        <v>55</v>
      </c>
      <c r="P223" s="12"/>
      <c r="Q223" s="15">
        <f t="shared" si="46"/>
        <v>165</v>
      </c>
    </row>
    <row r="224" spans="1:18" ht="26" customHeight="1">
      <c r="A224" s="19">
        <v>45724</v>
      </c>
      <c r="B224" s="11" t="s">
        <v>53</v>
      </c>
      <c r="C224" s="11"/>
      <c r="D224" s="11" t="s">
        <v>55</v>
      </c>
      <c r="E224" s="12">
        <v>7</v>
      </c>
      <c r="F224" s="132"/>
      <c r="G224" s="12">
        <v>915</v>
      </c>
      <c r="H224" s="12">
        <v>950</v>
      </c>
      <c r="I224" s="12">
        <v>1225</v>
      </c>
      <c r="J224" s="13">
        <f t="shared" si="40"/>
        <v>0.40972222222222221</v>
      </c>
      <c r="K224" s="13">
        <f t="shared" si="41"/>
        <v>0.51736111111111116</v>
      </c>
      <c r="L224" s="14">
        <f t="shared" si="42"/>
        <v>0.10763888888888895</v>
      </c>
      <c r="M224" s="14">
        <f t="shared" si="39"/>
        <v>2</v>
      </c>
      <c r="N224" s="14">
        <f t="shared" si="43"/>
        <v>35</v>
      </c>
      <c r="O224" s="15">
        <f t="shared" si="44"/>
        <v>155</v>
      </c>
      <c r="P224" s="12"/>
      <c r="Q224" s="15">
        <f t="shared" si="46"/>
        <v>1085</v>
      </c>
    </row>
    <row r="225" spans="1:17" ht="26" customHeight="1">
      <c r="A225" s="19">
        <v>45724</v>
      </c>
      <c r="B225" s="11" t="s">
        <v>53</v>
      </c>
      <c r="C225" s="11"/>
      <c r="D225" s="11" t="s">
        <v>55</v>
      </c>
      <c r="E225" s="12">
        <v>7</v>
      </c>
      <c r="F225" s="132"/>
      <c r="G225" s="12">
        <v>363</v>
      </c>
      <c r="H225" s="12">
        <v>1330</v>
      </c>
      <c r="I225" s="12">
        <v>1430</v>
      </c>
      <c r="J225" s="13">
        <f t="shared" si="40"/>
        <v>0.5625</v>
      </c>
      <c r="K225" s="13">
        <f t="shared" si="41"/>
        <v>0.60416666666666663</v>
      </c>
      <c r="L225" s="14">
        <f t="shared" si="42"/>
        <v>4.166666666666663E-2</v>
      </c>
      <c r="M225" s="14">
        <f t="shared" si="39"/>
        <v>1</v>
      </c>
      <c r="N225" s="14">
        <f t="shared" si="43"/>
        <v>0</v>
      </c>
      <c r="O225" s="15">
        <f t="shared" si="44"/>
        <v>60</v>
      </c>
      <c r="P225" s="12"/>
      <c r="Q225" s="15">
        <f t="shared" si="46"/>
        <v>420</v>
      </c>
    </row>
    <row r="226" spans="1:17" ht="26" customHeight="1">
      <c r="A226" s="19">
        <v>45724</v>
      </c>
      <c r="B226" s="11" t="s">
        <v>53</v>
      </c>
      <c r="C226" s="11"/>
      <c r="D226" s="11" t="s">
        <v>55</v>
      </c>
      <c r="E226" s="12">
        <v>7</v>
      </c>
      <c r="F226" s="132"/>
      <c r="G226" s="12">
        <v>197</v>
      </c>
      <c r="H226" s="12">
        <v>1440</v>
      </c>
      <c r="I226" s="12">
        <v>1515</v>
      </c>
      <c r="J226" s="13">
        <f t="shared" si="40"/>
        <v>0.61111111111111116</v>
      </c>
      <c r="K226" s="13">
        <f t="shared" si="41"/>
        <v>0.63541666666666663</v>
      </c>
      <c r="L226" s="14">
        <f t="shared" si="42"/>
        <v>2.4305555555555469E-2</v>
      </c>
      <c r="M226" s="14">
        <f t="shared" si="39"/>
        <v>0</v>
      </c>
      <c r="N226" s="14">
        <f t="shared" si="43"/>
        <v>35</v>
      </c>
      <c r="O226" s="15">
        <f t="shared" si="44"/>
        <v>35</v>
      </c>
      <c r="P226" s="12"/>
      <c r="Q226" s="15">
        <f t="shared" si="46"/>
        <v>245</v>
      </c>
    </row>
    <row r="227" spans="1:17" ht="26" customHeight="1">
      <c r="A227" s="19">
        <v>45724</v>
      </c>
      <c r="B227" s="11" t="s">
        <v>53</v>
      </c>
      <c r="C227" s="11"/>
      <c r="D227" s="11" t="s">
        <v>55</v>
      </c>
      <c r="E227" s="12">
        <v>7</v>
      </c>
      <c r="F227" s="132"/>
      <c r="G227" s="12">
        <v>815</v>
      </c>
      <c r="H227" s="12">
        <v>1550</v>
      </c>
      <c r="I227" s="12">
        <v>1725</v>
      </c>
      <c r="J227" s="13">
        <f t="shared" si="40"/>
        <v>0.65972222222222221</v>
      </c>
      <c r="K227" s="13">
        <f t="shared" si="41"/>
        <v>0.72569444444444442</v>
      </c>
      <c r="L227" s="14">
        <f t="shared" si="42"/>
        <v>6.597222222222221E-2</v>
      </c>
      <c r="M227" s="14">
        <f t="shared" si="39"/>
        <v>1</v>
      </c>
      <c r="N227" s="14">
        <f t="shared" si="43"/>
        <v>35</v>
      </c>
      <c r="O227" s="15">
        <f t="shared" si="44"/>
        <v>95</v>
      </c>
      <c r="P227" s="12"/>
      <c r="Q227" s="15">
        <f t="shared" si="46"/>
        <v>665</v>
      </c>
    </row>
    <row r="228" spans="1:17" ht="26" customHeight="1">
      <c r="A228" s="19">
        <v>45724</v>
      </c>
      <c r="B228" s="11" t="s">
        <v>53</v>
      </c>
      <c r="C228" s="11"/>
      <c r="D228" s="11" t="s">
        <v>55</v>
      </c>
      <c r="E228" s="12">
        <v>7</v>
      </c>
      <c r="F228" s="132"/>
      <c r="G228" s="12">
        <v>64</v>
      </c>
      <c r="H228" s="12">
        <v>1730</v>
      </c>
      <c r="I228" s="12">
        <v>1740</v>
      </c>
      <c r="J228" s="13">
        <f t="shared" si="40"/>
        <v>0.72916666666666663</v>
      </c>
      <c r="K228" s="13">
        <f t="shared" si="41"/>
        <v>0.73611111111111116</v>
      </c>
      <c r="L228" s="14">
        <f t="shared" si="42"/>
        <v>6.9444444444445308E-3</v>
      </c>
      <c r="M228" s="14">
        <f t="shared" si="39"/>
        <v>0</v>
      </c>
      <c r="N228" s="14">
        <f t="shared" si="43"/>
        <v>10</v>
      </c>
      <c r="O228" s="15">
        <f t="shared" si="44"/>
        <v>10</v>
      </c>
      <c r="P228" s="12"/>
      <c r="Q228" s="15">
        <f t="shared" si="46"/>
        <v>70</v>
      </c>
    </row>
    <row r="229" spans="1:17" ht="26" customHeight="1">
      <c r="A229" s="19">
        <v>45724</v>
      </c>
      <c r="B229" s="11" t="s">
        <v>63</v>
      </c>
      <c r="C229" s="11"/>
      <c r="D229" s="11" t="s">
        <v>55</v>
      </c>
      <c r="E229" s="12">
        <v>6</v>
      </c>
      <c r="F229" s="132"/>
      <c r="G229" s="12">
        <v>604</v>
      </c>
      <c r="H229" s="12">
        <v>950</v>
      </c>
      <c r="I229" s="12">
        <v>1320</v>
      </c>
      <c r="J229" s="13">
        <f t="shared" si="40"/>
        <v>0.40972222222222221</v>
      </c>
      <c r="K229" s="13">
        <f t="shared" si="41"/>
        <v>0.55555555555555558</v>
      </c>
      <c r="L229" s="14">
        <f t="shared" si="42"/>
        <v>0.14583333333333337</v>
      </c>
      <c r="M229" s="14">
        <f t="shared" si="39"/>
        <v>3</v>
      </c>
      <c r="N229" s="14">
        <f t="shared" si="43"/>
        <v>30</v>
      </c>
      <c r="O229" s="15">
        <f t="shared" si="44"/>
        <v>210</v>
      </c>
      <c r="P229" s="12"/>
      <c r="Q229" s="15">
        <f t="shared" si="46"/>
        <v>1260</v>
      </c>
    </row>
    <row r="230" spans="1:17" ht="26" customHeight="1">
      <c r="A230" s="19">
        <v>45724</v>
      </c>
      <c r="B230" s="11" t="s">
        <v>63</v>
      </c>
      <c r="C230" s="11"/>
      <c r="D230" s="11" t="s">
        <v>55</v>
      </c>
      <c r="E230" s="12">
        <v>6</v>
      </c>
      <c r="F230" s="132"/>
      <c r="G230" s="12">
        <v>251</v>
      </c>
      <c r="H230" s="12">
        <v>1435</v>
      </c>
      <c r="I230" s="12">
        <v>1527</v>
      </c>
      <c r="J230" s="13">
        <f t="shared" si="40"/>
        <v>0.60763888888888884</v>
      </c>
      <c r="K230" s="13">
        <f t="shared" si="41"/>
        <v>0.64375000000000004</v>
      </c>
      <c r="L230" s="14">
        <f t="shared" si="42"/>
        <v>3.6111111111111205E-2</v>
      </c>
      <c r="M230" s="14">
        <f t="shared" si="39"/>
        <v>0</v>
      </c>
      <c r="N230" s="14">
        <f t="shared" si="43"/>
        <v>52</v>
      </c>
      <c r="O230" s="15">
        <f t="shared" si="44"/>
        <v>52</v>
      </c>
      <c r="P230" s="12"/>
      <c r="Q230" s="15">
        <f t="shared" si="46"/>
        <v>312</v>
      </c>
    </row>
    <row r="231" spans="1:17" ht="26" customHeight="1">
      <c r="A231" s="19">
        <v>45724</v>
      </c>
      <c r="B231" s="11" t="s">
        <v>63</v>
      </c>
      <c r="C231" s="11"/>
      <c r="D231" s="11" t="s">
        <v>55</v>
      </c>
      <c r="E231" s="12">
        <v>6</v>
      </c>
      <c r="F231" s="132"/>
      <c r="G231" s="12">
        <v>271</v>
      </c>
      <c r="H231" s="12">
        <v>1550</v>
      </c>
      <c r="I231" s="12">
        <v>1750</v>
      </c>
      <c r="J231" s="13">
        <f t="shared" si="40"/>
        <v>0.65972222222222221</v>
      </c>
      <c r="K231" s="13">
        <f t="shared" si="41"/>
        <v>0.74305555555555558</v>
      </c>
      <c r="L231" s="14">
        <f t="shared" si="42"/>
        <v>8.333333333333337E-2</v>
      </c>
      <c r="M231" s="14">
        <f t="shared" si="39"/>
        <v>2</v>
      </c>
      <c r="N231" s="14">
        <f t="shared" si="43"/>
        <v>0</v>
      </c>
      <c r="O231" s="15">
        <f t="shared" si="44"/>
        <v>120</v>
      </c>
      <c r="P231" s="12"/>
      <c r="Q231" s="15">
        <f t="shared" si="46"/>
        <v>720</v>
      </c>
    </row>
    <row r="232" spans="1:17" ht="26" customHeight="1">
      <c r="A232" s="19">
        <v>45724</v>
      </c>
      <c r="B232" s="11" t="s">
        <v>61</v>
      </c>
      <c r="C232" s="11"/>
      <c r="D232" s="11" t="s">
        <v>55</v>
      </c>
      <c r="E232" s="12">
        <v>5</v>
      </c>
      <c r="F232" s="132"/>
      <c r="G232" s="12">
        <v>3000</v>
      </c>
      <c r="H232" s="12">
        <v>945</v>
      </c>
      <c r="I232" s="12">
        <v>1327</v>
      </c>
      <c r="J232" s="13">
        <f t="shared" si="40"/>
        <v>0.40625</v>
      </c>
      <c r="K232" s="13">
        <f t="shared" si="41"/>
        <v>0.56041666666666667</v>
      </c>
      <c r="L232" s="14">
        <f t="shared" si="42"/>
        <v>0.15416666666666667</v>
      </c>
      <c r="M232" s="14">
        <f t="shared" si="39"/>
        <v>3</v>
      </c>
      <c r="N232" s="14">
        <f t="shared" si="43"/>
        <v>42</v>
      </c>
      <c r="O232" s="15">
        <f t="shared" si="44"/>
        <v>222</v>
      </c>
      <c r="P232" s="12"/>
      <c r="Q232" s="15">
        <f t="shared" si="46"/>
        <v>1110</v>
      </c>
    </row>
    <row r="233" spans="1:17" ht="26" customHeight="1">
      <c r="A233" s="19">
        <v>45724</v>
      </c>
      <c r="B233" s="11" t="s">
        <v>61</v>
      </c>
      <c r="C233" s="11"/>
      <c r="D233" s="11" t="s">
        <v>55</v>
      </c>
      <c r="E233" s="12">
        <v>5</v>
      </c>
      <c r="F233" s="132"/>
      <c r="G233" s="12">
        <v>1580</v>
      </c>
      <c r="H233" s="12">
        <v>1432</v>
      </c>
      <c r="I233" s="12">
        <v>1627</v>
      </c>
      <c r="J233" s="13">
        <f t="shared" si="40"/>
        <v>0.60555555555555551</v>
      </c>
      <c r="K233" s="13">
        <f t="shared" si="41"/>
        <v>0.68541666666666667</v>
      </c>
      <c r="L233" s="14">
        <f t="shared" si="42"/>
        <v>7.986111111111116E-2</v>
      </c>
      <c r="M233" s="14">
        <f t="shared" si="39"/>
        <v>1</v>
      </c>
      <c r="N233" s="14">
        <f t="shared" si="43"/>
        <v>55</v>
      </c>
      <c r="O233" s="15">
        <f t="shared" si="44"/>
        <v>115</v>
      </c>
      <c r="P233" s="12"/>
      <c r="Q233" s="15">
        <f t="shared" si="46"/>
        <v>575</v>
      </c>
    </row>
    <row r="234" spans="1:17" ht="26" customHeight="1">
      <c r="A234" s="19">
        <v>45724</v>
      </c>
      <c r="B234" s="11" t="s">
        <v>61</v>
      </c>
      <c r="C234" s="11"/>
      <c r="D234" s="11" t="s">
        <v>55</v>
      </c>
      <c r="E234" s="12">
        <v>5</v>
      </c>
      <c r="F234" s="132"/>
      <c r="G234" s="12">
        <v>700</v>
      </c>
      <c r="H234" s="12">
        <v>1652</v>
      </c>
      <c r="I234" s="12">
        <v>1750</v>
      </c>
      <c r="J234" s="13">
        <f t="shared" si="40"/>
        <v>0.70277777777777772</v>
      </c>
      <c r="K234" s="13">
        <f t="shared" si="41"/>
        <v>0.74305555555555558</v>
      </c>
      <c r="L234" s="14">
        <f t="shared" si="42"/>
        <v>4.0277777777777857E-2</v>
      </c>
      <c r="M234" s="14">
        <f t="shared" si="39"/>
        <v>0</v>
      </c>
      <c r="N234" s="14">
        <f t="shared" si="43"/>
        <v>58</v>
      </c>
      <c r="O234" s="15">
        <f t="shared" si="44"/>
        <v>58</v>
      </c>
      <c r="P234" s="12"/>
      <c r="Q234" s="15">
        <f t="shared" si="46"/>
        <v>290</v>
      </c>
    </row>
    <row r="235" spans="1:17" ht="26" customHeight="1">
      <c r="A235" s="19">
        <v>45724</v>
      </c>
      <c r="B235" s="11" t="s">
        <v>62</v>
      </c>
      <c r="C235" s="11"/>
      <c r="D235" s="11" t="s">
        <v>55</v>
      </c>
      <c r="E235" s="12">
        <v>6</v>
      </c>
      <c r="F235" s="132"/>
      <c r="G235" s="12">
        <v>52</v>
      </c>
      <c r="H235" s="12">
        <v>945</v>
      </c>
      <c r="I235" s="12">
        <v>1125</v>
      </c>
      <c r="J235" s="13">
        <f t="shared" si="40"/>
        <v>0.40625</v>
      </c>
      <c r="K235" s="13">
        <f t="shared" si="41"/>
        <v>0.47569444444444442</v>
      </c>
      <c r="L235" s="14">
        <f t="shared" si="42"/>
        <v>6.944444444444442E-2</v>
      </c>
      <c r="M235" s="14">
        <f t="shared" si="39"/>
        <v>1</v>
      </c>
      <c r="N235" s="14">
        <f t="shared" si="43"/>
        <v>40</v>
      </c>
      <c r="O235" s="15">
        <f t="shared" si="44"/>
        <v>100</v>
      </c>
      <c r="P235" s="12"/>
      <c r="Q235" s="15">
        <f t="shared" si="46"/>
        <v>600</v>
      </c>
    </row>
    <row r="236" spans="1:17" ht="26" customHeight="1">
      <c r="A236" s="19">
        <v>45724</v>
      </c>
      <c r="B236" s="11" t="s">
        <v>62</v>
      </c>
      <c r="C236" s="11"/>
      <c r="D236" s="11" t="s">
        <v>55</v>
      </c>
      <c r="E236" s="12">
        <v>6</v>
      </c>
      <c r="F236" s="132"/>
      <c r="G236" s="12">
        <v>248</v>
      </c>
      <c r="H236" s="12">
        <v>1233</v>
      </c>
      <c r="I236" s="12">
        <v>1456</v>
      </c>
      <c r="J236" s="13">
        <f t="shared" si="40"/>
        <v>0.5229166666666667</v>
      </c>
      <c r="K236" s="13">
        <f t="shared" si="41"/>
        <v>0.62222222222222223</v>
      </c>
      <c r="L236" s="14">
        <f t="shared" si="42"/>
        <v>9.9305555555555536E-2</v>
      </c>
      <c r="M236" s="14">
        <f t="shared" si="39"/>
        <v>2</v>
      </c>
      <c r="N236" s="14">
        <f t="shared" si="43"/>
        <v>23</v>
      </c>
      <c r="O236" s="15">
        <f t="shared" si="44"/>
        <v>143</v>
      </c>
      <c r="P236" s="12"/>
      <c r="Q236" s="15">
        <f t="shared" si="46"/>
        <v>858</v>
      </c>
    </row>
    <row r="237" spans="1:17" ht="26" customHeight="1">
      <c r="A237" s="19">
        <v>45724</v>
      </c>
      <c r="B237" s="11" t="s">
        <v>62</v>
      </c>
      <c r="C237" s="11"/>
      <c r="D237" s="11" t="s">
        <v>55</v>
      </c>
      <c r="E237" s="12">
        <v>6</v>
      </c>
      <c r="F237" s="132"/>
      <c r="G237" s="12">
        <f>39+233</f>
        <v>272</v>
      </c>
      <c r="H237" s="12">
        <v>1534</v>
      </c>
      <c r="I237" s="12">
        <v>1750</v>
      </c>
      <c r="J237" s="13">
        <f t="shared" si="40"/>
        <v>0.64861111111111114</v>
      </c>
      <c r="K237" s="13">
        <f t="shared" si="41"/>
        <v>0.74305555555555558</v>
      </c>
      <c r="L237" s="14">
        <f t="shared" si="42"/>
        <v>9.4444444444444442E-2</v>
      </c>
      <c r="M237" s="14">
        <f t="shared" si="39"/>
        <v>2</v>
      </c>
      <c r="N237" s="14">
        <f t="shared" si="43"/>
        <v>16</v>
      </c>
      <c r="O237" s="15">
        <f t="shared" si="44"/>
        <v>136</v>
      </c>
      <c r="P237" s="12"/>
      <c r="Q237" s="15">
        <f t="shared" si="46"/>
        <v>816</v>
      </c>
    </row>
    <row r="238" spans="1:17" ht="26" customHeight="1">
      <c r="A238" s="19">
        <v>45726</v>
      </c>
      <c r="B238" s="11" t="s">
        <v>57</v>
      </c>
      <c r="C238" s="11" t="s">
        <v>58</v>
      </c>
      <c r="D238" s="11" t="s">
        <v>55</v>
      </c>
      <c r="E238" s="12">
        <v>3</v>
      </c>
      <c r="F238" s="132"/>
      <c r="G238" s="12">
        <v>64</v>
      </c>
      <c r="H238" s="12">
        <v>1005</v>
      </c>
      <c r="I238" s="12">
        <v>1040</v>
      </c>
      <c r="J238" s="13">
        <f t="shared" si="40"/>
        <v>0.4201388888888889</v>
      </c>
      <c r="K238" s="13">
        <f t="shared" si="41"/>
        <v>0.44444444444444442</v>
      </c>
      <c r="L238" s="14">
        <f t="shared" si="42"/>
        <v>2.4305555555555525E-2</v>
      </c>
      <c r="M238" s="14">
        <f t="shared" si="39"/>
        <v>0</v>
      </c>
      <c r="N238" s="14">
        <f t="shared" si="43"/>
        <v>35</v>
      </c>
      <c r="O238" s="15">
        <f t="shared" si="44"/>
        <v>35</v>
      </c>
      <c r="P238" s="12"/>
      <c r="Q238" s="15">
        <f t="shared" si="46"/>
        <v>105</v>
      </c>
    </row>
    <row r="239" spans="1:17" ht="26" customHeight="1">
      <c r="A239" s="19">
        <v>45726</v>
      </c>
      <c r="B239" s="11" t="s">
        <v>57</v>
      </c>
      <c r="C239" s="11" t="s">
        <v>58</v>
      </c>
      <c r="D239" s="11" t="s">
        <v>55</v>
      </c>
      <c r="E239" s="12">
        <v>3</v>
      </c>
      <c r="F239" s="132"/>
      <c r="G239" s="12">
        <v>21</v>
      </c>
      <c r="H239" s="12">
        <v>1040</v>
      </c>
      <c r="I239" s="12">
        <v>1110</v>
      </c>
      <c r="J239" s="13">
        <f t="shared" si="40"/>
        <v>0.44444444444444442</v>
      </c>
      <c r="K239" s="13">
        <f t="shared" si="41"/>
        <v>0.46527777777777779</v>
      </c>
      <c r="L239" s="14">
        <f t="shared" si="42"/>
        <v>2.083333333333337E-2</v>
      </c>
      <c r="M239" s="14">
        <f t="shared" si="39"/>
        <v>0</v>
      </c>
      <c r="N239" s="14">
        <f t="shared" si="43"/>
        <v>30</v>
      </c>
      <c r="O239" s="15">
        <f t="shared" si="44"/>
        <v>30</v>
      </c>
      <c r="P239" s="12"/>
      <c r="Q239" s="15">
        <f t="shared" si="46"/>
        <v>90</v>
      </c>
    </row>
    <row r="240" spans="1:17" ht="26" customHeight="1">
      <c r="A240" s="19">
        <v>45726</v>
      </c>
      <c r="B240" s="11" t="s">
        <v>57</v>
      </c>
      <c r="C240" s="11" t="s">
        <v>58</v>
      </c>
      <c r="D240" s="11" t="s">
        <v>55</v>
      </c>
      <c r="E240" s="12">
        <v>3</v>
      </c>
      <c r="F240" s="132"/>
      <c r="G240" s="12">
        <v>84</v>
      </c>
      <c r="H240" s="12">
        <v>1110</v>
      </c>
      <c r="I240" s="12">
        <v>1230</v>
      </c>
      <c r="J240" s="13">
        <f t="shared" si="40"/>
        <v>0.46527777777777779</v>
      </c>
      <c r="K240" s="13">
        <f t="shared" si="41"/>
        <v>0.52083333333333337</v>
      </c>
      <c r="L240" s="14">
        <f t="shared" si="42"/>
        <v>5.555555555555558E-2</v>
      </c>
      <c r="M240" s="14">
        <f t="shared" si="39"/>
        <v>1</v>
      </c>
      <c r="N240" s="14">
        <f t="shared" si="43"/>
        <v>20</v>
      </c>
      <c r="O240" s="15">
        <f t="shared" si="44"/>
        <v>80</v>
      </c>
      <c r="P240" s="12"/>
      <c r="Q240" s="15">
        <f t="shared" si="46"/>
        <v>240</v>
      </c>
    </row>
    <row r="241" spans="1:17" ht="26" customHeight="1">
      <c r="A241" s="19">
        <v>45726</v>
      </c>
      <c r="B241" s="11" t="s">
        <v>57</v>
      </c>
      <c r="C241" s="11" t="s">
        <v>58</v>
      </c>
      <c r="D241" s="11" t="s">
        <v>55</v>
      </c>
      <c r="E241" s="12">
        <v>3</v>
      </c>
      <c r="F241" s="132"/>
      <c r="G241" s="12">
        <v>48</v>
      </c>
      <c r="H241" s="12">
        <v>1330</v>
      </c>
      <c r="I241" s="12">
        <v>1400</v>
      </c>
      <c r="J241" s="13">
        <f t="shared" si="40"/>
        <v>0.5625</v>
      </c>
      <c r="K241" s="13">
        <f t="shared" si="41"/>
        <v>0.58333333333333337</v>
      </c>
      <c r="L241" s="14">
        <f t="shared" si="42"/>
        <v>2.083333333333337E-2</v>
      </c>
      <c r="M241" s="14">
        <f t="shared" si="39"/>
        <v>0</v>
      </c>
      <c r="N241" s="14">
        <f t="shared" si="43"/>
        <v>30</v>
      </c>
      <c r="O241" s="15">
        <f t="shared" si="44"/>
        <v>30</v>
      </c>
      <c r="P241" s="12"/>
      <c r="Q241" s="15">
        <f t="shared" si="46"/>
        <v>90</v>
      </c>
    </row>
    <row r="242" spans="1:17" ht="26" customHeight="1">
      <c r="A242" s="19">
        <v>45726</v>
      </c>
      <c r="B242" s="11" t="s">
        <v>57</v>
      </c>
      <c r="C242" s="11" t="s">
        <v>58</v>
      </c>
      <c r="D242" s="11" t="s">
        <v>55</v>
      </c>
      <c r="E242" s="12">
        <v>3</v>
      </c>
      <c r="F242" s="132"/>
      <c r="G242" s="12">
        <v>86</v>
      </c>
      <c r="H242" s="12">
        <v>1400</v>
      </c>
      <c r="I242" s="12">
        <v>1450</v>
      </c>
      <c r="J242" s="13">
        <f t="shared" si="40"/>
        <v>0.58333333333333337</v>
      </c>
      <c r="K242" s="13">
        <f t="shared" si="41"/>
        <v>0.61805555555555558</v>
      </c>
      <c r="L242" s="14">
        <f t="shared" si="42"/>
        <v>3.472222222222221E-2</v>
      </c>
      <c r="M242" s="14">
        <f t="shared" si="39"/>
        <v>0</v>
      </c>
      <c r="N242" s="14">
        <f t="shared" si="43"/>
        <v>50</v>
      </c>
      <c r="O242" s="15">
        <f t="shared" si="44"/>
        <v>50</v>
      </c>
      <c r="P242" s="12"/>
      <c r="Q242" s="15">
        <f t="shared" si="46"/>
        <v>150</v>
      </c>
    </row>
    <row r="243" spans="1:17" ht="26" customHeight="1">
      <c r="A243" s="19">
        <v>45726</v>
      </c>
      <c r="B243" s="11" t="s">
        <v>57</v>
      </c>
      <c r="C243" s="11" t="s">
        <v>58</v>
      </c>
      <c r="D243" s="11" t="s">
        <v>55</v>
      </c>
      <c r="E243" s="12">
        <v>3</v>
      </c>
      <c r="F243" s="132"/>
      <c r="G243" s="12">
        <v>72</v>
      </c>
      <c r="H243" s="12">
        <v>1450</v>
      </c>
      <c r="I243" s="12">
        <v>1530</v>
      </c>
      <c r="J243" s="13">
        <f t="shared" si="40"/>
        <v>0.61805555555555558</v>
      </c>
      <c r="K243" s="13">
        <f t="shared" si="41"/>
        <v>0.64583333333333337</v>
      </c>
      <c r="L243" s="14">
        <f t="shared" si="42"/>
        <v>2.777777777777779E-2</v>
      </c>
      <c r="M243" s="14">
        <f t="shared" si="39"/>
        <v>0</v>
      </c>
      <c r="N243" s="14">
        <f t="shared" si="43"/>
        <v>40</v>
      </c>
      <c r="O243" s="15">
        <f t="shared" si="44"/>
        <v>40</v>
      </c>
      <c r="P243" s="12"/>
      <c r="Q243" s="15">
        <f t="shared" si="46"/>
        <v>120</v>
      </c>
    </row>
    <row r="244" spans="1:17" ht="26" customHeight="1">
      <c r="A244" s="19">
        <v>45726</v>
      </c>
      <c r="B244" s="11" t="s">
        <v>57</v>
      </c>
      <c r="C244" s="11" t="s">
        <v>58</v>
      </c>
      <c r="D244" s="11" t="s">
        <v>55</v>
      </c>
      <c r="E244" s="12">
        <v>3</v>
      </c>
      <c r="F244" s="132"/>
      <c r="G244" s="12">
        <v>96</v>
      </c>
      <c r="H244" s="12">
        <v>1545</v>
      </c>
      <c r="I244" s="12">
        <v>1700</v>
      </c>
      <c r="J244" s="13">
        <f t="shared" si="40"/>
        <v>0.65625</v>
      </c>
      <c r="K244" s="13">
        <f t="shared" si="41"/>
        <v>0.70833333333333337</v>
      </c>
      <c r="L244" s="14">
        <f t="shared" si="42"/>
        <v>5.208333333333337E-2</v>
      </c>
      <c r="M244" s="14">
        <f t="shared" si="39"/>
        <v>1</v>
      </c>
      <c r="N244" s="14">
        <f t="shared" si="43"/>
        <v>15</v>
      </c>
      <c r="O244" s="15">
        <f t="shared" si="44"/>
        <v>75</v>
      </c>
      <c r="P244" s="12"/>
      <c r="Q244" s="15">
        <f t="shared" si="46"/>
        <v>225</v>
      </c>
    </row>
    <row r="245" spans="1:17" ht="26" customHeight="1">
      <c r="A245" s="19">
        <v>45726</v>
      </c>
      <c r="B245" s="11" t="s">
        <v>57</v>
      </c>
      <c r="C245" s="11" t="s">
        <v>58</v>
      </c>
      <c r="D245" s="11" t="s">
        <v>55</v>
      </c>
      <c r="E245" s="12">
        <v>3</v>
      </c>
      <c r="F245" s="132"/>
      <c r="G245" s="12">
        <v>29</v>
      </c>
      <c r="H245" s="12">
        <v>1000</v>
      </c>
      <c r="I245" s="12">
        <v>1033</v>
      </c>
      <c r="J245" s="13">
        <f t="shared" si="40"/>
        <v>0.41666666666666669</v>
      </c>
      <c r="K245" s="13">
        <f t="shared" si="41"/>
        <v>0.43958333333333333</v>
      </c>
      <c r="L245" s="14">
        <f t="shared" si="42"/>
        <v>2.2916666666666641E-2</v>
      </c>
      <c r="M245" s="14">
        <f t="shared" si="39"/>
        <v>0</v>
      </c>
      <c r="N245" s="14">
        <f t="shared" si="43"/>
        <v>33</v>
      </c>
      <c r="O245" s="15">
        <f t="shared" si="44"/>
        <v>33</v>
      </c>
      <c r="P245" s="12"/>
      <c r="Q245" s="15">
        <f t="shared" si="46"/>
        <v>99</v>
      </c>
    </row>
    <row r="246" spans="1:17" ht="26" customHeight="1">
      <c r="A246" s="19">
        <v>45726</v>
      </c>
      <c r="B246" s="11" t="s">
        <v>57</v>
      </c>
      <c r="C246" s="11" t="s">
        <v>58</v>
      </c>
      <c r="D246" s="11" t="s">
        <v>55</v>
      </c>
      <c r="E246" s="12">
        <v>3</v>
      </c>
      <c r="F246" s="132"/>
      <c r="G246" s="12">
        <v>12</v>
      </c>
      <c r="H246" s="12">
        <v>1037</v>
      </c>
      <c r="I246" s="12">
        <v>1050</v>
      </c>
      <c r="J246" s="13">
        <f t="shared" si="40"/>
        <v>0.44236111111111109</v>
      </c>
      <c r="K246" s="13">
        <f t="shared" si="41"/>
        <v>0.4513888888888889</v>
      </c>
      <c r="L246" s="14">
        <f t="shared" si="42"/>
        <v>9.0277777777778012E-3</v>
      </c>
      <c r="M246" s="14">
        <f t="shared" si="39"/>
        <v>0</v>
      </c>
      <c r="N246" s="14">
        <f t="shared" si="43"/>
        <v>13</v>
      </c>
      <c r="O246" s="15">
        <f t="shared" si="44"/>
        <v>13</v>
      </c>
      <c r="P246" s="12"/>
      <c r="Q246" s="15">
        <f t="shared" si="46"/>
        <v>39</v>
      </c>
    </row>
    <row r="247" spans="1:17" ht="26" customHeight="1">
      <c r="A247" s="19">
        <v>45726</v>
      </c>
      <c r="B247" s="11" t="s">
        <v>57</v>
      </c>
      <c r="C247" s="11" t="s">
        <v>58</v>
      </c>
      <c r="D247" s="11" t="s">
        <v>55</v>
      </c>
      <c r="E247" s="12">
        <v>3</v>
      </c>
      <c r="F247" s="132"/>
      <c r="G247" s="12">
        <v>48</v>
      </c>
      <c r="H247" s="12">
        <v>1100</v>
      </c>
      <c r="I247" s="12">
        <v>1225</v>
      </c>
      <c r="J247" s="13">
        <f t="shared" si="40"/>
        <v>0.45833333333333331</v>
      </c>
      <c r="K247" s="13">
        <f t="shared" si="41"/>
        <v>0.51736111111111116</v>
      </c>
      <c r="L247" s="14">
        <f t="shared" si="42"/>
        <v>5.9027777777777846E-2</v>
      </c>
      <c r="M247" s="14">
        <f t="shared" si="39"/>
        <v>1</v>
      </c>
      <c r="N247" s="14">
        <f t="shared" si="43"/>
        <v>25</v>
      </c>
      <c r="O247" s="15">
        <f t="shared" si="44"/>
        <v>85</v>
      </c>
      <c r="P247" s="12"/>
      <c r="Q247" s="15">
        <f t="shared" si="46"/>
        <v>255</v>
      </c>
    </row>
    <row r="248" spans="1:17" ht="26" customHeight="1">
      <c r="A248" s="19">
        <v>45726</v>
      </c>
      <c r="B248" s="11" t="s">
        <v>57</v>
      </c>
      <c r="C248" s="11" t="s">
        <v>58</v>
      </c>
      <c r="D248" s="11" t="s">
        <v>55</v>
      </c>
      <c r="E248" s="12">
        <v>3</v>
      </c>
      <c r="F248" s="132"/>
      <c r="G248" s="12">
        <v>96</v>
      </c>
      <c r="H248" s="12">
        <v>1330</v>
      </c>
      <c r="I248" s="12">
        <v>1525</v>
      </c>
      <c r="J248" s="13">
        <f t="shared" si="40"/>
        <v>0.5625</v>
      </c>
      <c r="K248" s="13">
        <f t="shared" si="41"/>
        <v>0.64236111111111116</v>
      </c>
      <c r="L248" s="14">
        <f t="shared" si="42"/>
        <v>7.986111111111116E-2</v>
      </c>
      <c r="M248" s="14">
        <f t="shared" si="39"/>
        <v>1</v>
      </c>
      <c r="N248" s="14">
        <f t="shared" si="43"/>
        <v>55</v>
      </c>
      <c r="O248" s="15">
        <f t="shared" si="44"/>
        <v>115</v>
      </c>
      <c r="P248" s="12"/>
      <c r="Q248" s="15">
        <f t="shared" si="46"/>
        <v>345</v>
      </c>
    </row>
    <row r="249" spans="1:17" ht="26" customHeight="1">
      <c r="A249" s="19">
        <v>45726</v>
      </c>
      <c r="B249" s="11" t="s">
        <v>57</v>
      </c>
      <c r="C249" s="11" t="s">
        <v>58</v>
      </c>
      <c r="D249" s="11" t="s">
        <v>55</v>
      </c>
      <c r="E249" s="12">
        <v>3</v>
      </c>
      <c r="F249" s="132"/>
      <c r="G249" s="12">
        <v>60</v>
      </c>
      <c r="H249" s="12">
        <v>1545</v>
      </c>
      <c r="I249" s="12">
        <v>1720</v>
      </c>
      <c r="J249" s="13">
        <f t="shared" si="40"/>
        <v>0.65625</v>
      </c>
      <c r="K249" s="13">
        <f t="shared" si="41"/>
        <v>0.72222222222222221</v>
      </c>
      <c r="L249" s="14">
        <f t="shared" si="42"/>
        <v>6.597222222222221E-2</v>
      </c>
      <c r="M249" s="14">
        <f t="shared" ref="M249:M312" si="47">HOUR(L249)</f>
        <v>1</v>
      </c>
      <c r="N249" s="14">
        <f t="shared" si="43"/>
        <v>35</v>
      </c>
      <c r="O249" s="15">
        <f t="shared" si="44"/>
        <v>95</v>
      </c>
      <c r="P249" s="12"/>
      <c r="Q249" s="15">
        <f t="shared" si="46"/>
        <v>285</v>
      </c>
    </row>
    <row r="250" spans="1:17" ht="26" customHeight="1">
      <c r="A250" s="19">
        <v>45726</v>
      </c>
      <c r="B250" s="11" t="s">
        <v>57</v>
      </c>
      <c r="C250" s="11" t="s">
        <v>59</v>
      </c>
      <c r="D250" s="11" t="s">
        <v>55</v>
      </c>
      <c r="E250" s="12">
        <v>3</v>
      </c>
      <c r="F250" s="132"/>
      <c r="G250" s="12">
        <v>188</v>
      </c>
      <c r="H250" s="12">
        <v>1005</v>
      </c>
      <c r="I250" s="12">
        <v>1225</v>
      </c>
      <c r="J250" s="13">
        <f t="shared" ref="J250:J313" si="48">IF(ISERROR(VALUE(IF(LEN(H250)=3,(LEFT(H250,1)&amp;":"&amp;RIGHT(H250,2)),(LEFT(H250,2)&amp;":"&amp;RIGHT(H250,2))))),"",VALUE(IF(LEN(H250)=3,(LEFT(H250,1)&amp;":"&amp;RIGHT(H250,2)),(LEFT(H250,2)&amp;":"&amp;RIGHT(H250,2)))))</f>
        <v>0.4201388888888889</v>
      </c>
      <c r="K250" s="13">
        <f t="shared" ref="K250:K313" si="49">IF(ISERROR(VALUE(IF(LEN(I250)=3,(LEFT(I250,1)&amp;":"&amp;RIGHT(I250,2)),(LEFT(I250,2)&amp;":"&amp;RIGHT(I250,2))))),"",VALUE(IF(LEN(I250)=3,(LEFT(I250,1)&amp;":"&amp;RIGHT(I250,2)),(LEFT(I250,2)&amp;":"&amp;RIGHT(I250,2)))))</f>
        <v>0.51736111111111116</v>
      </c>
      <c r="L250" s="14">
        <f t="shared" ref="L250:L313" si="50">K250-J250</f>
        <v>9.7222222222222265E-2</v>
      </c>
      <c r="M250" s="14">
        <f t="shared" si="47"/>
        <v>2</v>
      </c>
      <c r="N250" s="14">
        <f t="shared" ref="N250:N313" si="51">MINUTE(L250)</f>
        <v>20</v>
      </c>
      <c r="O250" s="15">
        <f t="shared" ref="O250:O313" si="52">IF(AND(ISNUMBER(H250),ISNUMBER(I250)),IF(M250*60+N250,M250*60+N250,"　"),0)</f>
        <v>140</v>
      </c>
      <c r="P250" s="12"/>
      <c r="Q250" s="15">
        <f t="shared" si="46"/>
        <v>420</v>
      </c>
    </row>
    <row r="251" spans="1:17" ht="26" customHeight="1">
      <c r="A251" s="19">
        <v>45726</v>
      </c>
      <c r="B251" s="11" t="s">
        <v>57</v>
      </c>
      <c r="C251" s="11" t="s">
        <v>59</v>
      </c>
      <c r="D251" s="11" t="s">
        <v>55</v>
      </c>
      <c r="E251" s="12">
        <v>3</v>
      </c>
      <c r="F251" s="132"/>
      <c r="G251" s="12">
        <v>112</v>
      </c>
      <c r="H251" s="12">
        <v>1335</v>
      </c>
      <c r="I251" s="12">
        <v>1445</v>
      </c>
      <c r="J251" s="13">
        <f t="shared" si="48"/>
        <v>0.56597222222222221</v>
      </c>
      <c r="K251" s="13">
        <f t="shared" si="49"/>
        <v>0.61458333333333337</v>
      </c>
      <c r="L251" s="14">
        <f t="shared" si="50"/>
        <v>4.861111111111116E-2</v>
      </c>
      <c r="M251" s="14">
        <f t="shared" si="47"/>
        <v>1</v>
      </c>
      <c r="N251" s="14">
        <f t="shared" si="51"/>
        <v>10</v>
      </c>
      <c r="O251" s="15">
        <f t="shared" si="52"/>
        <v>70</v>
      </c>
      <c r="P251" s="12"/>
      <c r="Q251" s="15">
        <f t="shared" si="46"/>
        <v>210</v>
      </c>
    </row>
    <row r="252" spans="1:17" ht="26" customHeight="1">
      <c r="A252" s="19">
        <v>45726</v>
      </c>
      <c r="B252" s="11" t="s">
        <v>57</v>
      </c>
      <c r="C252" s="11" t="s">
        <v>59</v>
      </c>
      <c r="D252" s="11" t="s">
        <v>55</v>
      </c>
      <c r="E252" s="12">
        <v>3</v>
      </c>
      <c r="F252" s="132"/>
      <c r="G252" s="12">
        <v>24</v>
      </c>
      <c r="H252" s="12">
        <v>1450</v>
      </c>
      <c r="I252" s="12">
        <v>1525</v>
      </c>
      <c r="J252" s="13">
        <f t="shared" si="48"/>
        <v>0.61805555555555558</v>
      </c>
      <c r="K252" s="13">
        <f t="shared" si="49"/>
        <v>0.64236111111111116</v>
      </c>
      <c r="L252" s="14">
        <f t="shared" si="50"/>
        <v>2.430555555555558E-2</v>
      </c>
      <c r="M252" s="14">
        <f t="shared" si="47"/>
        <v>0</v>
      </c>
      <c r="N252" s="14">
        <f t="shared" si="51"/>
        <v>35</v>
      </c>
      <c r="O252" s="15">
        <f t="shared" si="52"/>
        <v>35</v>
      </c>
      <c r="P252" s="12"/>
      <c r="Q252" s="15">
        <f t="shared" si="46"/>
        <v>105</v>
      </c>
    </row>
    <row r="253" spans="1:17" ht="26" customHeight="1">
      <c r="A253" s="19">
        <v>45726</v>
      </c>
      <c r="B253" s="11" t="s">
        <v>57</v>
      </c>
      <c r="C253" s="11" t="s">
        <v>59</v>
      </c>
      <c r="D253" s="11" t="s">
        <v>55</v>
      </c>
      <c r="E253" s="12">
        <v>3</v>
      </c>
      <c r="F253" s="132"/>
      <c r="G253" s="12">
        <v>96</v>
      </c>
      <c r="H253" s="12">
        <v>1550</v>
      </c>
      <c r="I253" s="12">
        <v>1745</v>
      </c>
      <c r="J253" s="13">
        <f t="shared" si="48"/>
        <v>0.65972222222222221</v>
      </c>
      <c r="K253" s="13">
        <f t="shared" si="49"/>
        <v>0.73958333333333337</v>
      </c>
      <c r="L253" s="14">
        <f t="shared" si="50"/>
        <v>7.986111111111116E-2</v>
      </c>
      <c r="M253" s="14">
        <f t="shared" si="47"/>
        <v>1</v>
      </c>
      <c r="N253" s="14">
        <f t="shared" si="51"/>
        <v>55</v>
      </c>
      <c r="O253" s="15">
        <f t="shared" si="52"/>
        <v>115</v>
      </c>
      <c r="P253" s="12"/>
      <c r="Q253" s="15">
        <f t="shared" si="46"/>
        <v>345</v>
      </c>
    </row>
    <row r="254" spans="1:17" ht="26" customHeight="1">
      <c r="A254" s="19">
        <v>45726</v>
      </c>
      <c r="B254" s="11" t="s">
        <v>57</v>
      </c>
      <c r="C254" s="11" t="s">
        <v>59</v>
      </c>
      <c r="D254" s="11" t="s">
        <v>55</v>
      </c>
      <c r="E254" s="12">
        <v>3</v>
      </c>
      <c r="F254" s="132"/>
      <c r="G254" s="12">
        <v>36</v>
      </c>
      <c r="H254" s="12">
        <v>1000</v>
      </c>
      <c r="I254" s="12">
        <v>1025</v>
      </c>
      <c r="J254" s="13">
        <f t="shared" si="48"/>
        <v>0.41666666666666669</v>
      </c>
      <c r="K254" s="13">
        <f t="shared" si="49"/>
        <v>0.43402777777777779</v>
      </c>
      <c r="L254" s="14">
        <f t="shared" si="50"/>
        <v>1.7361111111111105E-2</v>
      </c>
      <c r="M254" s="14">
        <f t="shared" si="47"/>
        <v>0</v>
      </c>
      <c r="N254" s="14">
        <f t="shared" si="51"/>
        <v>25</v>
      </c>
      <c r="O254" s="15">
        <f t="shared" si="52"/>
        <v>25</v>
      </c>
      <c r="P254" s="12"/>
      <c r="Q254" s="15">
        <f t="shared" si="46"/>
        <v>75</v>
      </c>
    </row>
    <row r="255" spans="1:17" ht="26" customHeight="1">
      <c r="A255" s="19">
        <v>45726</v>
      </c>
      <c r="B255" s="11" t="s">
        <v>57</v>
      </c>
      <c r="C255" s="11" t="s">
        <v>59</v>
      </c>
      <c r="D255" s="11" t="s">
        <v>55</v>
      </c>
      <c r="E255" s="12">
        <v>3</v>
      </c>
      <c r="F255" s="132"/>
      <c r="G255" s="12">
        <v>36</v>
      </c>
      <c r="H255" s="12">
        <v>1025</v>
      </c>
      <c r="I255" s="12">
        <v>1053</v>
      </c>
      <c r="J255" s="13">
        <f t="shared" si="48"/>
        <v>0.43402777777777779</v>
      </c>
      <c r="K255" s="13">
        <f t="shared" si="49"/>
        <v>0.45347222222222222</v>
      </c>
      <c r="L255" s="14">
        <f t="shared" si="50"/>
        <v>1.9444444444444431E-2</v>
      </c>
      <c r="M255" s="14">
        <f t="shared" si="47"/>
        <v>0</v>
      </c>
      <c r="N255" s="14">
        <f t="shared" si="51"/>
        <v>28</v>
      </c>
      <c r="O255" s="15">
        <f t="shared" si="52"/>
        <v>28</v>
      </c>
      <c r="P255" s="12"/>
      <c r="Q255" s="15">
        <f t="shared" si="46"/>
        <v>84</v>
      </c>
    </row>
    <row r="256" spans="1:17" ht="26" customHeight="1">
      <c r="A256" s="19">
        <v>45726</v>
      </c>
      <c r="B256" s="11" t="s">
        <v>57</v>
      </c>
      <c r="C256" s="11" t="s">
        <v>59</v>
      </c>
      <c r="D256" s="11" t="s">
        <v>55</v>
      </c>
      <c r="E256" s="12">
        <v>3</v>
      </c>
      <c r="F256" s="132"/>
      <c r="G256" s="12">
        <v>96</v>
      </c>
      <c r="H256" s="12">
        <v>1115</v>
      </c>
      <c r="I256" s="12">
        <v>1225</v>
      </c>
      <c r="J256" s="13">
        <f t="shared" si="48"/>
        <v>0.46875</v>
      </c>
      <c r="K256" s="13">
        <f t="shared" si="49"/>
        <v>0.51736111111111116</v>
      </c>
      <c r="L256" s="14">
        <f t="shared" si="50"/>
        <v>4.861111111111116E-2</v>
      </c>
      <c r="M256" s="14">
        <f t="shared" si="47"/>
        <v>1</v>
      </c>
      <c r="N256" s="14">
        <f t="shared" si="51"/>
        <v>10</v>
      </c>
      <c r="O256" s="15">
        <f t="shared" si="52"/>
        <v>70</v>
      </c>
      <c r="P256" s="12"/>
      <c r="Q256" s="15">
        <f t="shared" si="46"/>
        <v>210</v>
      </c>
    </row>
    <row r="257" spans="1:18" ht="26" customHeight="1">
      <c r="A257" s="19">
        <v>45726</v>
      </c>
      <c r="B257" s="11" t="s">
        <v>57</v>
      </c>
      <c r="C257" s="11" t="s">
        <v>59</v>
      </c>
      <c r="D257" s="11" t="s">
        <v>55</v>
      </c>
      <c r="E257" s="12">
        <v>3</v>
      </c>
      <c r="F257" s="132"/>
      <c r="G257" s="12">
        <v>144</v>
      </c>
      <c r="H257" s="12">
        <v>1335</v>
      </c>
      <c r="I257" s="12">
        <v>1524</v>
      </c>
      <c r="J257" s="13">
        <f t="shared" si="48"/>
        <v>0.56597222222222221</v>
      </c>
      <c r="K257" s="13">
        <f t="shared" si="49"/>
        <v>0.64166666666666672</v>
      </c>
      <c r="L257" s="14">
        <f t="shared" si="50"/>
        <v>7.5694444444444509E-2</v>
      </c>
      <c r="M257" s="14">
        <f t="shared" si="47"/>
        <v>1</v>
      </c>
      <c r="N257" s="14">
        <f t="shared" si="51"/>
        <v>49</v>
      </c>
      <c r="O257" s="15">
        <f t="shared" si="52"/>
        <v>109</v>
      </c>
      <c r="P257" s="12"/>
      <c r="Q257" s="15">
        <f t="shared" si="46"/>
        <v>327</v>
      </c>
    </row>
    <row r="258" spans="1:18" ht="26" customHeight="1">
      <c r="A258" s="19">
        <v>45726</v>
      </c>
      <c r="B258" s="11" t="s">
        <v>57</v>
      </c>
      <c r="C258" s="11" t="s">
        <v>59</v>
      </c>
      <c r="D258" s="11" t="s">
        <v>55</v>
      </c>
      <c r="E258" s="12">
        <v>3</v>
      </c>
      <c r="F258" s="132"/>
      <c r="G258" s="12">
        <v>108</v>
      </c>
      <c r="H258" s="12">
        <v>1551</v>
      </c>
      <c r="I258" s="12">
        <v>1742</v>
      </c>
      <c r="J258" s="13">
        <f t="shared" si="48"/>
        <v>0.66041666666666665</v>
      </c>
      <c r="K258" s="13">
        <f t="shared" si="49"/>
        <v>0.73750000000000004</v>
      </c>
      <c r="L258" s="14">
        <f t="shared" si="50"/>
        <v>7.7083333333333393E-2</v>
      </c>
      <c r="M258" s="14">
        <f t="shared" si="47"/>
        <v>1</v>
      </c>
      <c r="N258" s="14">
        <f t="shared" si="51"/>
        <v>51</v>
      </c>
      <c r="O258" s="15">
        <f t="shared" si="52"/>
        <v>111</v>
      </c>
      <c r="P258" s="12"/>
      <c r="Q258" s="15">
        <f t="shared" si="46"/>
        <v>333</v>
      </c>
    </row>
    <row r="259" spans="1:18" ht="26" customHeight="1">
      <c r="A259" s="19">
        <v>45726</v>
      </c>
      <c r="B259" s="11" t="s">
        <v>57</v>
      </c>
      <c r="C259" s="11" t="s">
        <v>59</v>
      </c>
      <c r="D259" s="11" t="s">
        <v>55</v>
      </c>
      <c r="E259" s="12">
        <v>3</v>
      </c>
      <c r="F259" s="132"/>
      <c r="G259" s="12">
        <v>24</v>
      </c>
      <c r="H259" s="12">
        <v>1005</v>
      </c>
      <c r="I259" s="12">
        <v>1023</v>
      </c>
      <c r="J259" s="13">
        <f t="shared" si="48"/>
        <v>0.4201388888888889</v>
      </c>
      <c r="K259" s="13">
        <f t="shared" si="49"/>
        <v>0.43263888888888891</v>
      </c>
      <c r="L259" s="14">
        <f t="shared" si="50"/>
        <v>1.2500000000000011E-2</v>
      </c>
      <c r="M259" s="14">
        <f t="shared" si="47"/>
        <v>0</v>
      </c>
      <c r="N259" s="14">
        <f t="shared" si="51"/>
        <v>18</v>
      </c>
      <c r="O259" s="15">
        <f t="shared" si="52"/>
        <v>18</v>
      </c>
      <c r="P259" s="12"/>
      <c r="Q259" s="15">
        <f t="shared" si="46"/>
        <v>54</v>
      </c>
    </row>
    <row r="260" spans="1:18" ht="26" customHeight="1">
      <c r="A260" s="19">
        <v>45726</v>
      </c>
      <c r="B260" s="11" t="s">
        <v>57</v>
      </c>
      <c r="C260" s="11" t="s">
        <v>59</v>
      </c>
      <c r="D260" s="11" t="s">
        <v>55</v>
      </c>
      <c r="E260" s="12">
        <v>3</v>
      </c>
      <c r="F260" s="132"/>
      <c r="G260" s="12">
        <v>48</v>
      </c>
      <c r="H260" s="12">
        <v>1025</v>
      </c>
      <c r="I260" s="12">
        <v>1116</v>
      </c>
      <c r="J260" s="13">
        <f t="shared" si="48"/>
        <v>0.43402777777777779</v>
      </c>
      <c r="K260" s="13">
        <f t="shared" si="49"/>
        <v>0.46944444444444444</v>
      </c>
      <c r="L260" s="14">
        <f t="shared" si="50"/>
        <v>3.5416666666666652E-2</v>
      </c>
      <c r="M260" s="14">
        <f t="shared" si="47"/>
        <v>0</v>
      </c>
      <c r="N260" s="14">
        <f t="shared" si="51"/>
        <v>51</v>
      </c>
      <c r="O260" s="15">
        <f t="shared" si="52"/>
        <v>51</v>
      </c>
      <c r="P260" s="12"/>
      <c r="Q260" s="15">
        <f t="shared" si="46"/>
        <v>153</v>
      </c>
    </row>
    <row r="261" spans="1:18" ht="26" customHeight="1">
      <c r="A261" s="19">
        <v>45726</v>
      </c>
      <c r="B261" s="11" t="s">
        <v>57</v>
      </c>
      <c r="C261" s="11" t="s">
        <v>59</v>
      </c>
      <c r="D261" s="11" t="s">
        <v>55</v>
      </c>
      <c r="E261" s="12">
        <v>3</v>
      </c>
      <c r="F261" s="132"/>
      <c r="G261" s="12">
        <v>60</v>
      </c>
      <c r="H261" s="12">
        <v>1118</v>
      </c>
      <c r="I261" s="12">
        <v>1228</v>
      </c>
      <c r="J261" s="13">
        <f t="shared" si="48"/>
        <v>0.47083333333333333</v>
      </c>
      <c r="K261" s="13">
        <f t="shared" si="49"/>
        <v>0.51944444444444449</v>
      </c>
      <c r="L261" s="14">
        <f t="shared" si="50"/>
        <v>4.861111111111116E-2</v>
      </c>
      <c r="M261" s="14">
        <f t="shared" si="47"/>
        <v>1</v>
      </c>
      <c r="N261" s="14">
        <f t="shared" si="51"/>
        <v>10</v>
      </c>
      <c r="O261" s="15">
        <f t="shared" si="52"/>
        <v>70</v>
      </c>
      <c r="P261" s="12"/>
      <c r="Q261" s="15">
        <f t="shared" si="46"/>
        <v>210</v>
      </c>
    </row>
    <row r="262" spans="1:18" ht="26" customHeight="1">
      <c r="A262" s="19">
        <v>45726</v>
      </c>
      <c r="B262" s="11" t="s">
        <v>57</v>
      </c>
      <c r="C262" s="11" t="s">
        <v>59</v>
      </c>
      <c r="D262" s="11" t="s">
        <v>55</v>
      </c>
      <c r="E262" s="12">
        <v>3</v>
      </c>
      <c r="F262" s="132"/>
      <c r="G262" s="12">
        <v>60</v>
      </c>
      <c r="H262" s="12">
        <v>1332</v>
      </c>
      <c r="I262" s="12">
        <v>1527</v>
      </c>
      <c r="J262" s="13">
        <f t="shared" si="48"/>
        <v>0.56388888888888888</v>
      </c>
      <c r="K262" s="13">
        <f t="shared" si="49"/>
        <v>0.64375000000000004</v>
      </c>
      <c r="L262" s="14">
        <f t="shared" si="50"/>
        <v>7.986111111111116E-2</v>
      </c>
      <c r="M262" s="14">
        <f t="shared" si="47"/>
        <v>1</v>
      </c>
      <c r="N262" s="14">
        <f t="shared" si="51"/>
        <v>55</v>
      </c>
      <c r="O262" s="15">
        <f t="shared" si="52"/>
        <v>115</v>
      </c>
      <c r="P262" s="12"/>
      <c r="Q262" s="15">
        <f t="shared" si="46"/>
        <v>345</v>
      </c>
    </row>
    <row r="263" spans="1:18" ht="26" customHeight="1">
      <c r="A263" s="19">
        <v>45726</v>
      </c>
      <c r="B263" s="11" t="s">
        <v>57</v>
      </c>
      <c r="C263" s="11" t="s">
        <v>59</v>
      </c>
      <c r="D263" s="11" t="s">
        <v>55</v>
      </c>
      <c r="E263" s="12">
        <v>3</v>
      </c>
      <c r="F263" s="132"/>
      <c r="G263" s="12">
        <v>94</v>
      </c>
      <c r="H263" s="12">
        <v>1548</v>
      </c>
      <c r="I263" s="12">
        <v>1752</v>
      </c>
      <c r="J263" s="13">
        <f t="shared" si="48"/>
        <v>0.65833333333333333</v>
      </c>
      <c r="K263" s="13">
        <f t="shared" si="49"/>
        <v>0.74444444444444446</v>
      </c>
      <c r="L263" s="14">
        <f t="shared" si="50"/>
        <v>8.6111111111111138E-2</v>
      </c>
      <c r="M263" s="14">
        <f t="shared" si="47"/>
        <v>2</v>
      </c>
      <c r="N263" s="14">
        <f t="shared" si="51"/>
        <v>4</v>
      </c>
      <c r="O263" s="15">
        <f t="shared" si="52"/>
        <v>124</v>
      </c>
      <c r="P263" s="12"/>
      <c r="Q263" s="15">
        <f t="shared" si="46"/>
        <v>372</v>
      </c>
    </row>
    <row r="264" spans="1:18" ht="26" customHeight="1">
      <c r="A264" s="19">
        <v>45726</v>
      </c>
      <c r="B264" s="11" t="s">
        <v>57</v>
      </c>
      <c r="C264" s="11" t="s">
        <v>59</v>
      </c>
      <c r="D264" s="11" t="s">
        <v>55</v>
      </c>
      <c r="E264" s="12">
        <v>3</v>
      </c>
      <c r="F264" s="132"/>
      <c r="G264" s="12">
        <v>24</v>
      </c>
      <c r="H264" s="12">
        <v>958</v>
      </c>
      <c r="I264" s="12">
        <v>1040</v>
      </c>
      <c r="J264" s="13">
        <f t="shared" si="48"/>
        <v>0.4152777777777778</v>
      </c>
      <c r="K264" s="13">
        <f t="shared" si="49"/>
        <v>0.44444444444444442</v>
      </c>
      <c r="L264" s="14">
        <f t="shared" si="50"/>
        <v>2.9166666666666619E-2</v>
      </c>
      <c r="M264" s="14">
        <f t="shared" si="47"/>
        <v>0</v>
      </c>
      <c r="N264" s="14">
        <f t="shared" si="51"/>
        <v>42</v>
      </c>
      <c r="O264" s="15">
        <f t="shared" si="52"/>
        <v>42</v>
      </c>
      <c r="P264" s="12"/>
      <c r="Q264" s="15">
        <f t="shared" si="46"/>
        <v>126</v>
      </c>
      <c r="R264" t="s">
        <v>67</v>
      </c>
    </row>
    <row r="265" spans="1:18" ht="26" customHeight="1">
      <c r="A265" s="19">
        <v>45726</v>
      </c>
      <c r="B265" s="11" t="s">
        <v>57</v>
      </c>
      <c r="C265" s="11" t="s">
        <v>59</v>
      </c>
      <c r="D265" s="11" t="s">
        <v>55</v>
      </c>
      <c r="E265" s="12">
        <v>3</v>
      </c>
      <c r="F265" s="132"/>
      <c r="G265" s="12">
        <v>17</v>
      </c>
      <c r="H265" s="12">
        <v>1043</v>
      </c>
      <c r="I265" s="12">
        <v>1117</v>
      </c>
      <c r="J265" s="13">
        <f t="shared" si="48"/>
        <v>0.4465277777777778</v>
      </c>
      <c r="K265" s="13">
        <f t="shared" si="49"/>
        <v>0.47013888888888888</v>
      </c>
      <c r="L265" s="14">
        <f t="shared" si="50"/>
        <v>2.3611111111111083E-2</v>
      </c>
      <c r="M265" s="14">
        <f t="shared" si="47"/>
        <v>0</v>
      </c>
      <c r="N265" s="14">
        <f t="shared" si="51"/>
        <v>34</v>
      </c>
      <c r="O265" s="15">
        <f t="shared" si="52"/>
        <v>34</v>
      </c>
      <c r="P265" s="12"/>
      <c r="Q265" s="15">
        <f t="shared" si="46"/>
        <v>102</v>
      </c>
      <c r="R265" t="s">
        <v>67</v>
      </c>
    </row>
    <row r="266" spans="1:18" ht="26" customHeight="1">
      <c r="A266" s="19">
        <v>45726</v>
      </c>
      <c r="B266" s="11" t="s">
        <v>57</v>
      </c>
      <c r="C266" s="11" t="s">
        <v>59</v>
      </c>
      <c r="D266" s="11" t="s">
        <v>55</v>
      </c>
      <c r="E266" s="12">
        <v>3</v>
      </c>
      <c r="F266" s="132"/>
      <c r="G266" s="12">
        <v>36</v>
      </c>
      <c r="H266" s="12">
        <v>1120</v>
      </c>
      <c r="I266" s="12">
        <v>1225</v>
      </c>
      <c r="J266" s="13">
        <f t="shared" si="48"/>
        <v>0.47222222222222221</v>
      </c>
      <c r="K266" s="13">
        <f t="shared" si="49"/>
        <v>0.51736111111111116</v>
      </c>
      <c r="L266" s="14">
        <f t="shared" si="50"/>
        <v>4.5138888888888951E-2</v>
      </c>
      <c r="M266" s="14">
        <f t="shared" si="47"/>
        <v>1</v>
      </c>
      <c r="N266" s="14">
        <f t="shared" si="51"/>
        <v>5</v>
      </c>
      <c r="O266" s="15">
        <f t="shared" si="52"/>
        <v>65</v>
      </c>
      <c r="P266" s="12"/>
      <c r="Q266" s="15">
        <f t="shared" si="46"/>
        <v>195</v>
      </c>
      <c r="R266" t="s">
        <v>67</v>
      </c>
    </row>
    <row r="267" spans="1:18" ht="26" customHeight="1">
      <c r="A267" s="19">
        <v>45726</v>
      </c>
      <c r="B267" s="11" t="s">
        <v>57</v>
      </c>
      <c r="C267" s="11" t="s">
        <v>59</v>
      </c>
      <c r="D267" s="11" t="s">
        <v>55</v>
      </c>
      <c r="E267" s="12">
        <v>3</v>
      </c>
      <c r="F267" s="132"/>
      <c r="G267" s="12">
        <v>72</v>
      </c>
      <c r="H267" s="12">
        <v>1335</v>
      </c>
      <c r="I267" s="12">
        <v>1525</v>
      </c>
      <c r="J267" s="13">
        <f t="shared" si="48"/>
        <v>0.56597222222222221</v>
      </c>
      <c r="K267" s="13">
        <f t="shared" si="49"/>
        <v>0.64236111111111116</v>
      </c>
      <c r="L267" s="14">
        <f t="shared" si="50"/>
        <v>7.6388888888888951E-2</v>
      </c>
      <c r="M267" s="14">
        <f t="shared" si="47"/>
        <v>1</v>
      </c>
      <c r="N267" s="14">
        <f t="shared" si="51"/>
        <v>50</v>
      </c>
      <c r="O267" s="15">
        <f t="shared" si="52"/>
        <v>110</v>
      </c>
      <c r="P267" s="12"/>
      <c r="Q267" s="15">
        <f t="shared" si="46"/>
        <v>330</v>
      </c>
      <c r="R267" t="s">
        <v>67</v>
      </c>
    </row>
    <row r="268" spans="1:18" ht="26" customHeight="1">
      <c r="A268" s="19">
        <v>45726</v>
      </c>
      <c r="B268" s="11" t="s">
        <v>57</v>
      </c>
      <c r="C268" s="11" t="s">
        <v>59</v>
      </c>
      <c r="D268" s="11" t="s">
        <v>55</v>
      </c>
      <c r="E268" s="12">
        <v>3</v>
      </c>
      <c r="F268" s="132"/>
      <c r="G268" s="12">
        <v>72</v>
      </c>
      <c r="H268" s="12">
        <v>1553</v>
      </c>
      <c r="I268" s="12">
        <v>1755</v>
      </c>
      <c r="J268" s="13">
        <f t="shared" si="48"/>
        <v>0.66180555555555554</v>
      </c>
      <c r="K268" s="13">
        <f t="shared" si="49"/>
        <v>0.74652777777777779</v>
      </c>
      <c r="L268" s="14">
        <f t="shared" si="50"/>
        <v>8.4722222222222254E-2</v>
      </c>
      <c r="M268" s="14">
        <f t="shared" si="47"/>
        <v>2</v>
      </c>
      <c r="N268" s="14">
        <f t="shared" si="51"/>
        <v>2</v>
      </c>
      <c r="O268" s="15">
        <f t="shared" si="52"/>
        <v>122</v>
      </c>
      <c r="P268" s="12"/>
      <c r="Q268" s="15">
        <f t="shared" si="46"/>
        <v>366</v>
      </c>
      <c r="R268" t="s">
        <v>67</v>
      </c>
    </row>
    <row r="269" spans="1:18" ht="26" customHeight="1">
      <c r="A269" s="19">
        <v>45726</v>
      </c>
      <c r="B269" s="11" t="s">
        <v>57</v>
      </c>
      <c r="C269" s="11" t="s">
        <v>59</v>
      </c>
      <c r="D269" s="11" t="s">
        <v>55</v>
      </c>
      <c r="E269" s="12">
        <v>3</v>
      </c>
      <c r="F269" s="132"/>
      <c r="G269" s="12">
        <v>36</v>
      </c>
      <c r="H269" s="12">
        <v>1005</v>
      </c>
      <c r="I269" s="12">
        <v>1030</v>
      </c>
      <c r="J269" s="13">
        <f t="shared" si="48"/>
        <v>0.4201388888888889</v>
      </c>
      <c r="K269" s="13">
        <f t="shared" si="49"/>
        <v>0.4375</v>
      </c>
      <c r="L269" s="14">
        <f t="shared" si="50"/>
        <v>1.7361111111111105E-2</v>
      </c>
      <c r="M269" s="14">
        <f t="shared" si="47"/>
        <v>0</v>
      </c>
      <c r="N269" s="14">
        <f t="shared" si="51"/>
        <v>25</v>
      </c>
      <c r="O269" s="15">
        <f t="shared" si="52"/>
        <v>25</v>
      </c>
      <c r="P269" s="12"/>
      <c r="Q269" s="15">
        <f t="shared" si="46"/>
        <v>75</v>
      </c>
    </row>
    <row r="270" spans="1:18" ht="26" customHeight="1">
      <c r="A270" s="19">
        <v>45726</v>
      </c>
      <c r="B270" s="11" t="s">
        <v>57</v>
      </c>
      <c r="C270" s="11" t="s">
        <v>59</v>
      </c>
      <c r="D270" s="11" t="s">
        <v>55</v>
      </c>
      <c r="E270" s="12">
        <v>3</v>
      </c>
      <c r="F270" s="132"/>
      <c r="G270" s="12">
        <v>36</v>
      </c>
      <c r="H270" s="12">
        <v>1030</v>
      </c>
      <c r="I270" s="12">
        <v>1110</v>
      </c>
      <c r="J270" s="13">
        <f t="shared" si="48"/>
        <v>0.4375</v>
      </c>
      <c r="K270" s="13">
        <f t="shared" si="49"/>
        <v>0.46527777777777779</v>
      </c>
      <c r="L270" s="14">
        <f t="shared" si="50"/>
        <v>2.777777777777779E-2</v>
      </c>
      <c r="M270" s="14">
        <f t="shared" si="47"/>
        <v>0</v>
      </c>
      <c r="N270" s="14">
        <f t="shared" si="51"/>
        <v>40</v>
      </c>
      <c r="O270" s="15">
        <f t="shared" si="52"/>
        <v>40</v>
      </c>
      <c r="P270" s="12"/>
      <c r="Q270" s="15">
        <f t="shared" si="46"/>
        <v>120</v>
      </c>
    </row>
    <row r="271" spans="1:18" ht="26" customHeight="1">
      <c r="A271" s="19">
        <v>45726</v>
      </c>
      <c r="B271" s="11" t="s">
        <v>57</v>
      </c>
      <c r="C271" s="11" t="s">
        <v>59</v>
      </c>
      <c r="D271" s="11" t="s">
        <v>55</v>
      </c>
      <c r="E271" s="12">
        <v>3</v>
      </c>
      <c r="F271" s="132"/>
      <c r="G271" s="12">
        <v>48</v>
      </c>
      <c r="H271" s="12">
        <v>1125</v>
      </c>
      <c r="I271" s="12">
        <v>1225</v>
      </c>
      <c r="J271" s="13">
        <f t="shared" si="48"/>
        <v>0.47569444444444442</v>
      </c>
      <c r="K271" s="13">
        <f t="shared" si="49"/>
        <v>0.51736111111111116</v>
      </c>
      <c r="L271" s="14">
        <f t="shared" si="50"/>
        <v>4.1666666666666741E-2</v>
      </c>
      <c r="M271" s="14">
        <f t="shared" si="47"/>
        <v>1</v>
      </c>
      <c r="N271" s="14">
        <f t="shared" si="51"/>
        <v>0</v>
      </c>
      <c r="O271" s="15">
        <f t="shared" si="52"/>
        <v>60</v>
      </c>
      <c r="P271" s="12"/>
      <c r="Q271" s="15">
        <f t="shared" si="46"/>
        <v>180</v>
      </c>
    </row>
    <row r="272" spans="1:18" ht="26" customHeight="1">
      <c r="A272" s="19">
        <v>45726</v>
      </c>
      <c r="B272" s="11" t="s">
        <v>57</v>
      </c>
      <c r="C272" s="11" t="s">
        <v>59</v>
      </c>
      <c r="D272" s="11" t="s">
        <v>55</v>
      </c>
      <c r="E272" s="12">
        <v>3</v>
      </c>
      <c r="F272" s="132"/>
      <c r="G272" s="12">
        <v>107</v>
      </c>
      <c r="H272" s="12">
        <v>1335</v>
      </c>
      <c r="I272" s="12">
        <v>1525</v>
      </c>
      <c r="J272" s="13">
        <f t="shared" si="48"/>
        <v>0.56597222222222221</v>
      </c>
      <c r="K272" s="13">
        <f t="shared" si="49"/>
        <v>0.64236111111111116</v>
      </c>
      <c r="L272" s="14">
        <f t="shared" si="50"/>
        <v>7.6388888888888951E-2</v>
      </c>
      <c r="M272" s="14">
        <f t="shared" si="47"/>
        <v>1</v>
      </c>
      <c r="N272" s="14">
        <f t="shared" si="51"/>
        <v>50</v>
      </c>
      <c r="O272" s="15">
        <f t="shared" si="52"/>
        <v>110</v>
      </c>
      <c r="P272" s="12"/>
      <c r="Q272" s="15">
        <f t="shared" si="46"/>
        <v>330</v>
      </c>
    </row>
    <row r="273" spans="1:17" ht="26" customHeight="1">
      <c r="A273" s="19">
        <v>45726</v>
      </c>
      <c r="B273" s="11" t="s">
        <v>57</v>
      </c>
      <c r="C273" s="11" t="s">
        <v>59</v>
      </c>
      <c r="D273" s="11" t="s">
        <v>55</v>
      </c>
      <c r="E273" s="12">
        <v>3</v>
      </c>
      <c r="F273" s="132"/>
      <c r="G273" s="12">
        <v>72</v>
      </c>
      <c r="H273" s="12">
        <v>1550</v>
      </c>
      <c r="I273" s="12">
        <v>1745</v>
      </c>
      <c r="J273" s="13">
        <f t="shared" si="48"/>
        <v>0.65972222222222221</v>
      </c>
      <c r="K273" s="13">
        <f t="shared" si="49"/>
        <v>0.73958333333333337</v>
      </c>
      <c r="L273" s="14">
        <f t="shared" si="50"/>
        <v>7.986111111111116E-2</v>
      </c>
      <c r="M273" s="14">
        <f t="shared" si="47"/>
        <v>1</v>
      </c>
      <c r="N273" s="14">
        <f t="shared" si="51"/>
        <v>55</v>
      </c>
      <c r="O273" s="15">
        <f t="shared" si="52"/>
        <v>115</v>
      </c>
      <c r="P273" s="12"/>
      <c r="Q273" s="15">
        <f t="shared" si="46"/>
        <v>345</v>
      </c>
    </row>
    <row r="274" spans="1:17" ht="26" customHeight="1">
      <c r="A274" s="19">
        <v>45726</v>
      </c>
      <c r="B274" s="11" t="s">
        <v>60</v>
      </c>
      <c r="C274" s="11"/>
      <c r="D274" s="11" t="s">
        <v>55</v>
      </c>
      <c r="E274" s="12">
        <v>4</v>
      </c>
      <c r="F274" s="132"/>
      <c r="G274" s="12">
        <v>35</v>
      </c>
      <c r="H274" s="12">
        <v>1020</v>
      </c>
      <c r="I274" s="12">
        <v>1050</v>
      </c>
      <c r="J274" s="13">
        <f t="shared" si="48"/>
        <v>0.43055555555555558</v>
      </c>
      <c r="K274" s="13">
        <f t="shared" si="49"/>
        <v>0.4513888888888889</v>
      </c>
      <c r="L274" s="14">
        <f t="shared" si="50"/>
        <v>2.0833333333333315E-2</v>
      </c>
      <c r="M274" s="14">
        <f t="shared" si="47"/>
        <v>0</v>
      </c>
      <c r="N274" s="14">
        <f t="shared" si="51"/>
        <v>30</v>
      </c>
      <c r="O274" s="15">
        <f t="shared" si="52"/>
        <v>30</v>
      </c>
      <c r="P274" s="12"/>
      <c r="Q274" s="15">
        <f t="shared" si="46"/>
        <v>120</v>
      </c>
    </row>
    <row r="275" spans="1:17" ht="26" customHeight="1">
      <c r="A275" s="19">
        <v>45726</v>
      </c>
      <c r="B275" s="11" t="s">
        <v>60</v>
      </c>
      <c r="C275" s="11"/>
      <c r="D275" s="11" t="s">
        <v>55</v>
      </c>
      <c r="E275" s="12">
        <v>4</v>
      </c>
      <c r="F275" s="132"/>
      <c r="G275" s="12">
        <v>19</v>
      </c>
      <c r="H275" s="12">
        <v>1050</v>
      </c>
      <c r="I275" s="12">
        <v>1115</v>
      </c>
      <c r="J275" s="13">
        <f t="shared" si="48"/>
        <v>0.4513888888888889</v>
      </c>
      <c r="K275" s="13">
        <f t="shared" si="49"/>
        <v>0.46875</v>
      </c>
      <c r="L275" s="14">
        <f t="shared" si="50"/>
        <v>1.7361111111111105E-2</v>
      </c>
      <c r="M275" s="14">
        <f t="shared" si="47"/>
        <v>0</v>
      </c>
      <c r="N275" s="14">
        <f t="shared" si="51"/>
        <v>25</v>
      </c>
      <c r="O275" s="15">
        <f t="shared" si="52"/>
        <v>25</v>
      </c>
      <c r="P275" s="12"/>
      <c r="Q275" s="15">
        <f t="shared" ref="Q275:Q338" si="53">(O275-P275)*E275</f>
        <v>100</v>
      </c>
    </row>
    <row r="276" spans="1:17" ht="26" customHeight="1">
      <c r="A276" s="19">
        <v>45726</v>
      </c>
      <c r="B276" s="11" t="s">
        <v>60</v>
      </c>
      <c r="C276" s="11"/>
      <c r="D276" s="11" t="s">
        <v>55</v>
      </c>
      <c r="E276" s="12">
        <v>4</v>
      </c>
      <c r="F276" s="132"/>
      <c r="G276" s="12">
        <v>19</v>
      </c>
      <c r="H276" s="12">
        <v>1115</v>
      </c>
      <c r="I276" s="12">
        <v>1130</v>
      </c>
      <c r="J276" s="13">
        <f t="shared" si="48"/>
        <v>0.46875</v>
      </c>
      <c r="K276" s="13">
        <f t="shared" si="49"/>
        <v>0.47916666666666669</v>
      </c>
      <c r="L276" s="14">
        <f t="shared" si="50"/>
        <v>1.0416666666666685E-2</v>
      </c>
      <c r="M276" s="14">
        <f t="shared" si="47"/>
        <v>0</v>
      </c>
      <c r="N276" s="14">
        <f t="shared" si="51"/>
        <v>15</v>
      </c>
      <c r="O276" s="15">
        <f t="shared" si="52"/>
        <v>15</v>
      </c>
      <c r="P276" s="12"/>
      <c r="Q276" s="15">
        <f t="shared" si="53"/>
        <v>60</v>
      </c>
    </row>
    <row r="277" spans="1:17" ht="26" customHeight="1">
      <c r="A277" s="19">
        <v>45726</v>
      </c>
      <c r="B277" s="11" t="s">
        <v>60</v>
      </c>
      <c r="C277" s="11"/>
      <c r="D277" s="11" t="s">
        <v>55</v>
      </c>
      <c r="E277" s="12">
        <v>4</v>
      </c>
      <c r="F277" s="132"/>
      <c r="G277" s="12">
        <v>72</v>
      </c>
      <c r="H277" s="12">
        <v>1230</v>
      </c>
      <c r="I277" s="12">
        <v>1320</v>
      </c>
      <c r="J277" s="13">
        <f t="shared" si="48"/>
        <v>0.52083333333333337</v>
      </c>
      <c r="K277" s="13">
        <f t="shared" si="49"/>
        <v>0.55555555555555558</v>
      </c>
      <c r="L277" s="14">
        <f t="shared" si="50"/>
        <v>3.472222222222221E-2</v>
      </c>
      <c r="M277" s="14">
        <f t="shared" si="47"/>
        <v>0</v>
      </c>
      <c r="N277" s="14">
        <f t="shared" si="51"/>
        <v>50</v>
      </c>
      <c r="O277" s="15">
        <f t="shared" si="52"/>
        <v>50</v>
      </c>
      <c r="P277" s="12"/>
      <c r="Q277" s="15">
        <f t="shared" si="53"/>
        <v>200</v>
      </c>
    </row>
    <row r="278" spans="1:17" ht="26" customHeight="1">
      <c r="A278" s="19">
        <v>45726</v>
      </c>
      <c r="B278" s="11" t="s">
        <v>60</v>
      </c>
      <c r="C278" s="11"/>
      <c r="D278" s="11" t="s">
        <v>55</v>
      </c>
      <c r="E278" s="12">
        <v>4</v>
      </c>
      <c r="F278" s="132"/>
      <c r="G278" s="12">
        <v>62</v>
      </c>
      <c r="H278" s="12">
        <v>1320</v>
      </c>
      <c r="I278" s="12">
        <v>1350</v>
      </c>
      <c r="J278" s="13">
        <f t="shared" si="48"/>
        <v>0.55555555555555558</v>
      </c>
      <c r="K278" s="13">
        <f t="shared" si="49"/>
        <v>0.57638888888888884</v>
      </c>
      <c r="L278" s="14">
        <f t="shared" si="50"/>
        <v>2.0833333333333259E-2</v>
      </c>
      <c r="M278" s="14">
        <f t="shared" si="47"/>
        <v>0</v>
      </c>
      <c r="N278" s="14">
        <f t="shared" si="51"/>
        <v>30</v>
      </c>
      <c r="O278" s="15">
        <f t="shared" si="52"/>
        <v>30</v>
      </c>
      <c r="P278" s="12"/>
      <c r="Q278" s="15">
        <f t="shared" si="53"/>
        <v>120</v>
      </c>
    </row>
    <row r="279" spans="1:17" ht="26" customHeight="1">
      <c r="A279" s="19">
        <v>45726</v>
      </c>
      <c r="B279" s="11" t="s">
        <v>66</v>
      </c>
      <c r="C279" s="11"/>
      <c r="D279" s="11" t="s">
        <v>55</v>
      </c>
      <c r="E279" s="12">
        <v>4</v>
      </c>
      <c r="F279" s="132"/>
      <c r="G279" s="12">
        <v>33</v>
      </c>
      <c r="H279" s="12">
        <v>1350</v>
      </c>
      <c r="I279" s="12">
        <v>1500</v>
      </c>
      <c r="J279" s="13">
        <f t="shared" si="48"/>
        <v>0.57638888888888884</v>
      </c>
      <c r="K279" s="13">
        <f t="shared" si="49"/>
        <v>0.625</v>
      </c>
      <c r="L279" s="14">
        <f t="shared" si="50"/>
        <v>4.861111111111116E-2</v>
      </c>
      <c r="M279" s="14">
        <f t="shared" si="47"/>
        <v>1</v>
      </c>
      <c r="N279" s="14">
        <f t="shared" si="51"/>
        <v>10</v>
      </c>
      <c r="O279" s="15">
        <f t="shared" si="52"/>
        <v>70</v>
      </c>
      <c r="P279" s="12"/>
      <c r="Q279" s="15">
        <f t="shared" si="53"/>
        <v>280</v>
      </c>
    </row>
    <row r="280" spans="1:17" ht="26" customHeight="1">
      <c r="A280" s="19">
        <v>45726</v>
      </c>
      <c r="B280" s="11" t="s">
        <v>60</v>
      </c>
      <c r="C280" s="11"/>
      <c r="D280" s="11" t="s">
        <v>55</v>
      </c>
      <c r="E280" s="12">
        <v>4</v>
      </c>
      <c r="F280" s="132"/>
      <c r="G280" s="12">
        <v>50</v>
      </c>
      <c r="H280" s="12">
        <v>1520</v>
      </c>
      <c r="I280" s="12">
        <v>1630</v>
      </c>
      <c r="J280" s="13">
        <f t="shared" si="48"/>
        <v>0.63888888888888884</v>
      </c>
      <c r="K280" s="13">
        <f t="shared" si="49"/>
        <v>0.6875</v>
      </c>
      <c r="L280" s="14">
        <f t="shared" si="50"/>
        <v>4.861111111111116E-2</v>
      </c>
      <c r="M280" s="14">
        <f t="shared" si="47"/>
        <v>1</v>
      </c>
      <c r="N280" s="14">
        <f t="shared" si="51"/>
        <v>10</v>
      </c>
      <c r="O280" s="15">
        <f t="shared" si="52"/>
        <v>70</v>
      </c>
      <c r="P280" s="12"/>
      <c r="Q280" s="15">
        <f t="shared" si="53"/>
        <v>280</v>
      </c>
    </row>
    <row r="281" spans="1:17" ht="26" customHeight="1">
      <c r="A281" s="19">
        <v>45726</v>
      </c>
      <c r="B281" s="11" t="s">
        <v>60</v>
      </c>
      <c r="C281" s="11"/>
      <c r="D281" s="11" t="s">
        <v>55</v>
      </c>
      <c r="E281" s="12">
        <v>4</v>
      </c>
      <c r="F281" s="132"/>
      <c r="G281" s="12">
        <v>115</v>
      </c>
      <c r="H281" s="12">
        <v>1630</v>
      </c>
      <c r="I281" s="12">
        <v>1750</v>
      </c>
      <c r="J281" s="13">
        <f t="shared" si="48"/>
        <v>0.6875</v>
      </c>
      <c r="K281" s="13">
        <f t="shared" si="49"/>
        <v>0.74305555555555558</v>
      </c>
      <c r="L281" s="14">
        <f t="shared" si="50"/>
        <v>5.555555555555558E-2</v>
      </c>
      <c r="M281" s="14">
        <f t="shared" si="47"/>
        <v>1</v>
      </c>
      <c r="N281" s="14">
        <f t="shared" si="51"/>
        <v>20</v>
      </c>
      <c r="O281" s="15">
        <f t="shared" si="52"/>
        <v>80</v>
      </c>
      <c r="P281" s="12"/>
      <c r="Q281" s="15">
        <f t="shared" si="53"/>
        <v>320</v>
      </c>
    </row>
    <row r="282" spans="1:17" ht="26" customHeight="1">
      <c r="A282" s="19">
        <v>45726</v>
      </c>
      <c r="B282" s="11" t="s">
        <v>66</v>
      </c>
      <c r="C282" s="11"/>
      <c r="D282" s="11" t="s">
        <v>55</v>
      </c>
      <c r="E282" s="12">
        <v>6</v>
      </c>
      <c r="F282" s="132"/>
      <c r="G282" s="12">
        <v>90</v>
      </c>
      <c r="H282" s="12">
        <v>950</v>
      </c>
      <c r="I282" s="12">
        <v>1125</v>
      </c>
      <c r="J282" s="13">
        <f t="shared" si="48"/>
        <v>0.40972222222222221</v>
      </c>
      <c r="K282" s="13">
        <f t="shared" si="49"/>
        <v>0.47569444444444442</v>
      </c>
      <c r="L282" s="14">
        <f t="shared" si="50"/>
        <v>6.597222222222221E-2</v>
      </c>
      <c r="M282" s="14">
        <f t="shared" si="47"/>
        <v>1</v>
      </c>
      <c r="N282" s="14">
        <f t="shared" si="51"/>
        <v>35</v>
      </c>
      <c r="O282" s="15">
        <f t="shared" si="52"/>
        <v>95</v>
      </c>
      <c r="P282" s="12"/>
      <c r="Q282" s="15">
        <f t="shared" si="53"/>
        <v>570</v>
      </c>
    </row>
    <row r="283" spans="1:17" ht="26" customHeight="1">
      <c r="A283" s="19">
        <v>45726</v>
      </c>
      <c r="B283" s="11" t="s">
        <v>66</v>
      </c>
      <c r="C283" s="11"/>
      <c r="D283" s="11" t="s">
        <v>55</v>
      </c>
      <c r="E283" s="12">
        <v>6</v>
      </c>
      <c r="F283" s="132"/>
      <c r="G283" s="12">
        <v>140</v>
      </c>
      <c r="H283" s="12">
        <v>1230</v>
      </c>
      <c r="I283" s="12">
        <v>1455</v>
      </c>
      <c r="J283" s="13">
        <f t="shared" si="48"/>
        <v>0.52083333333333337</v>
      </c>
      <c r="K283" s="13">
        <f t="shared" si="49"/>
        <v>0.62152777777777779</v>
      </c>
      <c r="L283" s="14">
        <f t="shared" si="50"/>
        <v>0.10069444444444442</v>
      </c>
      <c r="M283" s="14">
        <f t="shared" si="47"/>
        <v>2</v>
      </c>
      <c r="N283" s="14">
        <f t="shared" si="51"/>
        <v>25</v>
      </c>
      <c r="O283" s="15">
        <f t="shared" si="52"/>
        <v>145</v>
      </c>
      <c r="P283" s="12"/>
      <c r="Q283" s="15">
        <f t="shared" si="53"/>
        <v>870</v>
      </c>
    </row>
    <row r="284" spans="1:17" ht="26" customHeight="1">
      <c r="A284" s="19">
        <v>45726</v>
      </c>
      <c r="B284" s="11" t="s">
        <v>66</v>
      </c>
      <c r="C284" s="11"/>
      <c r="D284" s="11" t="s">
        <v>55</v>
      </c>
      <c r="E284" s="12">
        <v>6</v>
      </c>
      <c r="F284" s="132"/>
      <c r="G284" s="12">
        <v>160</v>
      </c>
      <c r="H284" s="12">
        <v>1520</v>
      </c>
      <c r="I284" s="12">
        <v>1750</v>
      </c>
      <c r="J284" s="13">
        <f t="shared" si="48"/>
        <v>0.63888888888888884</v>
      </c>
      <c r="K284" s="13">
        <f t="shared" si="49"/>
        <v>0.74305555555555558</v>
      </c>
      <c r="L284" s="14">
        <f t="shared" si="50"/>
        <v>0.10416666666666674</v>
      </c>
      <c r="M284" s="14">
        <f t="shared" si="47"/>
        <v>2</v>
      </c>
      <c r="N284" s="14">
        <f t="shared" si="51"/>
        <v>30</v>
      </c>
      <c r="O284" s="15">
        <f t="shared" si="52"/>
        <v>150</v>
      </c>
      <c r="P284" s="12"/>
      <c r="Q284" s="15">
        <f t="shared" si="53"/>
        <v>900</v>
      </c>
    </row>
    <row r="285" spans="1:17" ht="26" customHeight="1">
      <c r="A285" s="19">
        <v>45726</v>
      </c>
      <c r="B285" s="11" t="s">
        <v>53</v>
      </c>
      <c r="C285" s="11"/>
      <c r="D285" s="11" t="s">
        <v>55</v>
      </c>
      <c r="E285" s="12">
        <v>7</v>
      </c>
      <c r="F285" s="132"/>
      <c r="G285" s="12">
        <f>94+251+502</f>
        <v>847</v>
      </c>
      <c r="H285" s="12">
        <v>1000</v>
      </c>
      <c r="I285" s="12">
        <v>1225</v>
      </c>
      <c r="J285" s="13">
        <f t="shared" si="48"/>
        <v>0.41666666666666669</v>
      </c>
      <c r="K285" s="13">
        <f t="shared" si="49"/>
        <v>0.51736111111111116</v>
      </c>
      <c r="L285" s="14">
        <f t="shared" si="50"/>
        <v>0.10069444444444448</v>
      </c>
      <c r="M285" s="14">
        <f t="shared" si="47"/>
        <v>2</v>
      </c>
      <c r="N285" s="14">
        <f t="shared" si="51"/>
        <v>25</v>
      </c>
      <c r="O285" s="15">
        <f t="shared" si="52"/>
        <v>145</v>
      </c>
      <c r="P285" s="12"/>
      <c r="Q285" s="15">
        <f t="shared" si="53"/>
        <v>1015</v>
      </c>
    </row>
    <row r="286" spans="1:17" ht="26" customHeight="1">
      <c r="A286" s="19">
        <v>45726</v>
      </c>
      <c r="B286" s="11" t="s">
        <v>53</v>
      </c>
      <c r="C286" s="11"/>
      <c r="D286" s="11" t="s">
        <v>55</v>
      </c>
      <c r="E286" s="12">
        <v>7</v>
      </c>
      <c r="F286" s="132"/>
      <c r="G286" s="12">
        <v>720</v>
      </c>
      <c r="H286" s="12">
        <v>1335</v>
      </c>
      <c r="I286" s="12">
        <v>1525</v>
      </c>
      <c r="J286" s="13">
        <f t="shared" si="48"/>
        <v>0.56597222222222221</v>
      </c>
      <c r="K286" s="13">
        <f t="shared" si="49"/>
        <v>0.64236111111111116</v>
      </c>
      <c r="L286" s="14">
        <f t="shared" si="50"/>
        <v>7.6388888888888951E-2</v>
      </c>
      <c r="M286" s="14">
        <f t="shared" si="47"/>
        <v>1</v>
      </c>
      <c r="N286" s="14">
        <f t="shared" si="51"/>
        <v>50</v>
      </c>
      <c r="O286" s="15">
        <f t="shared" si="52"/>
        <v>110</v>
      </c>
      <c r="P286" s="12"/>
      <c r="Q286" s="15">
        <f t="shared" si="53"/>
        <v>770</v>
      </c>
    </row>
    <row r="287" spans="1:17" ht="26" customHeight="1">
      <c r="A287" s="19">
        <v>45726</v>
      </c>
      <c r="B287" s="11" t="s">
        <v>53</v>
      </c>
      <c r="C287" s="11"/>
      <c r="D287" s="11" t="s">
        <v>55</v>
      </c>
      <c r="E287" s="12">
        <v>7</v>
      </c>
      <c r="F287" s="132"/>
      <c r="G287" s="12">
        <f>695+480</f>
        <v>1175</v>
      </c>
      <c r="H287" s="12">
        <v>1555</v>
      </c>
      <c r="I287" s="12">
        <v>1725</v>
      </c>
      <c r="J287" s="13">
        <f t="shared" si="48"/>
        <v>0.66319444444444442</v>
      </c>
      <c r="K287" s="13">
        <f t="shared" si="49"/>
        <v>0.72569444444444442</v>
      </c>
      <c r="L287" s="14">
        <f t="shared" si="50"/>
        <v>6.25E-2</v>
      </c>
      <c r="M287" s="14">
        <f t="shared" si="47"/>
        <v>1</v>
      </c>
      <c r="N287" s="14">
        <f t="shared" si="51"/>
        <v>30</v>
      </c>
      <c r="O287" s="15">
        <f t="shared" si="52"/>
        <v>90</v>
      </c>
      <c r="P287" s="12"/>
      <c r="Q287" s="15">
        <f t="shared" si="53"/>
        <v>630</v>
      </c>
    </row>
    <row r="288" spans="1:17" ht="26" customHeight="1">
      <c r="A288" s="19">
        <v>45726</v>
      </c>
      <c r="B288" s="11" t="s">
        <v>63</v>
      </c>
      <c r="C288" s="11"/>
      <c r="D288" s="11" t="s">
        <v>55</v>
      </c>
      <c r="E288" s="12">
        <v>7</v>
      </c>
      <c r="F288" s="132"/>
      <c r="G288" s="12">
        <v>545</v>
      </c>
      <c r="H288" s="12">
        <v>950</v>
      </c>
      <c r="I288" s="12">
        <v>1330</v>
      </c>
      <c r="J288" s="13">
        <f t="shared" si="48"/>
        <v>0.40972222222222221</v>
      </c>
      <c r="K288" s="13">
        <f t="shared" si="49"/>
        <v>0.5625</v>
      </c>
      <c r="L288" s="14">
        <f t="shared" si="50"/>
        <v>0.15277777777777779</v>
      </c>
      <c r="M288" s="14">
        <f t="shared" si="47"/>
        <v>3</v>
      </c>
      <c r="N288" s="14">
        <f t="shared" si="51"/>
        <v>40</v>
      </c>
      <c r="O288" s="15">
        <f t="shared" si="52"/>
        <v>220</v>
      </c>
      <c r="P288" s="12"/>
      <c r="Q288" s="15">
        <f t="shared" si="53"/>
        <v>1540</v>
      </c>
    </row>
    <row r="289" spans="1:17" ht="26" customHeight="1">
      <c r="A289" s="19">
        <v>45726</v>
      </c>
      <c r="B289" s="11" t="s">
        <v>63</v>
      </c>
      <c r="C289" s="11"/>
      <c r="D289" s="11" t="s">
        <v>55</v>
      </c>
      <c r="E289" s="12">
        <v>7</v>
      </c>
      <c r="F289" s="132"/>
      <c r="G289" s="12">
        <v>355</v>
      </c>
      <c r="H289" s="12">
        <v>1430</v>
      </c>
      <c r="I289" s="12">
        <v>1630</v>
      </c>
      <c r="J289" s="13">
        <f t="shared" si="48"/>
        <v>0.60416666666666663</v>
      </c>
      <c r="K289" s="13">
        <f t="shared" si="49"/>
        <v>0.6875</v>
      </c>
      <c r="L289" s="14">
        <f t="shared" si="50"/>
        <v>8.333333333333337E-2</v>
      </c>
      <c r="M289" s="14">
        <f t="shared" si="47"/>
        <v>2</v>
      </c>
      <c r="N289" s="14">
        <f t="shared" si="51"/>
        <v>0</v>
      </c>
      <c r="O289" s="15">
        <f t="shared" si="52"/>
        <v>120</v>
      </c>
      <c r="P289" s="12"/>
      <c r="Q289" s="15">
        <f t="shared" si="53"/>
        <v>840</v>
      </c>
    </row>
    <row r="290" spans="1:17" ht="26" customHeight="1">
      <c r="A290" s="19">
        <v>45726</v>
      </c>
      <c r="B290" s="11" t="s">
        <v>63</v>
      </c>
      <c r="C290" s="11"/>
      <c r="D290" s="11" t="s">
        <v>55</v>
      </c>
      <c r="E290" s="12">
        <v>7</v>
      </c>
      <c r="F290" s="132"/>
      <c r="G290" s="12">
        <v>116</v>
      </c>
      <c r="H290" s="12">
        <v>1645</v>
      </c>
      <c r="I290" s="12">
        <v>1730</v>
      </c>
      <c r="J290" s="13">
        <f t="shared" si="48"/>
        <v>0.69791666666666663</v>
      </c>
      <c r="K290" s="13">
        <f t="shared" si="49"/>
        <v>0.72916666666666663</v>
      </c>
      <c r="L290" s="14">
        <f t="shared" si="50"/>
        <v>3.125E-2</v>
      </c>
      <c r="M290" s="14">
        <f t="shared" si="47"/>
        <v>0</v>
      </c>
      <c r="N290" s="14">
        <f t="shared" si="51"/>
        <v>45</v>
      </c>
      <c r="O290" s="15">
        <f t="shared" si="52"/>
        <v>45</v>
      </c>
      <c r="P290" s="12"/>
      <c r="Q290" s="15">
        <f t="shared" si="53"/>
        <v>315</v>
      </c>
    </row>
    <row r="291" spans="1:17" ht="26" customHeight="1">
      <c r="A291" s="19">
        <v>45726</v>
      </c>
      <c r="B291" s="11" t="s">
        <v>61</v>
      </c>
      <c r="C291" s="11"/>
      <c r="D291" s="11" t="s">
        <v>55</v>
      </c>
      <c r="E291" s="12">
        <v>5</v>
      </c>
      <c r="F291" s="132"/>
      <c r="G291" s="12">
        <v>2290</v>
      </c>
      <c r="H291" s="12">
        <v>955</v>
      </c>
      <c r="I291" s="12">
        <v>1328</v>
      </c>
      <c r="J291" s="13">
        <f t="shared" si="48"/>
        <v>0.41319444444444442</v>
      </c>
      <c r="K291" s="13">
        <f t="shared" si="49"/>
        <v>0.56111111111111112</v>
      </c>
      <c r="L291" s="14">
        <f t="shared" si="50"/>
        <v>0.1479166666666667</v>
      </c>
      <c r="M291" s="14">
        <f t="shared" si="47"/>
        <v>3</v>
      </c>
      <c r="N291" s="14">
        <f t="shared" si="51"/>
        <v>33</v>
      </c>
      <c r="O291" s="15">
        <f t="shared" si="52"/>
        <v>213</v>
      </c>
      <c r="P291" s="12"/>
      <c r="Q291" s="15">
        <f t="shared" si="53"/>
        <v>1065</v>
      </c>
    </row>
    <row r="292" spans="1:17" ht="26" customHeight="1">
      <c r="A292" s="19">
        <v>45726</v>
      </c>
      <c r="B292" s="11" t="s">
        <v>61</v>
      </c>
      <c r="C292" s="11"/>
      <c r="D292" s="11" t="s">
        <v>55</v>
      </c>
      <c r="E292" s="12">
        <v>5</v>
      </c>
      <c r="F292" s="132"/>
      <c r="G292" s="12">
        <v>1230</v>
      </c>
      <c r="H292" s="12">
        <v>1433</v>
      </c>
      <c r="I292" s="12">
        <v>1627</v>
      </c>
      <c r="J292" s="13">
        <f t="shared" si="48"/>
        <v>0.60624999999999996</v>
      </c>
      <c r="K292" s="13">
        <f t="shared" si="49"/>
        <v>0.68541666666666667</v>
      </c>
      <c r="L292" s="14">
        <f t="shared" si="50"/>
        <v>7.9166666666666718E-2</v>
      </c>
      <c r="M292" s="14">
        <f t="shared" si="47"/>
        <v>1</v>
      </c>
      <c r="N292" s="14">
        <f t="shared" si="51"/>
        <v>54</v>
      </c>
      <c r="O292" s="15">
        <f t="shared" si="52"/>
        <v>114</v>
      </c>
      <c r="P292" s="12"/>
      <c r="Q292" s="15">
        <f t="shared" si="53"/>
        <v>570</v>
      </c>
    </row>
    <row r="293" spans="1:17" ht="26" customHeight="1">
      <c r="A293" s="19">
        <v>45726</v>
      </c>
      <c r="B293" s="11" t="s">
        <v>61</v>
      </c>
      <c r="C293" s="11"/>
      <c r="D293" s="11" t="s">
        <v>55</v>
      </c>
      <c r="E293" s="12">
        <v>5</v>
      </c>
      <c r="F293" s="132"/>
      <c r="G293" s="12">
        <v>771</v>
      </c>
      <c r="H293" s="12">
        <v>1652</v>
      </c>
      <c r="I293" s="12">
        <v>1755</v>
      </c>
      <c r="J293" s="13">
        <f t="shared" si="48"/>
        <v>0.70277777777777772</v>
      </c>
      <c r="K293" s="13">
        <f t="shared" si="49"/>
        <v>0.74652777777777779</v>
      </c>
      <c r="L293" s="14">
        <f t="shared" si="50"/>
        <v>4.3750000000000067E-2</v>
      </c>
      <c r="M293" s="14">
        <f t="shared" si="47"/>
        <v>1</v>
      </c>
      <c r="N293" s="14">
        <f t="shared" si="51"/>
        <v>3</v>
      </c>
      <c r="O293" s="15">
        <f t="shared" si="52"/>
        <v>63</v>
      </c>
      <c r="P293" s="12"/>
      <c r="Q293" s="15">
        <f t="shared" si="53"/>
        <v>315</v>
      </c>
    </row>
    <row r="294" spans="1:17" ht="26" customHeight="1">
      <c r="A294" s="19">
        <v>45726</v>
      </c>
      <c r="B294" s="11" t="s">
        <v>62</v>
      </c>
      <c r="C294" s="11"/>
      <c r="D294" s="11" t="s">
        <v>55</v>
      </c>
      <c r="E294" s="12">
        <v>6</v>
      </c>
      <c r="F294" s="132"/>
      <c r="G294" s="12">
        <v>144</v>
      </c>
      <c r="H294" s="12">
        <v>950</v>
      </c>
      <c r="I294" s="12">
        <v>1125</v>
      </c>
      <c r="J294" s="13">
        <f t="shared" si="48"/>
        <v>0.40972222222222221</v>
      </c>
      <c r="K294" s="13">
        <f t="shared" si="49"/>
        <v>0.47569444444444442</v>
      </c>
      <c r="L294" s="14">
        <f t="shared" si="50"/>
        <v>6.597222222222221E-2</v>
      </c>
      <c r="M294" s="14">
        <f t="shared" si="47"/>
        <v>1</v>
      </c>
      <c r="N294" s="14">
        <f t="shared" si="51"/>
        <v>35</v>
      </c>
      <c r="O294" s="15">
        <f t="shared" si="52"/>
        <v>95</v>
      </c>
      <c r="P294" s="12"/>
      <c r="Q294" s="15">
        <f t="shared" si="53"/>
        <v>570</v>
      </c>
    </row>
    <row r="295" spans="1:17" ht="26" customHeight="1">
      <c r="A295" s="19">
        <v>45726</v>
      </c>
      <c r="B295" s="11" t="s">
        <v>62</v>
      </c>
      <c r="C295" s="11"/>
      <c r="D295" s="11" t="s">
        <v>55</v>
      </c>
      <c r="E295" s="12">
        <v>6</v>
      </c>
      <c r="F295" s="132"/>
      <c r="G295" s="12">
        <v>240</v>
      </c>
      <c r="H295" s="12">
        <v>1233</v>
      </c>
      <c r="I295" s="12">
        <v>1455</v>
      </c>
      <c r="J295" s="13">
        <f t="shared" si="48"/>
        <v>0.5229166666666667</v>
      </c>
      <c r="K295" s="13">
        <f t="shared" si="49"/>
        <v>0.62152777777777779</v>
      </c>
      <c r="L295" s="14">
        <f t="shared" si="50"/>
        <v>9.8611111111111094E-2</v>
      </c>
      <c r="M295" s="14">
        <f t="shared" si="47"/>
        <v>2</v>
      </c>
      <c r="N295" s="14">
        <f t="shared" si="51"/>
        <v>22</v>
      </c>
      <c r="O295" s="15">
        <f t="shared" si="52"/>
        <v>142</v>
      </c>
      <c r="P295" s="12"/>
      <c r="Q295" s="15">
        <f t="shared" si="53"/>
        <v>852</v>
      </c>
    </row>
    <row r="296" spans="1:17" ht="26" customHeight="1">
      <c r="A296" s="19">
        <v>45726</v>
      </c>
      <c r="B296" s="11" t="s">
        <v>62</v>
      </c>
      <c r="C296" s="11"/>
      <c r="D296" s="11" t="s">
        <v>55</v>
      </c>
      <c r="E296" s="12">
        <v>6</v>
      </c>
      <c r="F296" s="132"/>
      <c r="G296" s="12">
        <v>324</v>
      </c>
      <c r="H296" s="12">
        <v>1523</v>
      </c>
      <c r="I296" s="12">
        <v>1800</v>
      </c>
      <c r="J296" s="13">
        <f t="shared" si="48"/>
        <v>0.64097222222222228</v>
      </c>
      <c r="K296" s="13">
        <f t="shared" si="49"/>
        <v>0.75</v>
      </c>
      <c r="L296" s="14">
        <f t="shared" si="50"/>
        <v>0.10902777777777772</v>
      </c>
      <c r="M296" s="14">
        <f t="shared" si="47"/>
        <v>2</v>
      </c>
      <c r="N296" s="14">
        <f t="shared" si="51"/>
        <v>37</v>
      </c>
      <c r="O296" s="15">
        <f t="shared" si="52"/>
        <v>157</v>
      </c>
      <c r="P296" s="12"/>
      <c r="Q296" s="15">
        <f t="shared" si="53"/>
        <v>942</v>
      </c>
    </row>
    <row r="297" spans="1:17" ht="26" customHeight="1">
      <c r="A297" s="19">
        <v>45726</v>
      </c>
      <c r="B297" s="11" t="s">
        <v>53</v>
      </c>
      <c r="C297" s="11"/>
      <c r="D297" s="11" t="s">
        <v>54</v>
      </c>
      <c r="E297" s="12">
        <v>7</v>
      </c>
      <c r="F297" s="132"/>
      <c r="G297" s="12">
        <v>431</v>
      </c>
      <c r="H297" s="12">
        <v>2200</v>
      </c>
      <c r="I297" s="12">
        <v>2345</v>
      </c>
      <c r="J297" s="13">
        <f t="shared" si="48"/>
        <v>0.91666666666666663</v>
      </c>
      <c r="K297" s="13">
        <f t="shared" si="49"/>
        <v>0.98958333333333337</v>
      </c>
      <c r="L297" s="14">
        <f t="shared" si="50"/>
        <v>7.2916666666666741E-2</v>
      </c>
      <c r="M297" s="14">
        <f t="shared" si="47"/>
        <v>1</v>
      </c>
      <c r="N297" s="14">
        <f t="shared" si="51"/>
        <v>45</v>
      </c>
      <c r="O297" s="15">
        <f t="shared" si="52"/>
        <v>105</v>
      </c>
      <c r="P297" s="12"/>
      <c r="Q297" s="15">
        <f t="shared" si="53"/>
        <v>735</v>
      </c>
    </row>
    <row r="298" spans="1:17" ht="26" customHeight="1">
      <c r="A298" s="19">
        <v>45726</v>
      </c>
      <c r="B298" s="11" t="s">
        <v>53</v>
      </c>
      <c r="C298" s="11"/>
      <c r="D298" s="11" t="s">
        <v>54</v>
      </c>
      <c r="E298" s="12">
        <v>7</v>
      </c>
      <c r="F298" s="132"/>
      <c r="G298" s="12">
        <v>746</v>
      </c>
      <c r="H298" s="12">
        <v>2425</v>
      </c>
      <c r="I298" s="12">
        <v>2745</v>
      </c>
      <c r="J298" s="13">
        <f t="shared" si="48"/>
        <v>1.0173611111111112</v>
      </c>
      <c r="K298" s="13">
        <f t="shared" si="49"/>
        <v>1.15625</v>
      </c>
      <c r="L298" s="14">
        <f t="shared" si="50"/>
        <v>0.13888888888888884</v>
      </c>
      <c r="M298" s="14">
        <f t="shared" si="47"/>
        <v>3</v>
      </c>
      <c r="N298" s="14">
        <f t="shared" si="51"/>
        <v>20</v>
      </c>
      <c r="O298" s="15">
        <f t="shared" si="52"/>
        <v>200</v>
      </c>
      <c r="P298" s="12"/>
      <c r="Q298" s="15">
        <f t="shared" si="53"/>
        <v>1400</v>
      </c>
    </row>
    <row r="299" spans="1:17" ht="26" customHeight="1">
      <c r="A299" s="19">
        <v>45726</v>
      </c>
      <c r="B299" s="11" t="s">
        <v>53</v>
      </c>
      <c r="C299" s="11"/>
      <c r="D299" s="11" t="s">
        <v>54</v>
      </c>
      <c r="E299" s="12">
        <v>7</v>
      </c>
      <c r="F299" s="132"/>
      <c r="G299" s="12">
        <v>939</v>
      </c>
      <c r="H299" s="12">
        <v>345</v>
      </c>
      <c r="I299" s="12">
        <v>525</v>
      </c>
      <c r="J299" s="13">
        <f t="shared" si="48"/>
        <v>0.15625</v>
      </c>
      <c r="K299" s="13">
        <f t="shared" si="49"/>
        <v>0.22569444444444445</v>
      </c>
      <c r="L299" s="14">
        <f t="shared" si="50"/>
        <v>6.9444444444444448E-2</v>
      </c>
      <c r="M299" s="14">
        <f t="shared" si="47"/>
        <v>1</v>
      </c>
      <c r="N299" s="14">
        <f t="shared" si="51"/>
        <v>40</v>
      </c>
      <c r="O299" s="15">
        <f t="shared" si="52"/>
        <v>100</v>
      </c>
      <c r="P299" s="12"/>
      <c r="Q299" s="15">
        <f t="shared" si="53"/>
        <v>700</v>
      </c>
    </row>
    <row r="300" spans="1:17" ht="26" customHeight="1">
      <c r="A300" s="19">
        <v>45726</v>
      </c>
      <c r="B300" s="11" t="s">
        <v>63</v>
      </c>
      <c r="C300" s="11"/>
      <c r="D300" s="11" t="s">
        <v>54</v>
      </c>
      <c r="E300" s="12">
        <v>7</v>
      </c>
      <c r="F300" s="132"/>
      <c r="G300" s="12">
        <v>528</v>
      </c>
      <c r="H300" s="12">
        <v>2150</v>
      </c>
      <c r="I300" s="12">
        <v>2345</v>
      </c>
      <c r="J300" s="13">
        <f t="shared" si="48"/>
        <v>0.90972222222222221</v>
      </c>
      <c r="K300" s="13">
        <f t="shared" si="49"/>
        <v>0.98958333333333337</v>
      </c>
      <c r="L300" s="14">
        <f t="shared" si="50"/>
        <v>7.986111111111116E-2</v>
      </c>
      <c r="M300" s="14">
        <f t="shared" si="47"/>
        <v>1</v>
      </c>
      <c r="N300" s="14">
        <f t="shared" si="51"/>
        <v>55</v>
      </c>
      <c r="O300" s="15">
        <f t="shared" si="52"/>
        <v>115</v>
      </c>
      <c r="P300" s="12"/>
      <c r="Q300" s="15">
        <f t="shared" si="53"/>
        <v>805</v>
      </c>
    </row>
    <row r="301" spans="1:17" ht="26" customHeight="1">
      <c r="A301" s="19">
        <v>45726</v>
      </c>
      <c r="B301" s="11" t="s">
        <v>63</v>
      </c>
      <c r="C301" s="11"/>
      <c r="D301" s="11" t="s">
        <v>54</v>
      </c>
      <c r="E301" s="12">
        <v>7</v>
      </c>
      <c r="F301" s="132"/>
      <c r="G301" s="12">
        <v>394</v>
      </c>
      <c r="H301" s="12">
        <v>2425</v>
      </c>
      <c r="I301" s="12">
        <v>2600</v>
      </c>
      <c r="J301" s="13">
        <f t="shared" si="48"/>
        <v>1.0173611111111112</v>
      </c>
      <c r="K301" s="13">
        <f t="shared" si="49"/>
        <v>1.0833333333333333</v>
      </c>
      <c r="L301" s="14">
        <f t="shared" si="50"/>
        <v>6.5972222222222099E-2</v>
      </c>
      <c r="M301" s="14">
        <f t="shared" si="47"/>
        <v>1</v>
      </c>
      <c r="N301" s="14">
        <f t="shared" si="51"/>
        <v>35</v>
      </c>
      <c r="O301" s="15">
        <f t="shared" si="52"/>
        <v>95</v>
      </c>
      <c r="P301" s="12"/>
      <c r="Q301" s="15">
        <f t="shared" si="53"/>
        <v>665</v>
      </c>
    </row>
    <row r="302" spans="1:17" ht="26" customHeight="1">
      <c r="A302" s="19">
        <v>45726</v>
      </c>
      <c r="B302" s="11" t="s">
        <v>63</v>
      </c>
      <c r="C302" s="11"/>
      <c r="D302" s="11" t="s">
        <v>54</v>
      </c>
      <c r="E302" s="12">
        <v>7</v>
      </c>
      <c r="F302" s="132"/>
      <c r="G302" s="12">
        <v>475</v>
      </c>
      <c r="H302" s="12">
        <v>330</v>
      </c>
      <c r="I302" s="12">
        <v>545</v>
      </c>
      <c r="J302" s="13">
        <f t="shared" si="48"/>
        <v>0.14583333333333334</v>
      </c>
      <c r="K302" s="13">
        <f t="shared" si="49"/>
        <v>0.23958333333333334</v>
      </c>
      <c r="L302" s="14">
        <f t="shared" si="50"/>
        <v>9.375E-2</v>
      </c>
      <c r="M302" s="14">
        <f t="shared" si="47"/>
        <v>2</v>
      </c>
      <c r="N302" s="14">
        <f t="shared" si="51"/>
        <v>15</v>
      </c>
      <c r="O302" s="15">
        <f t="shared" si="52"/>
        <v>135</v>
      </c>
      <c r="P302" s="12"/>
      <c r="Q302" s="15">
        <f t="shared" si="53"/>
        <v>945</v>
      </c>
    </row>
    <row r="303" spans="1:17" ht="26" customHeight="1">
      <c r="A303" s="19">
        <v>45727</v>
      </c>
      <c r="B303" s="11" t="s">
        <v>57</v>
      </c>
      <c r="C303" s="11" t="s">
        <v>58</v>
      </c>
      <c r="D303" s="11" t="s">
        <v>55</v>
      </c>
      <c r="E303" s="12">
        <v>3</v>
      </c>
      <c r="F303" s="132"/>
      <c r="G303" s="12">
        <v>71</v>
      </c>
      <c r="H303" s="12">
        <v>945</v>
      </c>
      <c r="I303" s="12">
        <v>1225</v>
      </c>
      <c r="J303" s="13">
        <f t="shared" si="48"/>
        <v>0.40625</v>
      </c>
      <c r="K303" s="13">
        <f t="shared" si="49"/>
        <v>0.51736111111111116</v>
      </c>
      <c r="L303" s="14">
        <f t="shared" si="50"/>
        <v>0.11111111111111116</v>
      </c>
      <c r="M303" s="14">
        <f t="shared" si="47"/>
        <v>2</v>
      </c>
      <c r="N303" s="14">
        <f t="shared" si="51"/>
        <v>40</v>
      </c>
      <c r="O303" s="15">
        <f t="shared" si="52"/>
        <v>160</v>
      </c>
      <c r="P303" s="12"/>
      <c r="Q303" s="15">
        <f t="shared" si="53"/>
        <v>480</v>
      </c>
    </row>
    <row r="304" spans="1:17" ht="26" customHeight="1">
      <c r="A304" s="19">
        <v>45727</v>
      </c>
      <c r="B304" s="11" t="s">
        <v>57</v>
      </c>
      <c r="C304" s="11" t="s">
        <v>58</v>
      </c>
      <c r="D304" s="11" t="s">
        <v>55</v>
      </c>
      <c r="E304" s="12">
        <v>3</v>
      </c>
      <c r="F304" s="132"/>
      <c r="G304" s="12">
        <v>84</v>
      </c>
      <c r="H304" s="12">
        <v>1330</v>
      </c>
      <c r="I304" s="12">
        <v>1525</v>
      </c>
      <c r="J304" s="13">
        <f t="shared" si="48"/>
        <v>0.5625</v>
      </c>
      <c r="K304" s="13">
        <f t="shared" si="49"/>
        <v>0.64236111111111116</v>
      </c>
      <c r="L304" s="14">
        <f t="shared" si="50"/>
        <v>7.986111111111116E-2</v>
      </c>
      <c r="M304" s="14">
        <f t="shared" si="47"/>
        <v>1</v>
      </c>
      <c r="N304" s="14">
        <f t="shared" si="51"/>
        <v>55</v>
      </c>
      <c r="O304" s="15">
        <f t="shared" si="52"/>
        <v>115</v>
      </c>
      <c r="P304" s="12"/>
      <c r="Q304" s="15">
        <f t="shared" si="53"/>
        <v>345</v>
      </c>
    </row>
    <row r="305" spans="1:17" ht="26" customHeight="1">
      <c r="A305" s="19">
        <v>45727</v>
      </c>
      <c r="B305" s="11" t="s">
        <v>57</v>
      </c>
      <c r="C305" s="11" t="s">
        <v>58</v>
      </c>
      <c r="D305" s="11" t="s">
        <v>55</v>
      </c>
      <c r="E305" s="12">
        <v>3</v>
      </c>
      <c r="F305" s="132"/>
      <c r="G305" s="12">
        <v>60</v>
      </c>
      <c r="H305" s="12">
        <v>1550</v>
      </c>
      <c r="I305" s="12">
        <v>1705</v>
      </c>
      <c r="J305" s="13">
        <f t="shared" si="48"/>
        <v>0.65972222222222221</v>
      </c>
      <c r="K305" s="13">
        <f t="shared" si="49"/>
        <v>0.71180555555555558</v>
      </c>
      <c r="L305" s="14">
        <f t="shared" si="50"/>
        <v>5.208333333333337E-2</v>
      </c>
      <c r="M305" s="14">
        <f t="shared" si="47"/>
        <v>1</v>
      </c>
      <c r="N305" s="14">
        <f t="shared" si="51"/>
        <v>15</v>
      </c>
      <c r="O305" s="15">
        <f t="shared" si="52"/>
        <v>75</v>
      </c>
      <c r="P305" s="12"/>
      <c r="Q305" s="15">
        <f t="shared" si="53"/>
        <v>225</v>
      </c>
    </row>
    <row r="306" spans="1:17" ht="26" customHeight="1">
      <c r="A306" s="19">
        <v>45727</v>
      </c>
      <c r="B306" s="11" t="s">
        <v>57</v>
      </c>
      <c r="C306" s="11" t="s">
        <v>58</v>
      </c>
      <c r="D306" s="11" t="s">
        <v>55</v>
      </c>
      <c r="E306" s="12">
        <v>3</v>
      </c>
      <c r="F306" s="132"/>
      <c r="G306" s="12">
        <v>10</v>
      </c>
      <c r="H306" s="12">
        <v>955</v>
      </c>
      <c r="I306" s="12">
        <v>1040</v>
      </c>
      <c r="J306" s="13">
        <f t="shared" si="48"/>
        <v>0.41319444444444442</v>
      </c>
      <c r="K306" s="13">
        <f t="shared" si="49"/>
        <v>0.44444444444444442</v>
      </c>
      <c r="L306" s="14">
        <f t="shared" si="50"/>
        <v>3.125E-2</v>
      </c>
      <c r="M306" s="14">
        <f t="shared" si="47"/>
        <v>0</v>
      </c>
      <c r="N306" s="14">
        <f t="shared" si="51"/>
        <v>45</v>
      </c>
      <c r="O306" s="15">
        <f t="shared" si="52"/>
        <v>45</v>
      </c>
      <c r="P306" s="12"/>
      <c r="Q306" s="15">
        <f t="shared" si="53"/>
        <v>135</v>
      </c>
    </row>
    <row r="307" spans="1:17" ht="26" customHeight="1">
      <c r="A307" s="19">
        <v>45727</v>
      </c>
      <c r="B307" s="11" t="s">
        <v>57</v>
      </c>
      <c r="C307" s="11" t="s">
        <v>58</v>
      </c>
      <c r="D307" s="11" t="s">
        <v>55</v>
      </c>
      <c r="E307" s="12">
        <v>3</v>
      </c>
      <c r="F307" s="132"/>
      <c r="G307" s="12">
        <v>36</v>
      </c>
      <c r="H307" s="12">
        <v>1040</v>
      </c>
      <c r="I307" s="12">
        <v>1225</v>
      </c>
      <c r="J307" s="13">
        <f t="shared" si="48"/>
        <v>0.44444444444444442</v>
      </c>
      <c r="K307" s="13">
        <f t="shared" si="49"/>
        <v>0.51736111111111116</v>
      </c>
      <c r="L307" s="14">
        <f t="shared" si="50"/>
        <v>7.2916666666666741E-2</v>
      </c>
      <c r="M307" s="14">
        <f t="shared" si="47"/>
        <v>1</v>
      </c>
      <c r="N307" s="14">
        <f t="shared" si="51"/>
        <v>45</v>
      </c>
      <c r="O307" s="15">
        <f t="shared" si="52"/>
        <v>105</v>
      </c>
      <c r="P307" s="12"/>
      <c r="Q307" s="15">
        <f t="shared" si="53"/>
        <v>315</v>
      </c>
    </row>
    <row r="308" spans="1:17" ht="26" customHeight="1">
      <c r="A308" s="19">
        <v>45727</v>
      </c>
      <c r="B308" s="11" t="s">
        <v>57</v>
      </c>
      <c r="C308" s="11" t="s">
        <v>58</v>
      </c>
      <c r="D308" s="11" t="s">
        <v>55</v>
      </c>
      <c r="E308" s="12">
        <v>3</v>
      </c>
      <c r="F308" s="132"/>
      <c r="G308" s="12">
        <v>10</v>
      </c>
      <c r="H308" s="12">
        <v>1335</v>
      </c>
      <c r="I308" s="12">
        <v>1410</v>
      </c>
      <c r="J308" s="13">
        <f t="shared" si="48"/>
        <v>0.56597222222222221</v>
      </c>
      <c r="K308" s="13">
        <f t="shared" si="49"/>
        <v>0.59027777777777779</v>
      </c>
      <c r="L308" s="14">
        <f t="shared" si="50"/>
        <v>2.430555555555558E-2</v>
      </c>
      <c r="M308" s="14">
        <f t="shared" si="47"/>
        <v>0</v>
      </c>
      <c r="N308" s="14">
        <f t="shared" si="51"/>
        <v>35</v>
      </c>
      <c r="O308" s="15">
        <f t="shared" si="52"/>
        <v>35</v>
      </c>
      <c r="P308" s="12"/>
      <c r="Q308" s="15">
        <f t="shared" si="53"/>
        <v>105</v>
      </c>
    </row>
    <row r="309" spans="1:17" ht="26" customHeight="1">
      <c r="A309" s="19">
        <v>45727</v>
      </c>
      <c r="B309" s="11" t="s">
        <v>57</v>
      </c>
      <c r="C309" s="11" t="s">
        <v>58</v>
      </c>
      <c r="D309" s="11" t="s">
        <v>55</v>
      </c>
      <c r="E309" s="12">
        <v>3</v>
      </c>
      <c r="F309" s="132"/>
      <c r="G309" s="12">
        <v>60</v>
      </c>
      <c r="H309" s="12">
        <v>1415</v>
      </c>
      <c r="I309" s="12">
        <v>1525</v>
      </c>
      <c r="J309" s="13">
        <f t="shared" si="48"/>
        <v>0.59375</v>
      </c>
      <c r="K309" s="13">
        <f t="shared" si="49"/>
        <v>0.64236111111111116</v>
      </c>
      <c r="L309" s="14">
        <f t="shared" si="50"/>
        <v>4.861111111111116E-2</v>
      </c>
      <c r="M309" s="14">
        <f t="shared" si="47"/>
        <v>1</v>
      </c>
      <c r="N309" s="14">
        <f t="shared" si="51"/>
        <v>10</v>
      </c>
      <c r="O309" s="15">
        <f t="shared" si="52"/>
        <v>70</v>
      </c>
      <c r="P309" s="12"/>
      <c r="Q309" s="15">
        <f t="shared" si="53"/>
        <v>210</v>
      </c>
    </row>
    <row r="310" spans="1:17" ht="26" customHeight="1">
      <c r="A310" s="19">
        <v>45727</v>
      </c>
      <c r="B310" s="11" t="s">
        <v>57</v>
      </c>
      <c r="C310" s="11" t="s">
        <v>58</v>
      </c>
      <c r="D310" s="11" t="s">
        <v>55</v>
      </c>
      <c r="E310" s="12">
        <v>3</v>
      </c>
      <c r="F310" s="132"/>
      <c r="G310" s="12">
        <v>84</v>
      </c>
      <c r="H310" s="12">
        <v>1550</v>
      </c>
      <c r="I310" s="12">
        <v>1745</v>
      </c>
      <c r="J310" s="13">
        <f t="shared" si="48"/>
        <v>0.65972222222222221</v>
      </c>
      <c r="K310" s="13">
        <f t="shared" si="49"/>
        <v>0.73958333333333337</v>
      </c>
      <c r="L310" s="14">
        <f t="shared" si="50"/>
        <v>7.986111111111116E-2</v>
      </c>
      <c r="M310" s="14">
        <f t="shared" si="47"/>
        <v>1</v>
      </c>
      <c r="N310" s="14">
        <f t="shared" si="51"/>
        <v>55</v>
      </c>
      <c r="O310" s="15">
        <f t="shared" si="52"/>
        <v>115</v>
      </c>
      <c r="P310" s="12"/>
      <c r="Q310" s="15">
        <f t="shared" si="53"/>
        <v>345</v>
      </c>
    </row>
    <row r="311" spans="1:17" ht="26" customHeight="1">
      <c r="A311" s="19">
        <v>45727</v>
      </c>
      <c r="B311" s="11" t="s">
        <v>57</v>
      </c>
      <c r="C311" s="11" t="s">
        <v>59</v>
      </c>
      <c r="D311" s="11" t="s">
        <v>55</v>
      </c>
      <c r="E311" s="12">
        <v>3</v>
      </c>
      <c r="F311" s="132"/>
      <c r="G311" s="12">
        <v>73</v>
      </c>
      <c r="H311" s="12">
        <v>955</v>
      </c>
      <c r="I311" s="12">
        <v>1035</v>
      </c>
      <c r="J311" s="13">
        <f t="shared" si="48"/>
        <v>0.41319444444444442</v>
      </c>
      <c r="K311" s="13">
        <f t="shared" si="49"/>
        <v>0.44097222222222221</v>
      </c>
      <c r="L311" s="14">
        <f t="shared" si="50"/>
        <v>2.777777777777779E-2</v>
      </c>
      <c r="M311" s="14">
        <f t="shared" si="47"/>
        <v>0</v>
      </c>
      <c r="N311" s="14">
        <f t="shared" si="51"/>
        <v>40</v>
      </c>
      <c r="O311" s="15">
        <f t="shared" si="52"/>
        <v>40</v>
      </c>
      <c r="P311" s="12"/>
      <c r="Q311" s="15">
        <f t="shared" si="53"/>
        <v>120</v>
      </c>
    </row>
    <row r="312" spans="1:17" ht="26" customHeight="1">
      <c r="A312" s="19">
        <v>45727</v>
      </c>
      <c r="B312" s="11" t="s">
        <v>57</v>
      </c>
      <c r="C312" s="11" t="s">
        <v>59</v>
      </c>
      <c r="D312" s="11" t="s">
        <v>55</v>
      </c>
      <c r="E312" s="12">
        <v>3</v>
      </c>
      <c r="F312" s="132"/>
      <c r="G312" s="12">
        <v>84</v>
      </c>
      <c r="H312" s="12">
        <v>1035</v>
      </c>
      <c r="I312" s="12">
        <v>1205</v>
      </c>
      <c r="J312" s="13">
        <f t="shared" si="48"/>
        <v>0.44097222222222221</v>
      </c>
      <c r="K312" s="13">
        <f t="shared" si="49"/>
        <v>0.50347222222222221</v>
      </c>
      <c r="L312" s="14">
        <f t="shared" si="50"/>
        <v>6.25E-2</v>
      </c>
      <c r="M312" s="14">
        <f t="shared" si="47"/>
        <v>1</v>
      </c>
      <c r="N312" s="14">
        <f t="shared" si="51"/>
        <v>30</v>
      </c>
      <c r="O312" s="15">
        <f t="shared" si="52"/>
        <v>90</v>
      </c>
      <c r="P312" s="12"/>
      <c r="Q312" s="15">
        <f t="shared" si="53"/>
        <v>270</v>
      </c>
    </row>
    <row r="313" spans="1:17" ht="26" customHeight="1">
      <c r="A313" s="19">
        <v>45727</v>
      </c>
      <c r="B313" s="11" t="s">
        <v>57</v>
      </c>
      <c r="C313" s="11" t="s">
        <v>59</v>
      </c>
      <c r="D313" s="11" t="s">
        <v>55</v>
      </c>
      <c r="E313" s="12">
        <v>3</v>
      </c>
      <c r="F313" s="132"/>
      <c r="G313" s="12">
        <v>24</v>
      </c>
      <c r="H313" s="12">
        <v>1210</v>
      </c>
      <c r="I313" s="12">
        <v>1225</v>
      </c>
      <c r="J313" s="13">
        <f t="shared" si="48"/>
        <v>0.50694444444444442</v>
      </c>
      <c r="K313" s="13">
        <f t="shared" si="49"/>
        <v>0.51736111111111116</v>
      </c>
      <c r="L313" s="14">
        <f t="shared" si="50"/>
        <v>1.0416666666666741E-2</v>
      </c>
      <c r="M313" s="14">
        <f t="shared" ref="M313:M400" si="54">HOUR(L313)</f>
        <v>0</v>
      </c>
      <c r="N313" s="14">
        <f t="shared" si="51"/>
        <v>15</v>
      </c>
      <c r="O313" s="15">
        <f t="shared" si="52"/>
        <v>15</v>
      </c>
      <c r="P313" s="12"/>
      <c r="Q313" s="15">
        <f t="shared" si="53"/>
        <v>45</v>
      </c>
    </row>
    <row r="314" spans="1:17" ht="26" customHeight="1">
      <c r="A314" s="19">
        <v>45727</v>
      </c>
      <c r="B314" s="11" t="s">
        <v>57</v>
      </c>
      <c r="C314" s="11" t="s">
        <v>59</v>
      </c>
      <c r="D314" s="11" t="s">
        <v>55</v>
      </c>
      <c r="E314" s="12">
        <v>3</v>
      </c>
      <c r="F314" s="132"/>
      <c r="G314" s="12">
        <v>108</v>
      </c>
      <c r="H314" s="12">
        <v>1335</v>
      </c>
      <c r="I314" s="12">
        <v>1525</v>
      </c>
      <c r="J314" s="13">
        <f t="shared" ref="J314:J400" si="55">IF(ISERROR(VALUE(IF(LEN(H314)=3,(LEFT(H314,1)&amp;":"&amp;RIGHT(H314,2)),(LEFT(H314,2)&amp;":"&amp;RIGHT(H314,2))))),"",VALUE(IF(LEN(H314)=3,(LEFT(H314,1)&amp;":"&amp;RIGHT(H314,2)),(LEFT(H314,2)&amp;":"&amp;RIGHT(H314,2)))))</f>
        <v>0.56597222222222221</v>
      </c>
      <c r="K314" s="13">
        <f t="shared" ref="K314:K400" si="56">IF(ISERROR(VALUE(IF(LEN(I314)=3,(LEFT(I314,1)&amp;":"&amp;RIGHT(I314,2)),(LEFT(I314,2)&amp;":"&amp;RIGHT(I314,2))))),"",VALUE(IF(LEN(I314)=3,(LEFT(I314,1)&amp;":"&amp;RIGHT(I314,2)),(LEFT(I314,2)&amp;":"&amp;RIGHT(I314,2)))))</f>
        <v>0.64236111111111116</v>
      </c>
      <c r="L314" s="14">
        <f t="shared" ref="L314:L400" si="57">K314-J314</f>
        <v>7.6388888888888951E-2</v>
      </c>
      <c r="M314" s="14">
        <f t="shared" si="54"/>
        <v>1</v>
      </c>
      <c r="N314" s="14">
        <f t="shared" ref="N314:N400" si="58">MINUTE(L314)</f>
        <v>50</v>
      </c>
      <c r="O314" s="15">
        <f t="shared" ref="O314:O400" si="59">IF(AND(ISNUMBER(H314),ISNUMBER(I314)),IF(M314*60+N314,M314*60+N314,"　"),0)</f>
        <v>110</v>
      </c>
      <c r="P314" s="12"/>
      <c r="Q314" s="15">
        <f t="shared" si="53"/>
        <v>330</v>
      </c>
    </row>
    <row r="315" spans="1:17" ht="26" customHeight="1">
      <c r="A315" s="19">
        <v>45727</v>
      </c>
      <c r="B315" s="11" t="s">
        <v>57</v>
      </c>
      <c r="C315" s="11" t="s">
        <v>59</v>
      </c>
      <c r="D315" s="11" t="s">
        <v>55</v>
      </c>
      <c r="E315" s="12">
        <v>3</v>
      </c>
      <c r="F315" s="132"/>
      <c r="G315" s="12">
        <v>168</v>
      </c>
      <c r="H315" s="12">
        <v>1550</v>
      </c>
      <c r="I315" s="12">
        <v>1750</v>
      </c>
      <c r="J315" s="13">
        <f t="shared" si="55"/>
        <v>0.65972222222222221</v>
      </c>
      <c r="K315" s="13">
        <f t="shared" si="56"/>
        <v>0.74305555555555558</v>
      </c>
      <c r="L315" s="14">
        <f t="shared" si="57"/>
        <v>8.333333333333337E-2</v>
      </c>
      <c r="M315" s="14">
        <f t="shared" si="54"/>
        <v>2</v>
      </c>
      <c r="N315" s="14">
        <f t="shared" si="58"/>
        <v>0</v>
      </c>
      <c r="O315" s="15">
        <f t="shared" si="59"/>
        <v>120</v>
      </c>
      <c r="P315" s="12"/>
      <c r="Q315" s="15">
        <f t="shared" si="53"/>
        <v>360</v>
      </c>
    </row>
    <row r="316" spans="1:17" ht="26" customHeight="1">
      <c r="A316" s="19">
        <v>45727</v>
      </c>
      <c r="B316" s="11" t="s">
        <v>57</v>
      </c>
      <c r="C316" s="11" t="s">
        <v>59</v>
      </c>
      <c r="D316" s="11" t="s">
        <v>55</v>
      </c>
      <c r="E316" s="12">
        <v>3</v>
      </c>
      <c r="F316" s="132"/>
      <c r="G316" s="12">
        <v>193</v>
      </c>
      <c r="H316" s="12">
        <v>1000</v>
      </c>
      <c r="I316" s="12">
        <v>1230</v>
      </c>
      <c r="J316" s="13">
        <f t="shared" si="55"/>
        <v>0.41666666666666669</v>
      </c>
      <c r="K316" s="13">
        <f t="shared" si="56"/>
        <v>0.52083333333333337</v>
      </c>
      <c r="L316" s="14">
        <f t="shared" si="57"/>
        <v>0.10416666666666669</v>
      </c>
      <c r="M316" s="14">
        <f t="shared" si="54"/>
        <v>2</v>
      </c>
      <c r="N316" s="14">
        <f t="shared" si="58"/>
        <v>30</v>
      </c>
      <c r="O316" s="15">
        <f t="shared" si="59"/>
        <v>150</v>
      </c>
      <c r="P316" s="12"/>
      <c r="Q316" s="15">
        <f t="shared" si="53"/>
        <v>450</v>
      </c>
    </row>
    <row r="317" spans="1:17" ht="26" customHeight="1">
      <c r="A317" s="19">
        <v>45727</v>
      </c>
      <c r="B317" s="11" t="s">
        <v>57</v>
      </c>
      <c r="C317" s="11" t="s">
        <v>59</v>
      </c>
      <c r="D317" s="11" t="s">
        <v>55</v>
      </c>
      <c r="E317" s="12">
        <v>3</v>
      </c>
      <c r="F317" s="132"/>
      <c r="G317" s="12">
        <v>132</v>
      </c>
      <c r="H317" s="12">
        <v>1330</v>
      </c>
      <c r="I317" s="12">
        <v>1530</v>
      </c>
      <c r="J317" s="13">
        <f t="shared" si="55"/>
        <v>0.5625</v>
      </c>
      <c r="K317" s="13">
        <f t="shared" si="56"/>
        <v>0.64583333333333337</v>
      </c>
      <c r="L317" s="14">
        <f t="shared" si="57"/>
        <v>8.333333333333337E-2</v>
      </c>
      <c r="M317" s="14">
        <f t="shared" si="54"/>
        <v>2</v>
      </c>
      <c r="N317" s="14">
        <f t="shared" si="58"/>
        <v>0</v>
      </c>
      <c r="O317" s="15">
        <f t="shared" si="59"/>
        <v>120</v>
      </c>
      <c r="P317" s="12"/>
      <c r="Q317" s="15">
        <f t="shared" si="53"/>
        <v>360</v>
      </c>
    </row>
    <row r="318" spans="1:17" ht="26" customHeight="1">
      <c r="A318" s="19">
        <v>45727</v>
      </c>
      <c r="B318" s="11" t="s">
        <v>57</v>
      </c>
      <c r="C318" s="11" t="s">
        <v>59</v>
      </c>
      <c r="D318" s="11" t="s">
        <v>55</v>
      </c>
      <c r="E318" s="12">
        <v>3</v>
      </c>
      <c r="F318" s="132"/>
      <c r="G318" s="12">
        <v>132</v>
      </c>
      <c r="H318" s="12">
        <v>1545</v>
      </c>
      <c r="I318" s="12">
        <v>1755</v>
      </c>
      <c r="J318" s="13">
        <f t="shared" si="55"/>
        <v>0.65625</v>
      </c>
      <c r="K318" s="13">
        <f t="shared" si="56"/>
        <v>0.74652777777777779</v>
      </c>
      <c r="L318" s="14">
        <f t="shared" si="57"/>
        <v>9.027777777777779E-2</v>
      </c>
      <c r="M318" s="14">
        <f t="shared" si="54"/>
        <v>2</v>
      </c>
      <c r="N318" s="14">
        <f t="shared" si="58"/>
        <v>10</v>
      </c>
      <c r="O318" s="15">
        <f t="shared" si="59"/>
        <v>130</v>
      </c>
      <c r="P318" s="12"/>
      <c r="Q318" s="15">
        <f t="shared" si="53"/>
        <v>390</v>
      </c>
    </row>
    <row r="319" spans="1:17" ht="26" customHeight="1">
      <c r="A319" s="19">
        <v>45727</v>
      </c>
      <c r="B319" s="11" t="s">
        <v>57</v>
      </c>
      <c r="C319" s="11" t="s">
        <v>59</v>
      </c>
      <c r="D319" s="11" t="s">
        <v>55</v>
      </c>
      <c r="E319" s="12">
        <v>3</v>
      </c>
      <c r="F319" s="132"/>
      <c r="G319" s="12">
        <v>36</v>
      </c>
      <c r="H319" s="12">
        <v>1000</v>
      </c>
      <c r="I319" s="12">
        <v>1035</v>
      </c>
      <c r="J319" s="13">
        <f t="shared" si="55"/>
        <v>0.41666666666666669</v>
      </c>
      <c r="K319" s="13">
        <f t="shared" si="56"/>
        <v>0.44097222222222221</v>
      </c>
      <c r="L319" s="14">
        <f t="shared" si="57"/>
        <v>2.4305555555555525E-2</v>
      </c>
      <c r="M319" s="14">
        <f t="shared" si="54"/>
        <v>0</v>
      </c>
      <c r="N319" s="14">
        <f t="shared" si="58"/>
        <v>35</v>
      </c>
      <c r="O319" s="15">
        <f t="shared" si="59"/>
        <v>35</v>
      </c>
      <c r="P319" s="12"/>
      <c r="Q319" s="15">
        <f t="shared" si="53"/>
        <v>105</v>
      </c>
    </row>
    <row r="320" spans="1:17" ht="26" customHeight="1">
      <c r="A320" s="19">
        <v>45727</v>
      </c>
      <c r="B320" s="11" t="s">
        <v>57</v>
      </c>
      <c r="C320" s="11" t="s">
        <v>59</v>
      </c>
      <c r="D320" s="11" t="s">
        <v>55</v>
      </c>
      <c r="E320" s="12">
        <v>3</v>
      </c>
      <c r="F320" s="132"/>
      <c r="G320" s="12">
        <v>84</v>
      </c>
      <c r="H320" s="12">
        <v>1037</v>
      </c>
      <c r="I320" s="12">
        <v>1146</v>
      </c>
      <c r="J320" s="13">
        <f t="shared" si="55"/>
        <v>0.44236111111111109</v>
      </c>
      <c r="K320" s="13">
        <f t="shared" si="56"/>
        <v>0.49027777777777776</v>
      </c>
      <c r="L320" s="14">
        <f t="shared" si="57"/>
        <v>4.7916666666666663E-2</v>
      </c>
      <c r="M320" s="14">
        <f t="shared" si="54"/>
        <v>1</v>
      </c>
      <c r="N320" s="14">
        <f t="shared" si="58"/>
        <v>9</v>
      </c>
      <c r="O320" s="15">
        <f t="shared" si="59"/>
        <v>69</v>
      </c>
      <c r="P320" s="12"/>
      <c r="Q320" s="15">
        <f t="shared" si="53"/>
        <v>207</v>
      </c>
    </row>
    <row r="321" spans="1:18" ht="26" customHeight="1">
      <c r="A321" s="19">
        <v>45727</v>
      </c>
      <c r="B321" s="11" t="s">
        <v>57</v>
      </c>
      <c r="C321" s="11" t="s">
        <v>59</v>
      </c>
      <c r="D321" s="11" t="s">
        <v>55</v>
      </c>
      <c r="E321" s="12">
        <v>3</v>
      </c>
      <c r="F321" s="132"/>
      <c r="G321" s="12">
        <v>24</v>
      </c>
      <c r="H321" s="12">
        <v>1150</v>
      </c>
      <c r="I321" s="12">
        <v>1226</v>
      </c>
      <c r="J321" s="13">
        <f t="shared" si="55"/>
        <v>0.49305555555555558</v>
      </c>
      <c r="K321" s="13">
        <f t="shared" si="56"/>
        <v>0.5180555555555556</v>
      </c>
      <c r="L321" s="14">
        <f t="shared" si="57"/>
        <v>2.5000000000000022E-2</v>
      </c>
      <c r="M321" s="14">
        <f t="shared" si="54"/>
        <v>0</v>
      </c>
      <c r="N321" s="14">
        <f t="shared" si="58"/>
        <v>36</v>
      </c>
      <c r="O321" s="15">
        <f t="shared" si="59"/>
        <v>36</v>
      </c>
      <c r="P321" s="12"/>
      <c r="Q321" s="15">
        <f t="shared" si="53"/>
        <v>108</v>
      </c>
    </row>
    <row r="322" spans="1:18" ht="26" customHeight="1">
      <c r="A322" s="19">
        <v>45727</v>
      </c>
      <c r="B322" s="11" t="s">
        <v>57</v>
      </c>
      <c r="C322" s="11" t="s">
        <v>59</v>
      </c>
      <c r="D322" s="11" t="s">
        <v>55</v>
      </c>
      <c r="E322" s="12">
        <v>3</v>
      </c>
      <c r="F322" s="132"/>
      <c r="G322" s="12">
        <v>72</v>
      </c>
      <c r="H322" s="12">
        <v>1526</v>
      </c>
      <c r="I322" s="12">
        <v>1549</v>
      </c>
      <c r="J322" s="13">
        <f t="shared" si="55"/>
        <v>0.6430555555555556</v>
      </c>
      <c r="K322" s="13">
        <f t="shared" si="56"/>
        <v>0.65902777777777777</v>
      </c>
      <c r="L322" s="14">
        <f t="shared" si="57"/>
        <v>1.5972222222222165E-2</v>
      </c>
      <c r="M322" s="14">
        <f t="shared" si="54"/>
        <v>0</v>
      </c>
      <c r="N322" s="14">
        <f t="shared" si="58"/>
        <v>23</v>
      </c>
      <c r="O322" s="15">
        <f t="shared" si="59"/>
        <v>23</v>
      </c>
      <c r="P322" s="12"/>
      <c r="Q322" s="15">
        <f t="shared" si="53"/>
        <v>69</v>
      </c>
    </row>
    <row r="323" spans="1:18" ht="26" customHeight="1">
      <c r="A323" s="19">
        <v>45727</v>
      </c>
      <c r="B323" s="11" t="s">
        <v>57</v>
      </c>
      <c r="C323" s="11" t="s">
        <v>59</v>
      </c>
      <c r="D323" s="11" t="s">
        <v>55</v>
      </c>
      <c r="E323" s="12">
        <v>3</v>
      </c>
      <c r="F323" s="132"/>
      <c r="G323" s="12">
        <v>108</v>
      </c>
      <c r="H323" s="12">
        <v>1550</v>
      </c>
      <c r="I323" s="12">
        <v>1752</v>
      </c>
      <c r="J323" s="13">
        <f t="shared" si="55"/>
        <v>0.65972222222222221</v>
      </c>
      <c r="K323" s="13">
        <f t="shared" si="56"/>
        <v>0.74444444444444446</v>
      </c>
      <c r="L323" s="14">
        <f t="shared" si="57"/>
        <v>8.4722222222222254E-2</v>
      </c>
      <c r="M323" s="14">
        <f t="shared" si="54"/>
        <v>2</v>
      </c>
      <c r="N323" s="14">
        <f t="shared" si="58"/>
        <v>2</v>
      </c>
      <c r="O323" s="15">
        <f t="shared" si="59"/>
        <v>122</v>
      </c>
      <c r="P323" s="12"/>
      <c r="Q323" s="15">
        <f t="shared" si="53"/>
        <v>366</v>
      </c>
    </row>
    <row r="324" spans="1:18" ht="26" customHeight="1">
      <c r="A324" s="19">
        <v>45727</v>
      </c>
      <c r="B324" s="11" t="s">
        <v>57</v>
      </c>
      <c r="C324" s="11" t="s">
        <v>59</v>
      </c>
      <c r="D324" s="11" t="s">
        <v>55</v>
      </c>
      <c r="E324" s="12">
        <v>3</v>
      </c>
      <c r="F324" s="132"/>
      <c r="G324" s="12">
        <v>36</v>
      </c>
      <c r="H324" s="12">
        <v>950</v>
      </c>
      <c r="I324" s="12">
        <v>1038</v>
      </c>
      <c r="J324" s="13">
        <f t="shared" si="55"/>
        <v>0.40972222222222221</v>
      </c>
      <c r="K324" s="13">
        <f t="shared" si="56"/>
        <v>0.44305555555555554</v>
      </c>
      <c r="L324" s="14">
        <f t="shared" si="57"/>
        <v>3.3333333333333326E-2</v>
      </c>
      <c r="M324" s="14">
        <f t="shared" si="54"/>
        <v>0</v>
      </c>
      <c r="N324" s="14">
        <f t="shared" si="58"/>
        <v>48</v>
      </c>
      <c r="O324" s="15">
        <f t="shared" si="59"/>
        <v>48</v>
      </c>
      <c r="P324" s="12"/>
      <c r="Q324" s="15">
        <f t="shared" si="53"/>
        <v>144</v>
      </c>
      <c r="R324" t="s">
        <v>67</v>
      </c>
    </row>
    <row r="325" spans="1:18" ht="26" customHeight="1">
      <c r="A325" s="19">
        <v>45727</v>
      </c>
      <c r="B325" s="11" t="s">
        <v>57</v>
      </c>
      <c r="C325" s="11" t="s">
        <v>59</v>
      </c>
      <c r="D325" s="11" t="s">
        <v>55</v>
      </c>
      <c r="E325" s="12">
        <v>3</v>
      </c>
      <c r="F325" s="132"/>
      <c r="G325" s="12">
        <v>55</v>
      </c>
      <c r="H325" s="12">
        <v>1040</v>
      </c>
      <c r="I325" s="12">
        <v>1158</v>
      </c>
      <c r="J325" s="13">
        <f t="shared" si="55"/>
        <v>0.44444444444444442</v>
      </c>
      <c r="K325" s="13">
        <f t="shared" si="56"/>
        <v>0.49861111111111112</v>
      </c>
      <c r="L325" s="14">
        <f t="shared" si="57"/>
        <v>5.4166666666666696E-2</v>
      </c>
      <c r="M325" s="14">
        <f t="shared" si="54"/>
        <v>1</v>
      </c>
      <c r="N325" s="14">
        <f t="shared" si="58"/>
        <v>18</v>
      </c>
      <c r="O325" s="15">
        <f t="shared" si="59"/>
        <v>78</v>
      </c>
      <c r="P325" s="12"/>
      <c r="Q325" s="15">
        <f t="shared" si="53"/>
        <v>234</v>
      </c>
      <c r="R325" t="s">
        <v>67</v>
      </c>
    </row>
    <row r="326" spans="1:18" ht="26" customHeight="1">
      <c r="A326" s="19">
        <v>45727</v>
      </c>
      <c r="B326" s="11" t="s">
        <v>57</v>
      </c>
      <c r="C326" s="11" t="s">
        <v>59</v>
      </c>
      <c r="D326" s="11" t="s">
        <v>55</v>
      </c>
      <c r="E326" s="12">
        <v>3</v>
      </c>
      <c r="F326" s="132"/>
      <c r="G326" s="12">
        <v>12</v>
      </c>
      <c r="H326" s="12">
        <v>1200</v>
      </c>
      <c r="I326" s="12">
        <v>1225</v>
      </c>
      <c r="J326" s="13">
        <f t="shared" si="55"/>
        <v>0.5</v>
      </c>
      <c r="K326" s="13">
        <f t="shared" si="56"/>
        <v>0.51736111111111116</v>
      </c>
      <c r="L326" s="14">
        <f t="shared" si="57"/>
        <v>1.736111111111116E-2</v>
      </c>
      <c r="M326" s="14">
        <f t="shared" si="54"/>
        <v>0</v>
      </c>
      <c r="N326" s="14">
        <f t="shared" si="58"/>
        <v>25</v>
      </c>
      <c r="O326" s="15">
        <f t="shared" si="59"/>
        <v>25</v>
      </c>
      <c r="P326" s="12"/>
      <c r="Q326" s="15">
        <f t="shared" si="53"/>
        <v>75</v>
      </c>
      <c r="R326" t="s">
        <v>67</v>
      </c>
    </row>
    <row r="327" spans="1:18" ht="26" customHeight="1">
      <c r="A327" s="19">
        <v>45727</v>
      </c>
      <c r="B327" s="11" t="s">
        <v>57</v>
      </c>
      <c r="C327" s="11" t="s">
        <v>59</v>
      </c>
      <c r="D327" s="11" t="s">
        <v>55</v>
      </c>
      <c r="E327" s="12">
        <v>3</v>
      </c>
      <c r="F327" s="132"/>
      <c r="G327" s="12">
        <v>48</v>
      </c>
      <c r="H327" s="12">
        <v>1335</v>
      </c>
      <c r="I327" s="12">
        <v>1525</v>
      </c>
      <c r="J327" s="13">
        <f t="shared" si="55"/>
        <v>0.56597222222222221</v>
      </c>
      <c r="K327" s="13">
        <f t="shared" si="56"/>
        <v>0.64236111111111116</v>
      </c>
      <c r="L327" s="14">
        <f t="shared" si="57"/>
        <v>7.6388888888888951E-2</v>
      </c>
      <c r="M327" s="14">
        <f t="shared" si="54"/>
        <v>1</v>
      </c>
      <c r="N327" s="14">
        <f t="shared" si="58"/>
        <v>50</v>
      </c>
      <c r="O327" s="15">
        <f t="shared" si="59"/>
        <v>110</v>
      </c>
      <c r="P327" s="12"/>
      <c r="Q327" s="15">
        <f t="shared" si="53"/>
        <v>330</v>
      </c>
      <c r="R327" t="s">
        <v>67</v>
      </c>
    </row>
    <row r="328" spans="1:18" ht="26" customHeight="1">
      <c r="A328" s="19">
        <v>45727</v>
      </c>
      <c r="B328" s="11" t="s">
        <v>57</v>
      </c>
      <c r="C328" s="11" t="s">
        <v>59</v>
      </c>
      <c r="D328" s="11" t="s">
        <v>55</v>
      </c>
      <c r="E328" s="12">
        <v>3</v>
      </c>
      <c r="F328" s="132"/>
      <c r="G328" s="12">
        <v>72</v>
      </c>
      <c r="H328" s="12">
        <v>1552</v>
      </c>
      <c r="I328" s="12">
        <v>1755</v>
      </c>
      <c r="J328" s="13">
        <f t="shared" si="55"/>
        <v>0.66111111111111109</v>
      </c>
      <c r="K328" s="13">
        <f t="shared" si="56"/>
        <v>0.74652777777777779</v>
      </c>
      <c r="L328" s="14">
        <f t="shared" si="57"/>
        <v>8.5416666666666696E-2</v>
      </c>
      <c r="M328" s="14">
        <f t="shared" si="54"/>
        <v>2</v>
      </c>
      <c r="N328" s="14">
        <f t="shared" si="58"/>
        <v>3</v>
      </c>
      <c r="O328" s="15">
        <f t="shared" si="59"/>
        <v>123</v>
      </c>
      <c r="P328" s="12"/>
      <c r="Q328" s="15">
        <f t="shared" si="53"/>
        <v>369</v>
      </c>
      <c r="R328" t="s">
        <v>67</v>
      </c>
    </row>
    <row r="329" spans="1:18" ht="26" customHeight="1">
      <c r="A329" s="19">
        <v>45727</v>
      </c>
      <c r="B329" s="11" t="s">
        <v>57</v>
      </c>
      <c r="C329" s="11" t="s">
        <v>59</v>
      </c>
      <c r="D329" s="11" t="s">
        <v>55</v>
      </c>
      <c r="E329" s="12">
        <v>3</v>
      </c>
      <c r="F329" s="132"/>
      <c r="G329" s="12">
        <v>84</v>
      </c>
      <c r="H329" s="12">
        <v>1000</v>
      </c>
      <c r="I329" s="12">
        <v>1045</v>
      </c>
      <c r="J329" s="13">
        <f t="shared" si="55"/>
        <v>0.41666666666666669</v>
      </c>
      <c r="K329" s="13">
        <f t="shared" si="56"/>
        <v>0.44791666666666669</v>
      </c>
      <c r="L329" s="14">
        <f t="shared" si="57"/>
        <v>3.125E-2</v>
      </c>
      <c r="M329" s="14">
        <f t="shared" si="54"/>
        <v>0</v>
      </c>
      <c r="N329" s="14">
        <f t="shared" si="58"/>
        <v>45</v>
      </c>
      <c r="O329" s="15">
        <f t="shared" si="59"/>
        <v>45</v>
      </c>
      <c r="P329" s="12"/>
      <c r="Q329" s="15">
        <f t="shared" si="53"/>
        <v>135</v>
      </c>
    </row>
    <row r="330" spans="1:18" ht="26" customHeight="1">
      <c r="A330" s="19">
        <v>45727</v>
      </c>
      <c r="B330" s="11" t="s">
        <v>57</v>
      </c>
      <c r="C330" s="11" t="s">
        <v>59</v>
      </c>
      <c r="D330" s="11" t="s">
        <v>55</v>
      </c>
      <c r="E330" s="12">
        <v>3</v>
      </c>
      <c r="F330" s="132"/>
      <c r="G330" s="12">
        <v>165</v>
      </c>
      <c r="H330" s="12">
        <v>1050</v>
      </c>
      <c r="I330" s="12">
        <v>1225</v>
      </c>
      <c r="J330" s="13">
        <f t="shared" si="55"/>
        <v>0.4513888888888889</v>
      </c>
      <c r="K330" s="13">
        <f t="shared" si="56"/>
        <v>0.51736111111111116</v>
      </c>
      <c r="L330" s="14">
        <f t="shared" si="57"/>
        <v>6.5972222222222265E-2</v>
      </c>
      <c r="M330" s="14">
        <f t="shared" si="54"/>
        <v>1</v>
      </c>
      <c r="N330" s="14">
        <f t="shared" si="58"/>
        <v>35</v>
      </c>
      <c r="O330" s="15">
        <f t="shared" si="59"/>
        <v>95</v>
      </c>
      <c r="P330" s="12"/>
      <c r="Q330" s="15">
        <f t="shared" si="53"/>
        <v>285</v>
      </c>
    </row>
    <row r="331" spans="1:18" ht="26" customHeight="1">
      <c r="A331" s="19">
        <v>45727</v>
      </c>
      <c r="B331" s="11" t="s">
        <v>57</v>
      </c>
      <c r="C331" s="11" t="s">
        <v>59</v>
      </c>
      <c r="D331" s="11" t="s">
        <v>55</v>
      </c>
      <c r="E331" s="12">
        <v>3</v>
      </c>
      <c r="F331" s="132"/>
      <c r="G331" s="12">
        <v>108</v>
      </c>
      <c r="H331" s="12">
        <v>1330</v>
      </c>
      <c r="I331" s="12">
        <v>1525</v>
      </c>
      <c r="J331" s="13">
        <f t="shared" si="55"/>
        <v>0.5625</v>
      </c>
      <c r="K331" s="13">
        <f t="shared" si="56"/>
        <v>0.64236111111111116</v>
      </c>
      <c r="L331" s="14">
        <f t="shared" si="57"/>
        <v>7.986111111111116E-2</v>
      </c>
      <c r="M331" s="14">
        <f t="shared" si="54"/>
        <v>1</v>
      </c>
      <c r="N331" s="14">
        <f t="shared" si="58"/>
        <v>55</v>
      </c>
      <c r="O331" s="15">
        <f t="shared" si="59"/>
        <v>115</v>
      </c>
      <c r="P331" s="12"/>
      <c r="Q331" s="15">
        <f t="shared" si="53"/>
        <v>345</v>
      </c>
    </row>
    <row r="332" spans="1:18" ht="26" customHeight="1">
      <c r="A332" s="19">
        <v>45727</v>
      </c>
      <c r="B332" s="11" t="s">
        <v>57</v>
      </c>
      <c r="C332" s="11" t="s">
        <v>59</v>
      </c>
      <c r="D332" s="11" t="s">
        <v>55</v>
      </c>
      <c r="E332" s="12">
        <v>3</v>
      </c>
      <c r="F332" s="132"/>
      <c r="G332" s="12">
        <v>72</v>
      </c>
      <c r="H332" s="12">
        <v>1550</v>
      </c>
      <c r="I332" s="12">
        <v>1710</v>
      </c>
      <c r="J332" s="13">
        <f t="shared" si="55"/>
        <v>0.65972222222222221</v>
      </c>
      <c r="K332" s="13">
        <f t="shared" si="56"/>
        <v>0.71527777777777779</v>
      </c>
      <c r="L332" s="14">
        <f t="shared" si="57"/>
        <v>5.555555555555558E-2</v>
      </c>
      <c r="M332" s="14">
        <f t="shared" si="54"/>
        <v>1</v>
      </c>
      <c r="N332" s="14">
        <f t="shared" si="58"/>
        <v>20</v>
      </c>
      <c r="O332" s="15">
        <f t="shared" si="59"/>
        <v>80</v>
      </c>
      <c r="P332" s="12"/>
      <c r="Q332" s="15">
        <f t="shared" si="53"/>
        <v>240</v>
      </c>
    </row>
    <row r="333" spans="1:18" ht="26" customHeight="1">
      <c r="A333" s="19">
        <v>45727</v>
      </c>
      <c r="B333" s="11" t="s">
        <v>60</v>
      </c>
      <c r="C333" s="11"/>
      <c r="D333" s="11" t="s">
        <v>55</v>
      </c>
      <c r="E333" s="12">
        <v>4</v>
      </c>
      <c r="F333" s="132"/>
      <c r="G333" s="12">
        <v>31</v>
      </c>
      <c r="H333" s="12">
        <v>950</v>
      </c>
      <c r="I333" s="12">
        <v>1015</v>
      </c>
      <c r="J333" s="13">
        <f t="shared" si="55"/>
        <v>0.40972222222222221</v>
      </c>
      <c r="K333" s="13">
        <f t="shared" si="56"/>
        <v>0.42708333333333331</v>
      </c>
      <c r="L333" s="14">
        <f t="shared" si="57"/>
        <v>1.7361111111111105E-2</v>
      </c>
      <c r="M333" s="14">
        <f t="shared" si="54"/>
        <v>0</v>
      </c>
      <c r="N333" s="14">
        <f t="shared" si="58"/>
        <v>25</v>
      </c>
      <c r="O333" s="15">
        <f t="shared" si="59"/>
        <v>25</v>
      </c>
      <c r="P333" s="12"/>
      <c r="Q333" s="15">
        <f t="shared" si="53"/>
        <v>100</v>
      </c>
    </row>
    <row r="334" spans="1:18" ht="26" customHeight="1">
      <c r="A334" s="19">
        <v>45727</v>
      </c>
      <c r="B334" s="11" t="s">
        <v>60</v>
      </c>
      <c r="C334" s="11"/>
      <c r="D334" s="11" t="s">
        <v>55</v>
      </c>
      <c r="E334" s="12">
        <v>4</v>
      </c>
      <c r="F334" s="132"/>
      <c r="G334" s="12">
        <v>63</v>
      </c>
      <c r="H334" s="12">
        <v>1015</v>
      </c>
      <c r="I334" s="12">
        <v>1130</v>
      </c>
      <c r="J334" s="13">
        <f t="shared" si="55"/>
        <v>0.42708333333333331</v>
      </c>
      <c r="K334" s="13">
        <f t="shared" si="56"/>
        <v>0.47916666666666669</v>
      </c>
      <c r="L334" s="14">
        <f t="shared" si="57"/>
        <v>5.208333333333337E-2</v>
      </c>
      <c r="M334" s="14">
        <f t="shared" si="54"/>
        <v>1</v>
      </c>
      <c r="N334" s="14">
        <f t="shared" si="58"/>
        <v>15</v>
      </c>
      <c r="O334" s="15">
        <f t="shared" si="59"/>
        <v>75</v>
      </c>
      <c r="P334" s="12"/>
      <c r="Q334" s="15">
        <f t="shared" si="53"/>
        <v>300</v>
      </c>
    </row>
    <row r="335" spans="1:18" ht="26" customHeight="1">
      <c r="A335" s="19">
        <v>45727</v>
      </c>
      <c r="B335" s="11" t="s">
        <v>60</v>
      </c>
      <c r="C335" s="11"/>
      <c r="D335" s="11" t="s">
        <v>55</v>
      </c>
      <c r="E335" s="12">
        <v>4</v>
      </c>
      <c r="F335" s="132"/>
      <c r="G335" s="12">
        <v>50</v>
      </c>
      <c r="H335" s="12">
        <v>1230</v>
      </c>
      <c r="I335" s="12">
        <v>1320</v>
      </c>
      <c r="J335" s="13">
        <f t="shared" si="55"/>
        <v>0.52083333333333337</v>
      </c>
      <c r="K335" s="13">
        <f t="shared" si="56"/>
        <v>0.55555555555555558</v>
      </c>
      <c r="L335" s="14">
        <f t="shared" si="57"/>
        <v>3.472222222222221E-2</v>
      </c>
      <c r="M335" s="14">
        <f t="shared" si="54"/>
        <v>0</v>
      </c>
      <c r="N335" s="14">
        <f t="shared" si="58"/>
        <v>50</v>
      </c>
      <c r="O335" s="15">
        <f t="shared" si="59"/>
        <v>50</v>
      </c>
      <c r="P335" s="12"/>
      <c r="Q335" s="15">
        <f t="shared" si="53"/>
        <v>200</v>
      </c>
    </row>
    <row r="336" spans="1:18" ht="26" customHeight="1">
      <c r="A336" s="19">
        <v>45727</v>
      </c>
      <c r="B336" s="11" t="s">
        <v>60</v>
      </c>
      <c r="C336" s="11"/>
      <c r="D336" s="11" t="s">
        <v>55</v>
      </c>
      <c r="E336" s="12">
        <v>4</v>
      </c>
      <c r="F336" s="132"/>
      <c r="G336" s="12">
        <v>59</v>
      </c>
      <c r="H336" s="12">
        <v>1320</v>
      </c>
      <c r="I336" s="12">
        <v>1350</v>
      </c>
      <c r="J336" s="13">
        <f t="shared" si="55"/>
        <v>0.55555555555555558</v>
      </c>
      <c r="K336" s="13">
        <f t="shared" si="56"/>
        <v>0.57638888888888884</v>
      </c>
      <c r="L336" s="14">
        <f t="shared" si="57"/>
        <v>2.0833333333333259E-2</v>
      </c>
      <c r="M336" s="14">
        <f t="shared" si="54"/>
        <v>0</v>
      </c>
      <c r="N336" s="14">
        <f t="shared" si="58"/>
        <v>30</v>
      </c>
      <c r="O336" s="15">
        <f t="shared" si="59"/>
        <v>30</v>
      </c>
      <c r="P336" s="12"/>
      <c r="Q336" s="15">
        <f t="shared" si="53"/>
        <v>120</v>
      </c>
    </row>
    <row r="337" spans="1:17" ht="26" customHeight="1">
      <c r="A337" s="19">
        <v>45727</v>
      </c>
      <c r="B337" s="11" t="s">
        <v>60</v>
      </c>
      <c r="C337" s="11"/>
      <c r="D337" s="11" t="s">
        <v>55</v>
      </c>
      <c r="E337" s="12">
        <v>4</v>
      </c>
      <c r="F337" s="132"/>
      <c r="G337" s="12">
        <v>29</v>
      </c>
      <c r="H337" s="12">
        <v>1350</v>
      </c>
      <c r="I337" s="12">
        <v>1500</v>
      </c>
      <c r="J337" s="13">
        <f t="shared" si="55"/>
        <v>0.57638888888888884</v>
      </c>
      <c r="K337" s="13">
        <f t="shared" si="56"/>
        <v>0.625</v>
      </c>
      <c r="L337" s="14">
        <f t="shared" si="57"/>
        <v>4.861111111111116E-2</v>
      </c>
      <c r="M337" s="14">
        <f t="shared" si="54"/>
        <v>1</v>
      </c>
      <c r="N337" s="14">
        <f t="shared" si="58"/>
        <v>10</v>
      </c>
      <c r="O337" s="15">
        <f t="shared" si="59"/>
        <v>70</v>
      </c>
      <c r="P337" s="12"/>
      <c r="Q337" s="15">
        <f t="shared" si="53"/>
        <v>280</v>
      </c>
    </row>
    <row r="338" spans="1:17" ht="26" customHeight="1">
      <c r="A338" s="19">
        <v>45727</v>
      </c>
      <c r="B338" s="11" t="s">
        <v>60</v>
      </c>
      <c r="C338" s="11"/>
      <c r="D338" s="11" t="s">
        <v>55</v>
      </c>
      <c r="E338" s="12">
        <v>4</v>
      </c>
      <c r="F338" s="132"/>
      <c r="G338" s="12">
        <v>61</v>
      </c>
      <c r="H338" s="12">
        <v>1520</v>
      </c>
      <c r="I338" s="12">
        <v>1625</v>
      </c>
      <c r="J338" s="13">
        <f t="shared" si="55"/>
        <v>0.63888888888888884</v>
      </c>
      <c r="K338" s="13">
        <f t="shared" si="56"/>
        <v>0.68402777777777779</v>
      </c>
      <c r="L338" s="14">
        <f t="shared" si="57"/>
        <v>4.5138888888888951E-2</v>
      </c>
      <c r="M338" s="14">
        <f t="shared" si="54"/>
        <v>1</v>
      </c>
      <c r="N338" s="14">
        <f t="shared" si="58"/>
        <v>5</v>
      </c>
      <c r="O338" s="15">
        <f t="shared" si="59"/>
        <v>65</v>
      </c>
      <c r="P338" s="12"/>
      <c r="Q338" s="15">
        <f t="shared" si="53"/>
        <v>260</v>
      </c>
    </row>
    <row r="339" spans="1:17" ht="26" customHeight="1">
      <c r="A339" s="19">
        <v>45727</v>
      </c>
      <c r="B339" s="11" t="s">
        <v>60</v>
      </c>
      <c r="C339" s="11"/>
      <c r="D339" s="11" t="s">
        <v>55</v>
      </c>
      <c r="E339" s="12">
        <v>4</v>
      </c>
      <c r="F339" s="132"/>
      <c r="G339" s="12">
        <v>62</v>
      </c>
      <c r="H339" s="12">
        <v>1625</v>
      </c>
      <c r="I339" s="12">
        <v>1750</v>
      </c>
      <c r="J339" s="13">
        <f t="shared" si="55"/>
        <v>0.68402777777777779</v>
      </c>
      <c r="K339" s="13">
        <f t="shared" si="56"/>
        <v>0.74305555555555558</v>
      </c>
      <c r="L339" s="14">
        <f t="shared" si="57"/>
        <v>5.902777777777779E-2</v>
      </c>
      <c r="M339" s="14">
        <f t="shared" si="54"/>
        <v>1</v>
      </c>
      <c r="N339" s="14">
        <f t="shared" si="58"/>
        <v>25</v>
      </c>
      <c r="O339" s="15">
        <f t="shared" si="59"/>
        <v>85</v>
      </c>
      <c r="P339" s="12"/>
      <c r="Q339" s="15">
        <f t="shared" ref="Q339:Q412" si="60">(O339-P339)*E339</f>
        <v>340</v>
      </c>
    </row>
    <row r="340" spans="1:17" ht="26" customHeight="1">
      <c r="A340" s="19">
        <v>45727</v>
      </c>
      <c r="B340" s="11" t="s">
        <v>66</v>
      </c>
      <c r="C340" s="11"/>
      <c r="D340" s="11" t="s">
        <v>55</v>
      </c>
      <c r="E340" s="12">
        <v>8</v>
      </c>
      <c r="F340" s="132"/>
      <c r="G340" s="12">
        <v>140</v>
      </c>
      <c r="H340" s="12">
        <v>950</v>
      </c>
      <c r="I340" s="12">
        <v>1125</v>
      </c>
      <c r="J340" s="13">
        <f t="shared" si="55"/>
        <v>0.40972222222222221</v>
      </c>
      <c r="K340" s="13">
        <f t="shared" si="56"/>
        <v>0.47569444444444442</v>
      </c>
      <c r="L340" s="14">
        <f t="shared" si="57"/>
        <v>6.597222222222221E-2</v>
      </c>
      <c r="M340" s="14">
        <f t="shared" si="54"/>
        <v>1</v>
      </c>
      <c r="N340" s="14">
        <f t="shared" si="58"/>
        <v>35</v>
      </c>
      <c r="O340" s="15">
        <f t="shared" si="59"/>
        <v>95</v>
      </c>
      <c r="P340" s="12"/>
      <c r="Q340" s="15">
        <f t="shared" si="60"/>
        <v>760</v>
      </c>
    </row>
    <row r="341" spans="1:17" ht="26" customHeight="1">
      <c r="A341" s="19">
        <v>45727</v>
      </c>
      <c r="B341" s="11" t="s">
        <v>66</v>
      </c>
      <c r="C341" s="11"/>
      <c r="D341" s="11" t="s">
        <v>55</v>
      </c>
      <c r="E341" s="12">
        <v>8</v>
      </c>
      <c r="F341" s="132"/>
      <c r="G341" s="12">
        <v>60</v>
      </c>
      <c r="H341" s="12">
        <v>1230</v>
      </c>
      <c r="I341" s="12">
        <v>1330</v>
      </c>
      <c r="J341" s="13">
        <f t="shared" si="55"/>
        <v>0.52083333333333337</v>
      </c>
      <c r="K341" s="13">
        <f t="shared" si="56"/>
        <v>0.5625</v>
      </c>
      <c r="L341" s="14">
        <f t="shared" si="57"/>
        <v>4.166666666666663E-2</v>
      </c>
      <c r="M341" s="14">
        <f t="shared" si="54"/>
        <v>1</v>
      </c>
      <c r="N341" s="14">
        <f t="shared" si="58"/>
        <v>0</v>
      </c>
      <c r="O341" s="15">
        <f t="shared" si="59"/>
        <v>60</v>
      </c>
      <c r="P341" s="12"/>
      <c r="Q341" s="15">
        <f t="shared" si="60"/>
        <v>480</v>
      </c>
    </row>
    <row r="342" spans="1:17" ht="26" customHeight="1">
      <c r="A342" s="19">
        <v>45727</v>
      </c>
      <c r="B342" s="11" t="s">
        <v>66</v>
      </c>
      <c r="C342" s="11"/>
      <c r="D342" s="11" t="s">
        <v>55</v>
      </c>
      <c r="E342" s="12">
        <v>8</v>
      </c>
      <c r="F342" s="132"/>
      <c r="G342" s="12">
        <v>80</v>
      </c>
      <c r="H342" s="12">
        <v>1330</v>
      </c>
      <c r="I342" s="12">
        <v>1455</v>
      </c>
      <c r="J342" s="13">
        <f t="shared" si="55"/>
        <v>0.5625</v>
      </c>
      <c r="K342" s="13">
        <f t="shared" si="56"/>
        <v>0.62152777777777779</v>
      </c>
      <c r="L342" s="14">
        <f t="shared" si="57"/>
        <v>5.902777777777779E-2</v>
      </c>
      <c r="M342" s="14">
        <f t="shared" si="54"/>
        <v>1</v>
      </c>
      <c r="N342" s="14">
        <f t="shared" si="58"/>
        <v>25</v>
      </c>
      <c r="O342" s="15">
        <f t="shared" si="59"/>
        <v>85</v>
      </c>
      <c r="P342" s="12"/>
      <c r="Q342" s="15">
        <f t="shared" si="60"/>
        <v>680</v>
      </c>
    </row>
    <row r="343" spans="1:17" ht="26" customHeight="1">
      <c r="A343" s="19">
        <v>45727</v>
      </c>
      <c r="B343" s="11" t="s">
        <v>66</v>
      </c>
      <c r="C343" s="11"/>
      <c r="D343" s="11" t="s">
        <v>55</v>
      </c>
      <c r="E343" s="12">
        <v>8</v>
      </c>
      <c r="F343" s="132"/>
      <c r="G343" s="12">
        <v>120</v>
      </c>
      <c r="H343" s="12">
        <v>1525</v>
      </c>
      <c r="I343" s="12">
        <v>1740</v>
      </c>
      <c r="J343" s="13">
        <f t="shared" si="55"/>
        <v>0.64236111111111116</v>
      </c>
      <c r="K343" s="13">
        <f t="shared" si="56"/>
        <v>0.73611111111111116</v>
      </c>
      <c r="L343" s="14">
        <f t="shared" si="57"/>
        <v>9.375E-2</v>
      </c>
      <c r="M343" s="14">
        <f t="shared" si="54"/>
        <v>2</v>
      </c>
      <c r="N343" s="14">
        <f t="shared" si="58"/>
        <v>15</v>
      </c>
      <c r="O343" s="15">
        <f t="shared" si="59"/>
        <v>135</v>
      </c>
      <c r="P343" s="12"/>
      <c r="Q343" s="15">
        <f t="shared" si="60"/>
        <v>1080</v>
      </c>
    </row>
    <row r="344" spans="1:17" ht="26" customHeight="1">
      <c r="A344" s="19">
        <v>45727</v>
      </c>
      <c r="B344" s="11" t="s">
        <v>53</v>
      </c>
      <c r="C344" s="11"/>
      <c r="D344" s="11" t="s">
        <v>55</v>
      </c>
      <c r="E344" s="12">
        <v>7</v>
      </c>
      <c r="F344" s="132"/>
      <c r="G344" s="12">
        <v>1042</v>
      </c>
      <c r="H344" s="12">
        <v>950</v>
      </c>
      <c r="I344" s="12">
        <v>1225</v>
      </c>
      <c r="J344" s="13">
        <f t="shared" si="55"/>
        <v>0.40972222222222221</v>
      </c>
      <c r="K344" s="13">
        <f t="shared" si="56"/>
        <v>0.51736111111111116</v>
      </c>
      <c r="L344" s="14">
        <f t="shared" si="57"/>
        <v>0.10763888888888895</v>
      </c>
      <c r="M344" s="14">
        <f t="shared" si="54"/>
        <v>2</v>
      </c>
      <c r="N344" s="14">
        <f t="shared" si="58"/>
        <v>35</v>
      </c>
      <c r="O344" s="15">
        <f t="shared" si="59"/>
        <v>155</v>
      </c>
      <c r="P344" s="12"/>
      <c r="Q344" s="15">
        <f t="shared" si="60"/>
        <v>1085</v>
      </c>
    </row>
    <row r="345" spans="1:17" ht="26" customHeight="1">
      <c r="A345" s="19">
        <v>45727</v>
      </c>
      <c r="B345" s="11" t="s">
        <v>53</v>
      </c>
      <c r="C345" s="11"/>
      <c r="D345" s="11" t="s">
        <v>55</v>
      </c>
      <c r="E345" s="12">
        <v>7</v>
      </c>
      <c r="F345" s="132"/>
      <c r="G345" s="12">
        <v>585</v>
      </c>
      <c r="H345" s="12">
        <v>1335</v>
      </c>
      <c r="I345" s="12">
        <v>1425</v>
      </c>
      <c r="J345" s="13">
        <f t="shared" si="55"/>
        <v>0.56597222222222221</v>
      </c>
      <c r="K345" s="13">
        <f t="shared" si="56"/>
        <v>0.60069444444444442</v>
      </c>
      <c r="L345" s="14">
        <f t="shared" si="57"/>
        <v>3.472222222222221E-2</v>
      </c>
      <c r="M345" s="14">
        <f t="shared" si="54"/>
        <v>0</v>
      </c>
      <c r="N345" s="14">
        <f t="shared" si="58"/>
        <v>50</v>
      </c>
      <c r="O345" s="15">
        <f t="shared" si="59"/>
        <v>50</v>
      </c>
      <c r="P345" s="12"/>
      <c r="Q345" s="15">
        <f t="shared" si="60"/>
        <v>350</v>
      </c>
    </row>
    <row r="346" spans="1:17" ht="26" customHeight="1">
      <c r="A346" s="19">
        <v>45727</v>
      </c>
      <c r="B346" s="11" t="s">
        <v>53</v>
      </c>
      <c r="C346" s="11"/>
      <c r="D346" s="11" t="s">
        <v>55</v>
      </c>
      <c r="E346" s="12">
        <v>7</v>
      </c>
      <c r="F346" s="132"/>
      <c r="G346" s="12">
        <f>76+383</f>
        <v>459</v>
      </c>
      <c r="H346" s="12">
        <v>1440</v>
      </c>
      <c r="I346" s="12">
        <v>1610</v>
      </c>
      <c r="J346" s="13">
        <f t="shared" si="55"/>
        <v>0.61111111111111116</v>
      </c>
      <c r="K346" s="13">
        <f t="shared" si="56"/>
        <v>0.67361111111111116</v>
      </c>
      <c r="L346" s="14">
        <f t="shared" si="57"/>
        <v>6.25E-2</v>
      </c>
      <c r="M346" s="14">
        <f t="shared" si="54"/>
        <v>1</v>
      </c>
      <c r="N346" s="14">
        <f t="shared" si="58"/>
        <v>30</v>
      </c>
      <c r="O346" s="15">
        <f t="shared" si="59"/>
        <v>90</v>
      </c>
      <c r="P346" s="12"/>
      <c r="Q346" s="15">
        <f t="shared" si="60"/>
        <v>630</v>
      </c>
    </row>
    <row r="347" spans="1:17" ht="26" customHeight="1">
      <c r="A347" s="19">
        <v>45727</v>
      </c>
      <c r="B347" s="11" t="s">
        <v>53</v>
      </c>
      <c r="C347" s="11"/>
      <c r="D347" s="11" t="s">
        <v>55</v>
      </c>
      <c r="E347" s="12">
        <v>7</v>
      </c>
      <c r="F347" s="132"/>
      <c r="G347" s="12">
        <v>84</v>
      </c>
      <c r="H347" s="12">
        <v>1555</v>
      </c>
      <c r="I347" s="12">
        <v>1610</v>
      </c>
      <c r="J347" s="13">
        <f t="shared" si="55"/>
        <v>0.66319444444444442</v>
      </c>
      <c r="K347" s="13">
        <f t="shared" si="56"/>
        <v>0.67361111111111116</v>
      </c>
      <c r="L347" s="14">
        <f t="shared" si="57"/>
        <v>1.0416666666666741E-2</v>
      </c>
      <c r="M347" s="14">
        <f t="shared" si="54"/>
        <v>0</v>
      </c>
      <c r="N347" s="14">
        <f t="shared" si="58"/>
        <v>15</v>
      </c>
      <c r="O347" s="15">
        <f t="shared" si="59"/>
        <v>15</v>
      </c>
      <c r="P347" s="12"/>
      <c r="Q347" s="15">
        <f t="shared" si="60"/>
        <v>105</v>
      </c>
    </row>
    <row r="348" spans="1:17" ht="26" customHeight="1">
      <c r="A348" s="19">
        <v>45727</v>
      </c>
      <c r="B348" s="11" t="s">
        <v>53</v>
      </c>
      <c r="C348" s="11"/>
      <c r="D348" s="11" t="s">
        <v>55</v>
      </c>
      <c r="E348" s="12">
        <v>7</v>
      </c>
      <c r="F348" s="132"/>
      <c r="G348" s="12">
        <v>624</v>
      </c>
      <c r="H348" s="12">
        <v>1615</v>
      </c>
      <c r="I348" s="12">
        <v>1750</v>
      </c>
      <c r="J348" s="13">
        <f t="shared" si="55"/>
        <v>0.67708333333333337</v>
      </c>
      <c r="K348" s="13">
        <f t="shared" si="56"/>
        <v>0.74305555555555558</v>
      </c>
      <c r="L348" s="14">
        <f t="shared" si="57"/>
        <v>6.597222222222221E-2</v>
      </c>
      <c r="M348" s="14">
        <f t="shared" si="54"/>
        <v>1</v>
      </c>
      <c r="N348" s="14">
        <f t="shared" si="58"/>
        <v>35</v>
      </c>
      <c r="O348" s="15">
        <f t="shared" si="59"/>
        <v>95</v>
      </c>
      <c r="P348" s="12"/>
      <c r="Q348" s="15">
        <f t="shared" si="60"/>
        <v>665</v>
      </c>
    </row>
    <row r="349" spans="1:17" ht="26" customHeight="1">
      <c r="A349" s="19">
        <v>45727</v>
      </c>
      <c r="B349" s="11" t="s">
        <v>63</v>
      </c>
      <c r="C349" s="11"/>
      <c r="D349" s="11" t="s">
        <v>55</v>
      </c>
      <c r="E349" s="12">
        <v>7</v>
      </c>
      <c r="F349" s="132"/>
      <c r="G349" s="12">
        <v>662</v>
      </c>
      <c r="H349" s="12">
        <v>946</v>
      </c>
      <c r="I349" s="12">
        <v>1325</v>
      </c>
      <c r="J349" s="13">
        <f t="shared" si="55"/>
        <v>0.40694444444444444</v>
      </c>
      <c r="K349" s="13">
        <f t="shared" si="56"/>
        <v>0.55902777777777779</v>
      </c>
      <c r="L349" s="14">
        <f t="shared" si="57"/>
        <v>0.15208333333333335</v>
      </c>
      <c r="M349" s="14">
        <f t="shared" si="54"/>
        <v>3</v>
      </c>
      <c r="N349" s="14">
        <f t="shared" si="58"/>
        <v>39</v>
      </c>
      <c r="O349" s="15">
        <f t="shared" si="59"/>
        <v>219</v>
      </c>
      <c r="P349" s="12"/>
      <c r="Q349" s="15">
        <f t="shared" si="60"/>
        <v>1533</v>
      </c>
    </row>
    <row r="350" spans="1:17" ht="26" customHeight="1">
      <c r="A350" s="19">
        <v>45727</v>
      </c>
      <c r="B350" s="11" t="s">
        <v>63</v>
      </c>
      <c r="C350" s="11"/>
      <c r="D350" s="11" t="s">
        <v>55</v>
      </c>
      <c r="E350" s="12">
        <v>7</v>
      </c>
      <c r="F350" s="132"/>
      <c r="G350" s="12">
        <v>259</v>
      </c>
      <c r="H350" s="12">
        <v>1431</v>
      </c>
      <c r="I350" s="12">
        <v>1625</v>
      </c>
      <c r="J350" s="13">
        <f t="shared" si="55"/>
        <v>0.60486111111111107</v>
      </c>
      <c r="K350" s="13">
        <f t="shared" si="56"/>
        <v>0.68402777777777779</v>
      </c>
      <c r="L350" s="14">
        <f t="shared" si="57"/>
        <v>7.9166666666666718E-2</v>
      </c>
      <c r="M350" s="14">
        <f t="shared" si="54"/>
        <v>1</v>
      </c>
      <c r="N350" s="14">
        <f t="shared" si="58"/>
        <v>54</v>
      </c>
      <c r="O350" s="15">
        <f t="shared" si="59"/>
        <v>114</v>
      </c>
      <c r="P350" s="12"/>
      <c r="Q350" s="15">
        <f t="shared" si="60"/>
        <v>798</v>
      </c>
    </row>
    <row r="351" spans="1:17" ht="26" customHeight="1">
      <c r="A351" s="19">
        <v>45727</v>
      </c>
      <c r="B351" s="11" t="s">
        <v>63</v>
      </c>
      <c r="C351" s="11"/>
      <c r="D351" s="11" t="s">
        <v>55</v>
      </c>
      <c r="E351" s="12">
        <v>7</v>
      </c>
      <c r="F351" s="132"/>
      <c r="G351" s="12">
        <v>168</v>
      </c>
      <c r="H351" s="12">
        <v>1652</v>
      </c>
      <c r="I351" s="12">
        <v>1755</v>
      </c>
      <c r="J351" s="13">
        <f t="shared" si="55"/>
        <v>0.70277777777777772</v>
      </c>
      <c r="K351" s="13">
        <f t="shared" si="56"/>
        <v>0.74652777777777779</v>
      </c>
      <c r="L351" s="14">
        <f t="shared" si="57"/>
        <v>4.3750000000000067E-2</v>
      </c>
      <c r="M351" s="14">
        <f t="shared" si="54"/>
        <v>1</v>
      </c>
      <c r="N351" s="14">
        <f t="shared" si="58"/>
        <v>3</v>
      </c>
      <c r="O351" s="15">
        <f t="shared" si="59"/>
        <v>63</v>
      </c>
      <c r="P351" s="12"/>
      <c r="Q351" s="15">
        <f t="shared" si="60"/>
        <v>441</v>
      </c>
    </row>
    <row r="352" spans="1:17" ht="26" customHeight="1">
      <c r="A352" s="19">
        <v>45727</v>
      </c>
      <c r="B352" s="11" t="s">
        <v>61</v>
      </c>
      <c r="C352" s="11"/>
      <c r="D352" s="11" t="s">
        <v>55</v>
      </c>
      <c r="E352" s="12">
        <v>5</v>
      </c>
      <c r="F352" s="132"/>
      <c r="G352" s="12">
        <v>2476</v>
      </c>
      <c r="H352" s="12">
        <v>950</v>
      </c>
      <c r="I352" s="12">
        <v>1327</v>
      </c>
      <c r="J352" s="13">
        <f t="shared" si="55"/>
        <v>0.40972222222222221</v>
      </c>
      <c r="K352" s="13">
        <f t="shared" si="56"/>
        <v>0.56041666666666667</v>
      </c>
      <c r="L352" s="14">
        <f t="shared" si="57"/>
        <v>0.15069444444444446</v>
      </c>
      <c r="M352" s="14">
        <f t="shared" si="54"/>
        <v>3</v>
      </c>
      <c r="N352" s="14">
        <f t="shared" si="58"/>
        <v>37</v>
      </c>
      <c r="O352" s="15">
        <f t="shared" si="59"/>
        <v>217</v>
      </c>
      <c r="P352" s="12"/>
      <c r="Q352" s="15">
        <f t="shared" si="60"/>
        <v>1085</v>
      </c>
    </row>
    <row r="353" spans="1:17" ht="26" customHeight="1">
      <c r="A353" s="19">
        <v>45727</v>
      </c>
      <c r="B353" s="11" t="s">
        <v>61</v>
      </c>
      <c r="C353" s="11"/>
      <c r="D353" s="11" t="s">
        <v>55</v>
      </c>
      <c r="E353" s="12">
        <v>5</v>
      </c>
      <c r="F353" s="132"/>
      <c r="G353" s="12">
        <v>1476</v>
      </c>
      <c r="H353" s="12">
        <v>1434</v>
      </c>
      <c r="I353" s="12">
        <v>1627</v>
      </c>
      <c r="J353" s="13">
        <f t="shared" si="55"/>
        <v>0.6069444444444444</v>
      </c>
      <c r="K353" s="13">
        <f t="shared" si="56"/>
        <v>0.68541666666666667</v>
      </c>
      <c r="L353" s="14">
        <f t="shared" si="57"/>
        <v>7.8472222222222276E-2</v>
      </c>
      <c r="M353" s="14">
        <f t="shared" si="54"/>
        <v>1</v>
      </c>
      <c r="N353" s="14">
        <f t="shared" si="58"/>
        <v>53</v>
      </c>
      <c r="O353" s="15">
        <f t="shared" si="59"/>
        <v>113</v>
      </c>
      <c r="P353" s="12"/>
      <c r="Q353" s="15">
        <f t="shared" si="60"/>
        <v>565</v>
      </c>
    </row>
    <row r="354" spans="1:17" ht="26" customHeight="1">
      <c r="A354" s="19">
        <v>45727</v>
      </c>
      <c r="B354" s="11" t="s">
        <v>61</v>
      </c>
      <c r="C354" s="11"/>
      <c r="D354" s="11" t="s">
        <v>55</v>
      </c>
      <c r="E354" s="12">
        <v>5</v>
      </c>
      <c r="F354" s="132"/>
      <c r="G354" s="12">
        <v>780</v>
      </c>
      <c r="H354" s="12">
        <v>1653</v>
      </c>
      <c r="I354" s="12">
        <v>1755</v>
      </c>
      <c r="J354" s="13">
        <f t="shared" si="55"/>
        <v>0.70347222222222228</v>
      </c>
      <c r="K354" s="13">
        <f t="shared" si="56"/>
        <v>0.74652777777777779</v>
      </c>
      <c r="L354" s="14">
        <f t="shared" si="57"/>
        <v>4.3055555555555514E-2</v>
      </c>
      <c r="M354" s="14">
        <f t="shared" si="54"/>
        <v>1</v>
      </c>
      <c r="N354" s="14">
        <f t="shared" si="58"/>
        <v>2</v>
      </c>
      <c r="O354" s="15">
        <f t="shared" si="59"/>
        <v>62</v>
      </c>
      <c r="P354" s="12"/>
      <c r="Q354" s="15">
        <f t="shared" si="60"/>
        <v>310</v>
      </c>
    </row>
    <row r="355" spans="1:17" ht="26" customHeight="1">
      <c r="A355" s="19">
        <v>45727</v>
      </c>
      <c r="B355" s="11" t="s">
        <v>62</v>
      </c>
      <c r="C355" s="11"/>
      <c r="D355" s="11" t="s">
        <v>55</v>
      </c>
      <c r="E355" s="12">
        <v>6</v>
      </c>
      <c r="F355" s="132"/>
      <c r="G355" s="12">
        <v>224</v>
      </c>
      <c r="H355" s="12">
        <v>942</v>
      </c>
      <c r="I355" s="12">
        <v>1127</v>
      </c>
      <c r="J355" s="13">
        <f t="shared" si="55"/>
        <v>0.40416666666666667</v>
      </c>
      <c r="K355" s="13">
        <f t="shared" si="56"/>
        <v>0.47708333333333336</v>
      </c>
      <c r="L355" s="14">
        <f t="shared" si="57"/>
        <v>7.2916666666666685E-2</v>
      </c>
      <c r="M355" s="14">
        <f t="shared" si="54"/>
        <v>1</v>
      </c>
      <c r="N355" s="14">
        <f t="shared" si="58"/>
        <v>45</v>
      </c>
      <c r="O355" s="15">
        <f t="shared" si="59"/>
        <v>105</v>
      </c>
      <c r="P355" s="12"/>
      <c r="Q355" s="15">
        <f t="shared" si="60"/>
        <v>630</v>
      </c>
    </row>
    <row r="356" spans="1:17" ht="26" customHeight="1">
      <c r="A356" s="19">
        <v>45727</v>
      </c>
      <c r="B356" s="11" t="s">
        <v>62</v>
      </c>
      <c r="C356" s="11"/>
      <c r="D356" s="11" t="s">
        <v>55</v>
      </c>
      <c r="E356" s="12">
        <v>6</v>
      </c>
      <c r="F356" s="132"/>
      <c r="G356" s="12">
        <v>206</v>
      </c>
      <c r="H356" s="12">
        <v>1230</v>
      </c>
      <c r="I356" s="12">
        <v>1459</v>
      </c>
      <c r="J356" s="13">
        <f t="shared" si="55"/>
        <v>0.52083333333333337</v>
      </c>
      <c r="K356" s="13">
        <f t="shared" si="56"/>
        <v>0.62430555555555556</v>
      </c>
      <c r="L356" s="14">
        <f t="shared" si="57"/>
        <v>0.10347222222222219</v>
      </c>
      <c r="M356" s="14">
        <f t="shared" si="54"/>
        <v>2</v>
      </c>
      <c r="N356" s="14">
        <f t="shared" si="58"/>
        <v>29</v>
      </c>
      <c r="O356" s="15">
        <f t="shared" si="59"/>
        <v>149</v>
      </c>
      <c r="P356" s="12"/>
      <c r="Q356" s="15">
        <f t="shared" si="60"/>
        <v>894</v>
      </c>
    </row>
    <row r="357" spans="1:17" ht="26" customHeight="1">
      <c r="A357" s="19">
        <v>45727</v>
      </c>
      <c r="B357" s="11" t="s">
        <v>62</v>
      </c>
      <c r="C357" s="11"/>
      <c r="D357" s="11" t="s">
        <v>55</v>
      </c>
      <c r="E357" s="12">
        <v>6</v>
      </c>
      <c r="F357" s="132"/>
      <c r="G357" s="12">
        <v>190</v>
      </c>
      <c r="H357" s="12">
        <v>1520</v>
      </c>
      <c r="I357" s="12">
        <v>1659</v>
      </c>
      <c r="J357" s="13">
        <f t="shared" si="55"/>
        <v>0.63888888888888884</v>
      </c>
      <c r="K357" s="13">
        <f t="shared" si="56"/>
        <v>0.70763888888888893</v>
      </c>
      <c r="L357" s="14">
        <f t="shared" si="57"/>
        <v>6.8750000000000089E-2</v>
      </c>
      <c r="M357" s="14">
        <f t="shared" si="54"/>
        <v>1</v>
      </c>
      <c r="N357" s="14">
        <f t="shared" si="58"/>
        <v>39</v>
      </c>
      <c r="O357" s="15">
        <f t="shared" si="59"/>
        <v>99</v>
      </c>
      <c r="P357" s="12"/>
      <c r="Q357" s="15">
        <f t="shared" si="60"/>
        <v>594</v>
      </c>
    </row>
    <row r="358" spans="1:17" ht="26" customHeight="1">
      <c r="A358" s="19">
        <v>45727</v>
      </c>
      <c r="B358" s="11" t="s">
        <v>62</v>
      </c>
      <c r="C358" s="11"/>
      <c r="D358" s="11" t="s">
        <v>55</v>
      </c>
      <c r="E358" s="12">
        <v>6</v>
      </c>
      <c r="F358" s="132"/>
      <c r="G358" s="12">
        <v>63</v>
      </c>
      <c r="H358" s="12">
        <v>1659</v>
      </c>
      <c r="I358" s="12">
        <v>1744</v>
      </c>
      <c r="J358" s="13">
        <f t="shared" si="55"/>
        <v>0.70763888888888893</v>
      </c>
      <c r="K358" s="13">
        <f t="shared" si="56"/>
        <v>0.73888888888888893</v>
      </c>
      <c r="L358" s="14">
        <f t="shared" si="57"/>
        <v>3.125E-2</v>
      </c>
      <c r="M358" s="14">
        <f t="shared" si="54"/>
        <v>0</v>
      </c>
      <c r="N358" s="14">
        <f t="shared" si="58"/>
        <v>45</v>
      </c>
      <c r="O358" s="15">
        <f t="shared" si="59"/>
        <v>45</v>
      </c>
      <c r="P358" s="12"/>
      <c r="Q358" s="15">
        <f t="shared" si="60"/>
        <v>270</v>
      </c>
    </row>
    <row r="359" spans="1:17" ht="26" customHeight="1">
      <c r="A359" s="19">
        <v>45727</v>
      </c>
      <c r="B359" s="11" t="s">
        <v>66</v>
      </c>
      <c r="C359" s="11"/>
      <c r="D359" s="11" t="s">
        <v>54</v>
      </c>
      <c r="E359" s="12">
        <v>6</v>
      </c>
      <c r="F359" s="132"/>
      <c r="G359" s="12">
        <v>110</v>
      </c>
      <c r="H359" s="12">
        <v>2150</v>
      </c>
      <c r="I359" s="12">
        <v>2345</v>
      </c>
      <c r="J359" s="13">
        <f t="shared" si="55"/>
        <v>0.90972222222222221</v>
      </c>
      <c r="K359" s="13">
        <f t="shared" si="56"/>
        <v>0.98958333333333337</v>
      </c>
      <c r="L359" s="14">
        <f t="shared" si="57"/>
        <v>7.986111111111116E-2</v>
      </c>
      <c r="M359" s="14">
        <f t="shared" si="54"/>
        <v>1</v>
      </c>
      <c r="N359" s="14">
        <f t="shared" si="58"/>
        <v>55</v>
      </c>
      <c r="O359" s="15">
        <f t="shared" si="59"/>
        <v>115</v>
      </c>
      <c r="P359" s="12"/>
      <c r="Q359" s="15">
        <f t="shared" si="60"/>
        <v>690</v>
      </c>
    </row>
    <row r="360" spans="1:17" ht="26" customHeight="1">
      <c r="A360" s="19">
        <v>45727</v>
      </c>
      <c r="B360" s="11" t="s">
        <v>66</v>
      </c>
      <c r="C360" s="11"/>
      <c r="D360" s="11" t="s">
        <v>54</v>
      </c>
      <c r="E360" s="12">
        <v>6</v>
      </c>
      <c r="F360" s="132"/>
      <c r="G360" s="12">
        <v>90</v>
      </c>
      <c r="H360" s="12">
        <v>2425</v>
      </c>
      <c r="I360" s="12">
        <v>2600</v>
      </c>
      <c r="J360" s="13">
        <f t="shared" si="55"/>
        <v>1.0173611111111112</v>
      </c>
      <c r="K360" s="13">
        <f t="shared" si="56"/>
        <v>1.0833333333333333</v>
      </c>
      <c r="L360" s="14">
        <f t="shared" si="57"/>
        <v>6.5972222222222099E-2</v>
      </c>
      <c r="M360" s="14">
        <f t="shared" si="54"/>
        <v>1</v>
      </c>
      <c r="N360" s="14">
        <f t="shared" si="58"/>
        <v>35</v>
      </c>
      <c r="O360" s="15">
        <f t="shared" si="59"/>
        <v>95</v>
      </c>
      <c r="P360" s="12"/>
      <c r="Q360" s="15">
        <f t="shared" si="60"/>
        <v>570</v>
      </c>
    </row>
    <row r="361" spans="1:17" ht="26" customHeight="1">
      <c r="A361" s="19">
        <v>45727</v>
      </c>
      <c r="B361" s="11" t="s">
        <v>66</v>
      </c>
      <c r="C361" s="11"/>
      <c r="D361" s="11" t="s">
        <v>54</v>
      </c>
      <c r="E361" s="12">
        <v>6</v>
      </c>
      <c r="F361" s="132"/>
      <c r="G361" s="12">
        <v>103</v>
      </c>
      <c r="H361" s="12">
        <v>330</v>
      </c>
      <c r="I361" s="12">
        <v>545</v>
      </c>
      <c r="J361" s="13">
        <f t="shared" si="55"/>
        <v>0.14583333333333334</v>
      </c>
      <c r="K361" s="13">
        <f t="shared" si="56"/>
        <v>0.23958333333333334</v>
      </c>
      <c r="L361" s="14">
        <f t="shared" si="57"/>
        <v>9.375E-2</v>
      </c>
      <c r="M361" s="14">
        <f t="shared" si="54"/>
        <v>2</v>
      </c>
      <c r="N361" s="14">
        <f t="shared" si="58"/>
        <v>15</v>
      </c>
      <c r="O361" s="15">
        <f t="shared" si="59"/>
        <v>135</v>
      </c>
      <c r="P361" s="12"/>
      <c r="Q361" s="15">
        <f t="shared" si="60"/>
        <v>810</v>
      </c>
    </row>
    <row r="362" spans="1:17" ht="26" customHeight="1">
      <c r="A362" s="19">
        <v>45727</v>
      </c>
      <c r="B362" s="11" t="s">
        <v>53</v>
      </c>
      <c r="C362" s="11"/>
      <c r="D362" s="11" t="s">
        <v>54</v>
      </c>
      <c r="E362" s="12">
        <v>7</v>
      </c>
      <c r="F362" s="132"/>
      <c r="G362" s="12">
        <v>626</v>
      </c>
      <c r="H362" s="12">
        <v>2200</v>
      </c>
      <c r="I362" s="12">
        <v>2450</v>
      </c>
      <c r="J362" s="13">
        <f t="shared" si="55"/>
        <v>0.91666666666666663</v>
      </c>
      <c r="K362" s="13">
        <f t="shared" si="56"/>
        <v>1.0347222222222223</v>
      </c>
      <c r="L362" s="14">
        <f t="shared" si="57"/>
        <v>0.11805555555555569</v>
      </c>
      <c r="M362" s="14">
        <f t="shared" si="54"/>
        <v>2</v>
      </c>
      <c r="N362" s="14">
        <f t="shared" si="58"/>
        <v>50</v>
      </c>
      <c r="O362" s="15">
        <f t="shared" si="59"/>
        <v>170</v>
      </c>
      <c r="P362" s="12">
        <v>15</v>
      </c>
      <c r="Q362" s="15">
        <f t="shared" si="60"/>
        <v>1085</v>
      </c>
    </row>
    <row r="363" spans="1:17" ht="26" customHeight="1">
      <c r="A363" s="19">
        <v>45727</v>
      </c>
      <c r="B363" s="11" t="s">
        <v>53</v>
      </c>
      <c r="C363" s="11"/>
      <c r="D363" s="11" t="s">
        <v>54</v>
      </c>
      <c r="E363" s="12">
        <v>7</v>
      </c>
      <c r="F363" s="132"/>
      <c r="G363" s="12">
        <v>480</v>
      </c>
      <c r="H363" s="12">
        <v>2455</v>
      </c>
      <c r="I363" s="12">
        <v>2610</v>
      </c>
      <c r="J363" s="13">
        <f t="shared" si="55"/>
        <v>1.0381944444444444</v>
      </c>
      <c r="K363" s="13">
        <f t="shared" si="56"/>
        <v>1.0902777777777777</v>
      </c>
      <c r="L363" s="14">
        <f t="shared" si="57"/>
        <v>5.2083333333333259E-2</v>
      </c>
      <c r="M363" s="14">
        <f t="shared" si="54"/>
        <v>1</v>
      </c>
      <c r="N363" s="14">
        <f t="shared" si="58"/>
        <v>15</v>
      </c>
      <c r="O363" s="15">
        <f t="shared" si="59"/>
        <v>75</v>
      </c>
      <c r="P363" s="12"/>
      <c r="Q363" s="15">
        <f t="shared" si="60"/>
        <v>525</v>
      </c>
    </row>
    <row r="364" spans="1:17" ht="26" customHeight="1">
      <c r="A364" s="19">
        <v>45727</v>
      </c>
      <c r="B364" s="11" t="s">
        <v>53</v>
      </c>
      <c r="C364" s="11"/>
      <c r="D364" s="11" t="s">
        <v>54</v>
      </c>
      <c r="E364" s="12">
        <v>7</v>
      </c>
      <c r="F364" s="132"/>
      <c r="G364" s="12">
        <v>400</v>
      </c>
      <c r="H364" s="12">
        <v>310</v>
      </c>
      <c r="I364" s="12">
        <v>430</v>
      </c>
      <c r="J364" s="13">
        <f t="shared" si="55"/>
        <v>0.13194444444444445</v>
      </c>
      <c r="K364" s="13">
        <f t="shared" si="56"/>
        <v>0.1875</v>
      </c>
      <c r="L364" s="14">
        <f t="shared" si="57"/>
        <v>5.5555555555555552E-2</v>
      </c>
      <c r="M364" s="14">
        <f t="shared" si="54"/>
        <v>1</v>
      </c>
      <c r="N364" s="14">
        <f t="shared" si="58"/>
        <v>20</v>
      </c>
      <c r="O364" s="15">
        <f t="shared" si="59"/>
        <v>80</v>
      </c>
      <c r="P364" s="12"/>
      <c r="Q364" s="15">
        <f t="shared" si="60"/>
        <v>560</v>
      </c>
    </row>
    <row r="365" spans="1:17" ht="26" customHeight="1">
      <c r="A365" s="19">
        <v>45727</v>
      </c>
      <c r="B365" s="11" t="s">
        <v>53</v>
      </c>
      <c r="C365" s="11"/>
      <c r="D365" s="11" t="s">
        <v>54</v>
      </c>
      <c r="E365" s="12">
        <v>7</v>
      </c>
      <c r="F365" s="132"/>
      <c r="G365" s="12">
        <v>480</v>
      </c>
      <c r="H365" s="12">
        <v>440</v>
      </c>
      <c r="I365" s="12">
        <v>525</v>
      </c>
      <c r="J365" s="13">
        <f t="shared" si="55"/>
        <v>0.19444444444444445</v>
      </c>
      <c r="K365" s="13">
        <f t="shared" si="56"/>
        <v>0.22569444444444445</v>
      </c>
      <c r="L365" s="14">
        <f t="shared" si="57"/>
        <v>3.125E-2</v>
      </c>
      <c r="M365" s="14">
        <f t="shared" si="54"/>
        <v>0</v>
      </c>
      <c r="N365" s="14">
        <f t="shared" si="58"/>
        <v>45</v>
      </c>
      <c r="O365" s="15">
        <f t="shared" si="59"/>
        <v>45</v>
      </c>
      <c r="P365" s="12"/>
      <c r="Q365" s="15">
        <f t="shared" si="60"/>
        <v>315</v>
      </c>
    </row>
    <row r="366" spans="1:17" ht="26" customHeight="1">
      <c r="A366" s="19">
        <v>45728</v>
      </c>
      <c r="B366" s="11" t="s">
        <v>57</v>
      </c>
      <c r="C366" s="11" t="s">
        <v>58</v>
      </c>
      <c r="D366" s="11" t="s">
        <v>55</v>
      </c>
      <c r="E366" s="12">
        <v>3</v>
      </c>
      <c r="F366" s="132"/>
      <c r="G366" s="12">
        <v>126</v>
      </c>
      <c r="H366" s="12">
        <v>1000</v>
      </c>
      <c r="I366" s="12">
        <v>1200</v>
      </c>
      <c r="J366" s="13">
        <f t="shared" ref="J366:J396" si="61">IF(ISERROR(VALUE(IF(LEN(H366)=3,(LEFT(H366,1)&amp;":"&amp;RIGHT(H366,2)),(LEFT(H366,2)&amp;":"&amp;RIGHT(H366,2))))),"",VALUE(IF(LEN(H366)=3,(LEFT(H366,1)&amp;":"&amp;RIGHT(H366,2)),(LEFT(H366,2)&amp;":"&amp;RIGHT(H366,2)))))</f>
        <v>0.41666666666666669</v>
      </c>
      <c r="K366" s="13">
        <f t="shared" si="56"/>
        <v>0.5</v>
      </c>
      <c r="L366" s="14">
        <f t="shared" ref="L366:L396" si="62">K366-J366</f>
        <v>8.3333333333333315E-2</v>
      </c>
      <c r="M366" s="14">
        <f t="shared" ref="M366:M396" si="63">HOUR(L366)</f>
        <v>2</v>
      </c>
      <c r="N366" s="14">
        <f t="shared" ref="N366:N396" si="64">MINUTE(L366)</f>
        <v>0</v>
      </c>
      <c r="O366" s="15">
        <f t="shared" ref="O366:O396" si="65">IF(AND(ISNUMBER(H366),ISNUMBER(I366)),IF(M366*60+N366,M366*60+N366,"　"),0)</f>
        <v>120</v>
      </c>
      <c r="P366" s="12"/>
      <c r="Q366" s="15">
        <f t="shared" ref="Q366:Q396" si="66">(O366-P366)*E366</f>
        <v>360</v>
      </c>
    </row>
    <row r="367" spans="1:17" ht="26" customHeight="1">
      <c r="A367" s="19">
        <v>45728</v>
      </c>
      <c r="B367" s="11" t="s">
        <v>57</v>
      </c>
      <c r="C367" s="11" t="s">
        <v>58</v>
      </c>
      <c r="D367" s="11" t="s">
        <v>55</v>
      </c>
      <c r="E367" s="12">
        <v>3</v>
      </c>
      <c r="F367" s="132"/>
      <c r="G367" s="12">
        <v>24</v>
      </c>
      <c r="H367" s="12">
        <v>1200</v>
      </c>
      <c r="I367" s="12">
        <v>1230</v>
      </c>
      <c r="J367" s="13">
        <f t="shared" si="61"/>
        <v>0.5</v>
      </c>
      <c r="K367" s="13">
        <f t="shared" si="56"/>
        <v>0.52083333333333337</v>
      </c>
      <c r="L367" s="14">
        <f t="shared" si="62"/>
        <v>2.083333333333337E-2</v>
      </c>
      <c r="M367" s="14">
        <f t="shared" si="63"/>
        <v>0</v>
      </c>
      <c r="N367" s="14">
        <f t="shared" si="64"/>
        <v>30</v>
      </c>
      <c r="O367" s="15">
        <f t="shared" si="65"/>
        <v>30</v>
      </c>
      <c r="P367" s="12"/>
      <c r="Q367" s="15">
        <f t="shared" si="66"/>
        <v>90</v>
      </c>
    </row>
    <row r="368" spans="1:17" ht="26" customHeight="1">
      <c r="A368" s="19">
        <v>45728</v>
      </c>
      <c r="B368" s="11" t="s">
        <v>57</v>
      </c>
      <c r="C368" s="11" t="s">
        <v>58</v>
      </c>
      <c r="D368" s="11" t="s">
        <v>55</v>
      </c>
      <c r="E368" s="12">
        <v>3</v>
      </c>
      <c r="F368" s="132"/>
      <c r="G368" s="12">
        <v>96</v>
      </c>
      <c r="H368" s="12">
        <v>1330</v>
      </c>
      <c r="I368" s="12">
        <v>1530</v>
      </c>
      <c r="J368" s="13">
        <f t="shared" si="61"/>
        <v>0.5625</v>
      </c>
      <c r="K368" s="13">
        <f t="shared" si="56"/>
        <v>0.64583333333333337</v>
      </c>
      <c r="L368" s="14">
        <f t="shared" si="62"/>
        <v>8.333333333333337E-2</v>
      </c>
      <c r="M368" s="14">
        <f t="shared" si="63"/>
        <v>2</v>
      </c>
      <c r="N368" s="14">
        <f t="shared" si="64"/>
        <v>0</v>
      </c>
      <c r="O368" s="15">
        <f t="shared" si="65"/>
        <v>120</v>
      </c>
      <c r="P368" s="12"/>
      <c r="Q368" s="15">
        <f t="shared" si="66"/>
        <v>360</v>
      </c>
    </row>
    <row r="369" spans="1:18" ht="26" customHeight="1">
      <c r="A369" s="19">
        <v>45728</v>
      </c>
      <c r="B369" s="11" t="s">
        <v>57</v>
      </c>
      <c r="C369" s="11" t="s">
        <v>58</v>
      </c>
      <c r="D369" s="11" t="s">
        <v>55</v>
      </c>
      <c r="E369" s="12">
        <v>3</v>
      </c>
      <c r="F369" s="132"/>
      <c r="G369" s="12">
        <v>108</v>
      </c>
      <c r="H369" s="12">
        <v>1549</v>
      </c>
      <c r="I369" s="12">
        <v>1740</v>
      </c>
      <c r="J369" s="13">
        <f t="shared" si="61"/>
        <v>0.65902777777777777</v>
      </c>
      <c r="K369" s="13">
        <f t="shared" si="56"/>
        <v>0.73611111111111116</v>
      </c>
      <c r="L369" s="14">
        <f t="shared" si="62"/>
        <v>7.7083333333333393E-2</v>
      </c>
      <c r="M369" s="14">
        <f t="shared" si="63"/>
        <v>1</v>
      </c>
      <c r="N369" s="14">
        <f t="shared" si="64"/>
        <v>51</v>
      </c>
      <c r="O369" s="15">
        <f t="shared" si="65"/>
        <v>111</v>
      </c>
      <c r="P369" s="12"/>
      <c r="Q369" s="15">
        <f t="shared" si="66"/>
        <v>333</v>
      </c>
    </row>
    <row r="370" spans="1:18" ht="26" customHeight="1">
      <c r="A370" s="19">
        <v>45728</v>
      </c>
      <c r="B370" s="11" t="s">
        <v>57</v>
      </c>
      <c r="C370" s="11" t="s">
        <v>58</v>
      </c>
      <c r="D370" s="11" t="s">
        <v>55</v>
      </c>
      <c r="E370" s="12">
        <v>3</v>
      </c>
      <c r="F370" s="132"/>
      <c r="G370" s="12">
        <v>110</v>
      </c>
      <c r="H370" s="12">
        <v>1005</v>
      </c>
      <c r="I370" s="12">
        <v>1205</v>
      </c>
      <c r="J370" s="13">
        <f t="shared" si="61"/>
        <v>0.4201388888888889</v>
      </c>
      <c r="K370" s="13">
        <f t="shared" si="56"/>
        <v>0.50347222222222221</v>
      </c>
      <c r="L370" s="14">
        <f t="shared" si="62"/>
        <v>8.3333333333333315E-2</v>
      </c>
      <c r="M370" s="14">
        <f t="shared" si="63"/>
        <v>2</v>
      </c>
      <c r="N370" s="14">
        <f t="shared" si="64"/>
        <v>0</v>
      </c>
      <c r="O370" s="15">
        <f t="shared" si="65"/>
        <v>120</v>
      </c>
      <c r="P370" s="12"/>
      <c r="Q370" s="15">
        <f t="shared" si="66"/>
        <v>360</v>
      </c>
    </row>
    <row r="371" spans="1:18" ht="26" customHeight="1">
      <c r="A371" s="19">
        <v>45728</v>
      </c>
      <c r="B371" s="11" t="s">
        <v>57</v>
      </c>
      <c r="C371" s="11" t="s">
        <v>58</v>
      </c>
      <c r="D371" s="11" t="s">
        <v>55</v>
      </c>
      <c r="E371" s="12">
        <v>3</v>
      </c>
      <c r="F371" s="132"/>
      <c r="G371" s="12">
        <v>24</v>
      </c>
      <c r="H371" s="12">
        <v>1205</v>
      </c>
      <c r="I371" s="12">
        <v>1225</v>
      </c>
      <c r="J371" s="13">
        <f t="shared" si="61"/>
        <v>0.50347222222222221</v>
      </c>
      <c r="K371" s="13">
        <f t="shared" si="56"/>
        <v>0.51736111111111116</v>
      </c>
      <c r="L371" s="14">
        <f t="shared" si="62"/>
        <v>1.3888888888888951E-2</v>
      </c>
      <c r="M371" s="14">
        <f t="shared" si="63"/>
        <v>0</v>
      </c>
      <c r="N371" s="14">
        <f t="shared" si="64"/>
        <v>20</v>
      </c>
      <c r="O371" s="15">
        <f t="shared" si="65"/>
        <v>20</v>
      </c>
      <c r="P371" s="12"/>
      <c r="Q371" s="15">
        <f t="shared" si="66"/>
        <v>60</v>
      </c>
    </row>
    <row r="372" spans="1:18" ht="26" customHeight="1">
      <c r="A372" s="19">
        <v>45728</v>
      </c>
      <c r="B372" s="11" t="s">
        <v>57</v>
      </c>
      <c r="C372" s="11" t="s">
        <v>58</v>
      </c>
      <c r="D372" s="11" t="s">
        <v>55</v>
      </c>
      <c r="E372" s="12">
        <v>3</v>
      </c>
      <c r="F372" s="132"/>
      <c r="G372" s="12">
        <v>84</v>
      </c>
      <c r="H372" s="12">
        <v>1330</v>
      </c>
      <c r="I372" s="12">
        <v>1525</v>
      </c>
      <c r="J372" s="13">
        <f t="shared" si="61"/>
        <v>0.5625</v>
      </c>
      <c r="K372" s="13">
        <f t="shared" si="56"/>
        <v>0.64236111111111116</v>
      </c>
      <c r="L372" s="14">
        <f t="shared" si="62"/>
        <v>7.986111111111116E-2</v>
      </c>
      <c r="M372" s="14">
        <f t="shared" si="63"/>
        <v>1</v>
      </c>
      <c r="N372" s="14">
        <f t="shared" si="64"/>
        <v>55</v>
      </c>
      <c r="O372" s="15">
        <f t="shared" si="65"/>
        <v>115</v>
      </c>
      <c r="P372" s="12"/>
      <c r="Q372" s="15">
        <f t="shared" si="66"/>
        <v>345</v>
      </c>
    </row>
    <row r="373" spans="1:18" ht="26" customHeight="1">
      <c r="A373" s="19">
        <v>45728</v>
      </c>
      <c r="B373" s="11" t="s">
        <v>57</v>
      </c>
      <c r="C373" s="11" t="s">
        <v>58</v>
      </c>
      <c r="D373" s="11" t="s">
        <v>55</v>
      </c>
      <c r="E373" s="12">
        <v>3</v>
      </c>
      <c r="F373" s="132"/>
      <c r="G373" s="12">
        <v>132</v>
      </c>
      <c r="H373" s="12">
        <v>1550</v>
      </c>
      <c r="I373" s="12">
        <v>1755</v>
      </c>
      <c r="J373" s="13">
        <f t="shared" si="61"/>
        <v>0.65972222222222221</v>
      </c>
      <c r="K373" s="13">
        <f t="shared" si="56"/>
        <v>0.74652777777777779</v>
      </c>
      <c r="L373" s="14">
        <f t="shared" si="62"/>
        <v>8.680555555555558E-2</v>
      </c>
      <c r="M373" s="14">
        <f t="shared" si="63"/>
        <v>2</v>
      </c>
      <c r="N373" s="14">
        <f t="shared" si="64"/>
        <v>5</v>
      </c>
      <c r="O373" s="15">
        <f t="shared" si="65"/>
        <v>125</v>
      </c>
      <c r="P373" s="12"/>
      <c r="Q373" s="15">
        <f t="shared" si="66"/>
        <v>375</v>
      </c>
    </row>
    <row r="374" spans="1:18" ht="26" customHeight="1">
      <c r="A374" s="19">
        <v>45728</v>
      </c>
      <c r="B374" s="11" t="s">
        <v>57</v>
      </c>
      <c r="C374" s="11" t="s">
        <v>59</v>
      </c>
      <c r="D374" s="11" t="s">
        <v>55</v>
      </c>
      <c r="E374" s="12">
        <v>3</v>
      </c>
      <c r="F374" s="132"/>
      <c r="G374" s="12">
        <v>48</v>
      </c>
      <c r="H374" s="12">
        <v>1005</v>
      </c>
      <c r="I374" s="12">
        <v>1045</v>
      </c>
      <c r="J374" s="13">
        <f t="shared" si="61"/>
        <v>0.4201388888888889</v>
      </c>
      <c r="K374" s="13">
        <f t="shared" si="56"/>
        <v>0.44791666666666669</v>
      </c>
      <c r="L374" s="14">
        <f t="shared" si="62"/>
        <v>2.777777777777779E-2</v>
      </c>
      <c r="M374" s="14">
        <f t="shared" si="63"/>
        <v>0</v>
      </c>
      <c r="N374" s="14">
        <f t="shared" si="64"/>
        <v>40</v>
      </c>
      <c r="O374" s="15">
        <f t="shared" si="65"/>
        <v>40</v>
      </c>
      <c r="P374" s="12"/>
      <c r="Q374" s="15">
        <f t="shared" si="66"/>
        <v>120</v>
      </c>
    </row>
    <row r="375" spans="1:18" ht="26" customHeight="1">
      <c r="A375" s="19">
        <v>45728</v>
      </c>
      <c r="B375" s="11" t="s">
        <v>57</v>
      </c>
      <c r="C375" s="11" t="s">
        <v>59</v>
      </c>
      <c r="D375" s="11" t="s">
        <v>55</v>
      </c>
      <c r="E375" s="12">
        <v>3</v>
      </c>
      <c r="F375" s="132"/>
      <c r="G375" s="12">
        <v>186</v>
      </c>
      <c r="H375" s="12">
        <v>1045</v>
      </c>
      <c r="I375" s="12">
        <v>1225</v>
      </c>
      <c r="J375" s="13">
        <f t="shared" si="61"/>
        <v>0.44791666666666669</v>
      </c>
      <c r="K375" s="13">
        <f t="shared" si="56"/>
        <v>0.51736111111111116</v>
      </c>
      <c r="L375" s="14">
        <f t="shared" si="62"/>
        <v>6.9444444444444475E-2</v>
      </c>
      <c r="M375" s="14">
        <f t="shared" si="63"/>
        <v>1</v>
      </c>
      <c r="N375" s="14">
        <f t="shared" si="64"/>
        <v>40</v>
      </c>
      <c r="O375" s="15">
        <f t="shared" si="65"/>
        <v>100</v>
      </c>
      <c r="P375" s="12"/>
      <c r="Q375" s="15">
        <f t="shared" si="66"/>
        <v>300</v>
      </c>
    </row>
    <row r="376" spans="1:18" ht="26" customHeight="1">
      <c r="A376" s="19">
        <v>45728</v>
      </c>
      <c r="B376" s="11" t="s">
        <v>57</v>
      </c>
      <c r="C376" s="11" t="s">
        <v>59</v>
      </c>
      <c r="D376" s="11" t="s">
        <v>55</v>
      </c>
      <c r="E376" s="12">
        <v>3</v>
      </c>
      <c r="F376" s="132"/>
      <c r="G376" s="12">
        <v>132</v>
      </c>
      <c r="H376" s="12">
        <v>1335</v>
      </c>
      <c r="I376" s="12">
        <v>1525</v>
      </c>
      <c r="J376" s="13">
        <f t="shared" si="61"/>
        <v>0.56597222222222221</v>
      </c>
      <c r="K376" s="13">
        <f t="shared" si="56"/>
        <v>0.64236111111111116</v>
      </c>
      <c r="L376" s="14">
        <f t="shared" si="62"/>
        <v>7.6388888888888951E-2</v>
      </c>
      <c r="M376" s="14">
        <f t="shared" si="63"/>
        <v>1</v>
      </c>
      <c r="N376" s="14">
        <f t="shared" si="64"/>
        <v>50</v>
      </c>
      <c r="O376" s="15">
        <f t="shared" si="65"/>
        <v>110</v>
      </c>
      <c r="P376" s="12"/>
      <c r="Q376" s="15">
        <f t="shared" si="66"/>
        <v>330</v>
      </c>
    </row>
    <row r="377" spans="1:18" ht="26" customHeight="1">
      <c r="A377" s="19">
        <v>45728</v>
      </c>
      <c r="B377" s="11" t="s">
        <v>57</v>
      </c>
      <c r="C377" s="11" t="s">
        <v>59</v>
      </c>
      <c r="D377" s="11" t="s">
        <v>55</v>
      </c>
      <c r="E377" s="12">
        <v>3</v>
      </c>
      <c r="F377" s="132"/>
      <c r="G377" s="12">
        <v>132</v>
      </c>
      <c r="H377" s="12">
        <v>1550</v>
      </c>
      <c r="I377" s="12">
        <v>1750</v>
      </c>
      <c r="J377" s="13">
        <f t="shared" si="61"/>
        <v>0.65972222222222221</v>
      </c>
      <c r="K377" s="13">
        <f t="shared" si="56"/>
        <v>0.74305555555555558</v>
      </c>
      <c r="L377" s="14">
        <f t="shared" si="62"/>
        <v>8.333333333333337E-2</v>
      </c>
      <c r="M377" s="14">
        <f t="shared" si="63"/>
        <v>2</v>
      </c>
      <c r="N377" s="14">
        <f t="shared" si="64"/>
        <v>0</v>
      </c>
      <c r="O377" s="15">
        <f t="shared" si="65"/>
        <v>120</v>
      </c>
      <c r="P377" s="12"/>
      <c r="Q377" s="15">
        <f t="shared" si="66"/>
        <v>360</v>
      </c>
    </row>
    <row r="378" spans="1:18" ht="26" customHeight="1">
      <c r="A378" s="19">
        <v>45728</v>
      </c>
      <c r="B378" s="11" t="s">
        <v>57</v>
      </c>
      <c r="C378" s="11" t="s">
        <v>59</v>
      </c>
      <c r="D378" s="11" t="s">
        <v>55</v>
      </c>
      <c r="E378" s="12">
        <v>3</v>
      </c>
      <c r="F378" s="132"/>
      <c r="G378" s="12">
        <v>45</v>
      </c>
      <c r="H378" s="12">
        <v>1000</v>
      </c>
      <c r="I378" s="12">
        <v>1145</v>
      </c>
      <c r="J378" s="13">
        <f t="shared" si="61"/>
        <v>0.41666666666666669</v>
      </c>
      <c r="K378" s="13">
        <f t="shared" si="56"/>
        <v>0.48958333333333331</v>
      </c>
      <c r="L378" s="14">
        <f t="shared" si="62"/>
        <v>7.291666666666663E-2</v>
      </c>
      <c r="M378" s="14">
        <f t="shared" si="63"/>
        <v>1</v>
      </c>
      <c r="N378" s="14">
        <f t="shared" si="64"/>
        <v>45</v>
      </c>
      <c r="O378" s="15">
        <f t="shared" si="65"/>
        <v>105</v>
      </c>
      <c r="P378" s="12"/>
      <c r="Q378" s="15">
        <f t="shared" si="66"/>
        <v>315</v>
      </c>
      <c r="R378" t="s">
        <v>67</v>
      </c>
    </row>
    <row r="379" spans="1:18" ht="26" customHeight="1">
      <c r="A379" s="19">
        <v>45728</v>
      </c>
      <c r="B379" s="11" t="s">
        <v>57</v>
      </c>
      <c r="C379" s="11" t="s">
        <v>59</v>
      </c>
      <c r="D379" s="11" t="s">
        <v>55</v>
      </c>
      <c r="E379" s="12">
        <v>3</v>
      </c>
      <c r="F379" s="132"/>
      <c r="G379" s="12">
        <v>24</v>
      </c>
      <c r="H379" s="12">
        <v>1148</v>
      </c>
      <c r="I379" s="12">
        <v>1227</v>
      </c>
      <c r="J379" s="13">
        <f t="shared" si="61"/>
        <v>0.49166666666666664</v>
      </c>
      <c r="K379" s="13">
        <f t="shared" si="56"/>
        <v>0.51875000000000004</v>
      </c>
      <c r="L379" s="14">
        <f t="shared" si="62"/>
        <v>2.7083333333333404E-2</v>
      </c>
      <c r="M379" s="14">
        <f t="shared" si="63"/>
        <v>0</v>
      </c>
      <c r="N379" s="14">
        <f t="shared" si="64"/>
        <v>39</v>
      </c>
      <c r="O379" s="15">
        <f t="shared" si="65"/>
        <v>39</v>
      </c>
      <c r="P379" s="12"/>
      <c r="Q379" s="15">
        <f t="shared" si="66"/>
        <v>117</v>
      </c>
      <c r="R379" t="s">
        <v>67</v>
      </c>
    </row>
    <row r="380" spans="1:18" ht="26" customHeight="1">
      <c r="A380" s="19">
        <v>45728</v>
      </c>
      <c r="B380" s="11" t="s">
        <v>57</v>
      </c>
      <c r="C380" s="11" t="s">
        <v>59</v>
      </c>
      <c r="D380" s="11" t="s">
        <v>55</v>
      </c>
      <c r="E380" s="12">
        <v>3</v>
      </c>
      <c r="F380" s="132"/>
      <c r="G380" s="12">
        <v>60</v>
      </c>
      <c r="H380" s="12">
        <v>1332</v>
      </c>
      <c r="I380" s="12">
        <v>1528</v>
      </c>
      <c r="J380" s="13">
        <f t="shared" si="61"/>
        <v>0.56388888888888888</v>
      </c>
      <c r="K380" s="13">
        <f t="shared" si="56"/>
        <v>0.64444444444444449</v>
      </c>
      <c r="L380" s="14">
        <f t="shared" si="62"/>
        <v>8.0555555555555602E-2</v>
      </c>
      <c r="M380" s="14">
        <f t="shared" si="63"/>
        <v>1</v>
      </c>
      <c r="N380" s="14">
        <f t="shared" si="64"/>
        <v>56</v>
      </c>
      <c r="O380" s="15">
        <f t="shared" si="65"/>
        <v>116</v>
      </c>
      <c r="P380" s="12"/>
      <c r="Q380" s="15">
        <f t="shared" si="66"/>
        <v>348</v>
      </c>
      <c r="R380" t="s">
        <v>67</v>
      </c>
    </row>
    <row r="381" spans="1:18" ht="26" customHeight="1">
      <c r="A381" s="19">
        <v>45728</v>
      </c>
      <c r="B381" s="11" t="s">
        <v>57</v>
      </c>
      <c r="C381" s="11" t="s">
        <v>59</v>
      </c>
      <c r="D381" s="11" t="s">
        <v>55</v>
      </c>
      <c r="E381" s="12">
        <v>3</v>
      </c>
      <c r="F381" s="132"/>
      <c r="G381" s="12">
        <v>48</v>
      </c>
      <c r="H381" s="12">
        <v>1550</v>
      </c>
      <c r="I381" s="12">
        <v>1747</v>
      </c>
      <c r="J381" s="13">
        <f t="shared" si="61"/>
        <v>0.65972222222222221</v>
      </c>
      <c r="K381" s="13">
        <f t="shared" si="56"/>
        <v>0.74097222222222225</v>
      </c>
      <c r="L381" s="14">
        <f t="shared" si="62"/>
        <v>8.1250000000000044E-2</v>
      </c>
      <c r="M381" s="14">
        <f t="shared" si="63"/>
        <v>1</v>
      </c>
      <c r="N381" s="14">
        <f t="shared" si="64"/>
        <v>57</v>
      </c>
      <c r="O381" s="15">
        <f t="shared" si="65"/>
        <v>117</v>
      </c>
      <c r="P381" s="12"/>
      <c r="Q381" s="15">
        <f t="shared" si="66"/>
        <v>351</v>
      </c>
      <c r="R381" t="s">
        <v>67</v>
      </c>
    </row>
    <row r="382" spans="1:18" ht="26" customHeight="1">
      <c r="A382" s="19">
        <v>45728</v>
      </c>
      <c r="B382" s="11" t="s">
        <v>57</v>
      </c>
      <c r="C382" s="11" t="s">
        <v>59</v>
      </c>
      <c r="D382" s="11" t="s">
        <v>55</v>
      </c>
      <c r="E382" s="12">
        <v>3</v>
      </c>
      <c r="F382" s="132"/>
      <c r="G382" s="12">
        <v>72</v>
      </c>
      <c r="H382" s="12">
        <v>1010</v>
      </c>
      <c r="I382" s="12">
        <v>1210</v>
      </c>
      <c r="J382" s="13">
        <f t="shared" si="61"/>
        <v>0.4236111111111111</v>
      </c>
      <c r="K382" s="13">
        <f t="shared" si="56"/>
        <v>0.50694444444444442</v>
      </c>
      <c r="L382" s="14">
        <f t="shared" si="62"/>
        <v>8.3333333333333315E-2</v>
      </c>
      <c r="M382" s="14">
        <f t="shared" si="63"/>
        <v>2</v>
      </c>
      <c r="N382" s="14">
        <f t="shared" si="64"/>
        <v>0</v>
      </c>
      <c r="O382" s="15">
        <f t="shared" si="65"/>
        <v>120</v>
      </c>
      <c r="P382" s="12"/>
      <c r="Q382" s="15">
        <f t="shared" si="66"/>
        <v>360</v>
      </c>
    </row>
    <row r="383" spans="1:18" ht="26" customHeight="1">
      <c r="A383" s="19">
        <v>45728</v>
      </c>
      <c r="B383" s="11" t="s">
        <v>57</v>
      </c>
      <c r="C383" s="11" t="s">
        <v>59</v>
      </c>
      <c r="D383" s="11" t="s">
        <v>55</v>
      </c>
      <c r="E383" s="12">
        <v>3</v>
      </c>
      <c r="F383" s="132"/>
      <c r="G383" s="12">
        <v>12</v>
      </c>
      <c r="H383" s="12">
        <v>1215</v>
      </c>
      <c r="I383" s="12">
        <v>1225</v>
      </c>
      <c r="J383" s="13">
        <f t="shared" si="61"/>
        <v>0.51041666666666663</v>
      </c>
      <c r="K383" s="13">
        <f t="shared" si="56"/>
        <v>0.51736111111111116</v>
      </c>
      <c r="L383" s="14">
        <f t="shared" si="62"/>
        <v>6.9444444444445308E-3</v>
      </c>
      <c r="M383" s="14">
        <f t="shared" si="63"/>
        <v>0</v>
      </c>
      <c r="N383" s="14">
        <f t="shared" si="64"/>
        <v>10</v>
      </c>
      <c r="O383" s="15">
        <f t="shared" si="65"/>
        <v>10</v>
      </c>
      <c r="P383" s="12"/>
      <c r="Q383" s="15">
        <f t="shared" si="66"/>
        <v>30</v>
      </c>
    </row>
    <row r="384" spans="1:18" ht="26" customHeight="1">
      <c r="A384" s="19">
        <v>45728</v>
      </c>
      <c r="B384" s="11" t="s">
        <v>57</v>
      </c>
      <c r="C384" s="11" t="s">
        <v>59</v>
      </c>
      <c r="D384" s="11" t="s">
        <v>55</v>
      </c>
      <c r="E384" s="12">
        <v>3</v>
      </c>
      <c r="F384" s="132"/>
      <c r="G384" s="12">
        <v>84</v>
      </c>
      <c r="H384" s="12">
        <v>1330</v>
      </c>
      <c r="I384" s="12">
        <v>1525</v>
      </c>
      <c r="J384" s="13">
        <f t="shared" si="61"/>
        <v>0.5625</v>
      </c>
      <c r="K384" s="13">
        <f t="shared" si="56"/>
        <v>0.64236111111111116</v>
      </c>
      <c r="L384" s="14">
        <f t="shared" si="62"/>
        <v>7.986111111111116E-2</v>
      </c>
      <c r="M384" s="14">
        <f t="shared" si="63"/>
        <v>1</v>
      </c>
      <c r="N384" s="14">
        <f t="shared" si="64"/>
        <v>55</v>
      </c>
      <c r="O384" s="15">
        <f t="shared" si="65"/>
        <v>115</v>
      </c>
      <c r="P384" s="12"/>
      <c r="Q384" s="15">
        <f t="shared" si="66"/>
        <v>345</v>
      </c>
    </row>
    <row r="385" spans="1:17" ht="26" customHeight="1">
      <c r="A385" s="19">
        <v>45728</v>
      </c>
      <c r="B385" s="11" t="s">
        <v>57</v>
      </c>
      <c r="C385" s="11" t="s">
        <v>59</v>
      </c>
      <c r="D385" s="11" t="s">
        <v>55</v>
      </c>
      <c r="E385" s="12">
        <v>3</v>
      </c>
      <c r="F385" s="132"/>
      <c r="G385" s="12">
        <v>91</v>
      </c>
      <c r="H385" s="12">
        <v>1550</v>
      </c>
      <c r="I385" s="12">
        <v>1750</v>
      </c>
      <c r="J385" s="13">
        <f t="shared" si="61"/>
        <v>0.65972222222222221</v>
      </c>
      <c r="K385" s="13">
        <f t="shared" si="56"/>
        <v>0.74305555555555558</v>
      </c>
      <c r="L385" s="14">
        <f t="shared" si="62"/>
        <v>8.333333333333337E-2</v>
      </c>
      <c r="M385" s="14">
        <f t="shared" si="63"/>
        <v>2</v>
      </c>
      <c r="N385" s="14">
        <f t="shared" si="64"/>
        <v>0</v>
      </c>
      <c r="O385" s="15">
        <f t="shared" si="65"/>
        <v>120</v>
      </c>
      <c r="P385" s="12"/>
      <c r="Q385" s="15">
        <f t="shared" si="66"/>
        <v>360</v>
      </c>
    </row>
    <row r="386" spans="1:17" ht="26" customHeight="1">
      <c r="A386" s="19">
        <v>45728</v>
      </c>
      <c r="B386" s="11" t="s">
        <v>57</v>
      </c>
      <c r="C386" s="11" t="s">
        <v>59</v>
      </c>
      <c r="D386" s="11" t="s">
        <v>55</v>
      </c>
      <c r="E386" s="12">
        <v>3</v>
      </c>
      <c r="F386" s="132"/>
      <c r="G386" s="12">
        <v>108</v>
      </c>
      <c r="H386" s="12">
        <v>950</v>
      </c>
      <c r="I386" s="12">
        <v>1200</v>
      </c>
      <c r="J386" s="13">
        <f t="shared" si="61"/>
        <v>0.40972222222222221</v>
      </c>
      <c r="K386" s="13">
        <f t="shared" si="56"/>
        <v>0.5</v>
      </c>
      <c r="L386" s="14">
        <f t="shared" si="62"/>
        <v>9.027777777777779E-2</v>
      </c>
      <c r="M386" s="14">
        <f t="shared" si="63"/>
        <v>2</v>
      </c>
      <c r="N386" s="14">
        <f t="shared" si="64"/>
        <v>10</v>
      </c>
      <c r="O386" s="15">
        <f t="shared" si="65"/>
        <v>130</v>
      </c>
      <c r="P386" s="12"/>
      <c r="Q386" s="15">
        <f t="shared" si="66"/>
        <v>390</v>
      </c>
    </row>
    <row r="387" spans="1:17" ht="26" customHeight="1">
      <c r="A387" s="19">
        <v>45728</v>
      </c>
      <c r="B387" s="11" t="s">
        <v>57</v>
      </c>
      <c r="C387" s="11" t="s">
        <v>59</v>
      </c>
      <c r="D387" s="11" t="s">
        <v>55</v>
      </c>
      <c r="E387" s="12">
        <v>3</v>
      </c>
      <c r="F387" s="132"/>
      <c r="G387" s="12">
        <v>24</v>
      </c>
      <c r="H387" s="12">
        <v>1200</v>
      </c>
      <c r="I387" s="12">
        <v>1225</v>
      </c>
      <c r="J387" s="13">
        <f t="shared" si="61"/>
        <v>0.5</v>
      </c>
      <c r="K387" s="13">
        <f t="shared" si="56"/>
        <v>0.51736111111111116</v>
      </c>
      <c r="L387" s="14">
        <f t="shared" si="62"/>
        <v>1.736111111111116E-2</v>
      </c>
      <c r="M387" s="14">
        <f t="shared" si="63"/>
        <v>0</v>
      </c>
      <c r="N387" s="14">
        <f t="shared" si="64"/>
        <v>25</v>
      </c>
      <c r="O387" s="15">
        <f t="shared" si="65"/>
        <v>25</v>
      </c>
      <c r="P387" s="12"/>
      <c r="Q387" s="15">
        <f t="shared" si="66"/>
        <v>75</v>
      </c>
    </row>
    <row r="388" spans="1:17" ht="26" customHeight="1">
      <c r="A388" s="19">
        <v>45728</v>
      </c>
      <c r="B388" s="11" t="s">
        <v>57</v>
      </c>
      <c r="C388" s="11" t="s">
        <v>59</v>
      </c>
      <c r="D388" s="11" t="s">
        <v>55</v>
      </c>
      <c r="E388" s="12">
        <v>3</v>
      </c>
      <c r="F388" s="132"/>
      <c r="G388" s="12">
        <v>96</v>
      </c>
      <c r="H388" s="12">
        <v>1330</v>
      </c>
      <c r="I388" s="12">
        <v>1525</v>
      </c>
      <c r="J388" s="13">
        <f t="shared" si="61"/>
        <v>0.5625</v>
      </c>
      <c r="K388" s="13">
        <f t="shared" si="56"/>
        <v>0.64236111111111116</v>
      </c>
      <c r="L388" s="14">
        <f t="shared" si="62"/>
        <v>7.986111111111116E-2</v>
      </c>
      <c r="M388" s="14">
        <f t="shared" si="63"/>
        <v>1</v>
      </c>
      <c r="N388" s="14">
        <f t="shared" si="64"/>
        <v>55</v>
      </c>
      <c r="O388" s="15">
        <f t="shared" si="65"/>
        <v>115</v>
      </c>
      <c r="P388" s="12"/>
      <c r="Q388" s="15">
        <f t="shared" si="66"/>
        <v>345</v>
      </c>
    </row>
    <row r="389" spans="1:17" ht="26" customHeight="1">
      <c r="A389" s="19">
        <v>45728</v>
      </c>
      <c r="B389" s="11" t="s">
        <v>57</v>
      </c>
      <c r="C389" s="11" t="s">
        <v>59</v>
      </c>
      <c r="D389" s="11" t="s">
        <v>55</v>
      </c>
      <c r="E389" s="12">
        <v>3</v>
      </c>
      <c r="F389" s="132"/>
      <c r="G389" s="12">
        <v>120</v>
      </c>
      <c r="H389" s="12">
        <v>1545</v>
      </c>
      <c r="I389" s="12">
        <v>1750</v>
      </c>
      <c r="J389" s="13">
        <f t="shared" si="61"/>
        <v>0.65625</v>
      </c>
      <c r="K389" s="13">
        <f t="shared" si="56"/>
        <v>0.74305555555555558</v>
      </c>
      <c r="L389" s="14">
        <f t="shared" si="62"/>
        <v>8.680555555555558E-2</v>
      </c>
      <c r="M389" s="14">
        <f t="shared" si="63"/>
        <v>2</v>
      </c>
      <c r="N389" s="14">
        <f t="shared" si="64"/>
        <v>5</v>
      </c>
      <c r="O389" s="15">
        <f t="shared" si="65"/>
        <v>125</v>
      </c>
      <c r="P389" s="12"/>
      <c r="Q389" s="15">
        <f t="shared" si="66"/>
        <v>375</v>
      </c>
    </row>
    <row r="390" spans="1:17" ht="26" customHeight="1">
      <c r="A390" s="19">
        <v>45728</v>
      </c>
      <c r="B390" s="11" t="s">
        <v>57</v>
      </c>
      <c r="C390" s="11" t="s">
        <v>59</v>
      </c>
      <c r="D390" s="11" t="s">
        <v>55</v>
      </c>
      <c r="E390" s="12">
        <v>3</v>
      </c>
      <c r="F390" s="132"/>
      <c r="G390" s="12">
        <v>139</v>
      </c>
      <c r="H390" s="12">
        <v>1000</v>
      </c>
      <c r="I390" s="12">
        <v>1150</v>
      </c>
      <c r="J390" s="13">
        <f t="shared" si="61"/>
        <v>0.41666666666666669</v>
      </c>
      <c r="K390" s="13">
        <f t="shared" si="56"/>
        <v>0.49305555555555558</v>
      </c>
      <c r="L390" s="14">
        <f t="shared" si="62"/>
        <v>7.6388888888888895E-2</v>
      </c>
      <c r="M390" s="14">
        <f t="shared" si="63"/>
        <v>1</v>
      </c>
      <c r="N390" s="14">
        <f t="shared" si="64"/>
        <v>50</v>
      </c>
      <c r="O390" s="15">
        <f t="shared" si="65"/>
        <v>110</v>
      </c>
      <c r="P390" s="12"/>
      <c r="Q390" s="15">
        <f t="shared" si="66"/>
        <v>330</v>
      </c>
    </row>
    <row r="391" spans="1:17" ht="26" customHeight="1">
      <c r="A391" s="19">
        <v>45728</v>
      </c>
      <c r="B391" s="11" t="s">
        <v>57</v>
      </c>
      <c r="C391" s="11" t="s">
        <v>59</v>
      </c>
      <c r="D391" s="11" t="s">
        <v>55</v>
      </c>
      <c r="E391" s="12">
        <v>3</v>
      </c>
      <c r="F391" s="132"/>
      <c r="G391" s="12">
        <v>48</v>
      </c>
      <c r="H391" s="12">
        <v>1150</v>
      </c>
      <c r="I391" s="12">
        <v>1230</v>
      </c>
      <c r="J391" s="13">
        <f t="shared" si="61"/>
        <v>0.49305555555555558</v>
      </c>
      <c r="K391" s="13">
        <f t="shared" si="56"/>
        <v>0.52083333333333337</v>
      </c>
      <c r="L391" s="14">
        <f t="shared" si="62"/>
        <v>2.777777777777779E-2</v>
      </c>
      <c r="M391" s="14">
        <f t="shared" si="63"/>
        <v>0</v>
      </c>
      <c r="N391" s="14">
        <f t="shared" si="64"/>
        <v>40</v>
      </c>
      <c r="O391" s="15">
        <f t="shared" si="65"/>
        <v>40</v>
      </c>
      <c r="P391" s="12"/>
      <c r="Q391" s="15">
        <f t="shared" si="66"/>
        <v>120</v>
      </c>
    </row>
    <row r="392" spans="1:17" ht="26" customHeight="1">
      <c r="A392" s="19">
        <v>45728</v>
      </c>
      <c r="B392" s="11" t="s">
        <v>57</v>
      </c>
      <c r="C392" s="11" t="s">
        <v>59</v>
      </c>
      <c r="D392" s="11" t="s">
        <v>55</v>
      </c>
      <c r="E392" s="12">
        <v>3</v>
      </c>
      <c r="F392" s="132"/>
      <c r="G392" s="12">
        <v>120</v>
      </c>
      <c r="H392" s="12">
        <v>1330</v>
      </c>
      <c r="I392" s="12">
        <v>1530</v>
      </c>
      <c r="J392" s="13">
        <f t="shared" si="61"/>
        <v>0.5625</v>
      </c>
      <c r="K392" s="13">
        <f t="shared" si="56"/>
        <v>0.64583333333333337</v>
      </c>
      <c r="L392" s="14">
        <f t="shared" si="62"/>
        <v>8.333333333333337E-2</v>
      </c>
      <c r="M392" s="14">
        <f t="shared" si="63"/>
        <v>2</v>
      </c>
      <c r="N392" s="14">
        <f t="shared" si="64"/>
        <v>0</v>
      </c>
      <c r="O392" s="15">
        <f t="shared" si="65"/>
        <v>120</v>
      </c>
      <c r="P392" s="12"/>
      <c r="Q392" s="15">
        <f t="shared" si="66"/>
        <v>360</v>
      </c>
    </row>
    <row r="393" spans="1:17" ht="26" customHeight="1">
      <c r="A393" s="19">
        <v>45728</v>
      </c>
      <c r="B393" s="11" t="s">
        <v>57</v>
      </c>
      <c r="C393" s="11" t="s">
        <v>59</v>
      </c>
      <c r="D393" s="11" t="s">
        <v>55</v>
      </c>
      <c r="E393" s="12">
        <v>3</v>
      </c>
      <c r="F393" s="132"/>
      <c r="G393" s="12">
        <v>132</v>
      </c>
      <c r="H393" s="12">
        <v>1545</v>
      </c>
      <c r="I393" s="12">
        <v>1755</v>
      </c>
      <c r="J393" s="13">
        <f t="shared" si="61"/>
        <v>0.65625</v>
      </c>
      <c r="K393" s="13">
        <f t="shared" si="56"/>
        <v>0.74652777777777779</v>
      </c>
      <c r="L393" s="14">
        <f t="shared" si="62"/>
        <v>9.027777777777779E-2</v>
      </c>
      <c r="M393" s="14">
        <f t="shared" si="63"/>
        <v>2</v>
      </c>
      <c r="N393" s="14">
        <f t="shared" si="64"/>
        <v>10</v>
      </c>
      <c r="O393" s="15">
        <f t="shared" si="65"/>
        <v>130</v>
      </c>
      <c r="P393" s="12"/>
      <c r="Q393" s="15">
        <f t="shared" si="66"/>
        <v>390</v>
      </c>
    </row>
    <row r="394" spans="1:17" ht="26" customHeight="1">
      <c r="A394" s="19">
        <v>45728</v>
      </c>
      <c r="B394" s="11" t="s">
        <v>60</v>
      </c>
      <c r="C394" s="11"/>
      <c r="D394" s="11" t="s">
        <v>55</v>
      </c>
      <c r="E394" s="12">
        <v>4</v>
      </c>
      <c r="F394" s="132"/>
      <c r="G394" s="12">
        <v>59</v>
      </c>
      <c r="H394" s="12">
        <v>950</v>
      </c>
      <c r="I394" s="12">
        <v>1230</v>
      </c>
      <c r="J394" s="13">
        <f t="shared" si="61"/>
        <v>0.40972222222222221</v>
      </c>
      <c r="K394" s="13">
        <f t="shared" si="56"/>
        <v>0.52083333333333337</v>
      </c>
      <c r="L394" s="14">
        <f t="shared" si="62"/>
        <v>0.11111111111111116</v>
      </c>
      <c r="M394" s="14">
        <f t="shared" si="63"/>
        <v>2</v>
      </c>
      <c r="N394" s="14">
        <f t="shared" si="64"/>
        <v>40</v>
      </c>
      <c r="O394" s="15">
        <f t="shared" si="65"/>
        <v>160</v>
      </c>
      <c r="P394" s="12"/>
      <c r="Q394" s="15">
        <f t="shared" si="66"/>
        <v>640</v>
      </c>
    </row>
    <row r="395" spans="1:17" ht="26" customHeight="1">
      <c r="A395" s="19">
        <v>45728</v>
      </c>
      <c r="B395" s="11" t="s">
        <v>60</v>
      </c>
      <c r="C395" s="11"/>
      <c r="D395" s="11" t="s">
        <v>55</v>
      </c>
      <c r="E395" s="12">
        <v>4</v>
      </c>
      <c r="F395" s="132"/>
      <c r="G395" s="12">
        <v>104</v>
      </c>
      <c r="H395" s="12">
        <v>1230</v>
      </c>
      <c r="I395" s="12">
        <v>1500</v>
      </c>
      <c r="J395" s="13">
        <f t="shared" si="61"/>
        <v>0.52083333333333337</v>
      </c>
      <c r="K395" s="13">
        <f t="shared" si="56"/>
        <v>0.625</v>
      </c>
      <c r="L395" s="14">
        <f t="shared" si="62"/>
        <v>0.10416666666666663</v>
      </c>
      <c r="M395" s="14">
        <f t="shared" si="63"/>
        <v>2</v>
      </c>
      <c r="N395" s="14">
        <f t="shared" si="64"/>
        <v>30</v>
      </c>
      <c r="O395" s="15">
        <f t="shared" si="65"/>
        <v>150</v>
      </c>
      <c r="P395" s="12"/>
      <c r="Q395" s="15">
        <f t="shared" si="66"/>
        <v>600</v>
      </c>
    </row>
    <row r="396" spans="1:17" ht="26" customHeight="1">
      <c r="A396" s="19">
        <v>45728</v>
      </c>
      <c r="B396" s="11" t="s">
        <v>60</v>
      </c>
      <c r="C396" s="11"/>
      <c r="D396" s="11" t="s">
        <v>55</v>
      </c>
      <c r="E396" s="12">
        <v>4</v>
      </c>
      <c r="F396" s="132"/>
      <c r="G396" s="12">
        <v>154</v>
      </c>
      <c r="H396" s="12">
        <v>1520</v>
      </c>
      <c r="I396" s="12">
        <v>1755</v>
      </c>
      <c r="J396" s="13">
        <f t="shared" si="61"/>
        <v>0.63888888888888884</v>
      </c>
      <c r="K396" s="13">
        <f t="shared" si="56"/>
        <v>0.74652777777777779</v>
      </c>
      <c r="L396" s="14">
        <f t="shared" si="62"/>
        <v>0.10763888888888895</v>
      </c>
      <c r="M396" s="14">
        <f t="shared" si="63"/>
        <v>2</v>
      </c>
      <c r="N396" s="14">
        <f t="shared" si="64"/>
        <v>35</v>
      </c>
      <c r="O396" s="15">
        <f t="shared" si="65"/>
        <v>155</v>
      </c>
      <c r="P396" s="12"/>
      <c r="Q396" s="15">
        <f t="shared" si="66"/>
        <v>620</v>
      </c>
    </row>
    <row r="397" spans="1:17" ht="26" customHeight="1">
      <c r="A397" s="19">
        <v>45728</v>
      </c>
      <c r="B397" s="11" t="s">
        <v>66</v>
      </c>
      <c r="C397" s="11"/>
      <c r="D397" s="11" t="s">
        <v>55</v>
      </c>
      <c r="E397" s="12">
        <v>5</v>
      </c>
      <c r="F397" s="132"/>
      <c r="G397" s="12">
        <v>54</v>
      </c>
      <c r="H397" s="12">
        <v>948</v>
      </c>
      <c r="I397" s="12">
        <v>1128</v>
      </c>
      <c r="J397" s="13">
        <f t="shared" si="55"/>
        <v>0.40833333333333333</v>
      </c>
      <c r="K397" s="13">
        <f t="shared" si="56"/>
        <v>0.4777777777777778</v>
      </c>
      <c r="L397" s="14">
        <f t="shared" si="57"/>
        <v>6.9444444444444475E-2</v>
      </c>
      <c r="M397" s="14">
        <f t="shared" si="54"/>
        <v>1</v>
      </c>
      <c r="N397" s="14">
        <f t="shared" si="58"/>
        <v>40</v>
      </c>
      <c r="O397" s="15">
        <f t="shared" si="59"/>
        <v>100</v>
      </c>
      <c r="P397" s="12"/>
      <c r="Q397" s="15">
        <f t="shared" si="60"/>
        <v>500</v>
      </c>
    </row>
    <row r="398" spans="1:17" ht="26" customHeight="1">
      <c r="A398" s="19">
        <v>45728</v>
      </c>
      <c r="B398" s="11" t="s">
        <v>66</v>
      </c>
      <c r="C398" s="11"/>
      <c r="D398" s="11" t="s">
        <v>55</v>
      </c>
      <c r="E398" s="12">
        <v>5</v>
      </c>
      <c r="F398" s="132"/>
      <c r="G398" s="12">
        <v>30</v>
      </c>
      <c r="H398" s="12">
        <v>1230</v>
      </c>
      <c r="I398" s="12">
        <v>1325</v>
      </c>
      <c r="J398" s="13">
        <f t="shared" si="55"/>
        <v>0.52083333333333337</v>
      </c>
      <c r="K398" s="13">
        <f t="shared" si="56"/>
        <v>0.55902777777777779</v>
      </c>
      <c r="L398" s="14">
        <f t="shared" si="57"/>
        <v>3.819444444444442E-2</v>
      </c>
      <c r="M398" s="14">
        <f t="shared" si="54"/>
        <v>0</v>
      </c>
      <c r="N398" s="14">
        <f t="shared" si="58"/>
        <v>55</v>
      </c>
      <c r="O398" s="15">
        <f t="shared" si="59"/>
        <v>55</v>
      </c>
      <c r="P398" s="12"/>
      <c r="Q398" s="15">
        <f t="shared" si="60"/>
        <v>275</v>
      </c>
    </row>
    <row r="399" spans="1:17" ht="26" customHeight="1">
      <c r="A399" s="19">
        <v>45728</v>
      </c>
      <c r="B399" s="11" t="s">
        <v>66</v>
      </c>
      <c r="C399" s="11"/>
      <c r="D399" s="11" t="s">
        <v>55</v>
      </c>
      <c r="E399" s="12">
        <v>5</v>
      </c>
      <c r="F399" s="132"/>
      <c r="G399" s="12">
        <v>87</v>
      </c>
      <c r="H399" s="12">
        <v>1325</v>
      </c>
      <c r="I399" s="12">
        <v>1457</v>
      </c>
      <c r="J399" s="13">
        <f t="shared" si="55"/>
        <v>0.55902777777777779</v>
      </c>
      <c r="K399" s="13">
        <f t="shared" si="56"/>
        <v>0.62291666666666667</v>
      </c>
      <c r="L399" s="14">
        <f t="shared" si="57"/>
        <v>6.3888888888888884E-2</v>
      </c>
      <c r="M399" s="14">
        <f t="shared" si="54"/>
        <v>1</v>
      </c>
      <c r="N399" s="14">
        <f t="shared" si="58"/>
        <v>32</v>
      </c>
      <c r="O399" s="15">
        <f t="shared" si="59"/>
        <v>92</v>
      </c>
      <c r="P399" s="12"/>
      <c r="Q399" s="15">
        <f t="shared" si="60"/>
        <v>460</v>
      </c>
    </row>
    <row r="400" spans="1:17" ht="26" customHeight="1">
      <c r="A400" s="19">
        <v>45728</v>
      </c>
      <c r="B400" s="11" t="s">
        <v>66</v>
      </c>
      <c r="C400" s="11"/>
      <c r="D400" s="11" t="s">
        <v>55</v>
      </c>
      <c r="E400" s="12">
        <v>5</v>
      </c>
      <c r="F400" s="132"/>
      <c r="G400" s="12">
        <v>140</v>
      </c>
      <c r="H400" s="12">
        <v>1520</v>
      </c>
      <c r="I400" s="12">
        <v>1749</v>
      </c>
      <c r="J400" s="13">
        <f t="shared" si="55"/>
        <v>0.63888888888888884</v>
      </c>
      <c r="K400" s="13">
        <f t="shared" si="56"/>
        <v>0.74236111111111114</v>
      </c>
      <c r="L400" s="14">
        <f t="shared" si="57"/>
        <v>0.1034722222222223</v>
      </c>
      <c r="M400" s="14">
        <f t="shared" si="54"/>
        <v>2</v>
      </c>
      <c r="N400" s="14">
        <f t="shared" si="58"/>
        <v>29</v>
      </c>
      <c r="O400" s="15">
        <f t="shared" si="59"/>
        <v>149</v>
      </c>
      <c r="P400" s="12"/>
      <c r="Q400" s="15">
        <f t="shared" si="60"/>
        <v>745</v>
      </c>
    </row>
    <row r="401" spans="1:17" ht="26" customHeight="1">
      <c r="A401" s="19">
        <v>45728</v>
      </c>
      <c r="B401" s="11" t="s">
        <v>53</v>
      </c>
      <c r="C401" s="11"/>
      <c r="D401" s="11" t="s">
        <v>55</v>
      </c>
      <c r="E401" s="12">
        <v>7</v>
      </c>
      <c r="F401" s="132"/>
      <c r="G401" s="12">
        <v>197</v>
      </c>
      <c r="H401" s="12">
        <v>1040</v>
      </c>
      <c r="I401" s="12">
        <v>1120</v>
      </c>
      <c r="J401" s="13">
        <f t="shared" ref="J401:J409" si="67">IF(ISERROR(VALUE(IF(LEN(H401)=3,(LEFT(H401,1)&amp;":"&amp;RIGHT(H401,2)),(LEFT(H401,2)&amp;":"&amp;RIGHT(H401,2))))),"",VALUE(IF(LEN(H401)=3,(LEFT(H401,1)&amp;":"&amp;RIGHT(H401,2)),(LEFT(H401,2)&amp;":"&amp;RIGHT(H401,2)))))</f>
        <v>0.44444444444444442</v>
      </c>
      <c r="K401" s="13">
        <f t="shared" ref="K401:K409" si="68">IF(ISERROR(VALUE(IF(LEN(I401)=3,(LEFT(I401,1)&amp;":"&amp;RIGHT(I401,2)),(LEFT(I401,2)&amp;":"&amp;RIGHT(I401,2))))),"",VALUE(IF(LEN(I401)=3,(LEFT(I401,1)&amp;":"&amp;RIGHT(I401,2)),(LEFT(I401,2)&amp;":"&amp;RIGHT(I401,2)))))</f>
        <v>0.47222222222222221</v>
      </c>
      <c r="L401" s="14">
        <f t="shared" ref="L401:L409" si="69">K401-J401</f>
        <v>2.777777777777779E-2</v>
      </c>
      <c r="M401" s="14">
        <f t="shared" ref="M401:M409" si="70">HOUR(L401)</f>
        <v>0</v>
      </c>
      <c r="N401" s="14">
        <f t="shared" ref="N401:N409" si="71">MINUTE(L401)</f>
        <v>40</v>
      </c>
      <c r="O401" s="15">
        <f t="shared" ref="O401:O409" si="72">IF(AND(ISNUMBER(H401),ISNUMBER(I401)),IF(M401*60+N401,M401*60+N401,"　"),0)</f>
        <v>40</v>
      </c>
      <c r="P401" s="12"/>
      <c r="Q401" s="15">
        <f t="shared" ref="Q401:Q409" si="73">(O401-P401)*E401</f>
        <v>280</v>
      </c>
    </row>
    <row r="402" spans="1:17" ht="26" customHeight="1">
      <c r="A402" s="19">
        <v>45728</v>
      </c>
      <c r="B402" s="11" t="s">
        <v>53</v>
      </c>
      <c r="C402" s="11"/>
      <c r="D402" s="11" t="s">
        <v>55</v>
      </c>
      <c r="E402" s="12">
        <v>7</v>
      </c>
      <c r="F402" s="132"/>
      <c r="G402" s="12">
        <v>366</v>
      </c>
      <c r="H402" s="12">
        <v>1125</v>
      </c>
      <c r="I402" s="12">
        <v>1223</v>
      </c>
      <c r="J402" s="13">
        <f t="shared" si="67"/>
        <v>0.47569444444444442</v>
      </c>
      <c r="K402" s="13">
        <f t="shared" si="68"/>
        <v>0.51597222222222228</v>
      </c>
      <c r="L402" s="14">
        <f t="shared" si="69"/>
        <v>4.0277777777777857E-2</v>
      </c>
      <c r="M402" s="14">
        <f t="shared" si="70"/>
        <v>0</v>
      </c>
      <c r="N402" s="14">
        <f t="shared" si="71"/>
        <v>58</v>
      </c>
      <c r="O402" s="15">
        <f t="shared" si="72"/>
        <v>58</v>
      </c>
      <c r="P402" s="12"/>
      <c r="Q402" s="15">
        <f t="shared" si="73"/>
        <v>406</v>
      </c>
    </row>
    <row r="403" spans="1:17" ht="26" customHeight="1">
      <c r="A403" s="19">
        <v>45728</v>
      </c>
      <c r="B403" s="11" t="s">
        <v>53</v>
      </c>
      <c r="C403" s="11"/>
      <c r="D403" s="11" t="s">
        <v>55</v>
      </c>
      <c r="E403" s="12">
        <v>7</v>
      </c>
      <c r="F403" s="132"/>
      <c r="G403" s="12">
        <v>70</v>
      </c>
      <c r="H403" s="12">
        <v>1330</v>
      </c>
      <c r="I403" s="12">
        <v>1340</v>
      </c>
      <c r="J403" s="13">
        <f t="shared" si="67"/>
        <v>0.5625</v>
      </c>
      <c r="K403" s="13">
        <f t="shared" si="68"/>
        <v>0.56944444444444442</v>
      </c>
      <c r="L403" s="14">
        <f t="shared" si="69"/>
        <v>6.9444444444444198E-3</v>
      </c>
      <c r="M403" s="14">
        <f t="shared" si="70"/>
        <v>0</v>
      </c>
      <c r="N403" s="14">
        <f t="shared" si="71"/>
        <v>10</v>
      </c>
      <c r="O403" s="15">
        <f t="shared" si="72"/>
        <v>10</v>
      </c>
      <c r="P403" s="12"/>
      <c r="Q403" s="15">
        <f t="shared" si="73"/>
        <v>70</v>
      </c>
    </row>
    <row r="404" spans="1:17" ht="26" customHeight="1">
      <c r="A404" s="19">
        <v>45728</v>
      </c>
      <c r="B404" s="11" t="s">
        <v>53</v>
      </c>
      <c r="C404" s="11"/>
      <c r="D404" s="11" t="s">
        <v>55</v>
      </c>
      <c r="E404" s="12">
        <v>7</v>
      </c>
      <c r="F404" s="132"/>
      <c r="G404" s="12">
        <v>548</v>
      </c>
      <c r="H404" s="12">
        <v>1350</v>
      </c>
      <c r="I404" s="12">
        <v>1520</v>
      </c>
      <c r="J404" s="13">
        <f t="shared" si="67"/>
        <v>0.57638888888888884</v>
      </c>
      <c r="K404" s="13">
        <f t="shared" si="68"/>
        <v>0.63888888888888884</v>
      </c>
      <c r="L404" s="14">
        <f t="shared" si="69"/>
        <v>6.25E-2</v>
      </c>
      <c r="M404" s="14">
        <f t="shared" si="70"/>
        <v>1</v>
      </c>
      <c r="N404" s="14">
        <f t="shared" si="71"/>
        <v>30</v>
      </c>
      <c r="O404" s="15">
        <f t="shared" si="72"/>
        <v>90</v>
      </c>
      <c r="P404" s="12"/>
      <c r="Q404" s="15">
        <f t="shared" si="73"/>
        <v>630</v>
      </c>
    </row>
    <row r="405" spans="1:17" ht="26" customHeight="1">
      <c r="A405" s="19">
        <v>45728</v>
      </c>
      <c r="B405" s="11" t="s">
        <v>53</v>
      </c>
      <c r="C405" s="11"/>
      <c r="D405" s="11" t="s">
        <v>55</v>
      </c>
      <c r="E405" s="12">
        <v>7</v>
      </c>
      <c r="F405" s="132"/>
      <c r="G405" s="12">
        <v>1176</v>
      </c>
      <c r="H405" s="12">
        <v>1550</v>
      </c>
      <c r="I405" s="12">
        <v>1755</v>
      </c>
      <c r="J405" s="13">
        <f t="shared" si="67"/>
        <v>0.65972222222222221</v>
      </c>
      <c r="K405" s="13">
        <f t="shared" si="68"/>
        <v>0.74652777777777779</v>
      </c>
      <c r="L405" s="14">
        <f t="shared" si="69"/>
        <v>8.680555555555558E-2</v>
      </c>
      <c r="M405" s="14">
        <f t="shared" si="70"/>
        <v>2</v>
      </c>
      <c r="N405" s="14">
        <f t="shared" si="71"/>
        <v>5</v>
      </c>
      <c r="O405" s="15">
        <f t="shared" si="72"/>
        <v>125</v>
      </c>
      <c r="P405" s="12"/>
      <c r="Q405" s="15">
        <f t="shared" si="73"/>
        <v>875</v>
      </c>
    </row>
    <row r="406" spans="1:17" ht="26" customHeight="1">
      <c r="A406" s="19">
        <v>45728</v>
      </c>
      <c r="B406" s="11" t="s">
        <v>63</v>
      </c>
      <c r="C406" s="11"/>
      <c r="D406" s="11" t="s">
        <v>55</v>
      </c>
      <c r="E406" s="12">
        <v>7</v>
      </c>
      <c r="F406" s="132"/>
      <c r="G406" s="12">
        <v>502</v>
      </c>
      <c r="H406" s="12">
        <v>950</v>
      </c>
      <c r="I406" s="12">
        <v>1300</v>
      </c>
      <c r="J406" s="13">
        <f t="shared" si="67"/>
        <v>0.40972222222222221</v>
      </c>
      <c r="K406" s="13">
        <f t="shared" si="68"/>
        <v>0.54166666666666663</v>
      </c>
      <c r="L406" s="14">
        <f t="shared" si="69"/>
        <v>0.13194444444444442</v>
      </c>
      <c r="M406" s="14">
        <f t="shared" si="70"/>
        <v>3</v>
      </c>
      <c r="N406" s="14">
        <f t="shared" si="71"/>
        <v>10</v>
      </c>
      <c r="O406" s="15">
        <f t="shared" si="72"/>
        <v>190</v>
      </c>
      <c r="P406" s="12"/>
      <c r="Q406" s="15">
        <f t="shared" si="73"/>
        <v>1330</v>
      </c>
    </row>
    <row r="407" spans="1:17" ht="26" customHeight="1">
      <c r="A407" s="19">
        <v>45728</v>
      </c>
      <c r="B407" s="11" t="s">
        <v>63</v>
      </c>
      <c r="C407" s="11"/>
      <c r="D407" s="11" t="s">
        <v>55</v>
      </c>
      <c r="E407" s="12">
        <v>7</v>
      </c>
      <c r="F407" s="132"/>
      <c r="G407" s="12">
        <v>100</v>
      </c>
      <c r="H407" s="12">
        <v>1300</v>
      </c>
      <c r="I407" s="12">
        <v>1325</v>
      </c>
      <c r="J407" s="13">
        <f t="shared" si="67"/>
        <v>0.54166666666666663</v>
      </c>
      <c r="K407" s="13">
        <f t="shared" si="68"/>
        <v>0.55902777777777779</v>
      </c>
      <c r="L407" s="14">
        <f t="shared" si="69"/>
        <v>1.736111111111116E-2</v>
      </c>
      <c r="M407" s="14">
        <f t="shared" si="70"/>
        <v>0</v>
      </c>
      <c r="N407" s="14">
        <f t="shared" si="71"/>
        <v>25</v>
      </c>
      <c r="O407" s="15">
        <f t="shared" si="72"/>
        <v>25</v>
      </c>
      <c r="P407" s="12"/>
      <c r="Q407" s="15">
        <f t="shared" si="73"/>
        <v>175</v>
      </c>
    </row>
    <row r="408" spans="1:17" ht="26" customHeight="1">
      <c r="A408" s="19">
        <v>45728</v>
      </c>
      <c r="B408" s="11" t="s">
        <v>63</v>
      </c>
      <c r="C408" s="11"/>
      <c r="D408" s="11" t="s">
        <v>55</v>
      </c>
      <c r="E408" s="12">
        <v>7</v>
      </c>
      <c r="F408" s="132"/>
      <c r="G408" s="12">
        <v>433</v>
      </c>
      <c r="H408" s="12">
        <v>1435</v>
      </c>
      <c r="I408" s="12">
        <v>1628</v>
      </c>
      <c r="J408" s="13">
        <f t="shared" si="67"/>
        <v>0.60763888888888884</v>
      </c>
      <c r="K408" s="13">
        <f t="shared" si="68"/>
        <v>0.68611111111111112</v>
      </c>
      <c r="L408" s="14">
        <f t="shared" si="69"/>
        <v>7.8472222222222276E-2</v>
      </c>
      <c r="M408" s="14">
        <f t="shared" si="70"/>
        <v>1</v>
      </c>
      <c r="N408" s="14">
        <f t="shared" si="71"/>
        <v>53</v>
      </c>
      <c r="O408" s="15">
        <f t="shared" si="72"/>
        <v>113</v>
      </c>
      <c r="P408" s="12"/>
      <c r="Q408" s="15">
        <f t="shared" si="73"/>
        <v>791</v>
      </c>
    </row>
    <row r="409" spans="1:17" ht="26" customHeight="1">
      <c r="A409" s="19">
        <v>45728</v>
      </c>
      <c r="B409" s="11" t="s">
        <v>63</v>
      </c>
      <c r="C409" s="11"/>
      <c r="D409" s="11" t="s">
        <v>55</v>
      </c>
      <c r="E409" s="12">
        <v>7</v>
      </c>
      <c r="F409" s="132"/>
      <c r="G409" s="12">
        <v>94</v>
      </c>
      <c r="H409" s="12">
        <v>1655</v>
      </c>
      <c r="I409" s="12">
        <v>1720</v>
      </c>
      <c r="J409" s="13">
        <f t="shared" si="67"/>
        <v>0.70486111111111116</v>
      </c>
      <c r="K409" s="13">
        <f t="shared" si="68"/>
        <v>0.72222222222222221</v>
      </c>
      <c r="L409" s="14">
        <f t="shared" si="69"/>
        <v>1.7361111111111049E-2</v>
      </c>
      <c r="M409" s="14">
        <f t="shared" si="70"/>
        <v>0</v>
      </c>
      <c r="N409" s="14">
        <f t="shared" si="71"/>
        <v>25</v>
      </c>
      <c r="O409" s="15">
        <f t="shared" si="72"/>
        <v>25</v>
      </c>
      <c r="P409" s="12"/>
      <c r="Q409" s="15">
        <f t="shared" si="73"/>
        <v>175</v>
      </c>
    </row>
    <row r="410" spans="1:17" ht="26" customHeight="1">
      <c r="A410" s="19">
        <v>45728</v>
      </c>
      <c r="B410" s="11" t="s">
        <v>61</v>
      </c>
      <c r="C410" s="11"/>
      <c r="D410" s="11" t="s">
        <v>55</v>
      </c>
      <c r="E410" s="12">
        <v>5</v>
      </c>
      <c r="F410" s="132"/>
      <c r="G410" s="12">
        <v>3000</v>
      </c>
      <c r="H410" s="12">
        <v>950</v>
      </c>
      <c r="I410" s="12">
        <v>1327</v>
      </c>
      <c r="J410" s="13">
        <f t="shared" ref="J410:J441" si="74">IF(ISERROR(VALUE(IF(LEN(H410)=3,(LEFT(H410,1)&amp;":"&amp;RIGHT(H410,2)),(LEFT(H410,2)&amp;":"&amp;RIGHT(H410,2))))),"",VALUE(IF(LEN(H410)=3,(LEFT(H410,1)&amp;":"&amp;RIGHT(H410,2)),(LEFT(H410,2)&amp;":"&amp;RIGHT(H410,2)))))</f>
        <v>0.40972222222222221</v>
      </c>
      <c r="K410" s="13">
        <f t="shared" ref="K410:K441" si="75">IF(ISERROR(VALUE(IF(LEN(I410)=3,(LEFT(I410,1)&amp;":"&amp;RIGHT(I410,2)),(LEFT(I410,2)&amp;":"&amp;RIGHT(I410,2))))),"",VALUE(IF(LEN(I410)=3,(LEFT(I410,1)&amp;":"&amp;RIGHT(I410,2)),(LEFT(I410,2)&amp;":"&amp;RIGHT(I410,2)))))</f>
        <v>0.56041666666666667</v>
      </c>
      <c r="L410" s="14">
        <f t="shared" ref="L410:L441" si="76">K410-J410</f>
        <v>0.15069444444444446</v>
      </c>
      <c r="M410" s="14">
        <f t="shared" ref="M410:M440" si="77">HOUR(L410)</f>
        <v>3</v>
      </c>
      <c r="N410" s="14">
        <f t="shared" ref="N410:N441" si="78">MINUTE(L410)</f>
        <v>37</v>
      </c>
      <c r="O410" s="15">
        <f t="shared" ref="O410:O441" si="79">IF(AND(ISNUMBER(H410),ISNUMBER(I410)),IF(M410*60+N410,M410*60+N410,"　"),0)</f>
        <v>217</v>
      </c>
      <c r="P410" s="12"/>
      <c r="Q410" s="15">
        <f t="shared" si="60"/>
        <v>1085</v>
      </c>
    </row>
    <row r="411" spans="1:17" ht="26" customHeight="1">
      <c r="A411" s="19">
        <v>45728</v>
      </c>
      <c r="B411" s="11" t="s">
        <v>61</v>
      </c>
      <c r="C411" s="11"/>
      <c r="D411" s="11" t="s">
        <v>55</v>
      </c>
      <c r="E411" s="12">
        <v>5</v>
      </c>
      <c r="F411" s="132"/>
      <c r="G411" s="12">
        <v>1410</v>
      </c>
      <c r="H411" s="12">
        <v>1430</v>
      </c>
      <c r="I411" s="12">
        <v>1627</v>
      </c>
      <c r="J411" s="13">
        <f t="shared" si="74"/>
        <v>0.60416666666666663</v>
      </c>
      <c r="K411" s="13">
        <f t="shared" si="75"/>
        <v>0.68541666666666667</v>
      </c>
      <c r="L411" s="14">
        <f t="shared" si="76"/>
        <v>8.1250000000000044E-2</v>
      </c>
      <c r="M411" s="14">
        <f t="shared" si="77"/>
        <v>1</v>
      </c>
      <c r="N411" s="14">
        <f t="shared" si="78"/>
        <v>57</v>
      </c>
      <c r="O411" s="15">
        <f t="shared" si="79"/>
        <v>117</v>
      </c>
      <c r="P411" s="12"/>
      <c r="Q411" s="15">
        <f t="shared" si="60"/>
        <v>585</v>
      </c>
    </row>
    <row r="412" spans="1:17" ht="26" customHeight="1">
      <c r="A412" s="19">
        <v>45728</v>
      </c>
      <c r="B412" s="11" t="s">
        <v>61</v>
      </c>
      <c r="C412" s="11"/>
      <c r="D412" s="11" t="s">
        <v>55</v>
      </c>
      <c r="E412" s="12">
        <v>5</v>
      </c>
      <c r="F412" s="132"/>
      <c r="G412" s="12">
        <v>691</v>
      </c>
      <c r="H412" s="12">
        <v>1650</v>
      </c>
      <c r="I412" s="12">
        <v>1750</v>
      </c>
      <c r="J412" s="13">
        <f t="shared" si="74"/>
        <v>0.70138888888888884</v>
      </c>
      <c r="K412" s="13">
        <f t="shared" si="75"/>
        <v>0.74305555555555558</v>
      </c>
      <c r="L412" s="14">
        <f t="shared" si="76"/>
        <v>4.1666666666666741E-2</v>
      </c>
      <c r="M412" s="14">
        <f t="shared" si="77"/>
        <v>1</v>
      </c>
      <c r="N412" s="14">
        <f t="shared" si="78"/>
        <v>0</v>
      </c>
      <c r="O412" s="15">
        <f t="shared" si="79"/>
        <v>60</v>
      </c>
      <c r="P412" s="12"/>
      <c r="Q412" s="15">
        <f t="shared" si="60"/>
        <v>300</v>
      </c>
    </row>
    <row r="413" spans="1:17" ht="26" customHeight="1">
      <c r="A413" s="19">
        <v>45728</v>
      </c>
      <c r="B413" s="11" t="s">
        <v>62</v>
      </c>
      <c r="C413" s="11"/>
      <c r="D413" s="11" t="s">
        <v>55</v>
      </c>
      <c r="E413" s="12">
        <v>5</v>
      </c>
      <c r="F413" s="132"/>
      <c r="G413" s="12">
        <v>184</v>
      </c>
      <c r="H413" s="12">
        <v>950</v>
      </c>
      <c r="I413" s="12">
        <v>1125</v>
      </c>
      <c r="J413" s="13">
        <f t="shared" ref="J413:K415" si="80">IF(ISERROR(VALUE(IF(LEN(H413)=3,(LEFT(H413,1)&amp;":"&amp;RIGHT(H413,2)),(LEFT(H413,2)&amp;":"&amp;RIGHT(H413,2))))),"",VALUE(IF(LEN(H413)=3,(LEFT(H413,1)&amp;":"&amp;RIGHT(H413,2)),(LEFT(H413,2)&amp;":"&amp;RIGHT(H413,2)))))</f>
        <v>0.40972222222222221</v>
      </c>
      <c r="K413" s="13">
        <f t="shared" si="80"/>
        <v>0.47569444444444442</v>
      </c>
      <c r="L413" s="14">
        <f>K413-J413</f>
        <v>6.597222222222221E-2</v>
      </c>
      <c r="M413" s="14">
        <f>HOUR(L413)</f>
        <v>1</v>
      </c>
      <c r="N413" s="14">
        <f>MINUTE(L413)</f>
        <v>35</v>
      </c>
      <c r="O413" s="15">
        <f>IF(AND(ISNUMBER(H413),ISNUMBER(I413)),IF(M413*60+N413,M413*60+N413,"　"),0)</f>
        <v>95</v>
      </c>
      <c r="P413" s="12"/>
      <c r="Q413" s="15">
        <f>(O413-P413)*E413</f>
        <v>475</v>
      </c>
    </row>
    <row r="414" spans="1:17" ht="26" customHeight="1">
      <c r="A414" s="19">
        <v>45728</v>
      </c>
      <c r="B414" s="11" t="s">
        <v>62</v>
      </c>
      <c r="C414" s="11"/>
      <c r="D414" s="11" t="s">
        <v>55</v>
      </c>
      <c r="E414" s="12">
        <v>5</v>
      </c>
      <c r="F414" s="132"/>
      <c r="G414" s="12">
        <v>313</v>
      </c>
      <c r="H414" s="12">
        <v>1233</v>
      </c>
      <c r="I414" s="12">
        <v>1455</v>
      </c>
      <c r="J414" s="13">
        <f t="shared" si="80"/>
        <v>0.5229166666666667</v>
      </c>
      <c r="K414" s="13">
        <f t="shared" si="80"/>
        <v>0.62152777777777779</v>
      </c>
      <c r="L414" s="14">
        <f>K414-J414</f>
        <v>9.8611111111111094E-2</v>
      </c>
      <c r="M414" s="14">
        <f>HOUR(L414)</f>
        <v>2</v>
      </c>
      <c r="N414" s="14">
        <f>MINUTE(L414)</f>
        <v>22</v>
      </c>
      <c r="O414" s="15">
        <f>IF(AND(ISNUMBER(H414),ISNUMBER(I414)),IF(M414*60+N414,M414*60+N414,"　"),0)</f>
        <v>142</v>
      </c>
      <c r="P414" s="12"/>
      <c r="Q414" s="15">
        <f>(O414-P414)*E414</f>
        <v>710</v>
      </c>
    </row>
    <row r="415" spans="1:17" ht="26" customHeight="1">
      <c r="A415" s="19">
        <v>45728</v>
      </c>
      <c r="B415" s="11" t="s">
        <v>62</v>
      </c>
      <c r="C415" s="11"/>
      <c r="D415" s="11" t="s">
        <v>55</v>
      </c>
      <c r="E415" s="12">
        <v>5</v>
      </c>
      <c r="F415" s="132"/>
      <c r="G415" s="12">
        <v>226</v>
      </c>
      <c r="H415" s="12">
        <v>1523</v>
      </c>
      <c r="I415" s="12">
        <v>1750</v>
      </c>
      <c r="J415" s="13">
        <f t="shared" si="80"/>
        <v>0.64097222222222228</v>
      </c>
      <c r="K415" s="13">
        <f t="shared" si="80"/>
        <v>0.74305555555555558</v>
      </c>
      <c r="L415" s="14">
        <f>K415-J415</f>
        <v>0.1020833333333333</v>
      </c>
      <c r="M415" s="14">
        <f>HOUR(L415)</f>
        <v>2</v>
      </c>
      <c r="N415" s="14">
        <f>MINUTE(L415)</f>
        <v>27</v>
      </c>
      <c r="O415" s="15">
        <f>IF(AND(ISNUMBER(H415),ISNUMBER(I415)),IF(M415*60+N415,M415*60+N415,"　"),0)</f>
        <v>147</v>
      </c>
      <c r="P415" s="12"/>
      <c r="Q415" s="15">
        <f>(O415-P415)*E415</f>
        <v>735</v>
      </c>
    </row>
    <row r="416" spans="1:17" ht="26" customHeight="1">
      <c r="A416" s="19">
        <v>45728</v>
      </c>
      <c r="B416" s="11" t="s">
        <v>53</v>
      </c>
      <c r="C416" s="11"/>
      <c r="D416" s="11" t="s">
        <v>54</v>
      </c>
      <c r="E416" s="12">
        <v>7</v>
      </c>
      <c r="F416" s="132"/>
      <c r="G416" s="12">
        <v>1157</v>
      </c>
      <c r="H416" s="12">
        <v>2210</v>
      </c>
      <c r="I416" s="12">
        <v>2520</v>
      </c>
      <c r="J416" s="13">
        <f t="shared" si="74"/>
        <v>0.92361111111111116</v>
      </c>
      <c r="K416" s="13">
        <f t="shared" si="75"/>
        <v>1.0555555555555556</v>
      </c>
      <c r="L416" s="14">
        <f t="shared" si="76"/>
        <v>0.13194444444444442</v>
      </c>
      <c r="M416" s="14">
        <f t="shared" si="77"/>
        <v>3</v>
      </c>
      <c r="N416" s="14">
        <f t="shared" si="78"/>
        <v>10</v>
      </c>
      <c r="O416" s="15">
        <f t="shared" si="79"/>
        <v>190</v>
      </c>
      <c r="P416" s="12"/>
      <c r="Q416" s="15">
        <f t="shared" ref="Q416:Q466" si="81">(O416-P416)*E416</f>
        <v>1330</v>
      </c>
    </row>
    <row r="417" spans="1:17" ht="26" customHeight="1">
      <c r="A417" s="19">
        <v>45728</v>
      </c>
      <c r="B417" s="11" t="s">
        <v>53</v>
      </c>
      <c r="C417" s="11"/>
      <c r="D417" s="11" t="s">
        <v>54</v>
      </c>
      <c r="E417" s="12">
        <v>7</v>
      </c>
      <c r="F417" s="132"/>
      <c r="G417" s="12">
        <v>1552</v>
      </c>
      <c r="H417" s="12">
        <v>2520</v>
      </c>
      <c r="I417" s="12">
        <v>2935</v>
      </c>
      <c r="J417" s="13">
        <f t="shared" si="74"/>
        <v>1.0555555555555556</v>
      </c>
      <c r="K417" s="13">
        <f t="shared" si="75"/>
        <v>1.2326388888888888</v>
      </c>
      <c r="L417" s="14">
        <f t="shared" si="76"/>
        <v>0.17708333333333326</v>
      </c>
      <c r="M417" s="14">
        <f t="shared" si="77"/>
        <v>4</v>
      </c>
      <c r="N417" s="14">
        <f t="shared" si="78"/>
        <v>15</v>
      </c>
      <c r="O417" s="15">
        <f t="shared" si="79"/>
        <v>255</v>
      </c>
      <c r="P417" s="12"/>
      <c r="Q417" s="15">
        <f t="shared" si="81"/>
        <v>1785</v>
      </c>
    </row>
    <row r="418" spans="1:17" ht="26" customHeight="1">
      <c r="A418" s="19">
        <v>45728</v>
      </c>
      <c r="B418" s="11" t="s">
        <v>66</v>
      </c>
      <c r="C418" s="11"/>
      <c r="D418" s="11" t="s">
        <v>54</v>
      </c>
      <c r="E418" s="12">
        <v>6</v>
      </c>
      <c r="F418" s="132"/>
      <c r="G418" s="12">
        <v>140</v>
      </c>
      <c r="H418" s="12">
        <v>2150</v>
      </c>
      <c r="I418" s="12">
        <v>2345</v>
      </c>
      <c r="J418" s="13">
        <f t="shared" si="74"/>
        <v>0.90972222222222221</v>
      </c>
      <c r="K418" s="13">
        <f t="shared" si="75"/>
        <v>0.98958333333333337</v>
      </c>
      <c r="L418" s="14">
        <f t="shared" si="76"/>
        <v>7.986111111111116E-2</v>
      </c>
      <c r="M418" s="14">
        <f t="shared" si="77"/>
        <v>1</v>
      </c>
      <c r="N418" s="14">
        <f t="shared" si="78"/>
        <v>55</v>
      </c>
      <c r="O418" s="15">
        <f t="shared" si="79"/>
        <v>115</v>
      </c>
      <c r="P418" s="12"/>
      <c r="Q418" s="15">
        <f t="shared" si="81"/>
        <v>690</v>
      </c>
    </row>
    <row r="419" spans="1:17" ht="26" customHeight="1">
      <c r="A419" s="19">
        <v>45728</v>
      </c>
      <c r="B419" s="11" t="s">
        <v>66</v>
      </c>
      <c r="C419" s="11"/>
      <c r="D419" s="11" t="s">
        <v>54</v>
      </c>
      <c r="E419" s="12">
        <v>6</v>
      </c>
      <c r="F419" s="132"/>
      <c r="G419" s="12">
        <v>44</v>
      </c>
      <c r="H419" s="12">
        <v>2425</v>
      </c>
      <c r="I419" s="12">
        <v>2600</v>
      </c>
      <c r="J419" s="13">
        <f t="shared" si="74"/>
        <v>1.0173611111111112</v>
      </c>
      <c r="K419" s="13">
        <f t="shared" si="75"/>
        <v>1.0833333333333333</v>
      </c>
      <c r="L419" s="14">
        <f t="shared" si="76"/>
        <v>6.5972222222222099E-2</v>
      </c>
      <c r="M419" s="14">
        <f t="shared" si="77"/>
        <v>1</v>
      </c>
      <c r="N419" s="14">
        <f t="shared" si="78"/>
        <v>35</v>
      </c>
      <c r="O419" s="15">
        <f t="shared" si="79"/>
        <v>95</v>
      </c>
      <c r="P419" s="12"/>
      <c r="Q419" s="15">
        <f t="shared" si="81"/>
        <v>570</v>
      </c>
    </row>
    <row r="420" spans="1:17" ht="26" customHeight="1">
      <c r="A420" s="19">
        <v>45728</v>
      </c>
      <c r="B420" s="11" t="s">
        <v>66</v>
      </c>
      <c r="C420" s="11"/>
      <c r="D420" s="11" t="s">
        <v>54</v>
      </c>
      <c r="E420" s="12">
        <v>6</v>
      </c>
      <c r="F420" s="132"/>
      <c r="G420" s="12">
        <v>130</v>
      </c>
      <c r="H420" s="12">
        <v>2730</v>
      </c>
      <c r="I420" s="12">
        <v>2945</v>
      </c>
      <c r="J420" s="13">
        <f t="shared" si="74"/>
        <v>1.1458333333333333</v>
      </c>
      <c r="K420" s="13">
        <f t="shared" si="75"/>
        <v>1.2395833333333333</v>
      </c>
      <c r="L420" s="14">
        <f t="shared" si="76"/>
        <v>9.375E-2</v>
      </c>
      <c r="M420" s="14">
        <f t="shared" si="77"/>
        <v>2</v>
      </c>
      <c r="N420" s="14">
        <f t="shared" si="78"/>
        <v>15</v>
      </c>
      <c r="O420" s="15">
        <f t="shared" si="79"/>
        <v>135</v>
      </c>
      <c r="P420" s="12"/>
      <c r="Q420" s="15">
        <f t="shared" si="81"/>
        <v>810</v>
      </c>
    </row>
    <row r="421" spans="1:17" ht="26" customHeight="1">
      <c r="A421" s="19">
        <v>45729</v>
      </c>
      <c r="B421" s="11" t="s">
        <v>57</v>
      </c>
      <c r="C421" s="11" t="s">
        <v>58</v>
      </c>
      <c r="D421" s="11" t="s">
        <v>55</v>
      </c>
      <c r="E421" s="12">
        <v>3</v>
      </c>
      <c r="F421" s="132"/>
      <c r="G421" s="12">
        <v>38</v>
      </c>
      <c r="H421" s="12">
        <v>950</v>
      </c>
      <c r="I421" s="12">
        <v>1220</v>
      </c>
      <c r="J421" s="13">
        <f t="shared" si="74"/>
        <v>0.40972222222222221</v>
      </c>
      <c r="K421" s="13">
        <f t="shared" si="75"/>
        <v>0.51388888888888884</v>
      </c>
      <c r="L421" s="14">
        <f t="shared" si="76"/>
        <v>0.10416666666666663</v>
      </c>
      <c r="M421" s="14">
        <f t="shared" si="77"/>
        <v>2</v>
      </c>
      <c r="N421" s="14">
        <f t="shared" si="78"/>
        <v>30</v>
      </c>
      <c r="O421" s="15">
        <f t="shared" si="79"/>
        <v>150</v>
      </c>
      <c r="P421" s="12"/>
      <c r="Q421" s="15">
        <f t="shared" si="81"/>
        <v>450</v>
      </c>
    </row>
    <row r="422" spans="1:17" ht="26" customHeight="1">
      <c r="A422" s="19">
        <v>45729</v>
      </c>
      <c r="B422" s="11" t="s">
        <v>57</v>
      </c>
      <c r="C422" s="11" t="s">
        <v>58</v>
      </c>
      <c r="D422" s="11" t="s">
        <v>55</v>
      </c>
      <c r="E422" s="12">
        <v>3</v>
      </c>
      <c r="F422" s="132"/>
      <c r="G422" s="12">
        <v>36</v>
      </c>
      <c r="H422" s="12">
        <v>1330</v>
      </c>
      <c r="I422" s="12">
        <v>1420</v>
      </c>
      <c r="J422" s="13">
        <f t="shared" si="74"/>
        <v>0.5625</v>
      </c>
      <c r="K422" s="13">
        <f t="shared" si="75"/>
        <v>0.59722222222222221</v>
      </c>
      <c r="L422" s="14">
        <f t="shared" si="76"/>
        <v>3.472222222222221E-2</v>
      </c>
      <c r="M422" s="14">
        <f t="shared" si="77"/>
        <v>0</v>
      </c>
      <c r="N422" s="14">
        <f t="shared" si="78"/>
        <v>50</v>
      </c>
      <c r="O422" s="15">
        <f t="shared" si="79"/>
        <v>50</v>
      </c>
      <c r="P422" s="12"/>
      <c r="Q422" s="15">
        <f t="shared" si="81"/>
        <v>150</v>
      </c>
    </row>
    <row r="423" spans="1:17" ht="26" customHeight="1">
      <c r="A423" s="19">
        <v>45729</v>
      </c>
      <c r="B423" s="11" t="s">
        <v>57</v>
      </c>
      <c r="C423" s="11" t="s">
        <v>58</v>
      </c>
      <c r="D423" s="11" t="s">
        <v>55</v>
      </c>
      <c r="E423" s="12">
        <v>3</v>
      </c>
      <c r="F423" s="132"/>
      <c r="G423" s="12">
        <v>36</v>
      </c>
      <c r="H423" s="12">
        <v>1420</v>
      </c>
      <c r="I423" s="12">
        <v>1520</v>
      </c>
      <c r="J423" s="13">
        <f t="shared" si="74"/>
        <v>0.59722222222222221</v>
      </c>
      <c r="K423" s="13">
        <f t="shared" si="75"/>
        <v>0.63888888888888884</v>
      </c>
      <c r="L423" s="14">
        <f t="shared" si="76"/>
        <v>4.166666666666663E-2</v>
      </c>
      <c r="M423" s="14">
        <f t="shared" si="77"/>
        <v>1</v>
      </c>
      <c r="N423" s="14">
        <f t="shared" si="78"/>
        <v>0</v>
      </c>
      <c r="O423" s="15">
        <f t="shared" si="79"/>
        <v>60</v>
      </c>
      <c r="P423" s="12"/>
      <c r="Q423" s="15">
        <f t="shared" si="81"/>
        <v>180</v>
      </c>
    </row>
    <row r="424" spans="1:17" ht="26" customHeight="1">
      <c r="A424" s="19">
        <v>45729</v>
      </c>
      <c r="B424" s="11" t="s">
        <v>57</v>
      </c>
      <c r="C424" s="11" t="s">
        <v>58</v>
      </c>
      <c r="D424" s="11" t="s">
        <v>55</v>
      </c>
      <c r="E424" s="12">
        <v>3</v>
      </c>
      <c r="F424" s="132"/>
      <c r="G424" s="12">
        <v>60</v>
      </c>
      <c r="H424" s="12">
        <v>1550</v>
      </c>
      <c r="I424" s="12">
        <v>1745</v>
      </c>
      <c r="J424" s="13">
        <f t="shared" si="74"/>
        <v>0.65972222222222221</v>
      </c>
      <c r="K424" s="13">
        <f t="shared" si="75"/>
        <v>0.73958333333333337</v>
      </c>
      <c r="L424" s="14">
        <f t="shared" si="76"/>
        <v>7.986111111111116E-2</v>
      </c>
      <c r="M424" s="14">
        <f t="shared" si="77"/>
        <v>1</v>
      </c>
      <c r="N424" s="14">
        <f t="shared" si="78"/>
        <v>55</v>
      </c>
      <c r="O424" s="15">
        <f t="shared" si="79"/>
        <v>115</v>
      </c>
      <c r="P424" s="12"/>
      <c r="Q424" s="15">
        <f t="shared" si="81"/>
        <v>345</v>
      </c>
    </row>
    <row r="425" spans="1:17" ht="26" customHeight="1">
      <c r="A425" s="19">
        <v>45729</v>
      </c>
      <c r="B425" s="11" t="s">
        <v>57</v>
      </c>
      <c r="C425" s="11" t="s">
        <v>58</v>
      </c>
      <c r="D425" s="11" t="s">
        <v>55</v>
      </c>
      <c r="E425" s="12">
        <v>3</v>
      </c>
      <c r="F425" s="132"/>
      <c r="G425" s="12">
        <v>28</v>
      </c>
      <c r="H425" s="12">
        <v>1000</v>
      </c>
      <c r="I425" s="12">
        <v>1228</v>
      </c>
      <c r="J425" s="13">
        <f t="shared" si="74"/>
        <v>0.41666666666666669</v>
      </c>
      <c r="K425" s="13">
        <f t="shared" si="75"/>
        <v>0.51944444444444449</v>
      </c>
      <c r="L425" s="14">
        <f t="shared" si="76"/>
        <v>0.1027777777777778</v>
      </c>
      <c r="M425" s="14">
        <f t="shared" si="77"/>
        <v>2</v>
      </c>
      <c r="N425" s="14">
        <f t="shared" si="78"/>
        <v>28</v>
      </c>
      <c r="O425" s="15">
        <f t="shared" si="79"/>
        <v>148</v>
      </c>
      <c r="P425" s="12"/>
      <c r="Q425" s="15">
        <f t="shared" si="81"/>
        <v>444</v>
      </c>
    </row>
    <row r="426" spans="1:17" ht="26" customHeight="1">
      <c r="A426" s="19">
        <v>45729</v>
      </c>
      <c r="B426" s="11" t="s">
        <v>57</v>
      </c>
      <c r="C426" s="11" t="s">
        <v>58</v>
      </c>
      <c r="D426" s="11" t="s">
        <v>55</v>
      </c>
      <c r="E426" s="12">
        <v>3</v>
      </c>
      <c r="F426" s="132"/>
      <c r="G426" s="12">
        <v>24</v>
      </c>
      <c r="H426" s="12">
        <v>1334</v>
      </c>
      <c r="I426" s="12">
        <v>1417</v>
      </c>
      <c r="J426" s="13">
        <f t="shared" si="74"/>
        <v>0.56527777777777777</v>
      </c>
      <c r="K426" s="13">
        <f t="shared" si="75"/>
        <v>0.59513888888888888</v>
      </c>
      <c r="L426" s="14">
        <f t="shared" si="76"/>
        <v>2.9861111111111116E-2</v>
      </c>
      <c r="M426" s="14">
        <f t="shared" si="77"/>
        <v>0</v>
      </c>
      <c r="N426" s="14">
        <f t="shared" si="78"/>
        <v>43</v>
      </c>
      <c r="O426" s="15">
        <f t="shared" si="79"/>
        <v>43</v>
      </c>
      <c r="P426" s="12"/>
      <c r="Q426" s="15">
        <f t="shared" si="81"/>
        <v>129</v>
      </c>
    </row>
    <row r="427" spans="1:17" ht="26" customHeight="1">
      <c r="A427" s="19">
        <v>45729</v>
      </c>
      <c r="B427" s="11" t="s">
        <v>57</v>
      </c>
      <c r="C427" s="11" t="s">
        <v>58</v>
      </c>
      <c r="D427" s="11" t="s">
        <v>55</v>
      </c>
      <c r="E427" s="12">
        <v>3</v>
      </c>
      <c r="F427" s="132"/>
      <c r="G427" s="12">
        <v>36</v>
      </c>
      <c r="H427" s="12">
        <v>1422</v>
      </c>
      <c r="I427" s="12">
        <v>1522</v>
      </c>
      <c r="J427" s="13">
        <f t="shared" si="74"/>
        <v>0.59861111111111109</v>
      </c>
      <c r="K427" s="13">
        <f t="shared" si="75"/>
        <v>0.64027777777777772</v>
      </c>
      <c r="L427" s="14">
        <f t="shared" si="76"/>
        <v>4.166666666666663E-2</v>
      </c>
      <c r="M427" s="14">
        <f t="shared" si="77"/>
        <v>1</v>
      </c>
      <c r="N427" s="14">
        <f t="shared" si="78"/>
        <v>0</v>
      </c>
      <c r="O427" s="15">
        <f t="shared" si="79"/>
        <v>60</v>
      </c>
      <c r="P427" s="12"/>
      <c r="Q427" s="15">
        <f t="shared" si="81"/>
        <v>180</v>
      </c>
    </row>
    <row r="428" spans="1:17" ht="26" customHeight="1">
      <c r="A428" s="19">
        <v>45729</v>
      </c>
      <c r="B428" s="11" t="s">
        <v>57</v>
      </c>
      <c r="C428" s="11" t="s">
        <v>58</v>
      </c>
      <c r="D428" s="11" t="s">
        <v>55</v>
      </c>
      <c r="E428" s="12">
        <v>3</v>
      </c>
      <c r="F428" s="132"/>
      <c r="G428" s="12">
        <v>72</v>
      </c>
      <c r="H428" s="12">
        <v>1553</v>
      </c>
      <c r="I428" s="12">
        <v>1726</v>
      </c>
      <c r="J428" s="13">
        <f t="shared" si="74"/>
        <v>0.66180555555555554</v>
      </c>
      <c r="K428" s="13">
        <f t="shared" si="75"/>
        <v>0.72638888888888886</v>
      </c>
      <c r="L428" s="14">
        <f t="shared" si="76"/>
        <v>6.4583333333333326E-2</v>
      </c>
      <c r="M428" s="14">
        <f t="shared" si="77"/>
        <v>1</v>
      </c>
      <c r="N428" s="14">
        <f t="shared" si="78"/>
        <v>33</v>
      </c>
      <c r="O428" s="15">
        <f t="shared" si="79"/>
        <v>93</v>
      </c>
      <c r="P428" s="12"/>
      <c r="Q428" s="15">
        <f t="shared" si="81"/>
        <v>279</v>
      </c>
    </row>
    <row r="429" spans="1:17" ht="26" customHeight="1">
      <c r="A429" s="19">
        <v>45729</v>
      </c>
      <c r="B429" s="11" t="s">
        <v>57</v>
      </c>
      <c r="C429" s="11" t="s">
        <v>59</v>
      </c>
      <c r="D429" s="11" t="s">
        <v>55</v>
      </c>
      <c r="E429" s="12">
        <v>3</v>
      </c>
      <c r="F429" s="132"/>
      <c r="G429" s="12">
        <v>144</v>
      </c>
      <c r="H429" s="12">
        <v>1000</v>
      </c>
      <c r="I429" s="12">
        <v>1228</v>
      </c>
      <c r="J429" s="13">
        <f t="shared" si="74"/>
        <v>0.41666666666666669</v>
      </c>
      <c r="K429" s="13">
        <f t="shared" si="75"/>
        <v>0.51944444444444449</v>
      </c>
      <c r="L429" s="14">
        <f t="shared" si="76"/>
        <v>0.1027777777777778</v>
      </c>
      <c r="M429" s="14">
        <f t="shared" si="77"/>
        <v>2</v>
      </c>
      <c r="N429" s="14">
        <f t="shared" si="78"/>
        <v>28</v>
      </c>
      <c r="O429" s="15">
        <f t="shared" si="79"/>
        <v>148</v>
      </c>
      <c r="P429" s="12"/>
      <c r="Q429" s="15">
        <f t="shared" si="81"/>
        <v>444</v>
      </c>
    </row>
    <row r="430" spans="1:17" ht="26" customHeight="1">
      <c r="A430" s="19">
        <v>45729</v>
      </c>
      <c r="B430" s="11" t="s">
        <v>57</v>
      </c>
      <c r="C430" s="11" t="s">
        <v>59</v>
      </c>
      <c r="D430" s="11" t="s">
        <v>55</v>
      </c>
      <c r="E430" s="12">
        <v>3</v>
      </c>
      <c r="F430" s="132"/>
      <c r="G430" s="12">
        <v>24</v>
      </c>
      <c r="H430" s="12">
        <v>1332</v>
      </c>
      <c r="I430" s="12">
        <v>1350</v>
      </c>
      <c r="J430" s="13">
        <f t="shared" si="74"/>
        <v>0.56388888888888888</v>
      </c>
      <c r="K430" s="13">
        <f t="shared" si="75"/>
        <v>0.57638888888888884</v>
      </c>
      <c r="L430" s="14">
        <f t="shared" si="76"/>
        <v>1.2499999999999956E-2</v>
      </c>
      <c r="M430" s="14">
        <f t="shared" si="77"/>
        <v>0</v>
      </c>
      <c r="N430" s="14">
        <f t="shared" si="78"/>
        <v>18</v>
      </c>
      <c r="O430" s="15">
        <f t="shared" si="79"/>
        <v>18</v>
      </c>
      <c r="P430" s="12"/>
      <c r="Q430" s="15">
        <f t="shared" si="81"/>
        <v>54</v>
      </c>
    </row>
    <row r="431" spans="1:17" ht="26" customHeight="1">
      <c r="A431" s="19">
        <v>45729</v>
      </c>
      <c r="B431" s="11" t="s">
        <v>57</v>
      </c>
      <c r="C431" s="11" t="s">
        <v>59</v>
      </c>
      <c r="D431" s="11" t="s">
        <v>55</v>
      </c>
      <c r="E431" s="12">
        <v>3</v>
      </c>
      <c r="F431" s="132"/>
      <c r="G431" s="12">
        <v>12</v>
      </c>
      <c r="H431" s="12">
        <v>1401</v>
      </c>
      <c r="I431" s="12">
        <v>1415</v>
      </c>
      <c r="J431" s="13">
        <f t="shared" si="74"/>
        <v>0.58402777777777781</v>
      </c>
      <c r="K431" s="13">
        <f t="shared" si="75"/>
        <v>0.59375</v>
      </c>
      <c r="L431" s="14">
        <f t="shared" si="76"/>
        <v>9.7222222222221877E-3</v>
      </c>
      <c r="M431" s="14">
        <f t="shared" si="77"/>
        <v>0</v>
      </c>
      <c r="N431" s="14">
        <f t="shared" si="78"/>
        <v>14</v>
      </c>
      <c r="O431" s="15">
        <f t="shared" si="79"/>
        <v>14</v>
      </c>
      <c r="P431" s="12"/>
      <c r="Q431" s="15">
        <f t="shared" si="81"/>
        <v>42</v>
      </c>
    </row>
    <row r="432" spans="1:17" ht="26" customHeight="1">
      <c r="A432" s="19">
        <v>45729</v>
      </c>
      <c r="B432" s="11" t="s">
        <v>57</v>
      </c>
      <c r="C432" s="11" t="s">
        <v>59</v>
      </c>
      <c r="D432" s="11" t="s">
        <v>55</v>
      </c>
      <c r="E432" s="12">
        <v>3</v>
      </c>
      <c r="F432" s="132"/>
      <c r="G432" s="12">
        <v>48</v>
      </c>
      <c r="H432" s="12">
        <v>1415</v>
      </c>
      <c r="I432" s="12">
        <v>1427</v>
      </c>
      <c r="J432" s="13">
        <f t="shared" si="74"/>
        <v>0.59375</v>
      </c>
      <c r="K432" s="13">
        <f t="shared" si="75"/>
        <v>0.6020833333333333</v>
      </c>
      <c r="L432" s="14">
        <f t="shared" si="76"/>
        <v>8.3333333333333037E-3</v>
      </c>
      <c r="M432" s="14">
        <f t="shared" si="77"/>
        <v>0</v>
      </c>
      <c r="N432" s="14">
        <f t="shared" si="78"/>
        <v>12</v>
      </c>
      <c r="O432" s="15">
        <f t="shared" si="79"/>
        <v>12</v>
      </c>
      <c r="P432" s="12"/>
      <c r="Q432" s="15">
        <f t="shared" si="81"/>
        <v>36</v>
      </c>
    </row>
    <row r="433" spans="1:17" ht="26" customHeight="1">
      <c r="A433" s="19">
        <v>45729</v>
      </c>
      <c r="B433" s="11" t="s">
        <v>57</v>
      </c>
      <c r="C433" s="11" t="s">
        <v>59</v>
      </c>
      <c r="D433" s="11" t="s">
        <v>55</v>
      </c>
      <c r="E433" s="12">
        <v>3</v>
      </c>
      <c r="F433" s="132"/>
      <c r="G433" s="12">
        <v>60</v>
      </c>
      <c r="H433" s="12">
        <v>1549</v>
      </c>
      <c r="I433" s="12">
        <v>1748</v>
      </c>
      <c r="J433" s="13">
        <f t="shared" si="74"/>
        <v>0.65902777777777777</v>
      </c>
      <c r="K433" s="13">
        <f t="shared" si="75"/>
        <v>0.7416666666666667</v>
      </c>
      <c r="L433" s="14">
        <f t="shared" si="76"/>
        <v>8.2638888888888928E-2</v>
      </c>
      <c r="M433" s="14">
        <f t="shared" si="77"/>
        <v>1</v>
      </c>
      <c r="N433" s="14">
        <f t="shared" si="78"/>
        <v>59</v>
      </c>
      <c r="O433" s="15">
        <f t="shared" si="79"/>
        <v>119</v>
      </c>
      <c r="P433" s="12"/>
      <c r="Q433" s="15">
        <f t="shared" si="81"/>
        <v>357</v>
      </c>
    </row>
    <row r="434" spans="1:17" ht="26" customHeight="1">
      <c r="A434" s="19">
        <v>45729</v>
      </c>
      <c r="B434" s="11" t="s">
        <v>57</v>
      </c>
      <c r="C434" s="11" t="s">
        <v>59</v>
      </c>
      <c r="D434" s="11" t="s">
        <v>55</v>
      </c>
      <c r="E434" s="12">
        <v>3</v>
      </c>
      <c r="F434" s="132"/>
      <c r="G434" s="12">
        <v>279</v>
      </c>
      <c r="H434" s="12">
        <v>955</v>
      </c>
      <c r="I434" s="12">
        <v>1205</v>
      </c>
      <c r="J434" s="13">
        <f t="shared" si="74"/>
        <v>0.41319444444444442</v>
      </c>
      <c r="K434" s="13">
        <f t="shared" si="75"/>
        <v>0.50347222222222221</v>
      </c>
      <c r="L434" s="14">
        <f t="shared" si="76"/>
        <v>9.027777777777779E-2</v>
      </c>
      <c r="M434" s="14">
        <f t="shared" si="77"/>
        <v>2</v>
      </c>
      <c r="N434" s="14">
        <f t="shared" si="78"/>
        <v>10</v>
      </c>
      <c r="O434" s="15">
        <f t="shared" si="79"/>
        <v>130</v>
      </c>
      <c r="P434" s="12"/>
      <c r="Q434" s="15">
        <f t="shared" si="81"/>
        <v>390</v>
      </c>
    </row>
    <row r="435" spans="1:17" ht="26" customHeight="1">
      <c r="A435" s="19">
        <v>45729</v>
      </c>
      <c r="B435" s="11" t="s">
        <v>57</v>
      </c>
      <c r="C435" s="11" t="s">
        <v>59</v>
      </c>
      <c r="D435" s="11" t="s">
        <v>55</v>
      </c>
      <c r="E435" s="12">
        <v>3</v>
      </c>
      <c r="F435" s="132"/>
      <c r="G435" s="12">
        <v>30</v>
      </c>
      <c r="H435" s="12">
        <v>1210</v>
      </c>
      <c r="I435" s="12">
        <v>1225</v>
      </c>
      <c r="J435" s="13">
        <f t="shared" si="74"/>
        <v>0.50694444444444442</v>
      </c>
      <c r="K435" s="13">
        <f t="shared" si="75"/>
        <v>0.51736111111111116</v>
      </c>
      <c r="L435" s="14">
        <f t="shared" si="76"/>
        <v>1.0416666666666741E-2</v>
      </c>
      <c r="M435" s="14">
        <f t="shared" si="77"/>
        <v>0</v>
      </c>
      <c r="N435" s="14">
        <f t="shared" si="78"/>
        <v>15</v>
      </c>
      <c r="O435" s="15">
        <f t="shared" si="79"/>
        <v>15</v>
      </c>
      <c r="P435" s="12"/>
      <c r="Q435" s="15">
        <f t="shared" si="81"/>
        <v>45</v>
      </c>
    </row>
    <row r="436" spans="1:17" ht="26" customHeight="1">
      <c r="A436" s="19">
        <v>45729</v>
      </c>
      <c r="B436" s="11" t="s">
        <v>57</v>
      </c>
      <c r="C436" s="11" t="s">
        <v>59</v>
      </c>
      <c r="D436" s="11" t="s">
        <v>55</v>
      </c>
      <c r="E436" s="12">
        <v>3</v>
      </c>
      <c r="F436" s="132"/>
      <c r="G436" s="12">
        <v>36</v>
      </c>
      <c r="H436" s="12">
        <v>1235</v>
      </c>
      <c r="I436" s="12">
        <v>1400</v>
      </c>
      <c r="J436" s="13">
        <f t="shared" si="74"/>
        <v>0.52430555555555558</v>
      </c>
      <c r="K436" s="13">
        <f t="shared" si="75"/>
        <v>0.58333333333333337</v>
      </c>
      <c r="L436" s="14">
        <f t="shared" si="76"/>
        <v>5.902777777777779E-2</v>
      </c>
      <c r="M436" s="14">
        <f t="shared" si="77"/>
        <v>1</v>
      </c>
      <c r="N436" s="14">
        <f t="shared" si="78"/>
        <v>25</v>
      </c>
      <c r="O436" s="15">
        <f t="shared" si="79"/>
        <v>85</v>
      </c>
      <c r="P436" s="12"/>
      <c r="Q436" s="15">
        <f t="shared" si="81"/>
        <v>255</v>
      </c>
    </row>
    <row r="437" spans="1:17" ht="26" customHeight="1">
      <c r="A437" s="19">
        <v>45729</v>
      </c>
      <c r="B437" s="11" t="s">
        <v>57</v>
      </c>
      <c r="C437" s="11" t="s">
        <v>59</v>
      </c>
      <c r="D437" s="11" t="s">
        <v>55</v>
      </c>
      <c r="E437" s="12">
        <v>3</v>
      </c>
      <c r="F437" s="132"/>
      <c r="G437" s="12">
        <v>60</v>
      </c>
      <c r="H437" s="12">
        <v>1405</v>
      </c>
      <c r="I437" s="12">
        <v>1525</v>
      </c>
      <c r="J437" s="13">
        <f t="shared" si="74"/>
        <v>0.58680555555555558</v>
      </c>
      <c r="K437" s="13">
        <f t="shared" si="75"/>
        <v>0.64236111111111116</v>
      </c>
      <c r="L437" s="14">
        <f t="shared" si="76"/>
        <v>5.555555555555558E-2</v>
      </c>
      <c r="M437" s="14">
        <f t="shared" si="77"/>
        <v>1</v>
      </c>
      <c r="N437" s="14">
        <f t="shared" si="78"/>
        <v>20</v>
      </c>
      <c r="O437" s="15">
        <f t="shared" si="79"/>
        <v>80</v>
      </c>
      <c r="P437" s="12"/>
      <c r="Q437" s="15">
        <f t="shared" si="81"/>
        <v>240</v>
      </c>
    </row>
    <row r="438" spans="1:17" ht="26" customHeight="1">
      <c r="A438" s="19">
        <v>45729</v>
      </c>
      <c r="B438" s="11" t="s">
        <v>57</v>
      </c>
      <c r="C438" s="11" t="s">
        <v>59</v>
      </c>
      <c r="D438" s="11" t="s">
        <v>55</v>
      </c>
      <c r="E438" s="12">
        <v>3</v>
      </c>
      <c r="F438" s="132"/>
      <c r="G438" s="12">
        <v>108</v>
      </c>
      <c r="H438" s="12">
        <v>1535</v>
      </c>
      <c r="I438" s="12">
        <v>1745</v>
      </c>
      <c r="J438" s="13">
        <f t="shared" si="74"/>
        <v>0.64930555555555558</v>
      </c>
      <c r="K438" s="13">
        <f t="shared" si="75"/>
        <v>0.73958333333333337</v>
      </c>
      <c r="L438" s="14">
        <f t="shared" si="76"/>
        <v>9.027777777777779E-2</v>
      </c>
      <c r="M438" s="14">
        <f t="shared" si="77"/>
        <v>2</v>
      </c>
      <c r="N438" s="14">
        <f t="shared" si="78"/>
        <v>10</v>
      </c>
      <c r="O438" s="15">
        <f t="shared" si="79"/>
        <v>130</v>
      </c>
      <c r="P438" s="12"/>
      <c r="Q438" s="15">
        <f t="shared" si="81"/>
        <v>390</v>
      </c>
    </row>
    <row r="439" spans="1:17" ht="26" customHeight="1">
      <c r="A439" s="19">
        <v>45729</v>
      </c>
      <c r="B439" s="11" t="s">
        <v>57</v>
      </c>
      <c r="C439" s="11" t="s">
        <v>59</v>
      </c>
      <c r="D439" s="11" t="s">
        <v>55</v>
      </c>
      <c r="E439" s="12">
        <v>3</v>
      </c>
      <c r="F439" s="132"/>
      <c r="G439" s="12">
        <v>230</v>
      </c>
      <c r="H439" s="12">
        <v>1000</v>
      </c>
      <c r="I439" s="12">
        <v>1225</v>
      </c>
      <c r="J439" s="13">
        <f t="shared" si="74"/>
        <v>0.41666666666666669</v>
      </c>
      <c r="K439" s="13">
        <f t="shared" si="75"/>
        <v>0.51736111111111116</v>
      </c>
      <c r="L439" s="14">
        <f t="shared" si="76"/>
        <v>0.10069444444444448</v>
      </c>
      <c r="M439" s="14">
        <f t="shared" si="77"/>
        <v>2</v>
      </c>
      <c r="N439" s="14">
        <f t="shared" si="78"/>
        <v>25</v>
      </c>
      <c r="O439" s="15">
        <f t="shared" si="79"/>
        <v>145</v>
      </c>
      <c r="P439" s="12"/>
      <c r="Q439" s="15">
        <f t="shared" si="81"/>
        <v>435</v>
      </c>
    </row>
    <row r="440" spans="1:17" ht="26" customHeight="1">
      <c r="A440" s="19">
        <v>45729</v>
      </c>
      <c r="B440" s="11" t="s">
        <v>57</v>
      </c>
      <c r="C440" s="11" t="s">
        <v>59</v>
      </c>
      <c r="D440" s="11" t="s">
        <v>55</v>
      </c>
      <c r="E440" s="12">
        <v>3</v>
      </c>
      <c r="F440" s="132"/>
      <c r="G440" s="12">
        <v>36</v>
      </c>
      <c r="H440" s="12">
        <v>1335</v>
      </c>
      <c r="I440" s="12">
        <v>1405</v>
      </c>
      <c r="J440" s="13">
        <f t="shared" si="74"/>
        <v>0.56597222222222221</v>
      </c>
      <c r="K440" s="13">
        <f t="shared" si="75"/>
        <v>0.58680555555555558</v>
      </c>
      <c r="L440" s="14">
        <f t="shared" si="76"/>
        <v>2.083333333333337E-2</v>
      </c>
      <c r="M440" s="14">
        <f t="shared" si="77"/>
        <v>0</v>
      </c>
      <c r="N440" s="14">
        <f t="shared" si="78"/>
        <v>30</v>
      </c>
      <c r="O440" s="15">
        <f t="shared" si="79"/>
        <v>30</v>
      </c>
      <c r="P440" s="12"/>
      <c r="Q440" s="15">
        <f t="shared" si="81"/>
        <v>90</v>
      </c>
    </row>
    <row r="441" spans="1:17" ht="26" customHeight="1">
      <c r="A441" s="19">
        <v>45729</v>
      </c>
      <c r="B441" s="11" t="s">
        <v>57</v>
      </c>
      <c r="C441" s="11" t="s">
        <v>59</v>
      </c>
      <c r="D441" s="11" t="s">
        <v>55</v>
      </c>
      <c r="E441" s="12">
        <v>3</v>
      </c>
      <c r="F441" s="132"/>
      <c r="G441" s="12">
        <v>60</v>
      </c>
      <c r="H441" s="12">
        <v>1415</v>
      </c>
      <c r="I441" s="12">
        <v>1525</v>
      </c>
      <c r="J441" s="13">
        <f t="shared" si="74"/>
        <v>0.59375</v>
      </c>
      <c r="K441" s="13">
        <f t="shared" si="75"/>
        <v>0.64236111111111116</v>
      </c>
      <c r="L441" s="14">
        <f t="shared" si="76"/>
        <v>4.861111111111116E-2</v>
      </c>
      <c r="M441" s="14">
        <f t="shared" ref="M441:M509" si="82">HOUR(L441)</f>
        <v>1</v>
      </c>
      <c r="N441" s="14">
        <f t="shared" si="78"/>
        <v>10</v>
      </c>
      <c r="O441" s="15">
        <f t="shared" si="79"/>
        <v>70</v>
      </c>
      <c r="P441" s="12"/>
      <c r="Q441" s="15">
        <f t="shared" si="81"/>
        <v>210</v>
      </c>
    </row>
    <row r="442" spans="1:17" ht="26" customHeight="1">
      <c r="A442" s="19">
        <v>45729</v>
      </c>
      <c r="B442" s="11" t="s">
        <v>57</v>
      </c>
      <c r="C442" s="11" t="s">
        <v>59</v>
      </c>
      <c r="D442" s="11" t="s">
        <v>55</v>
      </c>
      <c r="E442" s="12">
        <v>3</v>
      </c>
      <c r="F442" s="132"/>
      <c r="G442" s="12">
        <v>108</v>
      </c>
      <c r="H442" s="12">
        <v>1550</v>
      </c>
      <c r="I442" s="12">
        <v>1750</v>
      </c>
      <c r="J442" s="13">
        <f t="shared" ref="J442:J510" si="83">IF(ISERROR(VALUE(IF(LEN(H442)=3,(LEFT(H442,1)&amp;":"&amp;RIGHT(H442,2)),(LEFT(H442,2)&amp;":"&amp;RIGHT(H442,2))))),"",VALUE(IF(LEN(H442)=3,(LEFT(H442,1)&amp;":"&amp;RIGHT(H442,2)),(LEFT(H442,2)&amp;":"&amp;RIGHT(H442,2)))))</f>
        <v>0.65972222222222221</v>
      </c>
      <c r="K442" s="13">
        <f t="shared" ref="K442:K510" si="84">IF(ISERROR(VALUE(IF(LEN(I442)=3,(LEFT(I442,1)&amp;":"&amp;RIGHT(I442,2)),(LEFT(I442,2)&amp;":"&amp;RIGHT(I442,2))))),"",VALUE(IF(LEN(I442)=3,(LEFT(I442,1)&amp;":"&amp;RIGHT(I442,2)),(LEFT(I442,2)&amp;":"&amp;RIGHT(I442,2)))))</f>
        <v>0.74305555555555558</v>
      </c>
      <c r="L442" s="14">
        <f t="shared" ref="L442:L510" si="85">K442-J442</f>
        <v>8.333333333333337E-2</v>
      </c>
      <c r="M442" s="14">
        <f t="shared" si="82"/>
        <v>2</v>
      </c>
      <c r="N442" s="14">
        <f t="shared" ref="N442:N510" si="86">MINUTE(L442)</f>
        <v>0</v>
      </c>
      <c r="O442" s="15">
        <f t="shared" ref="O442:O510" si="87">IF(AND(ISNUMBER(H442),ISNUMBER(I442)),IF(M442*60+N442,M442*60+N442,"　"),0)</f>
        <v>120</v>
      </c>
      <c r="P442" s="12"/>
      <c r="Q442" s="15">
        <f t="shared" si="81"/>
        <v>360</v>
      </c>
    </row>
    <row r="443" spans="1:17" ht="26" customHeight="1">
      <c r="A443" s="19">
        <v>45729</v>
      </c>
      <c r="B443" s="11" t="s">
        <v>57</v>
      </c>
      <c r="C443" s="11" t="s">
        <v>59</v>
      </c>
      <c r="D443" s="11" t="s">
        <v>55</v>
      </c>
      <c r="E443" s="12">
        <v>3</v>
      </c>
      <c r="F443" s="132"/>
      <c r="G443" s="12">
        <v>84</v>
      </c>
      <c r="H443" s="12">
        <v>1000</v>
      </c>
      <c r="I443" s="12">
        <v>1050</v>
      </c>
      <c r="J443" s="13">
        <f t="shared" si="83"/>
        <v>0.41666666666666669</v>
      </c>
      <c r="K443" s="13">
        <f t="shared" si="84"/>
        <v>0.4513888888888889</v>
      </c>
      <c r="L443" s="14">
        <f t="shared" si="85"/>
        <v>3.472222222222221E-2</v>
      </c>
      <c r="M443" s="14">
        <f t="shared" si="82"/>
        <v>0</v>
      </c>
      <c r="N443" s="14">
        <f t="shared" si="86"/>
        <v>50</v>
      </c>
      <c r="O443" s="15">
        <f t="shared" si="87"/>
        <v>50</v>
      </c>
      <c r="P443" s="12"/>
      <c r="Q443" s="15">
        <f t="shared" si="81"/>
        <v>150</v>
      </c>
    </row>
    <row r="444" spans="1:17" ht="26" customHeight="1">
      <c r="A444" s="19">
        <v>45729</v>
      </c>
      <c r="B444" s="11" t="s">
        <v>57</v>
      </c>
      <c r="C444" s="11" t="s">
        <v>59</v>
      </c>
      <c r="D444" s="11" t="s">
        <v>55</v>
      </c>
      <c r="E444" s="12">
        <v>3</v>
      </c>
      <c r="F444" s="132"/>
      <c r="G444" s="12">
        <v>163</v>
      </c>
      <c r="H444" s="12">
        <v>1055</v>
      </c>
      <c r="I444" s="12">
        <v>1225</v>
      </c>
      <c r="J444" s="13">
        <f t="shared" si="83"/>
        <v>0.4548611111111111</v>
      </c>
      <c r="K444" s="13">
        <f t="shared" si="84"/>
        <v>0.51736111111111116</v>
      </c>
      <c r="L444" s="14">
        <f t="shared" si="85"/>
        <v>6.2500000000000056E-2</v>
      </c>
      <c r="M444" s="14">
        <f t="shared" si="82"/>
        <v>1</v>
      </c>
      <c r="N444" s="14">
        <f t="shared" si="86"/>
        <v>30</v>
      </c>
      <c r="O444" s="15">
        <f t="shared" si="87"/>
        <v>90</v>
      </c>
      <c r="P444" s="12"/>
      <c r="Q444" s="15">
        <f t="shared" si="81"/>
        <v>270</v>
      </c>
    </row>
    <row r="445" spans="1:17" ht="26" customHeight="1">
      <c r="A445" s="19">
        <v>45729</v>
      </c>
      <c r="B445" s="11" t="s">
        <v>57</v>
      </c>
      <c r="C445" s="11" t="s">
        <v>59</v>
      </c>
      <c r="D445" s="11" t="s">
        <v>55</v>
      </c>
      <c r="E445" s="12">
        <v>3</v>
      </c>
      <c r="F445" s="132"/>
      <c r="G445" s="12">
        <v>35</v>
      </c>
      <c r="H445" s="12">
        <v>1330</v>
      </c>
      <c r="I445" s="12">
        <v>1415</v>
      </c>
      <c r="J445" s="13">
        <f t="shared" si="83"/>
        <v>0.5625</v>
      </c>
      <c r="K445" s="13">
        <f t="shared" si="84"/>
        <v>0.59375</v>
      </c>
      <c r="L445" s="14">
        <f t="shared" si="85"/>
        <v>3.125E-2</v>
      </c>
      <c r="M445" s="14">
        <f t="shared" si="82"/>
        <v>0</v>
      </c>
      <c r="N445" s="14">
        <f t="shared" si="86"/>
        <v>45</v>
      </c>
      <c r="O445" s="15">
        <f t="shared" si="87"/>
        <v>45</v>
      </c>
      <c r="P445" s="12"/>
      <c r="Q445" s="15">
        <f t="shared" si="81"/>
        <v>135</v>
      </c>
    </row>
    <row r="446" spans="1:17" ht="26" customHeight="1">
      <c r="A446" s="19">
        <v>45729</v>
      </c>
      <c r="B446" s="11" t="s">
        <v>57</v>
      </c>
      <c r="C446" s="11" t="s">
        <v>59</v>
      </c>
      <c r="D446" s="11" t="s">
        <v>55</v>
      </c>
      <c r="E446" s="12">
        <v>3</v>
      </c>
      <c r="F446" s="132"/>
      <c r="G446" s="12">
        <v>72</v>
      </c>
      <c r="H446" s="12">
        <v>1420</v>
      </c>
      <c r="I446" s="12">
        <v>1525</v>
      </c>
      <c r="J446" s="13">
        <f t="shared" si="83"/>
        <v>0.59722222222222221</v>
      </c>
      <c r="K446" s="13">
        <f t="shared" si="84"/>
        <v>0.64236111111111116</v>
      </c>
      <c r="L446" s="14">
        <f t="shared" si="85"/>
        <v>4.5138888888888951E-2</v>
      </c>
      <c r="M446" s="14">
        <f t="shared" si="82"/>
        <v>1</v>
      </c>
      <c r="N446" s="14">
        <f t="shared" si="86"/>
        <v>5</v>
      </c>
      <c r="O446" s="15">
        <f t="shared" si="87"/>
        <v>65</v>
      </c>
      <c r="P446" s="12"/>
      <c r="Q446" s="15">
        <f t="shared" si="81"/>
        <v>195</v>
      </c>
    </row>
    <row r="447" spans="1:17" ht="26" customHeight="1">
      <c r="A447" s="19">
        <v>45729</v>
      </c>
      <c r="B447" s="11" t="s">
        <v>57</v>
      </c>
      <c r="C447" s="11" t="s">
        <v>59</v>
      </c>
      <c r="D447" s="11" t="s">
        <v>55</v>
      </c>
      <c r="E447" s="12">
        <v>3</v>
      </c>
      <c r="F447" s="132"/>
      <c r="G447" s="12">
        <v>96</v>
      </c>
      <c r="H447" s="12">
        <v>1550</v>
      </c>
      <c r="I447" s="12">
        <v>1750</v>
      </c>
      <c r="J447" s="13">
        <f t="shared" si="83"/>
        <v>0.65972222222222221</v>
      </c>
      <c r="K447" s="13">
        <f t="shared" si="84"/>
        <v>0.74305555555555558</v>
      </c>
      <c r="L447" s="14">
        <f t="shared" si="85"/>
        <v>8.333333333333337E-2</v>
      </c>
      <c r="M447" s="14">
        <f t="shared" si="82"/>
        <v>2</v>
      </c>
      <c r="N447" s="14">
        <f t="shared" si="86"/>
        <v>0</v>
      </c>
      <c r="O447" s="15">
        <f t="shared" si="87"/>
        <v>120</v>
      </c>
      <c r="P447" s="12"/>
      <c r="Q447" s="15">
        <f t="shared" si="81"/>
        <v>360</v>
      </c>
    </row>
    <row r="448" spans="1:17" ht="26" customHeight="1">
      <c r="A448" s="19">
        <v>45729</v>
      </c>
      <c r="B448" s="11" t="s">
        <v>57</v>
      </c>
      <c r="C448" s="11" t="s">
        <v>59</v>
      </c>
      <c r="D448" s="11" t="s">
        <v>55</v>
      </c>
      <c r="E448" s="12">
        <v>3</v>
      </c>
      <c r="F448" s="132"/>
      <c r="G448" s="12">
        <v>147</v>
      </c>
      <c r="H448" s="12">
        <v>955</v>
      </c>
      <c r="I448" s="12">
        <v>1225</v>
      </c>
      <c r="J448" s="13">
        <f t="shared" si="83"/>
        <v>0.41319444444444442</v>
      </c>
      <c r="K448" s="13">
        <f t="shared" si="84"/>
        <v>0.51736111111111116</v>
      </c>
      <c r="L448" s="14">
        <f t="shared" si="85"/>
        <v>0.10416666666666674</v>
      </c>
      <c r="M448" s="14">
        <f t="shared" si="82"/>
        <v>2</v>
      </c>
      <c r="N448" s="14">
        <f t="shared" si="86"/>
        <v>30</v>
      </c>
      <c r="O448" s="15">
        <f t="shared" si="87"/>
        <v>150</v>
      </c>
      <c r="P448" s="12"/>
      <c r="Q448" s="15">
        <f t="shared" si="81"/>
        <v>450</v>
      </c>
    </row>
    <row r="449" spans="1:17" ht="26" customHeight="1">
      <c r="A449" s="19">
        <v>45729</v>
      </c>
      <c r="B449" s="11" t="s">
        <v>57</v>
      </c>
      <c r="C449" s="11" t="s">
        <v>59</v>
      </c>
      <c r="D449" s="11" t="s">
        <v>55</v>
      </c>
      <c r="E449" s="12">
        <v>3</v>
      </c>
      <c r="F449" s="132"/>
      <c r="G449" s="12">
        <v>24</v>
      </c>
      <c r="H449" s="12">
        <v>1335</v>
      </c>
      <c r="I449" s="12">
        <v>1410</v>
      </c>
      <c r="J449" s="13">
        <f t="shared" si="83"/>
        <v>0.56597222222222221</v>
      </c>
      <c r="K449" s="13">
        <f t="shared" si="84"/>
        <v>0.59027777777777779</v>
      </c>
      <c r="L449" s="14">
        <f t="shared" si="85"/>
        <v>2.430555555555558E-2</v>
      </c>
      <c r="M449" s="14">
        <f t="shared" si="82"/>
        <v>0</v>
      </c>
      <c r="N449" s="14">
        <f t="shared" si="86"/>
        <v>35</v>
      </c>
      <c r="O449" s="15">
        <f t="shared" si="87"/>
        <v>35</v>
      </c>
      <c r="P449" s="12"/>
      <c r="Q449" s="15">
        <f t="shared" si="81"/>
        <v>105</v>
      </c>
    </row>
    <row r="450" spans="1:17" ht="26" customHeight="1">
      <c r="A450" s="19">
        <v>45729</v>
      </c>
      <c r="B450" s="11" t="s">
        <v>57</v>
      </c>
      <c r="C450" s="11" t="s">
        <v>59</v>
      </c>
      <c r="D450" s="11" t="s">
        <v>55</v>
      </c>
      <c r="E450" s="12">
        <v>3</v>
      </c>
      <c r="F450" s="132"/>
      <c r="G450" s="12">
        <v>48</v>
      </c>
      <c r="H450" s="12">
        <v>1420</v>
      </c>
      <c r="I450" s="12">
        <v>1525</v>
      </c>
      <c r="J450" s="13">
        <f t="shared" si="83"/>
        <v>0.59722222222222221</v>
      </c>
      <c r="K450" s="13">
        <f t="shared" si="84"/>
        <v>0.64236111111111116</v>
      </c>
      <c r="L450" s="14">
        <f t="shared" si="85"/>
        <v>4.5138888888888951E-2</v>
      </c>
      <c r="M450" s="14">
        <f t="shared" si="82"/>
        <v>1</v>
      </c>
      <c r="N450" s="14">
        <f t="shared" si="86"/>
        <v>5</v>
      </c>
      <c r="O450" s="15">
        <f t="shared" si="87"/>
        <v>65</v>
      </c>
      <c r="P450" s="12"/>
      <c r="Q450" s="15">
        <f t="shared" si="81"/>
        <v>195</v>
      </c>
    </row>
    <row r="451" spans="1:17" ht="26" customHeight="1">
      <c r="A451" s="19">
        <v>45729</v>
      </c>
      <c r="B451" s="11" t="s">
        <v>57</v>
      </c>
      <c r="C451" s="11" t="s">
        <v>59</v>
      </c>
      <c r="D451" s="11" t="s">
        <v>55</v>
      </c>
      <c r="E451" s="12">
        <v>3</v>
      </c>
      <c r="F451" s="132"/>
      <c r="G451" s="12">
        <v>60</v>
      </c>
      <c r="H451" s="12">
        <v>1555</v>
      </c>
      <c r="I451" s="12">
        <v>1755</v>
      </c>
      <c r="J451" s="13">
        <f t="shared" si="83"/>
        <v>0.66319444444444442</v>
      </c>
      <c r="K451" s="13">
        <f t="shared" si="84"/>
        <v>0.74652777777777779</v>
      </c>
      <c r="L451" s="14">
        <f t="shared" si="85"/>
        <v>8.333333333333337E-2</v>
      </c>
      <c r="M451" s="14">
        <f t="shared" si="82"/>
        <v>2</v>
      </c>
      <c r="N451" s="14">
        <f t="shared" si="86"/>
        <v>0</v>
      </c>
      <c r="O451" s="15">
        <f t="shared" si="87"/>
        <v>120</v>
      </c>
      <c r="P451" s="12"/>
      <c r="Q451" s="15">
        <f t="shared" si="81"/>
        <v>360</v>
      </c>
    </row>
    <row r="452" spans="1:17" ht="26" customHeight="1">
      <c r="A452" s="19">
        <v>45729</v>
      </c>
      <c r="B452" s="11" t="s">
        <v>60</v>
      </c>
      <c r="C452" s="11"/>
      <c r="D452" s="11" t="s">
        <v>55</v>
      </c>
      <c r="E452" s="12">
        <v>4</v>
      </c>
      <c r="F452" s="132"/>
      <c r="G452" s="12">
        <v>42</v>
      </c>
      <c r="H452" s="12">
        <v>955</v>
      </c>
      <c r="I452" s="12">
        <v>1130</v>
      </c>
      <c r="J452" s="13">
        <f t="shared" si="83"/>
        <v>0.41319444444444442</v>
      </c>
      <c r="K452" s="13">
        <f t="shared" si="84"/>
        <v>0.47916666666666669</v>
      </c>
      <c r="L452" s="14">
        <f t="shared" si="85"/>
        <v>6.5972222222222265E-2</v>
      </c>
      <c r="M452" s="14">
        <f t="shared" si="82"/>
        <v>1</v>
      </c>
      <c r="N452" s="14">
        <f t="shared" si="86"/>
        <v>35</v>
      </c>
      <c r="O452" s="15">
        <f t="shared" si="87"/>
        <v>95</v>
      </c>
      <c r="P452" s="12"/>
      <c r="Q452" s="15">
        <f t="shared" si="81"/>
        <v>380</v>
      </c>
    </row>
    <row r="453" spans="1:17" ht="26" customHeight="1">
      <c r="A453" s="19">
        <v>45729</v>
      </c>
      <c r="B453" s="11" t="s">
        <v>60</v>
      </c>
      <c r="C453" s="11"/>
      <c r="D453" s="11" t="s">
        <v>55</v>
      </c>
      <c r="E453" s="12">
        <v>4</v>
      </c>
      <c r="F453" s="132"/>
      <c r="G453" s="12">
        <v>68</v>
      </c>
      <c r="H453" s="12">
        <v>1230</v>
      </c>
      <c r="I453" s="12">
        <v>1340</v>
      </c>
      <c r="J453" s="13">
        <f t="shared" si="83"/>
        <v>0.52083333333333337</v>
      </c>
      <c r="K453" s="13">
        <f t="shared" si="84"/>
        <v>0.56944444444444442</v>
      </c>
      <c r="L453" s="14">
        <f t="shared" si="85"/>
        <v>4.8611111111111049E-2</v>
      </c>
      <c r="M453" s="14">
        <f t="shared" si="82"/>
        <v>1</v>
      </c>
      <c r="N453" s="14">
        <f t="shared" si="86"/>
        <v>10</v>
      </c>
      <c r="O453" s="15">
        <f t="shared" si="87"/>
        <v>70</v>
      </c>
      <c r="P453" s="12"/>
      <c r="Q453" s="15">
        <f t="shared" si="81"/>
        <v>280</v>
      </c>
    </row>
    <row r="454" spans="1:17" ht="26" customHeight="1">
      <c r="A454" s="19">
        <v>45729</v>
      </c>
      <c r="B454" s="11" t="s">
        <v>60</v>
      </c>
      <c r="C454" s="11"/>
      <c r="D454" s="11" t="s">
        <v>55</v>
      </c>
      <c r="E454" s="12">
        <v>4</v>
      </c>
      <c r="F454" s="132"/>
      <c r="G454" s="12">
        <v>46</v>
      </c>
      <c r="H454" s="12">
        <v>1340</v>
      </c>
      <c r="I454" s="12">
        <v>1500</v>
      </c>
      <c r="J454" s="13">
        <f t="shared" si="83"/>
        <v>0.56944444444444442</v>
      </c>
      <c r="K454" s="13">
        <f t="shared" si="84"/>
        <v>0.625</v>
      </c>
      <c r="L454" s="14">
        <f t="shared" si="85"/>
        <v>5.555555555555558E-2</v>
      </c>
      <c r="M454" s="14">
        <f t="shared" si="82"/>
        <v>1</v>
      </c>
      <c r="N454" s="14">
        <f t="shared" si="86"/>
        <v>20</v>
      </c>
      <c r="O454" s="15">
        <f t="shared" si="87"/>
        <v>80</v>
      </c>
      <c r="P454" s="12"/>
      <c r="Q454" s="15">
        <f t="shared" si="81"/>
        <v>320</v>
      </c>
    </row>
    <row r="455" spans="1:17" ht="26" customHeight="1">
      <c r="A455" s="19">
        <v>45729</v>
      </c>
      <c r="B455" s="11" t="s">
        <v>60</v>
      </c>
      <c r="C455" s="11"/>
      <c r="D455" s="11" t="s">
        <v>55</v>
      </c>
      <c r="E455" s="12">
        <v>4</v>
      </c>
      <c r="F455" s="132"/>
      <c r="G455" s="12">
        <v>73</v>
      </c>
      <c r="H455" s="12">
        <v>1530</v>
      </c>
      <c r="I455" s="12">
        <v>1650</v>
      </c>
      <c r="J455" s="13">
        <f t="shared" si="83"/>
        <v>0.64583333333333337</v>
      </c>
      <c r="K455" s="13">
        <f t="shared" si="84"/>
        <v>0.70138888888888884</v>
      </c>
      <c r="L455" s="14">
        <f t="shared" si="85"/>
        <v>5.5555555555555469E-2</v>
      </c>
      <c r="M455" s="14">
        <f t="shared" si="82"/>
        <v>1</v>
      </c>
      <c r="N455" s="14">
        <f t="shared" si="86"/>
        <v>20</v>
      </c>
      <c r="O455" s="15">
        <f t="shared" si="87"/>
        <v>80</v>
      </c>
      <c r="P455" s="12"/>
      <c r="Q455" s="15">
        <f t="shared" si="81"/>
        <v>320</v>
      </c>
    </row>
    <row r="456" spans="1:17" ht="26" customHeight="1">
      <c r="A456" s="19">
        <v>45729</v>
      </c>
      <c r="B456" s="11" t="s">
        <v>60</v>
      </c>
      <c r="C456" s="11"/>
      <c r="D456" s="11" t="s">
        <v>55</v>
      </c>
      <c r="E456" s="12">
        <v>4</v>
      </c>
      <c r="F456" s="132"/>
      <c r="G456" s="12">
        <v>49</v>
      </c>
      <c r="H456" s="12">
        <v>1650</v>
      </c>
      <c r="I456" s="12">
        <v>1750</v>
      </c>
      <c r="J456" s="13">
        <f t="shared" si="83"/>
        <v>0.70138888888888884</v>
      </c>
      <c r="K456" s="13">
        <f t="shared" si="84"/>
        <v>0.74305555555555558</v>
      </c>
      <c r="L456" s="14">
        <f t="shared" si="85"/>
        <v>4.1666666666666741E-2</v>
      </c>
      <c r="M456" s="14">
        <f t="shared" si="82"/>
        <v>1</v>
      </c>
      <c r="N456" s="14">
        <f t="shared" si="86"/>
        <v>0</v>
      </c>
      <c r="O456" s="15">
        <f t="shared" si="87"/>
        <v>60</v>
      </c>
      <c r="P456" s="12"/>
      <c r="Q456" s="15">
        <f t="shared" si="81"/>
        <v>240</v>
      </c>
    </row>
    <row r="457" spans="1:17" ht="26" customHeight="1">
      <c r="A457" s="19">
        <v>45729</v>
      </c>
      <c r="B457" s="11" t="s">
        <v>66</v>
      </c>
      <c r="C457" s="11"/>
      <c r="D457" s="11" t="s">
        <v>55</v>
      </c>
      <c r="E457" s="12">
        <v>6</v>
      </c>
      <c r="F457" s="132"/>
      <c r="G457" s="12">
        <v>85</v>
      </c>
      <c r="H457" s="12">
        <v>950</v>
      </c>
      <c r="I457" s="12">
        <v>1130</v>
      </c>
      <c r="J457" s="13">
        <f t="shared" si="83"/>
        <v>0.40972222222222221</v>
      </c>
      <c r="K457" s="13">
        <f t="shared" si="84"/>
        <v>0.47916666666666669</v>
      </c>
      <c r="L457" s="14">
        <f t="shared" si="85"/>
        <v>6.9444444444444475E-2</v>
      </c>
      <c r="M457" s="14">
        <f t="shared" si="82"/>
        <v>1</v>
      </c>
      <c r="N457" s="14">
        <f t="shared" si="86"/>
        <v>40</v>
      </c>
      <c r="O457" s="15">
        <f t="shared" si="87"/>
        <v>100</v>
      </c>
      <c r="P457" s="12"/>
      <c r="Q457" s="15">
        <f t="shared" si="81"/>
        <v>600</v>
      </c>
    </row>
    <row r="458" spans="1:17" ht="26" customHeight="1">
      <c r="A458" s="19">
        <v>45729</v>
      </c>
      <c r="B458" s="11" t="s">
        <v>66</v>
      </c>
      <c r="C458" s="11"/>
      <c r="D458" s="11" t="s">
        <v>55</v>
      </c>
      <c r="E458" s="12">
        <v>6</v>
      </c>
      <c r="F458" s="132"/>
      <c r="G458" s="12">
        <v>95</v>
      </c>
      <c r="H458" s="12">
        <v>1230</v>
      </c>
      <c r="I458" s="12">
        <v>1500</v>
      </c>
      <c r="J458" s="13">
        <f t="shared" si="83"/>
        <v>0.52083333333333337</v>
      </c>
      <c r="K458" s="13">
        <f t="shared" si="84"/>
        <v>0.625</v>
      </c>
      <c r="L458" s="14">
        <f t="shared" si="85"/>
        <v>0.10416666666666663</v>
      </c>
      <c r="M458" s="14">
        <f t="shared" si="82"/>
        <v>2</v>
      </c>
      <c r="N458" s="14">
        <f t="shared" si="86"/>
        <v>30</v>
      </c>
      <c r="O458" s="15">
        <f t="shared" si="87"/>
        <v>150</v>
      </c>
      <c r="P458" s="12"/>
      <c r="Q458" s="15">
        <f t="shared" si="81"/>
        <v>900</v>
      </c>
    </row>
    <row r="459" spans="1:17" ht="26" customHeight="1">
      <c r="A459" s="19">
        <v>45729</v>
      </c>
      <c r="B459" s="11" t="s">
        <v>66</v>
      </c>
      <c r="C459" s="11"/>
      <c r="D459" s="11" t="s">
        <v>55</v>
      </c>
      <c r="E459" s="12">
        <v>6</v>
      </c>
      <c r="F459" s="132"/>
      <c r="G459" s="12">
        <v>80</v>
      </c>
      <c r="H459" s="12">
        <v>1515</v>
      </c>
      <c r="I459" s="12">
        <v>1700</v>
      </c>
      <c r="J459" s="13">
        <f t="shared" si="83"/>
        <v>0.63541666666666663</v>
      </c>
      <c r="K459" s="13">
        <f t="shared" si="84"/>
        <v>0.70833333333333337</v>
      </c>
      <c r="L459" s="14">
        <f t="shared" si="85"/>
        <v>7.2916666666666741E-2</v>
      </c>
      <c r="M459" s="14">
        <f t="shared" si="82"/>
        <v>1</v>
      </c>
      <c r="N459" s="14">
        <f t="shared" si="86"/>
        <v>45</v>
      </c>
      <c r="O459" s="15">
        <f t="shared" si="87"/>
        <v>105</v>
      </c>
      <c r="P459" s="12"/>
      <c r="Q459" s="15">
        <f t="shared" si="81"/>
        <v>630</v>
      </c>
    </row>
    <row r="460" spans="1:17" ht="26" customHeight="1">
      <c r="A460" s="19">
        <v>45729</v>
      </c>
      <c r="B460" s="11" t="s">
        <v>66</v>
      </c>
      <c r="C460" s="11"/>
      <c r="D460" s="11" t="s">
        <v>55</v>
      </c>
      <c r="E460" s="12">
        <v>6</v>
      </c>
      <c r="F460" s="132"/>
      <c r="G460" s="12">
        <v>50</v>
      </c>
      <c r="H460" s="12">
        <v>954</v>
      </c>
      <c r="I460" s="12">
        <v>1128</v>
      </c>
      <c r="J460" s="13">
        <f t="shared" si="83"/>
        <v>0.41249999999999998</v>
      </c>
      <c r="K460" s="13">
        <f t="shared" si="84"/>
        <v>0.4777777777777778</v>
      </c>
      <c r="L460" s="14">
        <f t="shared" si="85"/>
        <v>6.5277777777777823E-2</v>
      </c>
      <c r="M460" s="14">
        <f t="shared" si="82"/>
        <v>1</v>
      </c>
      <c r="N460" s="14">
        <f t="shared" si="86"/>
        <v>34</v>
      </c>
      <c r="O460" s="15">
        <f t="shared" si="87"/>
        <v>94</v>
      </c>
      <c r="P460" s="12"/>
      <c r="Q460" s="15">
        <f t="shared" si="81"/>
        <v>564</v>
      </c>
    </row>
    <row r="461" spans="1:17" ht="26" customHeight="1">
      <c r="A461" s="19">
        <v>45729</v>
      </c>
      <c r="B461" s="11" t="s">
        <v>66</v>
      </c>
      <c r="C461" s="11"/>
      <c r="D461" s="11" t="s">
        <v>55</v>
      </c>
      <c r="E461" s="12">
        <v>6</v>
      </c>
      <c r="F461" s="132"/>
      <c r="G461" s="12">
        <v>70</v>
      </c>
      <c r="H461" s="12">
        <v>1230</v>
      </c>
      <c r="I461" s="12">
        <v>1457</v>
      </c>
      <c r="J461" s="13">
        <f t="shared" si="83"/>
        <v>0.52083333333333337</v>
      </c>
      <c r="K461" s="13">
        <f t="shared" si="84"/>
        <v>0.62291666666666667</v>
      </c>
      <c r="L461" s="14">
        <f t="shared" si="85"/>
        <v>0.1020833333333333</v>
      </c>
      <c r="M461" s="14">
        <f t="shared" si="82"/>
        <v>2</v>
      </c>
      <c r="N461" s="14">
        <f t="shared" si="86"/>
        <v>27</v>
      </c>
      <c r="O461" s="15">
        <f t="shared" si="87"/>
        <v>147</v>
      </c>
      <c r="P461" s="12"/>
      <c r="Q461" s="15">
        <f t="shared" si="81"/>
        <v>882</v>
      </c>
    </row>
    <row r="462" spans="1:17" ht="26" customHeight="1">
      <c r="A462" s="19">
        <v>45729</v>
      </c>
      <c r="B462" s="11" t="s">
        <v>66</v>
      </c>
      <c r="C462" s="11"/>
      <c r="D462" s="11" t="s">
        <v>55</v>
      </c>
      <c r="E462" s="12">
        <v>6</v>
      </c>
      <c r="F462" s="132"/>
      <c r="G462" s="12">
        <v>60</v>
      </c>
      <c r="H462" s="12">
        <v>1520</v>
      </c>
      <c r="I462" s="12">
        <v>1752</v>
      </c>
      <c r="J462" s="13">
        <f t="shared" si="83"/>
        <v>0.63888888888888884</v>
      </c>
      <c r="K462" s="13">
        <f t="shared" si="84"/>
        <v>0.74444444444444446</v>
      </c>
      <c r="L462" s="14">
        <f t="shared" si="85"/>
        <v>0.10555555555555562</v>
      </c>
      <c r="M462" s="14">
        <f t="shared" si="82"/>
        <v>2</v>
      </c>
      <c r="N462" s="14">
        <f t="shared" si="86"/>
        <v>32</v>
      </c>
      <c r="O462" s="15">
        <f t="shared" si="87"/>
        <v>152</v>
      </c>
      <c r="P462" s="12"/>
      <c r="Q462" s="15">
        <f t="shared" si="81"/>
        <v>912</v>
      </c>
    </row>
    <row r="463" spans="1:17" ht="26" customHeight="1">
      <c r="A463" s="19">
        <v>45729</v>
      </c>
      <c r="B463" s="11" t="s">
        <v>61</v>
      </c>
      <c r="C463" s="11"/>
      <c r="D463" s="11" t="s">
        <v>55</v>
      </c>
      <c r="E463" s="12">
        <v>5</v>
      </c>
      <c r="F463" s="132"/>
      <c r="G463" s="12">
        <v>2434</v>
      </c>
      <c r="H463" s="12">
        <v>950</v>
      </c>
      <c r="I463" s="12">
        <v>1327</v>
      </c>
      <c r="J463" s="13">
        <f t="shared" si="83"/>
        <v>0.40972222222222221</v>
      </c>
      <c r="K463" s="13">
        <f t="shared" si="84"/>
        <v>0.56041666666666667</v>
      </c>
      <c r="L463" s="14">
        <f t="shared" si="85"/>
        <v>0.15069444444444446</v>
      </c>
      <c r="M463" s="14">
        <f t="shared" si="82"/>
        <v>3</v>
      </c>
      <c r="N463" s="14">
        <f t="shared" si="86"/>
        <v>37</v>
      </c>
      <c r="O463" s="15">
        <f t="shared" si="87"/>
        <v>217</v>
      </c>
      <c r="P463" s="12"/>
      <c r="Q463" s="15">
        <f t="shared" si="81"/>
        <v>1085</v>
      </c>
    </row>
    <row r="464" spans="1:17" ht="26" customHeight="1">
      <c r="A464" s="19">
        <v>45729</v>
      </c>
      <c r="B464" s="11" t="s">
        <v>61</v>
      </c>
      <c r="C464" s="11"/>
      <c r="D464" s="11" t="s">
        <v>55</v>
      </c>
      <c r="E464" s="12">
        <v>5</v>
      </c>
      <c r="F464" s="132"/>
      <c r="G464" s="12">
        <v>1390</v>
      </c>
      <c r="H464" s="12">
        <v>1430</v>
      </c>
      <c r="I464" s="12">
        <v>1627</v>
      </c>
      <c r="J464" s="13">
        <f t="shared" si="83"/>
        <v>0.60416666666666663</v>
      </c>
      <c r="K464" s="13">
        <f t="shared" si="84"/>
        <v>0.68541666666666667</v>
      </c>
      <c r="L464" s="14">
        <f t="shared" si="85"/>
        <v>8.1250000000000044E-2</v>
      </c>
      <c r="M464" s="14">
        <f t="shared" si="82"/>
        <v>1</v>
      </c>
      <c r="N464" s="14">
        <f t="shared" si="86"/>
        <v>57</v>
      </c>
      <c r="O464" s="15">
        <f t="shared" si="87"/>
        <v>117</v>
      </c>
      <c r="P464" s="12"/>
      <c r="Q464" s="15">
        <f t="shared" si="81"/>
        <v>585</v>
      </c>
    </row>
    <row r="465" spans="1:17" ht="26" customHeight="1">
      <c r="A465" s="19">
        <v>45729</v>
      </c>
      <c r="B465" s="11" t="s">
        <v>61</v>
      </c>
      <c r="C465" s="11"/>
      <c r="D465" s="11" t="s">
        <v>55</v>
      </c>
      <c r="E465" s="12">
        <v>5</v>
      </c>
      <c r="F465" s="132"/>
      <c r="G465" s="12">
        <v>792</v>
      </c>
      <c r="H465" s="12">
        <v>1650</v>
      </c>
      <c r="I465" s="12">
        <v>1755</v>
      </c>
      <c r="J465" s="13">
        <f t="shared" si="83"/>
        <v>0.70138888888888884</v>
      </c>
      <c r="K465" s="13">
        <f t="shared" si="84"/>
        <v>0.74652777777777779</v>
      </c>
      <c r="L465" s="14">
        <f t="shared" si="85"/>
        <v>4.5138888888888951E-2</v>
      </c>
      <c r="M465" s="14">
        <f t="shared" si="82"/>
        <v>1</v>
      </c>
      <c r="N465" s="14">
        <f t="shared" si="86"/>
        <v>5</v>
      </c>
      <c r="O465" s="15">
        <f t="shared" si="87"/>
        <v>65</v>
      </c>
      <c r="P465" s="12"/>
      <c r="Q465" s="15">
        <f t="shared" si="81"/>
        <v>325</v>
      </c>
    </row>
    <row r="466" spans="1:17" ht="26" customHeight="1">
      <c r="A466" s="19">
        <v>45729</v>
      </c>
      <c r="B466" s="11" t="s">
        <v>62</v>
      </c>
      <c r="C466" s="11"/>
      <c r="D466" s="11" t="s">
        <v>55</v>
      </c>
      <c r="E466" s="12">
        <v>6</v>
      </c>
      <c r="F466" s="132"/>
      <c r="G466" s="12">
        <v>49</v>
      </c>
      <c r="H466" s="12">
        <v>950</v>
      </c>
      <c r="I466" s="12">
        <v>1125</v>
      </c>
      <c r="J466" s="13">
        <f t="shared" si="83"/>
        <v>0.40972222222222221</v>
      </c>
      <c r="K466" s="13">
        <f t="shared" si="84"/>
        <v>0.47569444444444442</v>
      </c>
      <c r="L466" s="14">
        <f t="shared" si="85"/>
        <v>6.597222222222221E-2</v>
      </c>
      <c r="M466" s="14">
        <f t="shared" si="82"/>
        <v>1</v>
      </c>
      <c r="N466" s="14">
        <f t="shared" si="86"/>
        <v>35</v>
      </c>
      <c r="O466" s="15">
        <f t="shared" si="87"/>
        <v>95</v>
      </c>
      <c r="P466" s="12"/>
      <c r="Q466" s="15">
        <f t="shared" si="81"/>
        <v>570</v>
      </c>
    </row>
    <row r="467" spans="1:17" ht="26" customHeight="1">
      <c r="A467" s="19">
        <v>45729</v>
      </c>
      <c r="B467" s="11" t="s">
        <v>62</v>
      </c>
      <c r="C467" s="11"/>
      <c r="D467" s="11" t="s">
        <v>55</v>
      </c>
      <c r="E467" s="12">
        <v>6</v>
      </c>
      <c r="F467" s="132"/>
      <c r="G467" s="12">
        <v>219</v>
      </c>
      <c r="H467" s="12">
        <v>1230</v>
      </c>
      <c r="I467" s="12">
        <v>1500</v>
      </c>
      <c r="J467" s="13">
        <f t="shared" si="83"/>
        <v>0.52083333333333337</v>
      </c>
      <c r="K467" s="13">
        <f t="shared" si="84"/>
        <v>0.625</v>
      </c>
      <c r="L467" s="14">
        <f t="shared" si="85"/>
        <v>0.10416666666666663</v>
      </c>
      <c r="M467" s="14">
        <f t="shared" si="82"/>
        <v>2</v>
      </c>
      <c r="N467" s="14">
        <f t="shared" si="86"/>
        <v>30</v>
      </c>
      <c r="O467" s="15">
        <f t="shared" si="87"/>
        <v>150</v>
      </c>
      <c r="P467" s="12"/>
      <c r="Q467" s="15">
        <f t="shared" ref="Q467:Q535" si="88">(O467-P467)*E467</f>
        <v>900</v>
      </c>
    </row>
    <row r="468" spans="1:17" ht="26" customHeight="1">
      <c r="A468" s="19">
        <v>45729</v>
      </c>
      <c r="B468" s="11" t="s">
        <v>62</v>
      </c>
      <c r="C468" s="11"/>
      <c r="D468" s="11" t="s">
        <v>55</v>
      </c>
      <c r="E468" s="12">
        <v>6</v>
      </c>
      <c r="F468" s="132"/>
      <c r="G468" s="12">
        <v>232</v>
      </c>
      <c r="H468" s="12">
        <v>1525</v>
      </c>
      <c r="I468" s="12">
        <v>1800</v>
      </c>
      <c r="J468" s="13">
        <f t="shared" si="83"/>
        <v>0.64236111111111116</v>
      </c>
      <c r="K468" s="13">
        <f t="shared" si="84"/>
        <v>0.75</v>
      </c>
      <c r="L468" s="14">
        <f t="shared" si="85"/>
        <v>0.10763888888888884</v>
      </c>
      <c r="M468" s="14">
        <f t="shared" si="82"/>
        <v>2</v>
      </c>
      <c r="N468" s="14">
        <f t="shared" si="86"/>
        <v>35</v>
      </c>
      <c r="O468" s="15">
        <f t="shared" si="87"/>
        <v>155</v>
      </c>
      <c r="P468" s="12"/>
      <c r="Q468" s="15">
        <f t="shared" si="88"/>
        <v>930</v>
      </c>
    </row>
    <row r="469" spans="1:17" ht="26" customHeight="1">
      <c r="A469" s="19">
        <v>45729</v>
      </c>
      <c r="B469" s="11" t="s">
        <v>53</v>
      </c>
      <c r="C469" s="11"/>
      <c r="D469" s="11" t="s">
        <v>55</v>
      </c>
      <c r="E469" s="12">
        <v>7</v>
      </c>
      <c r="F469" s="132"/>
      <c r="G469" s="12">
        <v>661</v>
      </c>
      <c r="H469" s="12">
        <v>950</v>
      </c>
      <c r="I469" s="12">
        <v>1225</v>
      </c>
      <c r="J469" s="13">
        <f t="shared" si="83"/>
        <v>0.40972222222222221</v>
      </c>
      <c r="K469" s="13">
        <f t="shared" si="84"/>
        <v>0.51736111111111116</v>
      </c>
      <c r="L469" s="14">
        <f t="shared" si="85"/>
        <v>0.10763888888888895</v>
      </c>
      <c r="M469" s="14">
        <f t="shared" si="82"/>
        <v>2</v>
      </c>
      <c r="N469" s="14">
        <f t="shared" si="86"/>
        <v>35</v>
      </c>
      <c r="O469" s="15">
        <f t="shared" si="87"/>
        <v>155</v>
      </c>
      <c r="P469" s="12"/>
      <c r="Q469" s="15">
        <f t="shared" si="88"/>
        <v>1085</v>
      </c>
    </row>
    <row r="470" spans="1:17" ht="26" customHeight="1">
      <c r="A470" s="19">
        <v>45729</v>
      </c>
      <c r="B470" s="11" t="s">
        <v>53</v>
      </c>
      <c r="C470" s="11"/>
      <c r="D470" s="11" t="s">
        <v>55</v>
      </c>
      <c r="E470" s="12">
        <v>7</v>
      </c>
      <c r="F470" s="132"/>
      <c r="G470" s="12">
        <v>308</v>
      </c>
      <c r="H470" s="12">
        <v>1335</v>
      </c>
      <c r="I470" s="12">
        <v>1525</v>
      </c>
      <c r="J470" s="13">
        <f t="shared" si="83"/>
        <v>0.56597222222222221</v>
      </c>
      <c r="K470" s="13">
        <f t="shared" si="84"/>
        <v>0.64236111111111116</v>
      </c>
      <c r="L470" s="14">
        <f t="shared" si="85"/>
        <v>7.6388888888888951E-2</v>
      </c>
      <c r="M470" s="14">
        <f t="shared" si="82"/>
        <v>1</v>
      </c>
      <c r="N470" s="14">
        <f t="shared" si="86"/>
        <v>50</v>
      </c>
      <c r="O470" s="15">
        <f t="shared" si="87"/>
        <v>110</v>
      </c>
      <c r="P470" s="12"/>
      <c r="Q470" s="15">
        <f t="shared" si="88"/>
        <v>770</v>
      </c>
    </row>
    <row r="471" spans="1:17" ht="26" customHeight="1">
      <c r="A471" s="19">
        <v>45729</v>
      </c>
      <c r="B471" s="11" t="s">
        <v>53</v>
      </c>
      <c r="C471" s="11"/>
      <c r="D471" s="11" t="s">
        <v>55</v>
      </c>
      <c r="E471" s="12">
        <v>7</v>
      </c>
      <c r="F471" s="132"/>
      <c r="G471" s="12">
        <v>191</v>
      </c>
      <c r="H471" s="12">
        <v>1555</v>
      </c>
      <c r="I471" s="12">
        <v>1645</v>
      </c>
      <c r="J471" s="13">
        <f t="shared" si="83"/>
        <v>0.66319444444444442</v>
      </c>
      <c r="K471" s="13">
        <f t="shared" si="84"/>
        <v>0.69791666666666663</v>
      </c>
      <c r="L471" s="14">
        <f t="shared" si="85"/>
        <v>3.472222222222221E-2</v>
      </c>
      <c r="M471" s="14">
        <f t="shared" si="82"/>
        <v>0</v>
      </c>
      <c r="N471" s="14">
        <f t="shared" si="86"/>
        <v>50</v>
      </c>
      <c r="O471" s="15">
        <f t="shared" si="87"/>
        <v>50</v>
      </c>
      <c r="P471" s="12"/>
      <c r="Q471" s="15">
        <f t="shared" si="88"/>
        <v>350</v>
      </c>
    </row>
    <row r="472" spans="1:17" ht="26" customHeight="1">
      <c r="A472" s="19">
        <v>45729</v>
      </c>
      <c r="B472" s="11" t="s">
        <v>53</v>
      </c>
      <c r="C472" s="11"/>
      <c r="D472" s="11" t="s">
        <v>55</v>
      </c>
      <c r="E472" s="12">
        <v>7</v>
      </c>
      <c r="F472" s="132"/>
      <c r="G472" s="12">
        <v>250</v>
      </c>
      <c r="H472" s="12">
        <v>1700</v>
      </c>
      <c r="I472" s="12">
        <v>1750</v>
      </c>
      <c r="J472" s="13">
        <f t="shared" si="83"/>
        <v>0.70833333333333337</v>
      </c>
      <c r="K472" s="13">
        <f t="shared" si="84"/>
        <v>0.74305555555555558</v>
      </c>
      <c r="L472" s="14">
        <f t="shared" si="85"/>
        <v>3.472222222222221E-2</v>
      </c>
      <c r="M472" s="14">
        <f t="shared" si="82"/>
        <v>0</v>
      </c>
      <c r="N472" s="14">
        <f t="shared" si="86"/>
        <v>50</v>
      </c>
      <c r="O472" s="15">
        <f t="shared" si="87"/>
        <v>50</v>
      </c>
      <c r="P472" s="12"/>
      <c r="Q472" s="15">
        <f t="shared" si="88"/>
        <v>350</v>
      </c>
    </row>
    <row r="473" spans="1:17" ht="26" customHeight="1">
      <c r="A473" s="19">
        <v>45729</v>
      </c>
      <c r="B473" s="11" t="s">
        <v>63</v>
      </c>
      <c r="C473" s="11"/>
      <c r="D473" s="11" t="s">
        <v>55</v>
      </c>
      <c r="E473" s="12">
        <v>7</v>
      </c>
      <c r="F473" s="132"/>
      <c r="G473" s="12">
        <v>504</v>
      </c>
      <c r="H473" s="12">
        <v>947</v>
      </c>
      <c r="I473" s="12">
        <v>1325</v>
      </c>
      <c r="J473" s="13">
        <f t="shared" si="83"/>
        <v>0.40763888888888888</v>
      </c>
      <c r="K473" s="13">
        <f t="shared" si="84"/>
        <v>0.55902777777777779</v>
      </c>
      <c r="L473" s="14">
        <f t="shared" si="85"/>
        <v>0.15138888888888891</v>
      </c>
      <c r="M473" s="14">
        <f t="shared" si="82"/>
        <v>3</v>
      </c>
      <c r="N473" s="14">
        <f t="shared" si="86"/>
        <v>38</v>
      </c>
      <c r="O473" s="15">
        <f t="shared" si="87"/>
        <v>218</v>
      </c>
      <c r="P473" s="12"/>
      <c r="Q473" s="15">
        <f t="shared" si="88"/>
        <v>1526</v>
      </c>
    </row>
    <row r="474" spans="1:17" ht="26" customHeight="1">
      <c r="A474" s="19">
        <v>45729</v>
      </c>
      <c r="B474" s="11" t="s">
        <v>63</v>
      </c>
      <c r="C474" s="11"/>
      <c r="D474" s="11" t="s">
        <v>55</v>
      </c>
      <c r="E474" s="12">
        <v>7</v>
      </c>
      <c r="F474" s="132"/>
      <c r="G474" s="12">
        <v>340</v>
      </c>
      <c r="H474" s="12">
        <v>1431</v>
      </c>
      <c r="I474" s="12">
        <v>1625</v>
      </c>
      <c r="J474" s="13">
        <f t="shared" si="83"/>
        <v>0.60486111111111107</v>
      </c>
      <c r="K474" s="13">
        <f t="shared" si="84"/>
        <v>0.68402777777777779</v>
      </c>
      <c r="L474" s="14">
        <f t="shared" si="85"/>
        <v>7.9166666666666718E-2</v>
      </c>
      <c r="M474" s="14">
        <f t="shared" si="82"/>
        <v>1</v>
      </c>
      <c r="N474" s="14">
        <f t="shared" si="86"/>
        <v>54</v>
      </c>
      <c r="O474" s="15">
        <f t="shared" si="87"/>
        <v>114</v>
      </c>
      <c r="P474" s="12"/>
      <c r="Q474" s="15">
        <f t="shared" si="88"/>
        <v>798</v>
      </c>
    </row>
    <row r="475" spans="1:17" ht="26" customHeight="1">
      <c r="A475" s="19">
        <v>45729</v>
      </c>
      <c r="B475" s="11" t="s">
        <v>63</v>
      </c>
      <c r="C475" s="11"/>
      <c r="D475" s="11" t="s">
        <v>55</v>
      </c>
      <c r="E475" s="12">
        <v>7</v>
      </c>
      <c r="F475" s="132"/>
      <c r="G475" s="12">
        <v>198</v>
      </c>
      <c r="H475" s="12">
        <v>1651</v>
      </c>
      <c r="I475" s="12">
        <v>1743</v>
      </c>
      <c r="J475" s="13">
        <f t="shared" si="83"/>
        <v>0.70208333333333328</v>
      </c>
      <c r="K475" s="13">
        <f t="shared" si="84"/>
        <v>0.73819444444444449</v>
      </c>
      <c r="L475" s="14">
        <f t="shared" si="85"/>
        <v>3.6111111111111205E-2</v>
      </c>
      <c r="M475" s="14">
        <f t="shared" si="82"/>
        <v>0</v>
      </c>
      <c r="N475" s="14">
        <f t="shared" si="86"/>
        <v>52</v>
      </c>
      <c r="O475" s="15">
        <f t="shared" si="87"/>
        <v>52</v>
      </c>
      <c r="P475" s="12"/>
      <c r="Q475" s="15">
        <f t="shared" si="88"/>
        <v>364</v>
      </c>
    </row>
    <row r="476" spans="1:17" ht="26" customHeight="1">
      <c r="A476" s="19">
        <v>45729</v>
      </c>
      <c r="B476" s="11" t="s">
        <v>57</v>
      </c>
      <c r="C476" s="11" t="s">
        <v>59</v>
      </c>
      <c r="D476" s="11" t="s">
        <v>54</v>
      </c>
      <c r="E476" s="12">
        <v>3</v>
      </c>
      <c r="F476" s="132"/>
      <c r="G476" s="12">
        <v>249</v>
      </c>
      <c r="H476" s="12">
        <v>2135</v>
      </c>
      <c r="I476" s="12">
        <v>2345</v>
      </c>
      <c r="J476" s="13">
        <f t="shared" ref="J476:K480" si="89">IF(ISERROR(VALUE(IF(LEN(H476)=3,(LEFT(H476,1)&amp;":"&amp;RIGHT(H476,2)),(LEFT(H476,2)&amp;":"&amp;RIGHT(H476,2))))),"",VALUE(IF(LEN(H476)=3,(LEFT(H476,1)&amp;":"&amp;RIGHT(H476,2)),(LEFT(H476,2)&amp;":"&amp;RIGHT(H476,2)))))</f>
        <v>0.89930555555555558</v>
      </c>
      <c r="K476" s="13">
        <f t="shared" si="89"/>
        <v>0.98958333333333337</v>
      </c>
      <c r="L476" s="14">
        <f>K476-J476</f>
        <v>9.027777777777779E-2</v>
      </c>
      <c r="M476" s="14">
        <f>HOUR(L476)</f>
        <v>2</v>
      </c>
      <c r="N476" s="14">
        <f>MINUTE(L476)</f>
        <v>10</v>
      </c>
      <c r="O476" s="15">
        <f>IF(AND(ISNUMBER(H476),ISNUMBER(I476)),IF(M476*60+N476,M476*60+N476,"　"),0)</f>
        <v>130</v>
      </c>
      <c r="P476" s="12"/>
      <c r="Q476" s="15">
        <f>(O476-P476)*E476</f>
        <v>390</v>
      </c>
    </row>
    <row r="477" spans="1:17" ht="26" customHeight="1">
      <c r="A477" s="19">
        <v>45729</v>
      </c>
      <c r="B477" s="11" t="s">
        <v>57</v>
      </c>
      <c r="C477" s="11" t="s">
        <v>59</v>
      </c>
      <c r="D477" s="11" t="s">
        <v>54</v>
      </c>
      <c r="E477" s="12">
        <v>3</v>
      </c>
      <c r="F477" s="132"/>
      <c r="G477" s="12">
        <v>271</v>
      </c>
      <c r="H477" s="12">
        <v>2420</v>
      </c>
      <c r="I477" s="12">
        <v>2600</v>
      </c>
      <c r="J477" s="13">
        <f t="shared" si="89"/>
        <v>1.0138888888888888</v>
      </c>
      <c r="K477" s="13">
        <f t="shared" si="89"/>
        <v>1.0833333333333333</v>
      </c>
      <c r="L477" s="14">
        <f>K477-J477</f>
        <v>6.944444444444442E-2</v>
      </c>
      <c r="M477" s="14">
        <f>HOUR(L477)</f>
        <v>1</v>
      </c>
      <c r="N477" s="14">
        <f>MINUTE(L477)</f>
        <v>40</v>
      </c>
      <c r="O477" s="15">
        <f>IF(AND(ISNUMBER(H477),ISNUMBER(I477)),IF(M477*60+N477,M477*60+N477,"　"),0)</f>
        <v>100</v>
      </c>
      <c r="P477" s="12"/>
      <c r="Q477" s="15">
        <f>(O477-P477)*E477</f>
        <v>300</v>
      </c>
    </row>
    <row r="478" spans="1:17" ht="26" customHeight="1">
      <c r="A478" s="19">
        <v>45729</v>
      </c>
      <c r="B478" s="11" t="s">
        <v>57</v>
      </c>
      <c r="C478" s="11" t="s">
        <v>59</v>
      </c>
      <c r="D478" s="11" t="s">
        <v>54</v>
      </c>
      <c r="E478" s="12">
        <v>3</v>
      </c>
      <c r="F478" s="132"/>
      <c r="G478" s="12">
        <v>288</v>
      </c>
      <c r="H478" s="12">
        <v>325</v>
      </c>
      <c r="I478" s="12">
        <v>530</v>
      </c>
      <c r="J478" s="13">
        <f t="shared" si="89"/>
        <v>0.1423611111111111</v>
      </c>
      <c r="K478" s="13">
        <f t="shared" si="89"/>
        <v>0.22916666666666666</v>
      </c>
      <c r="L478" s="14">
        <f>K478-J478</f>
        <v>8.6805555555555552E-2</v>
      </c>
      <c r="M478" s="14">
        <f>HOUR(L478)</f>
        <v>2</v>
      </c>
      <c r="N478" s="14">
        <f>MINUTE(L478)</f>
        <v>5</v>
      </c>
      <c r="O478" s="15">
        <f>IF(AND(ISNUMBER(H478),ISNUMBER(I478)),IF(M478*60+N478,M478*60+N478,"　"),0)</f>
        <v>125</v>
      </c>
      <c r="P478" s="12"/>
      <c r="Q478" s="15">
        <f>(O478-P478)*E478</f>
        <v>375</v>
      </c>
    </row>
    <row r="479" spans="1:17" ht="26" customHeight="1">
      <c r="A479" s="19">
        <v>45729</v>
      </c>
      <c r="B479" s="11" t="s">
        <v>53</v>
      </c>
      <c r="C479" s="11"/>
      <c r="D479" s="11" t="s">
        <v>54</v>
      </c>
      <c r="E479" s="12">
        <v>7</v>
      </c>
      <c r="F479" s="132"/>
      <c r="G479" s="12">
        <v>393</v>
      </c>
      <c r="H479" s="12">
        <v>2200</v>
      </c>
      <c r="I479" s="12">
        <v>2435</v>
      </c>
      <c r="J479" s="13">
        <f t="shared" si="89"/>
        <v>0.91666666666666663</v>
      </c>
      <c r="K479" s="13">
        <f t="shared" si="89"/>
        <v>1.0243055555555556</v>
      </c>
      <c r="L479" s="14">
        <f>K479-J479</f>
        <v>0.10763888888888895</v>
      </c>
      <c r="M479" s="14">
        <f>HOUR(L479)</f>
        <v>2</v>
      </c>
      <c r="N479" s="14">
        <f>MINUTE(L479)</f>
        <v>35</v>
      </c>
      <c r="O479" s="15">
        <f>IF(AND(ISNUMBER(H479),ISNUMBER(I479)),IF(M479*60+N479,M479*60+N479,"　"),0)</f>
        <v>155</v>
      </c>
      <c r="P479" s="12"/>
      <c r="Q479" s="15">
        <f>(O479-P479)*E479</f>
        <v>1085</v>
      </c>
    </row>
    <row r="480" spans="1:17" ht="26" customHeight="1">
      <c r="A480" s="19">
        <v>45729</v>
      </c>
      <c r="B480" s="11" t="s">
        <v>53</v>
      </c>
      <c r="C480" s="11"/>
      <c r="D480" s="11" t="s">
        <v>54</v>
      </c>
      <c r="E480" s="12">
        <v>7</v>
      </c>
      <c r="F480" s="132"/>
      <c r="G480" s="12">
        <v>1330</v>
      </c>
      <c r="H480" s="12">
        <v>2440</v>
      </c>
      <c r="I480" s="12">
        <v>2915</v>
      </c>
      <c r="J480" s="13">
        <f t="shared" si="89"/>
        <v>1.0277777777777777</v>
      </c>
      <c r="K480" s="13">
        <f t="shared" si="89"/>
        <v>1.21875</v>
      </c>
      <c r="L480" s="14">
        <f>K480-J480</f>
        <v>0.19097222222222232</v>
      </c>
      <c r="M480" s="14">
        <f>HOUR(L480)</f>
        <v>4</v>
      </c>
      <c r="N480" s="14">
        <f>MINUTE(L480)</f>
        <v>35</v>
      </c>
      <c r="O480" s="15">
        <f>IF(AND(ISNUMBER(H480),ISNUMBER(I480)),IF(M480*60+N480,M480*60+N480,"　"),0)</f>
        <v>275</v>
      </c>
      <c r="P480" s="12"/>
      <c r="Q480" s="15">
        <f>(O480-P480)*E480</f>
        <v>1925</v>
      </c>
    </row>
    <row r="481" spans="1:18" ht="26" customHeight="1">
      <c r="A481" s="19">
        <v>45730</v>
      </c>
      <c r="B481" s="11" t="s">
        <v>57</v>
      </c>
      <c r="C481" s="11" t="s">
        <v>58</v>
      </c>
      <c r="D481" s="11" t="s">
        <v>55</v>
      </c>
      <c r="E481" s="12">
        <v>3</v>
      </c>
      <c r="F481" s="132"/>
      <c r="G481" s="12">
        <v>133</v>
      </c>
      <c r="H481" s="12">
        <v>950</v>
      </c>
      <c r="I481" s="12">
        <v>1225</v>
      </c>
      <c r="J481" s="13">
        <f t="shared" si="83"/>
        <v>0.40972222222222221</v>
      </c>
      <c r="K481" s="13">
        <f t="shared" si="84"/>
        <v>0.51736111111111116</v>
      </c>
      <c r="L481" s="14">
        <f t="shared" si="85"/>
        <v>0.10763888888888895</v>
      </c>
      <c r="M481" s="14">
        <f t="shared" si="82"/>
        <v>2</v>
      </c>
      <c r="N481" s="14">
        <f t="shared" si="86"/>
        <v>35</v>
      </c>
      <c r="O481" s="15">
        <f t="shared" si="87"/>
        <v>155</v>
      </c>
      <c r="P481" s="12"/>
      <c r="Q481" s="15">
        <f t="shared" si="88"/>
        <v>465</v>
      </c>
    </row>
    <row r="482" spans="1:18" ht="26" customHeight="1">
      <c r="A482" s="19">
        <v>45730</v>
      </c>
      <c r="B482" s="11" t="s">
        <v>57</v>
      </c>
      <c r="C482" s="11" t="s">
        <v>58</v>
      </c>
      <c r="D482" s="11" t="s">
        <v>55</v>
      </c>
      <c r="E482" s="12">
        <v>3</v>
      </c>
      <c r="F482" s="132"/>
      <c r="G482" s="12">
        <v>143</v>
      </c>
      <c r="H482" s="12">
        <v>1330</v>
      </c>
      <c r="I482" s="12">
        <v>1525</v>
      </c>
      <c r="J482" s="13">
        <f t="shared" si="83"/>
        <v>0.5625</v>
      </c>
      <c r="K482" s="13">
        <f t="shared" si="84"/>
        <v>0.64236111111111116</v>
      </c>
      <c r="L482" s="14">
        <f t="shared" si="85"/>
        <v>7.986111111111116E-2</v>
      </c>
      <c r="M482" s="14">
        <f t="shared" si="82"/>
        <v>1</v>
      </c>
      <c r="N482" s="14">
        <f t="shared" si="86"/>
        <v>55</v>
      </c>
      <c r="O482" s="15">
        <f t="shared" si="87"/>
        <v>115</v>
      </c>
      <c r="P482" s="12"/>
      <c r="Q482" s="15">
        <f t="shared" si="88"/>
        <v>345</v>
      </c>
    </row>
    <row r="483" spans="1:18" ht="26" customHeight="1">
      <c r="A483" s="19">
        <v>45730</v>
      </c>
      <c r="B483" s="11" t="s">
        <v>57</v>
      </c>
      <c r="C483" s="11" t="s">
        <v>58</v>
      </c>
      <c r="D483" s="11" t="s">
        <v>55</v>
      </c>
      <c r="E483" s="12">
        <v>3</v>
      </c>
      <c r="F483" s="132"/>
      <c r="G483" s="12">
        <v>132</v>
      </c>
      <c r="H483" s="12">
        <v>1550</v>
      </c>
      <c r="I483" s="12">
        <v>1750</v>
      </c>
      <c r="J483" s="13">
        <f t="shared" si="83"/>
        <v>0.65972222222222221</v>
      </c>
      <c r="K483" s="13">
        <f t="shared" si="84"/>
        <v>0.74305555555555558</v>
      </c>
      <c r="L483" s="14">
        <f t="shared" si="85"/>
        <v>8.333333333333337E-2</v>
      </c>
      <c r="M483" s="14">
        <f t="shared" si="82"/>
        <v>2</v>
      </c>
      <c r="N483" s="14">
        <f t="shared" si="86"/>
        <v>0</v>
      </c>
      <c r="O483" s="15">
        <f t="shared" si="87"/>
        <v>120</v>
      </c>
      <c r="P483" s="12"/>
      <c r="Q483" s="15">
        <f t="shared" si="88"/>
        <v>360</v>
      </c>
    </row>
    <row r="484" spans="1:18" ht="26" customHeight="1">
      <c r="A484" s="19">
        <v>45730</v>
      </c>
      <c r="B484" s="11" t="s">
        <v>57</v>
      </c>
      <c r="C484" s="11" t="s">
        <v>58</v>
      </c>
      <c r="D484" s="11" t="s">
        <v>55</v>
      </c>
      <c r="E484" s="12">
        <v>3</v>
      </c>
      <c r="F484" s="132"/>
      <c r="G484" s="12">
        <v>175</v>
      </c>
      <c r="H484" s="12">
        <v>953</v>
      </c>
      <c r="I484" s="12">
        <v>1224</v>
      </c>
      <c r="J484" s="13">
        <f t="shared" si="83"/>
        <v>0.41180555555555554</v>
      </c>
      <c r="K484" s="13">
        <f t="shared" si="84"/>
        <v>0.51666666666666672</v>
      </c>
      <c r="L484" s="14">
        <f t="shared" si="85"/>
        <v>0.10486111111111118</v>
      </c>
      <c r="M484" s="14">
        <f t="shared" si="82"/>
        <v>2</v>
      </c>
      <c r="N484" s="14">
        <f t="shared" si="86"/>
        <v>31</v>
      </c>
      <c r="O484" s="15">
        <f t="shared" si="87"/>
        <v>151</v>
      </c>
      <c r="P484" s="12"/>
      <c r="Q484" s="15">
        <f t="shared" si="88"/>
        <v>453</v>
      </c>
      <c r="R484" t="s">
        <v>67</v>
      </c>
    </row>
    <row r="485" spans="1:18" ht="26" customHeight="1">
      <c r="A485" s="19">
        <v>45730</v>
      </c>
      <c r="B485" s="11" t="s">
        <v>57</v>
      </c>
      <c r="C485" s="11" t="s">
        <v>58</v>
      </c>
      <c r="D485" s="11" t="s">
        <v>55</v>
      </c>
      <c r="E485" s="12">
        <v>3</v>
      </c>
      <c r="F485" s="132"/>
      <c r="G485" s="12">
        <v>104</v>
      </c>
      <c r="H485" s="12">
        <v>1332</v>
      </c>
      <c r="I485" s="12">
        <v>1500</v>
      </c>
      <c r="J485" s="13">
        <f t="shared" si="83"/>
        <v>0.56388888888888888</v>
      </c>
      <c r="K485" s="13">
        <f t="shared" si="84"/>
        <v>0.625</v>
      </c>
      <c r="L485" s="14">
        <f t="shared" si="85"/>
        <v>6.1111111111111116E-2</v>
      </c>
      <c r="M485" s="14">
        <f t="shared" si="82"/>
        <v>1</v>
      </c>
      <c r="N485" s="14">
        <f t="shared" si="86"/>
        <v>28</v>
      </c>
      <c r="O485" s="15">
        <f t="shared" si="87"/>
        <v>88</v>
      </c>
      <c r="P485" s="12"/>
      <c r="Q485" s="15">
        <f t="shared" si="88"/>
        <v>264</v>
      </c>
      <c r="R485" t="s">
        <v>67</v>
      </c>
    </row>
    <row r="486" spans="1:18" ht="26" customHeight="1">
      <c r="A486" s="19">
        <v>45730</v>
      </c>
      <c r="B486" s="11" t="s">
        <v>57</v>
      </c>
      <c r="C486" s="11" t="s">
        <v>58</v>
      </c>
      <c r="D486" s="11" t="s">
        <v>55</v>
      </c>
      <c r="E486" s="12">
        <v>3</v>
      </c>
      <c r="F486" s="132"/>
      <c r="G486" s="12">
        <v>12</v>
      </c>
      <c r="H486" s="12">
        <v>1512</v>
      </c>
      <c r="I486" s="12">
        <v>1525</v>
      </c>
      <c r="J486" s="13">
        <f t="shared" si="83"/>
        <v>0.6333333333333333</v>
      </c>
      <c r="K486" s="13">
        <f t="shared" si="84"/>
        <v>0.64236111111111116</v>
      </c>
      <c r="L486" s="14">
        <f t="shared" si="85"/>
        <v>9.0277777777778567E-3</v>
      </c>
      <c r="M486" s="14">
        <f t="shared" si="82"/>
        <v>0</v>
      </c>
      <c r="N486" s="14">
        <f t="shared" si="86"/>
        <v>13</v>
      </c>
      <c r="O486" s="15">
        <f t="shared" si="87"/>
        <v>13</v>
      </c>
      <c r="P486" s="12"/>
      <c r="Q486" s="15">
        <f t="shared" si="88"/>
        <v>39</v>
      </c>
      <c r="R486" t="s">
        <v>67</v>
      </c>
    </row>
    <row r="487" spans="1:18" ht="26" customHeight="1">
      <c r="A487" s="19">
        <v>45730</v>
      </c>
      <c r="B487" s="11" t="s">
        <v>57</v>
      </c>
      <c r="C487" s="11" t="s">
        <v>58</v>
      </c>
      <c r="D487" s="11" t="s">
        <v>55</v>
      </c>
      <c r="E487" s="12">
        <v>3</v>
      </c>
      <c r="F487" s="132"/>
      <c r="G487" s="12">
        <v>108</v>
      </c>
      <c r="H487" s="12">
        <v>1553</v>
      </c>
      <c r="I487" s="12">
        <v>1738</v>
      </c>
      <c r="J487" s="13">
        <f t="shared" si="83"/>
        <v>0.66180555555555554</v>
      </c>
      <c r="K487" s="13">
        <f t="shared" si="84"/>
        <v>0.73472222222222228</v>
      </c>
      <c r="L487" s="14">
        <f t="shared" si="85"/>
        <v>7.2916666666666741E-2</v>
      </c>
      <c r="M487" s="14">
        <f t="shared" si="82"/>
        <v>1</v>
      </c>
      <c r="N487" s="14">
        <f t="shared" si="86"/>
        <v>45</v>
      </c>
      <c r="O487" s="15">
        <f t="shared" si="87"/>
        <v>105</v>
      </c>
      <c r="P487" s="12"/>
      <c r="Q487" s="15">
        <f t="shared" si="88"/>
        <v>315</v>
      </c>
      <c r="R487" t="s">
        <v>67</v>
      </c>
    </row>
    <row r="488" spans="1:18" ht="26" customHeight="1">
      <c r="A488" s="19">
        <v>45730</v>
      </c>
      <c r="B488" s="11" t="s">
        <v>57</v>
      </c>
      <c r="C488" s="11" t="s">
        <v>59</v>
      </c>
      <c r="D488" s="11" t="s">
        <v>55</v>
      </c>
      <c r="E488" s="12">
        <v>3</v>
      </c>
      <c r="F488" s="132"/>
      <c r="G488" s="12">
        <v>216</v>
      </c>
      <c r="H488" s="12">
        <v>1000</v>
      </c>
      <c r="I488" s="12">
        <v>1227</v>
      </c>
      <c r="J488" s="13">
        <f t="shared" si="83"/>
        <v>0.41666666666666669</v>
      </c>
      <c r="K488" s="13">
        <f t="shared" si="84"/>
        <v>0.51875000000000004</v>
      </c>
      <c r="L488" s="14">
        <f t="shared" si="85"/>
        <v>0.10208333333333336</v>
      </c>
      <c r="M488" s="14">
        <f t="shared" si="82"/>
        <v>2</v>
      </c>
      <c r="N488" s="14">
        <f t="shared" si="86"/>
        <v>27</v>
      </c>
      <c r="O488" s="15">
        <f t="shared" si="87"/>
        <v>147</v>
      </c>
      <c r="P488" s="12"/>
      <c r="Q488" s="15">
        <f t="shared" si="88"/>
        <v>441</v>
      </c>
    </row>
    <row r="489" spans="1:18" ht="26" customHeight="1">
      <c r="A489" s="19">
        <v>45730</v>
      </c>
      <c r="B489" s="11" t="s">
        <v>57</v>
      </c>
      <c r="C489" s="11" t="s">
        <v>59</v>
      </c>
      <c r="D489" s="11" t="s">
        <v>55</v>
      </c>
      <c r="E489" s="12">
        <v>3</v>
      </c>
      <c r="F489" s="132"/>
      <c r="G489" s="12">
        <v>72</v>
      </c>
      <c r="H489" s="12">
        <v>1332</v>
      </c>
      <c r="I489" s="12">
        <v>1503</v>
      </c>
      <c r="J489" s="13">
        <f t="shared" si="83"/>
        <v>0.56388888888888888</v>
      </c>
      <c r="K489" s="13">
        <f t="shared" si="84"/>
        <v>0.62708333333333333</v>
      </c>
      <c r="L489" s="14">
        <f t="shared" si="85"/>
        <v>6.3194444444444442E-2</v>
      </c>
      <c r="M489" s="14">
        <f t="shared" si="82"/>
        <v>1</v>
      </c>
      <c r="N489" s="14">
        <f t="shared" si="86"/>
        <v>31</v>
      </c>
      <c r="O489" s="15">
        <f t="shared" si="87"/>
        <v>91</v>
      </c>
      <c r="P489" s="12"/>
      <c r="Q489" s="15">
        <f t="shared" si="88"/>
        <v>273</v>
      </c>
    </row>
    <row r="490" spans="1:18" ht="26" customHeight="1">
      <c r="A490" s="19">
        <v>45730</v>
      </c>
      <c r="B490" s="11" t="s">
        <v>57</v>
      </c>
      <c r="C490" s="11" t="s">
        <v>59</v>
      </c>
      <c r="D490" s="11" t="s">
        <v>55</v>
      </c>
      <c r="E490" s="12">
        <v>3</v>
      </c>
      <c r="F490" s="132"/>
      <c r="G490" s="12">
        <v>12</v>
      </c>
      <c r="H490" s="12">
        <v>1509</v>
      </c>
      <c r="I490" s="12">
        <v>1528</v>
      </c>
      <c r="J490" s="13">
        <f t="shared" si="83"/>
        <v>0.63124999999999998</v>
      </c>
      <c r="K490" s="13">
        <f t="shared" si="84"/>
        <v>0.64444444444444449</v>
      </c>
      <c r="L490" s="14">
        <f t="shared" si="85"/>
        <v>1.3194444444444509E-2</v>
      </c>
      <c r="M490" s="14">
        <f t="shared" si="82"/>
        <v>0</v>
      </c>
      <c r="N490" s="14">
        <f t="shared" si="86"/>
        <v>19</v>
      </c>
      <c r="O490" s="15">
        <f t="shared" si="87"/>
        <v>19</v>
      </c>
      <c r="P490" s="12"/>
      <c r="Q490" s="15">
        <f t="shared" si="88"/>
        <v>57</v>
      </c>
    </row>
    <row r="491" spans="1:18" ht="26" customHeight="1">
      <c r="A491" s="19">
        <v>45730</v>
      </c>
      <c r="B491" s="11" t="s">
        <v>57</v>
      </c>
      <c r="C491" s="11" t="s">
        <v>59</v>
      </c>
      <c r="D491" s="11" t="s">
        <v>55</v>
      </c>
      <c r="E491" s="12">
        <v>3</v>
      </c>
      <c r="F491" s="132"/>
      <c r="G491" s="12">
        <v>96</v>
      </c>
      <c r="H491" s="12">
        <v>1550</v>
      </c>
      <c r="I491" s="12">
        <v>1747</v>
      </c>
      <c r="J491" s="13">
        <f t="shared" si="83"/>
        <v>0.65972222222222221</v>
      </c>
      <c r="K491" s="13">
        <f t="shared" si="84"/>
        <v>0.74097222222222225</v>
      </c>
      <c r="L491" s="14">
        <f t="shared" si="85"/>
        <v>8.1250000000000044E-2</v>
      </c>
      <c r="M491" s="14">
        <f t="shared" si="82"/>
        <v>1</v>
      </c>
      <c r="N491" s="14">
        <f t="shared" si="86"/>
        <v>57</v>
      </c>
      <c r="O491" s="15">
        <f t="shared" si="87"/>
        <v>117</v>
      </c>
      <c r="P491" s="12"/>
      <c r="Q491" s="15">
        <f t="shared" si="88"/>
        <v>351</v>
      </c>
    </row>
    <row r="492" spans="1:18" ht="26" customHeight="1">
      <c r="A492" s="19">
        <v>45730</v>
      </c>
      <c r="B492" s="11" t="s">
        <v>57</v>
      </c>
      <c r="C492" s="11" t="s">
        <v>59</v>
      </c>
      <c r="D492" s="11" t="s">
        <v>55</v>
      </c>
      <c r="E492" s="12">
        <v>3</v>
      </c>
      <c r="F492" s="132"/>
      <c r="G492" s="12">
        <v>204</v>
      </c>
      <c r="H492" s="12">
        <v>950</v>
      </c>
      <c r="I492" s="12">
        <v>1225</v>
      </c>
      <c r="J492" s="13">
        <f t="shared" si="83"/>
        <v>0.40972222222222221</v>
      </c>
      <c r="K492" s="13">
        <f t="shared" si="84"/>
        <v>0.51736111111111116</v>
      </c>
      <c r="L492" s="14">
        <f t="shared" si="85"/>
        <v>0.10763888888888895</v>
      </c>
      <c r="M492" s="14">
        <f t="shared" si="82"/>
        <v>2</v>
      </c>
      <c r="N492" s="14">
        <f t="shared" si="86"/>
        <v>35</v>
      </c>
      <c r="O492" s="15">
        <f t="shared" si="87"/>
        <v>155</v>
      </c>
      <c r="P492" s="12"/>
      <c r="Q492" s="15">
        <f t="shared" si="88"/>
        <v>465</v>
      </c>
    </row>
    <row r="493" spans="1:18" ht="26" customHeight="1">
      <c r="A493" s="19">
        <v>45730</v>
      </c>
      <c r="B493" s="11" t="s">
        <v>57</v>
      </c>
      <c r="C493" s="11" t="s">
        <v>59</v>
      </c>
      <c r="D493" s="11" t="s">
        <v>55</v>
      </c>
      <c r="E493" s="12">
        <v>3</v>
      </c>
      <c r="F493" s="132"/>
      <c r="G493" s="12">
        <v>97</v>
      </c>
      <c r="H493" s="12">
        <v>1330</v>
      </c>
      <c r="I493" s="12">
        <v>1450</v>
      </c>
      <c r="J493" s="13">
        <f t="shared" si="83"/>
        <v>0.5625</v>
      </c>
      <c r="K493" s="13">
        <f t="shared" si="84"/>
        <v>0.61805555555555558</v>
      </c>
      <c r="L493" s="14">
        <f t="shared" si="85"/>
        <v>5.555555555555558E-2</v>
      </c>
      <c r="M493" s="14">
        <f t="shared" si="82"/>
        <v>1</v>
      </c>
      <c r="N493" s="14">
        <f t="shared" si="86"/>
        <v>20</v>
      </c>
      <c r="O493" s="15">
        <f t="shared" si="87"/>
        <v>80</v>
      </c>
      <c r="P493" s="12"/>
      <c r="Q493" s="15">
        <f t="shared" si="88"/>
        <v>240</v>
      </c>
    </row>
    <row r="494" spans="1:18" ht="26" customHeight="1">
      <c r="A494" s="19">
        <v>45730</v>
      </c>
      <c r="B494" s="11" t="s">
        <v>57</v>
      </c>
      <c r="C494" s="11" t="s">
        <v>59</v>
      </c>
      <c r="D494" s="11" t="s">
        <v>55</v>
      </c>
      <c r="E494" s="12">
        <v>3</v>
      </c>
      <c r="F494" s="132"/>
      <c r="G494" s="12">
        <v>12</v>
      </c>
      <c r="H494" s="12">
        <v>1450</v>
      </c>
      <c r="I494" s="12">
        <v>1505</v>
      </c>
      <c r="J494" s="13">
        <f t="shared" si="83"/>
        <v>0.61805555555555558</v>
      </c>
      <c r="K494" s="13">
        <f t="shared" si="84"/>
        <v>0.62847222222222221</v>
      </c>
      <c r="L494" s="14">
        <f t="shared" si="85"/>
        <v>1.041666666666663E-2</v>
      </c>
      <c r="M494" s="14">
        <f t="shared" si="82"/>
        <v>0</v>
      </c>
      <c r="N494" s="14">
        <f t="shared" si="86"/>
        <v>15</v>
      </c>
      <c r="O494" s="15">
        <f t="shared" si="87"/>
        <v>15</v>
      </c>
      <c r="P494" s="12"/>
      <c r="Q494" s="15">
        <f t="shared" si="88"/>
        <v>45</v>
      </c>
    </row>
    <row r="495" spans="1:18" ht="26" customHeight="1">
      <c r="A495" s="19">
        <v>45730</v>
      </c>
      <c r="B495" s="11" t="s">
        <v>57</v>
      </c>
      <c r="C495" s="11" t="s">
        <v>59</v>
      </c>
      <c r="D495" s="11" t="s">
        <v>55</v>
      </c>
      <c r="E495" s="12">
        <v>3</v>
      </c>
      <c r="F495" s="132"/>
      <c r="G495" s="12">
        <v>132</v>
      </c>
      <c r="H495" s="12">
        <v>1535</v>
      </c>
      <c r="I495" s="12">
        <v>1750</v>
      </c>
      <c r="J495" s="13">
        <f t="shared" si="83"/>
        <v>0.64930555555555558</v>
      </c>
      <c r="K495" s="13">
        <f t="shared" si="84"/>
        <v>0.74305555555555558</v>
      </c>
      <c r="L495" s="14">
        <f t="shared" si="85"/>
        <v>9.375E-2</v>
      </c>
      <c r="M495" s="14">
        <f t="shared" si="82"/>
        <v>2</v>
      </c>
      <c r="N495" s="14">
        <f t="shared" si="86"/>
        <v>15</v>
      </c>
      <c r="O495" s="15">
        <f t="shared" si="87"/>
        <v>135</v>
      </c>
      <c r="P495" s="12"/>
      <c r="Q495" s="15">
        <f t="shared" si="88"/>
        <v>405</v>
      </c>
    </row>
    <row r="496" spans="1:18" ht="26" customHeight="1">
      <c r="A496" s="19">
        <v>45730</v>
      </c>
      <c r="B496" s="11" t="s">
        <v>57</v>
      </c>
      <c r="C496" s="11" t="s">
        <v>59</v>
      </c>
      <c r="D496" s="11" t="s">
        <v>55</v>
      </c>
      <c r="E496" s="12">
        <v>3</v>
      </c>
      <c r="F496" s="132"/>
      <c r="G496" s="12">
        <v>228</v>
      </c>
      <c r="H496" s="12">
        <v>955</v>
      </c>
      <c r="I496" s="12">
        <v>1230</v>
      </c>
      <c r="J496" s="13">
        <f t="shared" si="83"/>
        <v>0.41319444444444442</v>
      </c>
      <c r="K496" s="13">
        <f t="shared" si="84"/>
        <v>0.52083333333333337</v>
      </c>
      <c r="L496" s="14">
        <f t="shared" si="85"/>
        <v>0.10763888888888895</v>
      </c>
      <c r="M496" s="14">
        <f t="shared" si="82"/>
        <v>2</v>
      </c>
      <c r="N496" s="14">
        <f t="shared" si="86"/>
        <v>35</v>
      </c>
      <c r="O496" s="15">
        <f t="shared" si="87"/>
        <v>155</v>
      </c>
      <c r="P496" s="12"/>
      <c r="Q496" s="15">
        <f t="shared" si="88"/>
        <v>465</v>
      </c>
    </row>
    <row r="497" spans="1:17" ht="26" customHeight="1">
      <c r="A497" s="19">
        <v>45730</v>
      </c>
      <c r="B497" s="11" t="s">
        <v>57</v>
      </c>
      <c r="C497" s="11" t="s">
        <v>59</v>
      </c>
      <c r="D497" s="11" t="s">
        <v>55</v>
      </c>
      <c r="E497" s="12">
        <v>3</v>
      </c>
      <c r="F497" s="132"/>
      <c r="G497" s="12">
        <v>34</v>
      </c>
      <c r="H497" s="12">
        <v>1330</v>
      </c>
      <c r="I497" s="12">
        <v>1345</v>
      </c>
      <c r="J497" s="13">
        <f t="shared" si="83"/>
        <v>0.5625</v>
      </c>
      <c r="K497" s="13">
        <f t="shared" si="84"/>
        <v>0.57291666666666663</v>
      </c>
      <c r="L497" s="14">
        <f t="shared" si="85"/>
        <v>1.041666666666663E-2</v>
      </c>
      <c r="M497" s="14">
        <f t="shared" si="82"/>
        <v>0</v>
      </c>
      <c r="N497" s="14">
        <f t="shared" si="86"/>
        <v>15</v>
      </c>
      <c r="O497" s="15">
        <f t="shared" si="87"/>
        <v>15</v>
      </c>
      <c r="P497" s="12"/>
      <c r="Q497" s="15">
        <f t="shared" si="88"/>
        <v>45</v>
      </c>
    </row>
    <row r="498" spans="1:17" ht="26" customHeight="1">
      <c r="A498" s="19">
        <v>45730</v>
      </c>
      <c r="B498" s="11" t="s">
        <v>57</v>
      </c>
      <c r="C498" s="11" t="s">
        <v>59</v>
      </c>
      <c r="D498" s="11" t="s">
        <v>55</v>
      </c>
      <c r="E498" s="12">
        <v>3</v>
      </c>
      <c r="F498" s="132"/>
      <c r="G498" s="12">
        <v>132</v>
      </c>
      <c r="H498" s="12">
        <v>1345</v>
      </c>
      <c r="I498" s="12">
        <v>1515</v>
      </c>
      <c r="J498" s="13">
        <f t="shared" si="83"/>
        <v>0.57291666666666663</v>
      </c>
      <c r="K498" s="13">
        <f t="shared" si="84"/>
        <v>0.63541666666666663</v>
      </c>
      <c r="L498" s="14">
        <f t="shared" si="85"/>
        <v>6.25E-2</v>
      </c>
      <c r="M498" s="14">
        <f t="shared" si="82"/>
        <v>1</v>
      </c>
      <c r="N498" s="14">
        <f t="shared" si="86"/>
        <v>30</v>
      </c>
      <c r="O498" s="15">
        <f t="shared" si="87"/>
        <v>90</v>
      </c>
      <c r="P498" s="12"/>
      <c r="Q498" s="15">
        <f t="shared" si="88"/>
        <v>270</v>
      </c>
    </row>
    <row r="499" spans="1:17" ht="26" customHeight="1">
      <c r="A499" s="19">
        <v>45730</v>
      </c>
      <c r="B499" s="11" t="s">
        <v>57</v>
      </c>
      <c r="C499" s="11" t="s">
        <v>59</v>
      </c>
      <c r="D499" s="11" t="s">
        <v>55</v>
      </c>
      <c r="E499" s="12">
        <v>3</v>
      </c>
      <c r="F499" s="132"/>
      <c r="G499" s="12">
        <v>12</v>
      </c>
      <c r="H499" s="12">
        <v>1515</v>
      </c>
      <c r="I499" s="12">
        <v>1530</v>
      </c>
      <c r="J499" s="13">
        <f t="shared" si="83"/>
        <v>0.63541666666666663</v>
      </c>
      <c r="K499" s="13">
        <f t="shared" si="84"/>
        <v>0.64583333333333337</v>
      </c>
      <c r="L499" s="14">
        <f t="shared" si="85"/>
        <v>1.0416666666666741E-2</v>
      </c>
      <c r="M499" s="14">
        <f t="shared" si="82"/>
        <v>0</v>
      </c>
      <c r="N499" s="14">
        <f t="shared" si="86"/>
        <v>15</v>
      </c>
      <c r="O499" s="15">
        <f t="shared" si="87"/>
        <v>15</v>
      </c>
      <c r="P499" s="12"/>
      <c r="Q499" s="15">
        <f t="shared" si="88"/>
        <v>45</v>
      </c>
    </row>
    <row r="500" spans="1:17" ht="26" customHeight="1">
      <c r="A500" s="19">
        <v>45730</v>
      </c>
      <c r="B500" s="11" t="s">
        <v>57</v>
      </c>
      <c r="C500" s="11" t="s">
        <v>59</v>
      </c>
      <c r="D500" s="11" t="s">
        <v>55</v>
      </c>
      <c r="E500" s="12">
        <v>3</v>
      </c>
      <c r="F500" s="132"/>
      <c r="G500" s="12">
        <v>120</v>
      </c>
      <c r="H500" s="12">
        <v>1545</v>
      </c>
      <c r="I500" s="12">
        <v>1755</v>
      </c>
      <c r="J500" s="13">
        <f t="shared" si="83"/>
        <v>0.65625</v>
      </c>
      <c r="K500" s="13">
        <f t="shared" si="84"/>
        <v>0.74652777777777779</v>
      </c>
      <c r="L500" s="14">
        <f t="shared" si="85"/>
        <v>9.027777777777779E-2</v>
      </c>
      <c r="M500" s="14">
        <f t="shared" si="82"/>
        <v>2</v>
      </c>
      <c r="N500" s="14">
        <f t="shared" si="86"/>
        <v>10</v>
      </c>
      <c r="O500" s="15">
        <f t="shared" si="87"/>
        <v>130</v>
      </c>
      <c r="P500" s="12"/>
      <c r="Q500" s="15">
        <f t="shared" si="88"/>
        <v>390</v>
      </c>
    </row>
    <row r="501" spans="1:17" ht="26" customHeight="1">
      <c r="A501" s="19">
        <v>45730</v>
      </c>
      <c r="B501" s="11" t="s">
        <v>57</v>
      </c>
      <c r="C501" s="11" t="s">
        <v>59</v>
      </c>
      <c r="D501" s="11" t="s">
        <v>55</v>
      </c>
      <c r="E501" s="12">
        <v>3</v>
      </c>
      <c r="F501" s="132"/>
      <c r="G501" s="12">
        <v>144</v>
      </c>
      <c r="H501" s="12">
        <v>955</v>
      </c>
      <c r="I501" s="12">
        <v>1140</v>
      </c>
      <c r="J501" s="13">
        <f t="shared" si="83"/>
        <v>0.41319444444444442</v>
      </c>
      <c r="K501" s="13">
        <f t="shared" si="84"/>
        <v>0.4861111111111111</v>
      </c>
      <c r="L501" s="14">
        <f t="shared" si="85"/>
        <v>7.2916666666666685E-2</v>
      </c>
      <c r="M501" s="14">
        <f t="shared" si="82"/>
        <v>1</v>
      </c>
      <c r="N501" s="14">
        <f t="shared" si="86"/>
        <v>45</v>
      </c>
      <c r="O501" s="15">
        <f t="shared" si="87"/>
        <v>105</v>
      </c>
      <c r="P501" s="12"/>
      <c r="Q501" s="15">
        <f t="shared" si="88"/>
        <v>315</v>
      </c>
    </row>
    <row r="502" spans="1:17" ht="26" customHeight="1">
      <c r="A502" s="19">
        <v>45730</v>
      </c>
      <c r="B502" s="11" t="s">
        <v>57</v>
      </c>
      <c r="C502" s="11" t="s">
        <v>59</v>
      </c>
      <c r="D502" s="11" t="s">
        <v>55</v>
      </c>
      <c r="E502" s="12">
        <v>3</v>
      </c>
      <c r="F502" s="132"/>
      <c r="G502" s="12">
        <v>96</v>
      </c>
      <c r="H502" s="12">
        <v>1145</v>
      </c>
      <c r="I502" s="12">
        <v>1225</v>
      </c>
      <c r="J502" s="13">
        <f t="shared" si="83"/>
        <v>0.48958333333333331</v>
      </c>
      <c r="K502" s="13">
        <f t="shared" si="84"/>
        <v>0.51736111111111116</v>
      </c>
      <c r="L502" s="14">
        <f t="shared" si="85"/>
        <v>2.7777777777777846E-2</v>
      </c>
      <c r="M502" s="14">
        <f t="shared" si="82"/>
        <v>0</v>
      </c>
      <c r="N502" s="14">
        <f t="shared" si="86"/>
        <v>40</v>
      </c>
      <c r="O502" s="15">
        <f t="shared" si="87"/>
        <v>40</v>
      </c>
      <c r="P502" s="12"/>
      <c r="Q502" s="15">
        <f t="shared" si="88"/>
        <v>120</v>
      </c>
    </row>
    <row r="503" spans="1:17" ht="26" customHeight="1">
      <c r="A503" s="19">
        <v>45730</v>
      </c>
      <c r="B503" s="11" t="s">
        <v>57</v>
      </c>
      <c r="C503" s="11" t="s">
        <v>59</v>
      </c>
      <c r="D503" s="11" t="s">
        <v>55</v>
      </c>
      <c r="E503" s="12">
        <v>3</v>
      </c>
      <c r="F503" s="132"/>
      <c r="G503" s="12">
        <v>148</v>
      </c>
      <c r="H503" s="12">
        <v>1330</v>
      </c>
      <c r="I503" s="12">
        <v>1500</v>
      </c>
      <c r="J503" s="13">
        <f t="shared" si="83"/>
        <v>0.5625</v>
      </c>
      <c r="K503" s="13">
        <f t="shared" si="84"/>
        <v>0.625</v>
      </c>
      <c r="L503" s="14">
        <f t="shared" si="85"/>
        <v>6.25E-2</v>
      </c>
      <c r="M503" s="14">
        <f t="shared" si="82"/>
        <v>1</v>
      </c>
      <c r="N503" s="14">
        <f t="shared" si="86"/>
        <v>30</v>
      </c>
      <c r="O503" s="15">
        <f t="shared" si="87"/>
        <v>90</v>
      </c>
      <c r="P503" s="12"/>
      <c r="Q503" s="15">
        <f t="shared" si="88"/>
        <v>270</v>
      </c>
    </row>
    <row r="504" spans="1:17" ht="26" customHeight="1">
      <c r="A504" s="19">
        <v>45730</v>
      </c>
      <c r="B504" s="11" t="s">
        <v>57</v>
      </c>
      <c r="C504" s="11" t="s">
        <v>59</v>
      </c>
      <c r="D504" s="11" t="s">
        <v>55</v>
      </c>
      <c r="E504" s="12">
        <v>3</v>
      </c>
      <c r="F504" s="132"/>
      <c r="G504" s="12">
        <v>12</v>
      </c>
      <c r="H504" s="12">
        <v>1505</v>
      </c>
      <c r="I504" s="12">
        <v>1525</v>
      </c>
      <c r="J504" s="13">
        <f t="shared" si="83"/>
        <v>0.62847222222222221</v>
      </c>
      <c r="K504" s="13">
        <f t="shared" si="84"/>
        <v>0.64236111111111116</v>
      </c>
      <c r="L504" s="14">
        <f t="shared" si="85"/>
        <v>1.3888888888888951E-2</v>
      </c>
      <c r="M504" s="14">
        <f t="shared" si="82"/>
        <v>0</v>
      </c>
      <c r="N504" s="14">
        <f t="shared" si="86"/>
        <v>20</v>
      </c>
      <c r="O504" s="15">
        <f t="shared" si="87"/>
        <v>20</v>
      </c>
      <c r="P504" s="12"/>
      <c r="Q504" s="15">
        <f t="shared" si="88"/>
        <v>60</v>
      </c>
    </row>
    <row r="505" spans="1:17" ht="26" customHeight="1">
      <c r="A505" s="19">
        <v>45730</v>
      </c>
      <c r="B505" s="11" t="s">
        <v>57</v>
      </c>
      <c r="C505" s="11" t="s">
        <v>59</v>
      </c>
      <c r="D505" s="11" t="s">
        <v>55</v>
      </c>
      <c r="E505" s="12">
        <v>3</v>
      </c>
      <c r="F505" s="132"/>
      <c r="G505" s="12">
        <v>120</v>
      </c>
      <c r="H505" s="12">
        <v>1550</v>
      </c>
      <c r="I505" s="12">
        <v>1750</v>
      </c>
      <c r="J505" s="13">
        <f t="shared" si="83"/>
        <v>0.65972222222222221</v>
      </c>
      <c r="K505" s="13">
        <f t="shared" si="84"/>
        <v>0.74305555555555558</v>
      </c>
      <c r="L505" s="14">
        <f t="shared" si="85"/>
        <v>8.333333333333337E-2</v>
      </c>
      <c r="M505" s="14">
        <f t="shared" si="82"/>
        <v>2</v>
      </c>
      <c r="N505" s="14">
        <f t="shared" si="86"/>
        <v>0</v>
      </c>
      <c r="O505" s="15">
        <f t="shared" si="87"/>
        <v>120</v>
      </c>
      <c r="P505" s="12"/>
      <c r="Q505" s="15">
        <f t="shared" si="88"/>
        <v>360</v>
      </c>
    </row>
    <row r="506" spans="1:17" ht="26" customHeight="1">
      <c r="A506" s="19">
        <v>45730</v>
      </c>
      <c r="B506" s="11" t="s">
        <v>57</v>
      </c>
      <c r="C506" s="11" t="s">
        <v>59</v>
      </c>
      <c r="D506" s="11" t="s">
        <v>55</v>
      </c>
      <c r="E506" s="12">
        <v>3</v>
      </c>
      <c r="F506" s="132"/>
      <c r="G506" s="12">
        <v>132</v>
      </c>
      <c r="H506" s="12">
        <v>955</v>
      </c>
      <c r="I506" s="12">
        <v>1110</v>
      </c>
      <c r="J506" s="13">
        <f t="shared" si="83"/>
        <v>0.41319444444444442</v>
      </c>
      <c r="K506" s="13">
        <f t="shared" si="84"/>
        <v>0.46527777777777779</v>
      </c>
      <c r="L506" s="14">
        <f t="shared" si="85"/>
        <v>5.208333333333337E-2</v>
      </c>
      <c r="M506" s="14">
        <f t="shared" si="82"/>
        <v>1</v>
      </c>
      <c r="N506" s="14">
        <f t="shared" si="86"/>
        <v>15</v>
      </c>
      <c r="O506" s="15">
        <f t="shared" si="87"/>
        <v>75</v>
      </c>
      <c r="P506" s="12"/>
      <c r="Q506" s="15">
        <f t="shared" si="88"/>
        <v>225</v>
      </c>
    </row>
    <row r="507" spans="1:17" ht="26" customHeight="1">
      <c r="A507" s="19">
        <v>45730</v>
      </c>
      <c r="B507" s="11" t="s">
        <v>57</v>
      </c>
      <c r="C507" s="11" t="s">
        <v>59</v>
      </c>
      <c r="D507" s="11" t="s">
        <v>55</v>
      </c>
      <c r="E507" s="12">
        <v>3</v>
      </c>
      <c r="F507" s="132"/>
      <c r="G507" s="12">
        <v>152</v>
      </c>
      <c r="H507" s="12">
        <v>1110</v>
      </c>
      <c r="I507" s="12">
        <v>1225</v>
      </c>
      <c r="J507" s="13">
        <f t="shared" si="83"/>
        <v>0.46527777777777779</v>
      </c>
      <c r="K507" s="13">
        <f t="shared" si="84"/>
        <v>0.51736111111111116</v>
      </c>
      <c r="L507" s="14">
        <f t="shared" si="85"/>
        <v>5.208333333333337E-2</v>
      </c>
      <c r="M507" s="14">
        <f t="shared" si="82"/>
        <v>1</v>
      </c>
      <c r="N507" s="14">
        <f t="shared" si="86"/>
        <v>15</v>
      </c>
      <c r="O507" s="15">
        <f t="shared" si="87"/>
        <v>75</v>
      </c>
      <c r="P507" s="12"/>
      <c r="Q507" s="15">
        <f t="shared" si="88"/>
        <v>225</v>
      </c>
    </row>
    <row r="508" spans="1:17" ht="26" customHeight="1">
      <c r="A508" s="19">
        <v>45730</v>
      </c>
      <c r="B508" s="11" t="s">
        <v>57</v>
      </c>
      <c r="C508" s="11" t="s">
        <v>59</v>
      </c>
      <c r="D508" s="11" t="s">
        <v>55</v>
      </c>
      <c r="E508" s="12">
        <v>3</v>
      </c>
      <c r="F508" s="132"/>
      <c r="G508" s="12">
        <v>137</v>
      </c>
      <c r="H508" s="12">
        <v>1335</v>
      </c>
      <c r="I508" s="12">
        <v>1450</v>
      </c>
      <c r="J508" s="13">
        <f t="shared" si="83"/>
        <v>0.56597222222222221</v>
      </c>
      <c r="K508" s="13">
        <f t="shared" si="84"/>
        <v>0.61805555555555558</v>
      </c>
      <c r="L508" s="14">
        <f t="shared" si="85"/>
        <v>5.208333333333337E-2</v>
      </c>
      <c r="M508" s="14">
        <f t="shared" si="82"/>
        <v>1</v>
      </c>
      <c r="N508" s="14">
        <f t="shared" si="86"/>
        <v>15</v>
      </c>
      <c r="O508" s="15">
        <f t="shared" si="87"/>
        <v>75</v>
      </c>
      <c r="P508" s="12"/>
      <c r="Q508" s="15">
        <f t="shared" si="88"/>
        <v>225</v>
      </c>
    </row>
    <row r="509" spans="1:17" ht="26" customHeight="1">
      <c r="A509" s="19">
        <v>45730</v>
      </c>
      <c r="B509" s="11" t="s">
        <v>57</v>
      </c>
      <c r="C509" s="11" t="s">
        <v>59</v>
      </c>
      <c r="D509" s="11" t="s">
        <v>55</v>
      </c>
      <c r="E509" s="12">
        <v>3</v>
      </c>
      <c r="F509" s="132"/>
      <c r="G509" s="12">
        <v>5</v>
      </c>
      <c r="H509" s="12">
        <v>1450</v>
      </c>
      <c r="I509" s="12">
        <v>1455</v>
      </c>
      <c r="J509" s="13">
        <f t="shared" si="83"/>
        <v>0.61805555555555558</v>
      </c>
      <c r="K509" s="13">
        <f t="shared" si="84"/>
        <v>0.62152777777777779</v>
      </c>
      <c r="L509" s="14">
        <f t="shared" si="85"/>
        <v>3.4722222222222099E-3</v>
      </c>
      <c r="M509" s="14">
        <f t="shared" si="82"/>
        <v>0</v>
      </c>
      <c r="N509" s="14">
        <f t="shared" si="86"/>
        <v>5</v>
      </c>
      <c r="O509" s="15">
        <f t="shared" si="87"/>
        <v>5</v>
      </c>
      <c r="P509" s="12"/>
      <c r="Q509" s="15">
        <f t="shared" si="88"/>
        <v>15</v>
      </c>
    </row>
    <row r="510" spans="1:17" ht="26" customHeight="1">
      <c r="A510" s="19">
        <v>45730</v>
      </c>
      <c r="B510" s="11" t="s">
        <v>57</v>
      </c>
      <c r="C510" s="11" t="s">
        <v>59</v>
      </c>
      <c r="D510" s="11" t="s">
        <v>55</v>
      </c>
      <c r="E510" s="12">
        <v>3</v>
      </c>
      <c r="F510" s="132"/>
      <c r="G510" s="12">
        <v>24</v>
      </c>
      <c r="H510" s="12">
        <v>1505</v>
      </c>
      <c r="I510" s="12">
        <v>1525</v>
      </c>
      <c r="J510" s="13">
        <f t="shared" si="83"/>
        <v>0.62847222222222221</v>
      </c>
      <c r="K510" s="13">
        <f t="shared" si="84"/>
        <v>0.64236111111111116</v>
      </c>
      <c r="L510" s="14">
        <f t="shared" si="85"/>
        <v>1.3888888888888951E-2</v>
      </c>
      <c r="M510" s="14">
        <f t="shared" ref="M510:M568" si="90">HOUR(L510)</f>
        <v>0</v>
      </c>
      <c r="N510" s="14">
        <f t="shared" si="86"/>
        <v>20</v>
      </c>
      <c r="O510" s="15">
        <f t="shared" si="87"/>
        <v>20</v>
      </c>
      <c r="P510" s="12"/>
      <c r="Q510" s="15">
        <f t="shared" si="88"/>
        <v>60</v>
      </c>
    </row>
    <row r="511" spans="1:17" ht="26" customHeight="1">
      <c r="A511" s="19">
        <v>45730</v>
      </c>
      <c r="B511" s="11" t="s">
        <v>57</v>
      </c>
      <c r="C511" s="11" t="s">
        <v>59</v>
      </c>
      <c r="D511" s="11" t="s">
        <v>55</v>
      </c>
      <c r="E511" s="12">
        <v>3</v>
      </c>
      <c r="F511" s="132"/>
      <c r="G511" s="12">
        <v>120</v>
      </c>
      <c r="H511" s="12">
        <v>1550</v>
      </c>
      <c r="I511" s="12">
        <v>1750</v>
      </c>
      <c r="J511" s="13">
        <f t="shared" ref="J511:J569" si="91">IF(ISERROR(VALUE(IF(LEN(H511)=3,(LEFT(H511,1)&amp;":"&amp;RIGHT(H511,2)),(LEFT(H511,2)&amp;":"&amp;RIGHT(H511,2))))),"",VALUE(IF(LEN(H511)=3,(LEFT(H511,1)&amp;":"&amp;RIGHT(H511,2)),(LEFT(H511,2)&amp;":"&amp;RIGHT(H511,2)))))</f>
        <v>0.65972222222222221</v>
      </c>
      <c r="K511" s="13">
        <f t="shared" ref="K511:K569" si="92">IF(ISERROR(VALUE(IF(LEN(I511)=3,(LEFT(I511,1)&amp;":"&amp;RIGHT(I511,2)),(LEFT(I511,2)&amp;":"&amp;RIGHT(I511,2))))),"",VALUE(IF(LEN(I511)=3,(LEFT(I511,1)&amp;":"&amp;RIGHT(I511,2)),(LEFT(I511,2)&amp;":"&amp;RIGHT(I511,2)))))</f>
        <v>0.74305555555555558</v>
      </c>
      <c r="L511" s="14">
        <f t="shared" ref="L511:L569" si="93">K511-J511</f>
        <v>8.333333333333337E-2</v>
      </c>
      <c r="M511" s="14">
        <f t="shared" si="90"/>
        <v>2</v>
      </c>
      <c r="N511" s="14">
        <f t="shared" ref="N511:N569" si="94">MINUTE(L511)</f>
        <v>0</v>
      </c>
      <c r="O511" s="15">
        <f t="shared" ref="O511:O569" si="95">IF(AND(ISNUMBER(H511),ISNUMBER(I511)),IF(M511*60+N511,M511*60+N511,"　"),0)</f>
        <v>120</v>
      </c>
      <c r="P511" s="12"/>
      <c r="Q511" s="15">
        <f t="shared" si="88"/>
        <v>360</v>
      </c>
    </row>
    <row r="512" spans="1:17" ht="26" customHeight="1">
      <c r="A512" s="19">
        <v>45730</v>
      </c>
      <c r="B512" s="11" t="s">
        <v>60</v>
      </c>
      <c r="C512" s="11"/>
      <c r="D512" s="11" t="s">
        <v>55</v>
      </c>
      <c r="E512" s="12">
        <v>4</v>
      </c>
      <c r="F512" s="132"/>
      <c r="G512" s="12">
        <v>116</v>
      </c>
      <c r="H512" s="12">
        <v>950</v>
      </c>
      <c r="I512" s="12">
        <v>1130</v>
      </c>
      <c r="J512" s="13">
        <f t="shared" si="91"/>
        <v>0.40972222222222221</v>
      </c>
      <c r="K512" s="13">
        <f t="shared" si="92"/>
        <v>0.47916666666666669</v>
      </c>
      <c r="L512" s="14">
        <f t="shared" si="93"/>
        <v>6.9444444444444475E-2</v>
      </c>
      <c r="M512" s="14">
        <f t="shared" si="90"/>
        <v>1</v>
      </c>
      <c r="N512" s="14">
        <f t="shared" si="94"/>
        <v>40</v>
      </c>
      <c r="O512" s="15">
        <f t="shared" si="95"/>
        <v>100</v>
      </c>
      <c r="P512" s="12"/>
      <c r="Q512" s="15">
        <f t="shared" si="88"/>
        <v>400</v>
      </c>
    </row>
    <row r="513" spans="1:17" ht="26" customHeight="1">
      <c r="A513" s="19">
        <v>45730</v>
      </c>
      <c r="B513" s="11" t="s">
        <v>60</v>
      </c>
      <c r="C513" s="11"/>
      <c r="D513" s="11" t="s">
        <v>55</v>
      </c>
      <c r="E513" s="12">
        <v>4</v>
      </c>
      <c r="F513" s="132"/>
      <c r="G513" s="12">
        <v>147</v>
      </c>
      <c r="H513" s="12">
        <v>1230</v>
      </c>
      <c r="I513" s="12">
        <v>1440</v>
      </c>
      <c r="J513" s="13">
        <f t="shared" si="91"/>
        <v>0.52083333333333337</v>
      </c>
      <c r="K513" s="13">
        <f t="shared" si="92"/>
        <v>0.61111111111111116</v>
      </c>
      <c r="L513" s="14">
        <f t="shared" si="93"/>
        <v>9.027777777777779E-2</v>
      </c>
      <c r="M513" s="14">
        <f t="shared" si="90"/>
        <v>2</v>
      </c>
      <c r="N513" s="14">
        <f t="shared" si="94"/>
        <v>10</v>
      </c>
      <c r="O513" s="15">
        <f t="shared" si="95"/>
        <v>130</v>
      </c>
      <c r="P513" s="12"/>
      <c r="Q513" s="15">
        <f t="shared" si="88"/>
        <v>520</v>
      </c>
    </row>
    <row r="514" spans="1:17" ht="26" customHeight="1">
      <c r="A514" s="19">
        <v>45730</v>
      </c>
      <c r="B514" s="11" t="s">
        <v>60</v>
      </c>
      <c r="C514" s="11"/>
      <c r="D514" s="11" t="s">
        <v>55</v>
      </c>
      <c r="E514" s="12">
        <v>4</v>
      </c>
      <c r="F514" s="132"/>
      <c r="G514" s="12">
        <v>17</v>
      </c>
      <c r="H514" s="12">
        <v>1440</v>
      </c>
      <c r="I514" s="12">
        <v>1500</v>
      </c>
      <c r="J514" s="13">
        <f t="shared" si="91"/>
        <v>0.61111111111111116</v>
      </c>
      <c r="K514" s="13">
        <f t="shared" si="92"/>
        <v>0.625</v>
      </c>
      <c r="L514" s="14">
        <f t="shared" si="93"/>
        <v>1.388888888888884E-2</v>
      </c>
      <c r="M514" s="14">
        <f t="shared" si="90"/>
        <v>0</v>
      </c>
      <c r="N514" s="14">
        <f t="shared" si="94"/>
        <v>20</v>
      </c>
      <c r="O514" s="15">
        <f t="shared" si="95"/>
        <v>20</v>
      </c>
      <c r="P514" s="12"/>
      <c r="Q514" s="15">
        <f t="shared" si="88"/>
        <v>80</v>
      </c>
    </row>
    <row r="515" spans="1:17" ht="26" customHeight="1">
      <c r="A515" s="19">
        <v>45730</v>
      </c>
      <c r="B515" s="11" t="s">
        <v>60</v>
      </c>
      <c r="C515" s="11"/>
      <c r="D515" s="11" t="s">
        <v>55</v>
      </c>
      <c r="E515" s="12">
        <v>4</v>
      </c>
      <c r="F515" s="132"/>
      <c r="G515" s="12">
        <v>78</v>
      </c>
      <c r="H515" s="12">
        <v>1520</v>
      </c>
      <c r="I515" s="12">
        <v>1640</v>
      </c>
      <c r="J515" s="13">
        <f t="shared" si="91"/>
        <v>0.63888888888888884</v>
      </c>
      <c r="K515" s="13">
        <f t="shared" si="92"/>
        <v>0.69444444444444442</v>
      </c>
      <c r="L515" s="14">
        <f t="shared" si="93"/>
        <v>5.555555555555558E-2</v>
      </c>
      <c r="M515" s="14">
        <f t="shared" si="90"/>
        <v>1</v>
      </c>
      <c r="N515" s="14">
        <f t="shared" si="94"/>
        <v>20</v>
      </c>
      <c r="O515" s="15">
        <f t="shared" si="95"/>
        <v>80</v>
      </c>
      <c r="P515" s="12"/>
      <c r="Q515" s="15">
        <f t="shared" si="88"/>
        <v>320</v>
      </c>
    </row>
    <row r="516" spans="1:17" ht="26" customHeight="1">
      <c r="A516" s="19">
        <v>45730</v>
      </c>
      <c r="B516" s="11" t="s">
        <v>60</v>
      </c>
      <c r="C516" s="11"/>
      <c r="D516" s="11" t="s">
        <v>55</v>
      </c>
      <c r="E516" s="12">
        <v>4</v>
      </c>
      <c r="F516" s="132"/>
      <c r="G516" s="12">
        <v>104</v>
      </c>
      <c r="H516" s="12">
        <v>1640</v>
      </c>
      <c r="I516" s="12">
        <v>1715</v>
      </c>
      <c r="J516" s="13">
        <f t="shared" si="91"/>
        <v>0.69444444444444442</v>
      </c>
      <c r="K516" s="13">
        <f t="shared" si="92"/>
        <v>0.71875</v>
      </c>
      <c r="L516" s="14">
        <f t="shared" si="93"/>
        <v>2.430555555555558E-2</v>
      </c>
      <c r="M516" s="14">
        <f t="shared" si="90"/>
        <v>0</v>
      </c>
      <c r="N516" s="14">
        <f t="shared" si="94"/>
        <v>35</v>
      </c>
      <c r="O516" s="15">
        <f t="shared" si="95"/>
        <v>35</v>
      </c>
      <c r="P516" s="12"/>
      <c r="Q516" s="15">
        <f t="shared" si="88"/>
        <v>140</v>
      </c>
    </row>
    <row r="517" spans="1:17" ht="26" customHeight="1">
      <c r="A517" s="19">
        <v>45730</v>
      </c>
      <c r="B517" s="11" t="s">
        <v>60</v>
      </c>
      <c r="C517" s="11"/>
      <c r="D517" s="11" t="s">
        <v>55</v>
      </c>
      <c r="E517" s="12">
        <v>4</v>
      </c>
      <c r="F517" s="132"/>
      <c r="G517" s="12">
        <v>108</v>
      </c>
      <c r="H517" s="12">
        <v>1715</v>
      </c>
      <c r="I517" s="12">
        <v>1750</v>
      </c>
      <c r="J517" s="13">
        <f t="shared" si="91"/>
        <v>0.71875</v>
      </c>
      <c r="K517" s="13">
        <f t="shared" si="92"/>
        <v>0.74305555555555558</v>
      </c>
      <c r="L517" s="14">
        <f t="shared" si="93"/>
        <v>2.430555555555558E-2</v>
      </c>
      <c r="M517" s="14">
        <f t="shared" si="90"/>
        <v>0</v>
      </c>
      <c r="N517" s="14">
        <f t="shared" si="94"/>
        <v>35</v>
      </c>
      <c r="O517" s="15">
        <f t="shared" si="95"/>
        <v>35</v>
      </c>
      <c r="P517" s="12"/>
      <c r="Q517" s="15">
        <f t="shared" si="88"/>
        <v>140</v>
      </c>
    </row>
    <row r="518" spans="1:17" ht="26" customHeight="1">
      <c r="A518" s="19">
        <v>45730</v>
      </c>
      <c r="B518" s="11" t="s">
        <v>66</v>
      </c>
      <c r="C518" s="11"/>
      <c r="D518" s="11" t="s">
        <v>55</v>
      </c>
      <c r="E518" s="12">
        <v>5</v>
      </c>
      <c r="F518" s="132"/>
      <c r="G518" s="12">
        <v>40</v>
      </c>
      <c r="H518" s="12">
        <v>946</v>
      </c>
      <c r="I518" s="12">
        <v>1128</v>
      </c>
      <c r="J518" s="13">
        <f t="shared" si="91"/>
        <v>0.40694444444444444</v>
      </c>
      <c r="K518" s="13">
        <f t="shared" si="92"/>
        <v>0.4777777777777778</v>
      </c>
      <c r="L518" s="14">
        <f t="shared" si="93"/>
        <v>7.0833333333333359E-2</v>
      </c>
      <c r="M518" s="14">
        <f t="shared" si="90"/>
        <v>1</v>
      </c>
      <c r="N518" s="14">
        <f t="shared" si="94"/>
        <v>42</v>
      </c>
      <c r="O518" s="15">
        <f t="shared" si="95"/>
        <v>102</v>
      </c>
      <c r="P518" s="12"/>
      <c r="Q518" s="15">
        <f t="shared" si="88"/>
        <v>510</v>
      </c>
    </row>
    <row r="519" spans="1:17" ht="26" customHeight="1">
      <c r="A519" s="19">
        <v>45730</v>
      </c>
      <c r="B519" s="11" t="s">
        <v>66</v>
      </c>
      <c r="C519" s="11"/>
      <c r="D519" s="11" t="s">
        <v>55</v>
      </c>
      <c r="E519" s="12">
        <v>5</v>
      </c>
      <c r="F519" s="132"/>
      <c r="G519" s="12">
        <v>100</v>
      </c>
      <c r="H519" s="12">
        <v>1230</v>
      </c>
      <c r="I519" s="12">
        <v>1458</v>
      </c>
      <c r="J519" s="13">
        <f t="shared" si="91"/>
        <v>0.52083333333333337</v>
      </c>
      <c r="K519" s="13">
        <f t="shared" si="92"/>
        <v>0.62361111111111112</v>
      </c>
      <c r="L519" s="14">
        <f t="shared" si="93"/>
        <v>0.10277777777777775</v>
      </c>
      <c r="M519" s="14">
        <f t="shared" si="90"/>
        <v>2</v>
      </c>
      <c r="N519" s="14">
        <f t="shared" si="94"/>
        <v>28</v>
      </c>
      <c r="O519" s="15">
        <f t="shared" si="95"/>
        <v>148</v>
      </c>
      <c r="P519" s="12"/>
      <c r="Q519" s="15">
        <f t="shared" si="88"/>
        <v>740</v>
      </c>
    </row>
    <row r="520" spans="1:17" ht="26" customHeight="1">
      <c r="A520" s="19">
        <v>45730</v>
      </c>
      <c r="B520" s="11" t="s">
        <v>66</v>
      </c>
      <c r="C520" s="11"/>
      <c r="D520" s="11" t="s">
        <v>55</v>
      </c>
      <c r="E520" s="12">
        <v>5</v>
      </c>
      <c r="F520" s="132"/>
      <c r="G520" s="12">
        <v>100</v>
      </c>
      <c r="H520" s="12">
        <v>1520</v>
      </c>
      <c r="I520" s="12">
        <v>1744</v>
      </c>
      <c r="J520" s="13">
        <f t="shared" si="91"/>
        <v>0.63888888888888884</v>
      </c>
      <c r="K520" s="13">
        <f t="shared" si="92"/>
        <v>0.73888888888888893</v>
      </c>
      <c r="L520" s="14">
        <f t="shared" si="93"/>
        <v>0.10000000000000009</v>
      </c>
      <c r="M520" s="14">
        <f t="shared" si="90"/>
        <v>2</v>
      </c>
      <c r="N520" s="14">
        <f t="shared" si="94"/>
        <v>24</v>
      </c>
      <c r="O520" s="15">
        <f t="shared" si="95"/>
        <v>144</v>
      </c>
      <c r="P520" s="12"/>
      <c r="Q520" s="15">
        <f t="shared" si="88"/>
        <v>720</v>
      </c>
    </row>
    <row r="521" spans="1:17" ht="26" customHeight="1">
      <c r="A521" s="19">
        <v>45730</v>
      </c>
      <c r="B521" s="11" t="s">
        <v>66</v>
      </c>
      <c r="C521" s="11"/>
      <c r="D521" s="11" t="s">
        <v>55</v>
      </c>
      <c r="E521" s="12">
        <v>5</v>
      </c>
      <c r="F521" s="132"/>
      <c r="G521" s="12">
        <v>40</v>
      </c>
      <c r="H521" s="12">
        <v>950</v>
      </c>
      <c r="I521" s="12">
        <v>1130</v>
      </c>
      <c r="J521" s="13">
        <f t="shared" si="91"/>
        <v>0.40972222222222221</v>
      </c>
      <c r="K521" s="13">
        <f t="shared" si="92"/>
        <v>0.47916666666666669</v>
      </c>
      <c r="L521" s="14">
        <f t="shared" si="93"/>
        <v>6.9444444444444475E-2</v>
      </c>
      <c r="M521" s="14">
        <f t="shared" si="90"/>
        <v>1</v>
      </c>
      <c r="N521" s="14">
        <f t="shared" si="94"/>
        <v>40</v>
      </c>
      <c r="O521" s="15">
        <f t="shared" si="95"/>
        <v>100</v>
      </c>
      <c r="P521" s="12"/>
      <c r="Q521" s="15">
        <f t="shared" si="88"/>
        <v>500</v>
      </c>
    </row>
    <row r="522" spans="1:17" ht="26" customHeight="1">
      <c r="A522" s="19">
        <v>45730</v>
      </c>
      <c r="B522" s="11" t="s">
        <v>66</v>
      </c>
      <c r="C522" s="11"/>
      <c r="D522" s="11" t="s">
        <v>55</v>
      </c>
      <c r="E522" s="12">
        <v>5</v>
      </c>
      <c r="F522" s="132"/>
      <c r="G522" s="12">
        <v>90</v>
      </c>
      <c r="H522" s="12">
        <v>1230</v>
      </c>
      <c r="I522" s="12">
        <v>1500</v>
      </c>
      <c r="J522" s="13">
        <f t="shared" si="91"/>
        <v>0.52083333333333337</v>
      </c>
      <c r="K522" s="13">
        <f t="shared" si="92"/>
        <v>0.625</v>
      </c>
      <c r="L522" s="14">
        <f t="shared" si="93"/>
        <v>0.10416666666666663</v>
      </c>
      <c r="M522" s="14">
        <f t="shared" si="90"/>
        <v>2</v>
      </c>
      <c r="N522" s="14">
        <f t="shared" si="94"/>
        <v>30</v>
      </c>
      <c r="O522" s="15">
        <f t="shared" si="95"/>
        <v>150</v>
      </c>
      <c r="P522" s="12"/>
      <c r="Q522" s="15">
        <f t="shared" si="88"/>
        <v>750</v>
      </c>
    </row>
    <row r="523" spans="1:17" ht="26" customHeight="1">
      <c r="A523" s="19">
        <v>45730</v>
      </c>
      <c r="B523" s="11" t="s">
        <v>66</v>
      </c>
      <c r="C523" s="11"/>
      <c r="D523" s="11" t="s">
        <v>55</v>
      </c>
      <c r="E523" s="12">
        <v>5</v>
      </c>
      <c r="F523" s="132"/>
      <c r="G523" s="12">
        <v>123</v>
      </c>
      <c r="H523" s="12">
        <v>1515</v>
      </c>
      <c r="I523" s="12">
        <v>1750</v>
      </c>
      <c r="J523" s="13">
        <f t="shared" si="91"/>
        <v>0.63541666666666663</v>
      </c>
      <c r="K523" s="13">
        <f t="shared" si="92"/>
        <v>0.74305555555555558</v>
      </c>
      <c r="L523" s="14">
        <f t="shared" si="93"/>
        <v>0.10763888888888895</v>
      </c>
      <c r="M523" s="14">
        <f t="shared" si="90"/>
        <v>2</v>
      </c>
      <c r="N523" s="14">
        <f t="shared" si="94"/>
        <v>35</v>
      </c>
      <c r="O523" s="15">
        <f t="shared" si="95"/>
        <v>155</v>
      </c>
      <c r="P523" s="12"/>
      <c r="Q523" s="15">
        <f t="shared" si="88"/>
        <v>775</v>
      </c>
    </row>
    <row r="524" spans="1:17" ht="26" customHeight="1">
      <c r="A524" s="19">
        <v>45730</v>
      </c>
      <c r="B524" s="11" t="s">
        <v>53</v>
      </c>
      <c r="C524" s="11"/>
      <c r="D524" s="11" t="s">
        <v>55</v>
      </c>
      <c r="E524" s="12">
        <v>7</v>
      </c>
      <c r="F524" s="132"/>
      <c r="G524" s="12">
        <v>317</v>
      </c>
      <c r="H524" s="12">
        <v>950</v>
      </c>
      <c r="I524" s="12">
        <v>1030</v>
      </c>
      <c r="J524" s="13">
        <f t="shared" si="91"/>
        <v>0.40972222222222221</v>
      </c>
      <c r="K524" s="13">
        <f t="shared" si="92"/>
        <v>0.4375</v>
      </c>
      <c r="L524" s="14">
        <f t="shared" si="93"/>
        <v>2.777777777777779E-2</v>
      </c>
      <c r="M524" s="14">
        <f t="shared" si="90"/>
        <v>0</v>
      </c>
      <c r="N524" s="14">
        <f t="shared" si="94"/>
        <v>40</v>
      </c>
      <c r="O524" s="15">
        <f t="shared" si="95"/>
        <v>40</v>
      </c>
      <c r="P524" s="12"/>
      <c r="Q524" s="15">
        <f t="shared" si="88"/>
        <v>280</v>
      </c>
    </row>
    <row r="525" spans="1:17" ht="26" customHeight="1">
      <c r="A525" s="19">
        <v>45730</v>
      </c>
      <c r="B525" s="11" t="s">
        <v>53</v>
      </c>
      <c r="C525" s="11"/>
      <c r="D525" s="11" t="s">
        <v>55</v>
      </c>
      <c r="E525" s="12">
        <v>7</v>
      </c>
      <c r="F525" s="132"/>
      <c r="G525" s="12">
        <v>171</v>
      </c>
      <c r="H525" s="12">
        <v>1045</v>
      </c>
      <c r="I525" s="12">
        <v>1130</v>
      </c>
      <c r="J525" s="13">
        <f t="shared" si="91"/>
        <v>0.44791666666666669</v>
      </c>
      <c r="K525" s="13">
        <f t="shared" si="92"/>
        <v>0.47916666666666669</v>
      </c>
      <c r="L525" s="14">
        <f t="shared" si="93"/>
        <v>3.125E-2</v>
      </c>
      <c r="M525" s="14">
        <f t="shared" si="90"/>
        <v>0</v>
      </c>
      <c r="N525" s="14">
        <f t="shared" si="94"/>
        <v>45</v>
      </c>
      <c r="O525" s="15">
        <f t="shared" si="95"/>
        <v>45</v>
      </c>
      <c r="P525" s="12"/>
      <c r="Q525" s="15">
        <f t="shared" si="88"/>
        <v>315</v>
      </c>
    </row>
    <row r="526" spans="1:17" ht="26" customHeight="1">
      <c r="A526" s="19">
        <v>45730</v>
      </c>
      <c r="B526" s="11" t="s">
        <v>53</v>
      </c>
      <c r="C526" s="11"/>
      <c r="D526" s="11" t="s">
        <v>55</v>
      </c>
      <c r="E526" s="12">
        <v>7</v>
      </c>
      <c r="F526" s="132"/>
      <c r="G526" s="12">
        <v>386</v>
      </c>
      <c r="H526" s="12">
        <v>1120</v>
      </c>
      <c r="I526" s="12">
        <v>1220</v>
      </c>
      <c r="J526" s="13">
        <f t="shared" si="91"/>
        <v>0.47222222222222221</v>
      </c>
      <c r="K526" s="13">
        <f t="shared" si="92"/>
        <v>0.51388888888888884</v>
      </c>
      <c r="L526" s="14">
        <f t="shared" si="93"/>
        <v>4.166666666666663E-2</v>
      </c>
      <c r="M526" s="14">
        <f t="shared" si="90"/>
        <v>1</v>
      </c>
      <c r="N526" s="14">
        <f t="shared" si="94"/>
        <v>0</v>
      </c>
      <c r="O526" s="15">
        <f t="shared" si="95"/>
        <v>60</v>
      </c>
      <c r="P526" s="12"/>
      <c r="Q526" s="15">
        <f t="shared" si="88"/>
        <v>420</v>
      </c>
    </row>
    <row r="527" spans="1:17" ht="26" customHeight="1">
      <c r="A527" s="19">
        <v>45730</v>
      </c>
      <c r="B527" s="11" t="s">
        <v>53</v>
      </c>
      <c r="C527" s="11"/>
      <c r="D527" s="11" t="s">
        <v>55</v>
      </c>
      <c r="E527" s="12">
        <v>7</v>
      </c>
      <c r="F527" s="132"/>
      <c r="G527" s="12">
        <v>372</v>
      </c>
      <c r="H527" s="12">
        <v>1330</v>
      </c>
      <c r="I527" s="12">
        <v>1425</v>
      </c>
      <c r="J527" s="13">
        <f t="shared" si="91"/>
        <v>0.5625</v>
      </c>
      <c r="K527" s="13">
        <f t="shared" si="92"/>
        <v>0.60069444444444442</v>
      </c>
      <c r="L527" s="14">
        <f t="shared" si="93"/>
        <v>3.819444444444442E-2</v>
      </c>
      <c r="M527" s="14">
        <f t="shared" si="90"/>
        <v>0</v>
      </c>
      <c r="N527" s="14">
        <f t="shared" si="94"/>
        <v>55</v>
      </c>
      <c r="O527" s="15">
        <f t="shared" si="95"/>
        <v>55</v>
      </c>
      <c r="P527" s="12"/>
      <c r="Q527" s="15">
        <f t="shared" si="88"/>
        <v>385</v>
      </c>
    </row>
    <row r="528" spans="1:17" ht="26" customHeight="1">
      <c r="A528" s="19">
        <v>45730</v>
      </c>
      <c r="B528" s="11" t="s">
        <v>53</v>
      </c>
      <c r="C528" s="11"/>
      <c r="D528" s="11" t="s">
        <v>55</v>
      </c>
      <c r="E528" s="12">
        <v>7</v>
      </c>
      <c r="F528" s="132"/>
      <c r="G528" s="12">
        <v>269</v>
      </c>
      <c r="H528" s="12">
        <v>1430</v>
      </c>
      <c r="I528" s="12">
        <v>1525</v>
      </c>
      <c r="J528" s="13">
        <f t="shared" si="91"/>
        <v>0.60416666666666663</v>
      </c>
      <c r="K528" s="13">
        <f t="shared" si="92"/>
        <v>0.64236111111111116</v>
      </c>
      <c r="L528" s="14">
        <f t="shared" si="93"/>
        <v>3.8194444444444531E-2</v>
      </c>
      <c r="M528" s="14">
        <f t="shared" si="90"/>
        <v>0</v>
      </c>
      <c r="N528" s="14">
        <f t="shared" si="94"/>
        <v>55</v>
      </c>
      <c r="O528" s="15">
        <f t="shared" si="95"/>
        <v>55</v>
      </c>
      <c r="P528" s="12"/>
      <c r="Q528" s="15">
        <f t="shared" si="88"/>
        <v>385</v>
      </c>
    </row>
    <row r="529" spans="1:17" ht="26" customHeight="1">
      <c r="A529" s="19">
        <v>45730</v>
      </c>
      <c r="B529" s="11" t="s">
        <v>53</v>
      </c>
      <c r="C529" s="11"/>
      <c r="D529" s="11" t="s">
        <v>55</v>
      </c>
      <c r="E529" s="12">
        <v>7</v>
      </c>
      <c r="F529" s="132"/>
      <c r="G529" s="12">
        <v>754</v>
      </c>
      <c r="H529" s="12">
        <v>155</v>
      </c>
      <c r="I529" s="12">
        <v>1745</v>
      </c>
      <c r="J529" s="13">
        <f t="shared" si="91"/>
        <v>7.9861111111111105E-2</v>
      </c>
      <c r="K529" s="13">
        <f t="shared" si="92"/>
        <v>0.73958333333333337</v>
      </c>
      <c r="L529" s="14">
        <f t="shared" si="93"/>
        <v>0.65972222222222232</v>
      </c>
      <c r="M529" s="14">
        <f t="shared" si="90"/>
        <v>15</v>
      </c>
      <c r="N529" s="14">
        <f t="shared" si="94"/>
        <v>50</v>
      </c>
      <c r="O529" s="15">
        <f t="shared" si="95"/>
        <v>950</v>
      </c>
      <c r="P529" s="12"/>
      <c r="Q529" s="15">
        <f t="shared" si="88"/>
        <v>6650</v>
      </c>
    </row>
    <row r="530" spans="1:17" ht="26" customHeight="1">
      <c r="A530" s="19">
        <v>45730</v>
      </c>
      <c r="B530" s="11" t="s">
        <v>63</v>
      </c>
      <c r="C530" s="11"/>
      <c r="D530" s="11" t="s">
        <v>55</v>
      </c>
      <c r="E530" s="12">
        <v>7</v>
      </c>
      <c r="F530" s="132"/>
      <c r="G530" s="12">
        <v>584</v>
      </c>
      <c r="H530" s="12">
        <v>946</v>
      </c>
      <c r="I530" s="12">
        <v>1325</v>
      </c>
      <c r="J530" s="13">
        <f t="shared" si="91"/>
        <v>0.40694444444444444</v>
      </c>
      <c r="K530" s="13">
        <f t="shared" si="92"/>
        <v>0.55902777777777779</v>
      </c>
      <c r="L530" s="14">
        <f t="shared" si="93"/>
        <v>0.15208333333333335</v>
      </c>
      <c r="M530" s="14">
        <f t="shared" si="90"/>
        <v>3</v>
      </c>
      <c r="N530" s="14">
        <f t="shared" si="94"/>
        <v>39</v>
      </c>
      <c r="O530" s="15">
        <f t="shared" si="95"/>
        <v>219</v>
      </c>
      <c r="P530" s="12"/>
      <c r="Q530" s="15">
        <f t="shared" si="88"/>
        <v>1533</v>
      </c>
    </row>
    <row r="531" spans="1:17" ht="26" customHeight="1">
      <c r="A531" s="19">
        <v>45730</v>
      </c>
      <c r="B531" s="11" t="s">
        <v>63</v>
      </c>
      <c r="C531" s="11"/>
      <c r="D531" s="11" t="s">
        <v>55</v>
      </c>
      <c r="E531" s="12">
        <v>7</v>
      </c>
      <c r="F531" s="132"/>
      <c r="G531" s="12">
        <v>245</v>
      </c>
      <c r="H531" s="12">
        <v>1431</v>
      </c>
      <c r="I531" s="12">
        <v>1625</v>
      </c>
      <c r="J531" s="13">
        <f t="shared" si="91"/>
        <v>0.60486111111111107</v>
      </c>
      <c r="K531" s="13">
        <f t="shared" si="92"/>
        <v>0.68402777777777779</v>
      </c>
      <c r="L531" s="14">
        <f t="shared" si="93"/>
        <v>7.9166666666666718E-2</v>
      </c>
      <c r="M531" s="14">
        <f t="shared" si="90"/>
        <v>1</v>
      </c>
      <c r="N531" s="14">
        <f t="shared" si="94"/>
        <v>54</v>
      </c>
      <c r="O531" s="15">
        <f t="shared" si="95"/>
        <v>114</v>
      </c>
      <c r="P531" s="12"/>
      <c r="Q531" s="15">
        <f t="shared" si="88"/>
        <v>798</v>
      </c>
    </row>
    <row r="532" spans="1:17" ht="26" customHeight="1">
      <c r="A532" s="19">
        <v>45730</v>
      </c>
      <c r="B532" s="11" t="s">
        <v>63</v>
      </c>
      <c r="C532" s="11"/>
      <c r="D532" s="11" t="s">
        <v>55</v>
      </c>
      <c r="E532" s="12">
        <v>7</v>
      </c>
      <c r="F532" s="132"/>
      <c r="G532" s="12">
        <v>76</v>
      </c>
      <c r="H532" s="12">
        <v>1651</v>
      </c>
      <c r="I532" s="12">
        <v>1755</v>
      </c>
      <c r="J532" s="13">
        <f t="shared" si="91"/>
        <v>0.70208333333333328</v>
      </c>
      <c r="K532" s="13">
        <f t="shared" si="92"/>
        <v>0.74652777777777779</v>
      </c>
      <c r="L532" s="14">
        <f t="shared" si="93"/>
        <v>4.4444444444444509E-2</v>
      </c>
      <c r="M532" s="14">
        <f t="shared" si="90"/>
        <v>1</v>
      </c>
      <c r="N532" s="14">
        <f t="shared" si="94"/>
        <v>4</v>
      </c>
      <c r="O532" s="15">
        <f t="shared" si="95"/>
        <v>64</v>
      </c>
      <c r="P532" s="12"/>
      <c r="Q532" s="15">
        <f t="shared" si="88"/>
        <v>448</v>
      </c>
    </row>
    <row r="533" spans="1:17" ht="26" customHeight="1">
      <c r="A533" s="19">
        <v>45730</v>
      </c>
      <c r="B533" s="11" t="s">
        <v>61</v>
      </c>
      <c r="C533" s="11"/>
      <c r="D533" s="11" t="s">
        <v>55</v>
      </c>
      <c r="E533" s="12">
        <v>5</v>
      </c>
      <c r="F533" s="132"/>
      <c r="G533" s="12">
        <v>2584</v>
      </c>
      <c r="H533" s="12">
        <v>945</v>
      </c>
      <c r="I533" s="12">
        <v>1330</v>
      </c>
      <c r="J533" s="13">
        <f t="shared" si="91"/>
        <v>0.40625</v>
      </c>
      <c r="K533" s="13">
        <f t="shared" si="92"/>
        <v>0.5625</v>
      </c>
      <c r="L533" s="14">
        <f t="shared" si="93"/>
        <v>0.15625</v>
      </c>
      <c r="M533" s="14">
        <f t="shared" si="90"/>
        <v>3</v>
      </c>
      <c r="N533" s="14">
        <f t="shared" si="94"/>
        <v>45</v>
      </c>
      <c r="O533" s="15">
        <f t="shared" si="95"/>
        <v>225</v>
      </c>
      <c r="P533" s="12"/>
      <c r="Q533" s="15">
        <f t="shared" si="88"/>
        <v>1125</v>
      </c>
    </row>
    <row r="534" spans="1:17" ht="26" customHeight="1">
      <c r="A534" s="19">
        <v>45730</v>
      </c>
      <c r="B534" s="11" t="s">
        <v>61</v>
      </c>
      <c r="C534" s="11"/>
      <c r="D534" s="11" t="s">
        <v>55</v>
      </c>
      <c r="E534" s="12">
        <v>5</v>
      </c>
      <c r="F534" s="132"/>
      <c r="G534" s="12">
        <v>1125</v>
      </c>
      <c r="H534" s="12">
        <v>1432</v>
      </c>
      <c r="I534" s="12">
        <v>1627</v>
      </c>
      <c r="J534" s="13">
        <f t="shared" si="91"/>
        <v>0.60555555555555551</v>
      </c>
      <c r="K534" s="13">
        <f t="shared" si="92"/>
        <v>0.68541666666666667</v>
      </c>
      <c r="L534" s="14">
        <f t="shared" si="93"/>
        <v>7.986111111111116E-2</v>
      </c>
      <c r="M534" s="14">
        <f t="shared" si="90"/>
        <v>1</v>
      </c>
      <c r="N534" s="14">
        <f t="shared" si="94"/>
        <v>55</v>
      </c>
      <c r="O534" s="15">
        <f t="shared" si="95"/>
        <v>115</v>
      </c>
      <c r="P534" s="12"/>
      <c r="Q534" s="15">
        <f t="shared" si="88"/>
        <v>575</v>
      </c>
    </row>
    <row r="535" spans="1:17" ht="26" customHeight="1">
      <c r="A535" s="19">
        <v>45730</v>
      </c>
      <c r="B535" s="11" t="s">
        <v>61</v>
      </c>
      <c r="C535" s="11"/>
      <c r="D535" s="11" t="s">
        <v>55</v>
      </c>
      <c r="E535" s="12">
        <v>5</v>
      </c>
      <c r="F535" s="132"/>
      <c r="G535" s="12">
        <v>461</v>
      </c>
      <c r="H535" s="12">
        <v>1650</v>
      </c>
      <c r="I535" s="12">
        <v>1750</v>
      </c>
      <c r="J535" s="13">
        <f t="shared" si="91"/>
        <v>0.70138888888888884</v>
      </c>
      <c r="K535" s="13">
        <f t="shared" si="92"/>
        <v>0.74305555555555558</v>
      </c>
      <c r="L535" s="14">
        <f t="shared" si="93"/>
        <v>4.1666666666666741E-2</v>
      </c>
      <c r="M535" s="14">
        <f t="shared" si="90"/>
        <v>1</v>
      </c>
      <c r="N535" s="14">
        <f t="shared" si="94"/>
        <v>0</v>
      </c>
      <c r="O535" s="15">
        <f t="shared" si="95"/>
        <v>60</v>
      </c>
      <c r="P535" s="12"/>
      <c r="Q535" s="15">
        <f t="shared" si="88"/>
        <v>300</v>
      </c>
    </row>
    <row r="536" spans="1:17" ht="26" customHeight="1">
      <c r="A536" s="19">
        <v>45730</v>
      </c>
      <c r="B536" s="11" t="s">
        <v>62</v>
      </c>
      <c r="C536" s="11"/>
      <c r="D536" s="11" t="s">
        <v>55</v>
      </c>
      <c r="E536" s="12">
        <v>6</v>
      </c>
      <c r="F536" s="132"/>
      <c r="G536" s="12">
        <v>298</v>
      </c>
      <c r="H536" s="12">
        <v>950</v>
      </c>
      <c r="I536" s="12">
        <v>1125</v>
      </c>
      <c r="J536" s="13">
        <f t="shared" si="91"/>
        <v>0.40972222222222221</v>
      </c>
      <c r="K536" s="13">
        <f t="shared" si="92"/>
        <v>0.47569444444444442</v>
      </c>
      <c r="L536" s="14">
        <f t="shared" si="93"/>
        <v>6.597222222222221E-2</v>
      </c>
      <c r="M536" s="14">
        <f t="shared" si="90"/>
        <v>1</v>
      </c>
      <c r="N536" s="14">
        <f t="shared" si="94"/>
        <v>35</v>
      </c>
      <c r="O536" s="15">
        <f t="shared" si="95"/>
        <v>95</v>
      </c>
      <c r="P536" s="12"/>
      <c r="Q536" s="15">
        <f t="shared" ref="Q536:Q594" si="96">(O536-P536)*E536</f>
        <v>570</v>
      </c>
    </row>
    <row r="537" spans="1:17" ht="26" customHeight="1">
      <c r="A537" s="19">
        <v>45730</v>
      </c>
      <c r="B537" s="11" t="s">
        <v>62</v>
      </c>
      <c r="C537" s="11"/>
      <c r="D537" s="11" t="s">
        <v>55</v>
      </c>
      <c r="E537" s="12">
        <v>6</v>
      </c>
      <c r="F537" s="132"/>
      <c r="G537" s="12">
        <v>256</v>
      </c>
      <c r="H537" s="12">
        <v>1233</v>
      </c>
      <c r="I537" s="12">
        <v>1455</v>
      </c>
      <c r="J537" s="13">
        <f t="shared" si="91"/>
        <v>0.5229166666666667</v>
      </c>
      <c r="K537" s="13">
        <f t="shared" si="92"/>
        <v>0.62152777777777779</v>
      </c>
      <c r="L537" s="14">
        <f t="shared" si="93"/>
        <v>9.8611111111111094E-2</v>
      </c>
      <c r="M537" s="14">
        <f t="shared" si="90"/>
        <v>2</v>
      </c>
      <c r="N537" s="14">
        <f t="shared" si="94"/>
        <v>22</v>
      </c>
      <c r="O537" s="15">
        <f t="shared" si="95"/>
        <v>142</v>
      </c>
      <c r="P537" s="12"/>
      <c r="Q537" s="15">
        <f t="shared" si="96"/>
        <v>852</v>
      </c>
    </row>
    <row r="538" spans="1:17" ht="26" customHeight="1">
      <c r="A538" s="19">
        <v>45730</v>
      </c>
      <c r="B538" s="11" t="s">
        <v>62</v>
      </c>
      <c r="C538" s="11"/>
      <c r="D538" s="11" t="s">
        <v>55</v>
      </c>
      <c r="E538" s="12">
        <v>6</v>
      </c>
      <c r="F538" s="132"/>
      <c r="G538" s="12">
        <v>202</v>
      </c>
      <c r="H538" s="12">
        <v>1523</v>
      </c>
      <c r="I538" s="12">
        <v>1750</v>
      </c>
      <c r="J538" s="13">
        <f t="shared" si="91"/>
        <v>0.64097222222222228</v>
      </c>
      <c r="K538" s="13">
        <f t="shared" si="92"/>
        <v>0.74305555555555558</v>
      </c>
      <c r="L538" s="14">
        <f t="shared" si="93"/>
        <v>0.1020833333333333</v>
      </c>
      <c r="M538" s="14">
        <f t="shared" si="90"/>
        <v>2</v>
      </c>
      <c r="N538" s="14">
        <f t="shared" si="94"/>
        <v>27</v>
      </c>
      <c r="O538" s="15">
        <f t="shared" si="95"/>
        <v>147</v>
      </c>
      <c r="P538" s="12"/>
      <c r="Q538" s="15">
        <f t="shared" si="96"/>
        <v>882</v>
      </c>
    </row>
    <row r="539" spans="1:17" ht="26" customHeight="1">
      <c r="A539" s="19">
        <v>45730</v>
      </c>
      <c r="B539" s="11" t="s">
        <v>56</v>
      </c>
      <c r="C539" s="11"/>
      <c r="D539" s="11" t="s">
        <v>54</v>
      </c>
      <c r="E539" s="12">
        <v>13</v>
      </c>
      <c r="F539" s="132"/>
      <c r="G539" s="12">
        <f>1713+387</f>
        <v>2100</v>
      </c>
      <c r="H539" s="12">
        <v>2200</v>
      </c>
      <c r="I539" s="12">
        <v>2515</v>
      </c>
      <c r="J539" s="13">
        <f t="shared" si="91"/>
        <v>0.91666666666666663</v>
      </c>
      <c r="K539" s="13">
        <f t="shared" si="92"/>
        <v>1.0520833333333333</v>
      </c>
      <c r="L539" s="14">
        <f t="shared" si="93"/>
        <v>0.13541666666666663</v>
      </c>
      <c r="M539" s="14">
        <f t="shared" si="90"/>
        <v>3</v>
      </c>
      <c r="N539" s="14">
        <f t="shared" si="94"/>
        <v>15</v>
      </c>
      <c r="O539" s="15">
        <f t="shared" si="95"/>
        <v>195</v>
      </c>
      <c r="P539" s="12"/>
      <c r="Q539" s="15">
        <f t="shared" si="96"/>
        <v>2535</v>
      </c>
    </row>
    <row r="540" spans="1:17" ht="26" customHeight="1">
      <c r="A540" s="19">
        <v>45730</v>
      </c>
      <c r="B540" s="11" t="s">
        <v>56</v>
      </c>
      <c r="C540" s="11"/>
      <c r="D540" s="11" t="s">
        <v>54</v>
      </c>
      <c r="E540" s="12">
        <v>13</v>
      </c>
      <c r="F540" s="132"/>
      <c r="G540" s="12">
        <v>189</v>
      </c>
      <c r="H540" s="12">
        <v>120</v>
      </c>
      <c r="I540" s="12">
        <v>200</v>
      </c>
      <c r="J540" s="13">
        <f t="shared" si="91"/>
        <v>5.5555555555555552E-2</v>
      </c>
      <c r="K540" s="13">
        <f t="shared" si="92"/>
        <v>8.3333333333333329E-2</v>
      </c>
      <c r="L540" s="14">
        <f t="shared" si="93"/>
        <v>2.7777777777777776E-2</v>
      </c>
      <c r="M540" s="14">
        <f t="shared" si="90"/>
        <v>0</v>
      </c>
      <c r="N540" s="14">
        <f t="shared" si="94"/>
        <v>40</v>
      </c>
      <c r="O540" s="15">
        <f t="shared" si="95"/>
        <v>40</v>
      </c>
      <c r="P540" s="12"/>
      <c r="Q540" s="15">
        <f t="shared" si="96"/>
        <v>520</v>
      </c>
    </row>
    <row r="541" spans="1:17" ht="26" customHeight="1">
      <c r="A541" s="19">
        <v>45730</v>
      </c>
      <c r="B541" s="11" t="s">
        <v>56</v>
      </c>
      <c r="C541" s="11"/>
      <c r="D541" s="11" t="s">
        <v>54</v>
      </c>
      <c r="E541" s="12">
        <v>13</v>
      </c>
      <c r="F541" s="132"/>
      <c r="G541" s="12">
        <v>310</v>
      </c>
      <c r="H541" s="12">
        <v>330</v>
      </c>
      <c r="I541" s="12">
        <v>405</v>
      </c>
      <c r="J541" s="13">
        <f t="shared" si="91"/>
        <v>0.14583333333333334</v>
      </c>
      <c r="K541" s="13">
        <f t="shared" si="92"/>
        <v>0.1701388888888889</v>
      </c>
      <c r="L541" s="14">
        <f t="shared" si="93"/>
        <v>2.4305555555555552E-2</v>
      </c>
      <c r="M541" s="14">
        <f t="shared" si="90"/>
        <v>0</v>
      </c>
      <c r="N541" s="14">
        <f t="shared" si="94"/>
        <v>35</v>
      </c>
      <c r="O541" s="15">
        <f t="shared" si="95"/>
        <v>35</v>
      </c>
      <c r="P541" s="12"/>
      <c r="Q541" s="15">
        <f t="shared" si="96"/>
        <v>455</v>
      </c>
    </row>
    <row r="542" spans="1:17" ht="26" customHeight="1">
      <c r="A542" s="19">
        <v>45730</v>
      </c>
      <c r="B542" s="11" t="s">
        <v>56</v>
      </c>
      <c r="C542" s="11"/>
      <c r="D542" s="11" t="s">
        <v>54</v>
      </c>
      <c r="E542" s="12">
        <v>13</v>
      </c>
      <c r="F542" s="132"/>
      <c r="G542" s="12">
        <v>186</v>
      </c>
      <c r="H542" s="12">
        <v>410</v>
      </c>
      <c r="I542" s="12">
        <v>430</v>
      </c>
      <c r="J542" s="13">
        <f t="shared" si="91"/>
        <v>0.1736111111111111</v>
      </c>
      <c r="K542" s="13">
        <f t="shared" si="92"/>
        <v>0.1875</v>
      </c>
      <c r="L542" s="14">
        <f t="shared" si="93"/>
        <v>1.3888888888888895E-2</v>
      </c>
      <c r="M542" s="14">
        <f t="shared" si="90"/>
        <v>0</v>
      </c>
      <c r="N542" s="14">
        <f t="shared" si="94"/>
        <v>20</v>
      </c>
      <c r="O542" s="15">
        <f t="shared" si="95"/>
        <v>20</v>
      </c>
      <c r="P542" s="12"/>
      <c r="Q542" s="15">
        <f t="shared" si="96"/>
        <v>260</v>
      </c>
    </row>
    <row r="543" spans="1:17" ht="26" customHeight="1">
      <c r="A543" s="19">
        <v>45730</v>
      </c>
      <c r="B543" s="11" t="s">
        <v>56</v>
      </c>
      <c r="C543" s="11"/>
      <c r="D543" s="11" t="s">
        <v>54</v>
      </c>
      <c r="E543" s="12">
        <v>13</v>
      </c>
      <c r="F543" s="132"/>
      <c r="G543" s="12">
        <v>212</v>
      </c>
      <c r="H543" s="12">
        <v>435</v>
      </c>
      <c r="I543" s="12">
        <v>515</v>
      </c>
      <c r="J543" s="13">
        <f t="shared" si="91"/>
        <v>0.19097222222222221</v>
      </c>
      <c r="K543" s="13">
        <f t="shared" si="92"/>
        <v>0.21875</v>
      </c>
      <c r="L543" s="14">
        <f t="shared" si="93"/>
        <v>2.777777777777779E-2</v>
      </c>
      <c r="M543" s="14">
        <f t="shared" si="90"/>
        <v>0</v>
      </c>
      <c r="N543" s="14">
        <f t="shared" si="94"/>
        <v>40</v>
      </c>
      <c r="O543" s="15">
        <f t="shared" si="95"/>
        <v>40</v>
      </c>
      <c r="P543" s="12"/>
      <c r="Q543" s="15">
        <f t="shared" si="96"/>
        <v>520</v>
      </c>
    </row>
    <row r="544" spans="1:17" ht="26" customHeight="1">
      <c r="A544" s="19">
        <v>45731</v>
      </c>
      <c r="B544" s="11" t="s">
        <v>57</v>
      </c>
      <c r="C544" s="11" t="s">
        <v>58</v>
      </c>
      <c r="D544" s="11" t="s">
        <v>55</v>
      </c>
      <c r="E544" s="12">
        <v>3</v>
      </c>
      <c r="F544" s="132"/>
      <c r="G544" s="12">
        <v>204</v>
      </c>
      <c r="H544" s="12">
        <v>1000</v>
      </c>
      <c r="I544" s="12">
        <v>1125</v>
      </c>
      <c r="J544" s="13">
        <f t="shared" si="91"/>
        <v>0.41666666666666669</v>
      </c>
      <c r="K544" s="13">
        <f t="shared" si="92"/>
        <v>0.47569444444444442</v>
      </c>
      <c r="L544" s="14">
        <f t="shared" si="93"/>
        <v>5.9027777777777735E-2</v>
      </c>
      <c r="M544" s="14">
        <f t="shared" si="90"/>
        <v>1</v>
      </c>
      <c r="N544" s="14">
        <f t="shared" si="94"/>
        <v>25</v>
      </c>
      <c r="O544" s="15">
        <f t="shared" si="95"/>
        <v>85</v>
      </c>
      <c r="P544" s="12"/>
      <c r="Q544" s="15">
        <f t="shared" si="96"/>
        <v>255</v>
      </c>
    </row>
    <row r="545" spans="1:18" ht="26" customHeight="1">
      <c r="A545" s="19">
        <v>45731</v>
      </c>
      <c r="B545" s="11" t="s">
        <v>57</v>
      </c>
      <c r="C545" s="11" t="s">
        <v>58</v>
      </c>
      <c r="D545" s="11" t="s">
        <v>55</v>
      </c>
      <c r="E545" s="12">
        <v>3</v>
      </c>
      <c r="F545" s="132"/>
      <c r="G545" s="12">
        <v>60</v>
      </c>
      <c r="H545" s="12">
        <v>1330</v>
      </c>
      <c r="I545" s="12">
        <v>1405</v>
      </c>
      <c r="J545" s="13">
        <f t="shared" si="91"/>
        <v>0.5625</v>
      </c>
      <c r="K545" s="13">
        <f t="shared" si="92"/>
        <v>0.58680555555555558</v>
      </c>
      <c r="L545" s="14">
        <f t="shared" si="93"/>
        <v>2.430555555555558E-2</v>
      </c>
      <c r="M545" s="14">
        <f t="shared" si="90"/>
        <v>0</v>
      </c>
      <c r="N545" s="14">
        <f t="shared" si="94"/>
        <v>35</v>
      </c>
      <c r="O545" s="15">
        <f t="shared" si="95"/>
        <v>35</v>
      </c>
      <c r="P545" s="12"/>
      <c r="Q545" s="15">
        <f t="shared" si="96"/>
        <v>105</v>
      </c>
    </row>
    <row r="546" spans="1:18" ht="26" customHeight="1">
      <c r="A546" s="19">
        <v>45731</v>
      </c>
      <c r="B546" s="11" t="s">
        <v>57</v>
      </c>
      <c r="C546" s="11" t="s">
        <v>58</v>
      </c>
      <c r="D546" s="11" t="s">
        <v>55</v>
      </c>
      <c r="E546" s="12">
        <v>3</v>
      </c>
      <c r="F546" s="132"/>
      <c r="G546" s="12">
        <v>54</v>
      </c>
      <c r="H546" s="12">
        <v>1405</v>
      </c>
      <c r="I546" s="12">
        <v>1525</v>
      </c>
      <c r="J546" s="13">
        <f t="shared" si="91"/>
        <v>0.58680555555555558</v>
      </c>
      <c r="K546" s="13">
        <f t="shared" si="92"/>
        <v>0.64236111111111116</v>
      </c>
      <c r="L546" s="14">
        <f t="shared" si="93"/>
        <v>5.555555555555558E-2</v>
      </c>
      <c r="M546" s="14">
        <f t="shared" si="90"/>
        <v>1</v>
      </c>
      <c r="N546" s="14">
        <f t="shared" si="94"/>
        <v>20</v>
      </c>
      <c r="O546" s="15">
        <f t="shared" si="95"/>
        <v>80</v>
      </c>
      <c r="P546" s="12"/>
      <c r="Q546" s="15">
        <f t="shared" si="96"/>
        <v>240</v>
      </c>
    </row>
    <row r="547" spans="1:18" ht="26" customHeight="1">
      <c r="A547" s="19">
        <v>45731</v>
      </c>
      <c r="B547" s="11" t="s">
        <v>57</v>
      </c>
      <c r="C547" s="11" t="s">
        <v>58</v>
      </c>
      <c r="D547" s="11" t="s">
        <v>55</v>
      </c>
      <c r="E547" s="12">
        <v>3</v>
      </c>
      <c r="F547" s="132"/>
      <c r="G547" s="12">
        <v>84</v>
      </c>
      <c r="H547" s="12">
        <v>1550</v>
      </c>
      <c r="I547" s="12">
        <v>1750</v>
      </c>
      <c r="J547" s="13">
        <f t="shared" si="91"/>
        <v>0.65972222222222221</v>
      </c>
      <c r="K547" s="13">
        <f t="shared" si="92"/>
        <v>0.74305555555555558</v>
      </c>
      <c r="L547" s="14">
        <f t="shared" si="93"/>
        <v>8.333333333333337E-2</v>
      </c>
      <c r="M547" s="14">
        <f t="shared" si="90"/>
        <v>2</v>
      </c>
      <c r="N547" s="14">
        <f t="shared" si="94"/>
        <v>0</v>
      </c>
      <c r="O547" s="15">
        <f t="shared" si="95"/>
        <v>120</v>
      </c>
      <c r="P547" s="12"/>
      <c r="Q547" s="15">
        <f t="shared" si="96"/>
        <v>360</v>
      </c>
    </row>
    <row r="548" spans="1:18" ht="26" customHeight="1">
      <c r="A548" s="19">
        <v>45731</v>
      </c>
      <c r="B548" s="11" t="s">
        <v>57</v>
      </c>
      <c r="C548" s="11" t="s">
        <v>58</v>
      </c>
      <c r="D548" s="11" t="s">
        <v>55</v>
      </c>
      <c r="E548" s="12">
        <v>3</v>
      </c>
      <c r="F548" s="132"/>
      <c r="G548" s="12">
        <v>151</v>
      </c>
      <c r="H548" s="12">
        <v>1000</v>
      </c>
      <c r="I548" s="12">
        <v>1220</v>
      </c>
      <c r="J548" s="13">
        <f t="shared" si="91"/>
        <v>0.41666666666666669</v>
      </c>
      <c r="K548" s="13">
        <f t="shared" si="92"/>
        <v>0.51388888888888884</v>
      </c>
      <c r="L548" s="14">
        <f t="shared" si="93"/>
        <v>9.7222222222222154E-2</v>
      </c>
      <c r="M548" s="14">
        <f t="shared" si="90"/>
        <v>2</v>
      </c>
      <c r="N548" s="14">
        <f t="shared" si="94"/>
        <v>20</v>
      </c>
      <c r="O548" s="15">
        <f t="shared" si="95"/>
        <v>140</v>
      </c>
      <c r="P548" s="12"/>
      <c r="Q548" s="15">
        <f t="shared" si="96"/>
        <v>420</v>
      </c>
    </row>
    <row r="549" spans="1:18" ht="26" customHeight="1">
      <c r="A549" s="19">
        <v>45731</v>
      </c>
      <c r="B549" s="11" t="s">
        <v>57</v>
      </c>
      <c r="C549" s="11" t="s">
        <v>58</v>
      </c>
      <c r="D549" s="11" t="s">
        <v>55</v>
      </c>
      <c r="E549" s="12">
        <v>3</v>
      </c>
      <c r="F549" s="132"/>
      <c r="G549" s="12">
        <v>48</v>
      </c>
      <c r="H549" s="12">
        <v>1335</v>
      </c>
      <c r="I549" s="12">
        <v>1415</v>
      </c>
      <c r="J549" s="13">
        <f t="shared" si="91"/>
        <v>0.56597222222222221</v>
      </c>
      <c r="K549" s="13">
        <f t="shared" si="92"/>
        <v>0.59375</v>
      </c>
      <c r="L549" s="14">
        <f t="shared" si="93"/>
        <v>2.777777777777779E-2</v>
      </c>
      <c r="M549" s="14">
        <f t="shared" si="90"/>
        <v>0</v>
      </c>
      <c r="N549" s="14">
        <f t="shared" si="94"/>
        <v>40</v>
      </c>
      <c r="O549" s="15">
        <f t="shared" si="95"/>
        <v>40</v>
      </c>
      <c r="P549" s="12"/>
      <c r="Q549" s="15">
        <f t="shared" si="96"/>
        <v>120</v>
      </c>
    </row>
    <row r="550" spans="1:18" ht="26" customHeight="1">
      <c r="A550" s="19">
        <v>45731</v>
      </c>
      <c r="B550" s="11" t="s">
        <v>57</v>
      </c>
      <c r="C550" s="11" t="s">
        <v>58</v>
      </c>
      <c r="D550" s="11" t="s">
        <v>55</v>
      </c>
      <c r="E550" s="12">
        <v>3</v>
      </c>
      <c r="F550" s="132"/>
      <c r="G550" s="12">
        <v>48</v>
      </c>
      <c r="H550" s="12">
        <v>1425</v>
      </c>
      <c r="I550" s="12">
        <v>1520</v>
      </c>
      <c r="J550" s="13">
        <f t="shared" si="91"/>
        <v>0.60069444444444442</v>
      </c>
      <c r="K550" s="13">
        <f t="shared" si="92"/>
        <v>0.63888888888888884</v>
      </c>
      <c r="L550" s="14">
        <f t="shared" si="93"/>
        <v>3.819444444444442E-2</v>
      </c>
      <c r="M550" s="14">
        <f t="shared" si="90"/>
        <v>0</v>
      </c>
      <c r="N550" s="14">
        <f t="shared" si="94"/>
        <v>55</v>
      </c>
      <c r="O550" s="15">
        <f t="shared" si="95"/>
        <v>55</v>
      </c>
      <c r="P550" s="12"/>
      <c r="Q550" s="15">
        <f t="shared" si="96"/>
        <v>165</v>
      </c>
    </row>
    <row r="551" spans="1:18" ht="26" customHeight="1">
      <c r="A551" s="19">
        <v>45731</v>
      </c>
      <c r="B551" s="11" t="s">
        <v>57</v>
      </c>
      <c r="C551" s="11" t="s">
        <v>58</v>
      </c>
      <c r="D551" s="11" t="s">
        <v>55</v>
      </c>
      <c r="E551" s="12">
        <v>3</v>
      </c>
      <c r="F551" s="132"/>
      <c r="G551" s="12">
        <v>84</v>
      </c>
      <c r="H551" s="12">
        <v>1555</v>
      </c>
      <c r="I551" s="12">
        <v>1735</v>
      </c>
      <c r="J551" s="13">
        <f t="shared" si="91"/>
        <v>0.66319444444444442</v>
      </c>
      <c r="K551" s="13">
        <f t="shared" si="92"/>
        <v>0.73263888888888884</v>
      </c>
      <c r="L551" s="14">
        <f t="shared" si="93"/>
        <v>6.944444444444442E-2</v>
      </c>
      <c r="M551" s="14">
        <f t="shared" si="90"/>
        <v>1</v>
      </c>
      <c r="N551" s="14">
        <f t="shared" si="94"/>
        <v>40</v>
      </c>
      <c r="O551" s="15">
        <f t="shared" si="95"/>
        <v>100</v>
      </c>
      <c r="P551" s="12"/>
      <c r="Q551" s="15">
        <f t="shared" si="96"/>
        <v>300</v>
      </c>
    </row>
    <row r="552" spans="1:18" ht="26" customHeight="1">
      <c r="A552" s="19">
        <v>45731</v>
      </c>
      <c r="B552" s="11" t="s">
        <v>57</v>
      </c>
      <c r="C552" s="11" t="s">
        <v>59</v>
      </c>
      <c r="D552" s="11" t="s">
        <v>55</v>
      </c>
      <c r="E552" s="12">
        <v>3</v>
      </c>
      <c r="F552" s="132"/>
      <c r="G552" s="12">
        <v>319</v>
      </c>
      <c r="H552" s="12">
        <v>950</v>
      </c>
      <c r="I552" s="12">
        <v>1225</v>
      </c>
      <c r="J552" s="13">
        <f t="shared" si="91"/>
        <v>0.40972222222222221</v>
      </c>
      <c r="K552" s="13">
        <f t="shared" si="92"/>
        <v>0.51736111111111116</v>
      </c>
      <c r="L552" s="14">
        <f t="shared" si="93"/>
        <v>0.10763888888888895</v>
      </c>
      <c r="M552" s="14">
        <f t="shared" si="90"/>
        <v>2</v>
      </c>
      <c r="N552" s="14">
        <f t="shared" si="94"/>
        <v>35</v>
      </c>
      <c r="O552" s="15">
        <f t="shared" si="95"/>
        <v>155</v>
      </c>
      <c r="P552" s="12"/>
      <c r="Q552" s="15">
        <f t="shared" si="96"/>
        <v>465</v>
      </c>
    </row>
    <row r="553" spans="1:18" ht="26" customHeight="1">
      <c r="A553" s="19">
        <v>45731</v>
      </c>
      <c r="B553" s="11" t="s">
        <v>57</v>
      </c>
      <c r="C553" s="11" t="s">
        <v>59</v>
      </c>
      <c r="D553" s="11" t="s">
        <v>55</v>
      </c>
      <c r="E553" s="12">
        <v>3</v>
      </c>
      <c r="F553" s="132"/>
      <c r="G553" s="12">
        <v>76</v>
      </c>
      <c r="H553" s="12">
        <v>1335</v>
      </c>
      <c r="I553" s="12">
        <v>1425</v>
      </c>
      <c r="J553" s="13">
        <f t="shared" si="91"/>
        <v>0.56597222222222221</v>
      </c>
      <c r="K553" s="13">
        <f t="shared" si="92"/>
        <v>0.60069444444444442</v>
      </c>
      <c r="L553" s="14">
        <f t="shared" si="93"/>
        <v>3.472222222222221E-2</v>
      </c>
      <c r="M553" s="14">
        <f t="shared" si="90"/>
        <v>0</v>
      </c>
      <c r="N553" s="14">
        <f t="shared" si="94"/>
        <v>50</v>
      </c>
      <c r="O553" s="15">
        <f t="shared" si="95"/>
        <v>50</v>
      </c>
      <c r="P553" s="12"/>
      <c r="Q553" s="15">
        <f t="shared" si="96"/>
        <v>150</v>
      </c>
    </row>
    <row r="554" spans="1:18" ht="26" customHeight="1">
      <c r="A554" s="19">
        <v>45731</v>
      </c>
      <c r="B554" s="11" t="s">
        <v>57</v>
      </c>
      <c r="C554" s="11" t="s">
        <v>59</v>
      </c>
      <c r="D554" s="11" t="s">
        <v>55</v>
      </c>
      <c r="E554" s="12">
        <v>3</v>
      </c>
      <c r="F554" s="132"/>
      <c r="G554" s="12">
        <v>84</v>
      </c>
      <c r="H554" s="12">
        <v>1430</v>
      </c>
      <c r="I554" s="12">
        <v>1525</v>
      </c>
      <c r="J554" s="13">
        <f t="shared" si="91"/>
        <v>0.60416666666666663</v>
      </c>
      <c r="K554" s="13">
        <f t="shared" si="92"/>
        <v>0.64236111111111116</v>
      </c>
      <c r="L554" s="14">
        <f t="shared" si="93"/>
        <v>3.8194444444444531E-2</v>
      </c>
      <c r="M554" s="14">
        <f t="shared" si="90"/>
        <v>0</v>
      </c>
      <c r="N554" s="14">
        <f t="shared" si="94"/>
        <v>55</v>
      </c>
      <c r="O554" s="15">
        <f t="shared" si="95"/>
        <v>55</v>
      </c>
      <c r="P554" s="12"/>
      <c r="Q554" s="15">
        <f t="shared" si="96"/>
        <v>165</v>
      </c>
    </row>
    <row r="555" spans="1:18" ht="26" customHeight="1">
      <c r="A555" s="19">
        <v>45731</v>
      </c>
      <c r="B555" s="11" t="s">
        <v>57</v>
      </c>
      <c r="C555" s="11" t="s">
        <v>59</v>
      </c>
      <c r="D555" s="11" t="s">
        <v>55</v>
      </c>
      <c r="E555" s="12">
        <v>3</v>
      </c>
      <c r="F555" s="132"/>
      <c r="G555" s="12">
        <v>120</v>
      </c>
      <c r="H555" s="12">
        <v>1550</v>
      </c>
      <c r="I555" s="12">
        <v>1750</v>
      </c>
      <c r="J555" s="13">
        <f t="shared" si="91"/>
        <v>0.65972222222222221</v>
      </c>
      <c r="K555" s="13">
        <f t="shared" si="92"/>
        <v>0.74305555555555558</v>
      </c>
      <c r="L555" s="14">
        <f t="shared" si="93"/>
        <v>8.333333333333337E-2</v>
      </c>
      <c r="M555" s="14">
        <f t="shared" si="90"/>
        <v>2</v>
      </c>
      <c r="N555" s="14">
        <f t="shared" si="94"/>
        <v>0</v>
      </c>
      <c r="O555" s="15">
        <f t="shared" si="95"/>
        <v>120</v>
      </c>
      <c r="P555" s="12"/>
      <c r="Q555" s="15">
        <f t="shared" si="96"/>
        <v>360</v>
      </c>
    </row>
    <row r="556" spans="1:18" ht="26" customHeight="1">
      <c r="A556" s="19">
        <v>45731</v>
      </c>
      <c r="B556" s="11" t="s">
        <v>57</v>
      </c>
      <c r="C556" s="11" t="s">
        <v>59</v>
      </c>
      <c r="D556" s="11" t="s">
        <v>55</v>
      </c>
      <c r="E556" s="12">
        <v>3</v>
      </c>
      <c r="F556" s="132"/>
      <c r="G556" s="12">
        <v>252</v>
      </c>
      <c r="H556" s="12">
        <v>1000</v>
      </c>
      <c r="I556" s="12">
        <v>1230</v>
      </c>
      <c r="J556" s="13">
        <f t="shared" si="91"/>
        <v>0.41666666666666669</v>
      </c>
      <c r="K556" s="13">
        <f t="shared" si="92"/>
        <v>0.52083333333333337</v>
      </c>
      <c r="L556" s="14">
        <f t="shared" si="93"/>
        <v>0.10416666666666669</v>
      </c>
      <c r="M556" s="14">
        <f t="shared" si="90"/>
        <v>2</v>
      </c>
      <c r="N556" s="14">
        <f t="shared" si="94"/>
        <v>30</v>
      </c>
      <c r="O556" s="15">
        <f t="shared" si="95"/>
        <v>150</v>
      </c>
      <c r="P556" s="12"/>
      <c r="Q556" s="15">
        <f t="shared" si="96"/>
        <v>450</v>
      </c>
    </row>
    <row r="557" spans="1:18" ht="26" customHeight="1">
      <c r="A557" s="19">
        <v>45731</v>
      </c>
      <c r="B557" s="11" t="s">
        <v>57</v>
      </c>
      <c r="C557" s="11" t="s">
        <v>59</v>
      </c>
      <c r="D557" s="11" t="s">
        <v>55</v>
      </c>
      <c r="E557" s="12">
        <v>3</v>
      </c>
      <c r="F557" s="132"/>
      <c r="G557" s="12">
        <v>60</v>
      </c>
      <c r="H557" s="12">
        <v>1330</v>
      </c>
      <c r="I557" s="12">
        <v>1415</v>
      </c>
      <c r="J557" s="13">
        <f t="shared" si="91"/>
        <v>0.5625</v>
      </c>
      <c r="K557" s="13">
        <f t="shared" si="92"/>
        <v>0.59375</v>
      </c>
      <c r="L557" s="14">
        <f t="shared" si="93"/>
        <v>3.125E-2</v>
      </c>
      <c r="M557" s="14">
        <f t="shared" si="90"/>
        <v>0</v>
      </c>
      <c r="N557" s="14">
        <f t="shared" si="94"/>
        <v>45</v>
      </c>
      <c r="O557" s="15">
        <f t="shared" si="95"/>
        <v>45</v>
      </c>
      <c r="P557" s="12"/>
      <c r="Q557" s="15">
        <f t="shared" si="96"/>
        <v>135</v>
      </c>
    </row>
    <row r="558" spans="1:18" ht="26" customHeight="1">
      <c r="A558" s="19">
        <v>45731</v>
      </c>
      <c r="B558" s="11" t="s">
        <v>57</v>
      </c>
      <c r="C558" s="11" t="s">
        <v>59</v>
      </c>
      <c r="D558" s="11" t="s">
        <v>55</v>
      </c>
      <c r="E558" s="12">
        <v>3</v>
      </c>
      <c r="F558" s="132"/>
      <c r="G558" s="12">
        <v>60</v>
      </c>
      <c r="H558" s="12">
        <v>1415</v>
      </c>
      <c r="I558" s="12">
        <v>1530</v>
      </c>
      <c r="J558" s="13">
        <f t="shared" si="91"/>
        <v>0.59375</v>
      </c>
      <c r="K558" s="13">
        <f t="shared" si="92"/>
        <v>0.64583333333333337</v>
      </c>
      <c r="L558" s="14">
        <f t="shared" si="93"/>
        <v>5.208333333333337E-2</v>
      </c>
      <c r="M558" s="14">
        <f t="shared" si="90"/>
        <v>1</v>
      </c>
      <c r="N558" s="14">
        <f t="shared" si="94"/>
        <v>15</v>
      </c>
      <c r="O558" s="15">
        <f t="shared" si="95"/>
        <v>75</v>
      </c>
      <c r="P558" s="12"/>
      <c r="Q558" s="15">
        <f t="shared" si="96"/>
        <v>225</v>
      </c>
    </row>
    <row r="559" spans="1:18" ht="26" customHeight="1">
      <c r="A559" s="19">
        <v>45731</v>
      </c>
      <c r="B559" s="11" t="s">
        <v>57</v>
      </c>
      <c r="C559" s="11" t="s">
        <v>59</v>
      </c>
      <c r="D559" s="11" t="s">
        <v>55</v>
      </c>
      <c r="E559" s="12">
        <v>3</v>
      </c>
      <c r="F559" s="132"/>
      <c r="G559" s="12">
        <v>117</v>
      </c>
      <c r="H559" s="12">
        <v>1545</v>
      </c>
      <c r="I559" s="12">
        <v>1750</v>
      </c>
      <c r="J559" s="13">
        <f t="shared" si="91"/>
        <v>0.65625</v>
      </c>
      <c r="K559" s="13">
        <f t="shared" si="92"/>
        <v>0.74305555555555558</v>
      </c>
      <c r="L559" s="14">
        <f t="shared" si="93"/>
        <v>8.680555555555558E-2</v>
      </c>
      <c r="M559" s="14">
        <f t="shared" si="90"/>
        <v>2</v>
      </c>
      <c r="N559" s="14">
        <f t="shared" si="94"/>
        <v>5</v>
      </c>
      <c r="O559" s="15">
        <f t="shared" si="95"/>
        <v>125</v>
      </c>
      <c r="P559" s="12"/>
      <c r="Q559" s="15">
        <f t="shared" si="96"/>
        <v>375</v>
      </c>
    </row>
    <row r="560" spans="1:18" ht="26" customHeight="1">
      <c r="A560" s="19">
        <v>45731</v>
      </c>
      <c r="B560" s="11" t="s">
        <v>57</v>
      </c>
      <c r="C560" s="11" t="s">
        <v>59</v>
      </c>
      <c r="D560" s="11" t="s">
        <v>55</v>
      </c>
      <c r="E560" s="12">
        <v>3</v>
      </c>
      <c r="F560" s="132"/>
      <c r="G560" s="12">
        <v>211</v>
      </c>
      <c r="H560" s="12">
        <v>955</v>
      </c>
      <c r="I560" s="12">
        <v>1227</v>
      </c>
      <c r="J560" s="13">
        <f t="shared" si="91"/>
        <v>0.41319444444444442</v>
      </c>
      <c r="K560" s="13">
        <f t="shared" si="92"/>
        <v>0.51875000000000004</v>
      </c>
      <c r="L560" s="14">
        <f t="shared" si="93"/>
        <v>0.10555555555555562</v>
      </c>
      <c r="M560" s="14">
        <f t="shared" si="90"/>
        <v>2</v>
      </c>
      <c r="N560" s="14">
        <f t="shared" si="94"/>
        <v>32</v>
      </c>
      <c r="O560" s="15">
        <f t="shared" si="95"/>
        <v>152</v>
      </c>
      <c r="P560" s="12"/>
      <c r="Q560" s="15">
        <f t="shared" si="96"/>
        <v>456</v>
      </c>
      <c r="R560" t="s">
        <v>67</v>
      </c>
    </row>
    <row r="561" spans="1:18" ht="26" customHeight="1">
      <c r="A561" s="19">
        <v>45731</v>
      </c>
      <c r="B561" s="11" t="s">
        <v>57</v>
      </c>
      <c r="C561" s="11" t="s">
        <v>59</v>
      </c>
      <c r="D561" s="11" t="s">
        <v>55</v>
      </c>
      <c r="E561" s="12">
        <v>3</v>
      </c>
      <c r="F561" s="132"/>
      <c r="G561" s="12">
        <v>63</v>
      </c>
      <c r="H561" s="12">
        <v>1335</v>
      </c>
      <c r="I561" s="12">
        <v>1420</v>
      </c>
      <c r="J561" s="13">
        <f t="shared" si="91"/>
        <v>0.56597222222222221</v>
      </c>
      <c r="K561" s="13">
        <f t="shared" si="92"/>
        <v>0.59722222222222221</v>
      </c>
      <c r="L561" s="14">
        <f t="shared" si="93"/>
        <v>3.125E-2</v>
      </c>
      <c r="M561" s="14">
        <f t="shared" si="90"/>
        <v>0</v>
      </c>
      <c r="N561" s="14">
        <f t="shared" si="94"/>
        <v>45</v>
      </c>
      <c r="O561" s="15">
        <f t="shared" si="95"/>
        <v>45</v>
      </c>
      <c r="P561" s="12"/>
      <c r="Q561" s="15">
        <f t="shared" si="96"/>
        <v>135</v>
      </c>
      <c r="R561" t="s">
        <v>67</v>
      </c>
    </row>
    <row r="562" spans="1:18" ht="26" customHeight="1">
      <c r="A562" s="19">
        <v>45731</v>
      </c>
      <c r="B562" s="11" t="s">
        <v>57</v>
      </c>
      <c r="C562" s="11" t="s">
        <v>59</v>
      </c>
      <c r="D562" s="11" t="s">
        <v>55</v>
      </c>
      <c r="E562" s="12">
        <v>3</v>
      </c>
      <c r="F562" s="132"/>
      <c r="G562" s="12">
        <f>24+9</f>
        <v>33</v>
      </c>
      <c r="H562" s="12">
        <v>1420</v>
      </c>
      <c r="I562" s="12">
        <v>1527</v>
      </c>
      <c r="J562" s="13">
        <f t="shared" si="91"/>
        <v>0.59722222222222221</v>
      </c>
      <c r="K562" s="13">
        <f t="shared" si="92"/>
        <v>0.64375000000000004</v>
      </c>
      <c r="L562" s="14">
        <f t="shared" si="93"/>
        <v>4.6527777777777835E-2</v>
      </c>
      <c r="M562" s="14">
        <f t="shared" si="90"/>
        <v>1</v>
      </c>
      <c r="N562" s="14">
        <f t="shared" si="94"/>
        <v>7</v>
      </c>
      <c r="O562" s="15">
        <f t="shared" si="95"/>
        <v>67</v>
      </c>
      <c r="P562" s="12"/>
      <c r="Q562" s="15">
        <f t="shared" si="96"/>
        <v>201</v>
      </c>
      <c r="R562" t="s">
        <v>67</v>
      </c>
    </row>
    <row r="563" spans="1:18" ht="26" customHeight="1">
      <c r="A563" s="19">
        <v>45731</v>
      </c>
      <c r="B563" s="11" t="s">
        <v>57</v>
      </c>
      <c r="C563" s="11" t="s">
        <v>59</v>
      </c>
      <c r="D563" s="11" t="s">
        <v>55</v>
      </c>
      <c r="E563" s="12">
        <v>3</v>
      </c>
      <c r="F563" s="132"/>
      <c r="G563" s="12">
        <v>76</v>
      </c>
      <c r="H563" s="12">
        <v>1553</v>
      </c>
      <c r="I563" s="12">
        <v>1750</v>
      </c>
      <c r="J563" s="13">
        <f t="shared" si="91"/>
        <v>0.66180555555555554</v>
      </c>
      <c r="K563" s="13">
        <f t="shared" si="92"/>
        <v>0.74305555555555558</v>
      </c>
      <c r="L563" s="14">
        <f t="shared" si="93"/>
        <v>8.1250000000000044E-2</v>
      </c>
      <c r="M563" s="14">
        <f t="shared" si="90"/>
        <v>1</v>
      </c>
      <c r="N563" s="14">
        <f t="shared" si="94"/>
        <v>57</v>
      </c>
      <c r="O563" s="15">
        <f t="shared" si="95"/>
        <v>117</v>
      </c>
      <c r="P563" s="12"/>
      <c r="Q563" s="15">
        <f t="shared" si="96"/>
        <v>351</v>
      </c>
      <c r="R563" t="s">
        <v>67</v>
      </c>
    </row>
    <row r="564" spans="1:18" ht="26" customHeight="1">
      <c r="A564" s="19">
        <v>45731</v>
      </c>
      <c r="B564" s="11" t="s">
        <v>57</v>
      </c>
      <c r="C564" s="11" t="s">
        <v>59</v>
      </c>
      <c r="D564" s="11" t="s">
        <v>55</v>
      </c>
      <c r="E564" s="12">
        <v>3</v>
      </c>
      <c r="F564" s="132"/>
      <c r="G564" s="12">
        <v>238</v>
      </c>
      <c r="H564" s="12">
        <v>950</v>
      </c>
      <c r="I564" s="12">
        <v>1230</v>
      </c>
      <c r="J564" s="13">
        <f t="shared" si="91"/>
        <v>0.40972222222222221</v>
      </c>
      <c r="K564" s="13">
        <f t="shared" si="92"/>
        <v>0.52083333333333337</v>
      </c>
      <c r="L564" s="14">
        <f t="shared" si="93"/>
        <v>0.11111111111111116</v>
      </c>
      <c r="M564" s="14">
        <f t="shared" si="90"/>
        <v>2</v>
      </c>
      <c r="N564" s="14">
        <f t="shared" si="94"/>
        <v>40</v>
      </c>
      <c r="O564" s="15">
        <f t="shared" si="95"/>
        <v>160</v>
      </c>
      <c r="P564" s="12"/>
      <c r="Q564" s="15">
        <f t="shared" si="96"/>
        <v>480</v>
      </c>
    </row>
    <row r="565" spans="1:18" ht="26" customHeight="1">
      <c r="A565" s="19">
        <v>45731</v>
      </c>
      <c r="B565" s="11" t="s">
        <v>57</v>
      </c>
      <c r="C565" s="11" t="s">
        <v>59</v>
      </c>
      <c r="D565" s="11" t="s">
        <v>55</v>
      </c>
      <c r="E565" s="12">
        <v>3</v>
      </c>
      <c r="F565" s="132"/>
      <c r="G565" s="12">
        <f>48+72</f>
        <v>120</v>
      </c>
      <c r="H565" s="12">
        <v>1330</v>
      </c>
      <c r="I565" s="12">
        <v>1530</v>
      </c>
      <c r="J565" s="13">
        <f t="shared" si="91"/>
        <v>0.5625</v>
      </c>
      <c r="K565" s="13">
        <f t="shared" si="92"/>
        <v>0.64583333333333337</v>
      </c>
      <c r="L565" s="14">
        <f t="shared" si="93"/>
        <v>8.333333333333337E-2</v>
      </c>
      <c r="M565" s="14">
        <f t="shared" si="90"/>
        <v>2</v>
      </c>
      <c r="N565" s="14">
        <f t="shared" si="94"/>
        <v>0</v>
      </c>
      <c r="O565" s="15">
        <f t="shared" si="95"/>
        <v>120</v>
      </c>
      <c r="P565" s="12"/>
      <c r="Q565" s="15">
        <f t="shared" si="96"/>
        <v>360</v>
      </c>
    </row>
    <row r="566" spans="1:18" ht="26" customHeight="1">
      <c r="A566" s="19">
        <v>45731</v>
      </c>
      <c r="B566" s="11" t="s">
        <v>57</v>
      </c>
      <c r="C566" s="11" t="s">
        <v>59</v>
      </c>
      <c r="D566" s="11" t="s">
        <v>55</v>
      </c>
      <c r="E566" s="12">
        <v>3</v>
      </c>
      <c r="F566" s="132"/>
      <c r="G566" s="12">
        <v>132</v>
      </c>
      <c r="H566" s="12">
        <v>1545</v>
      </c>
      <c r="I566" s="12">
        <v>1750</v>
      </c>
      <c r="J566" s="13">
        <f t="shared" si="91"/>
        <v>0.65625</v>
      </c>
      <c r="K566" s="13">
        <f t="shared" si="92"/>
        <v>0.74305555555555558</v>
      </c>
      <c r="L566" s="14">
        <f t="shared" si="93"/>
        <v>8.680555555555558E-2</v>
      </c>
      <c r="M566" s="14">
        <f t="shared" si="90"/>
        <v>2</v>
      </c>
      <c r="N566" s="14">
        <f t="shared" si="94"/>
        <v>5</v>
      </c>
      <c r="O566" s="15">
        <f t="shared" si="95"/>
        <v>125</v>
      </c>
      <c r="P566" s="12"/>
      <c r="Q566" s="15">
        <f t="shared" si="96"/>
        <v>375</v>
      </c>
    </row>
    <row r="567" spans="1:18" ht="26" customHeight="1">
      <c r="A567" s="19">
        <v>45731</v>
      </c>
      <c r="B567" s="11" t="s">
        <v>57</v>
      </c>
      <c r="C567" s="11" t="s">
        <v>59</v>
      </c>
      <c r="D567" s="11" t="s">
        <v>55</v>
      </c>
      <c r="E567" s="12">
        <v>3</v>
      </c>
      <c r="F567" s="132"/>
      <c r="G567" s="12">
        <v>132</v>
      </c>
      <c r="H567" s="12">
        <v>1235</v>
      </c>
      <c r="I567" s="12">
        <v>1420</v>
      </c>
      <c r="J567" s="13">
        <f t="shared" si="91"/>
        <v>0.52430555555555558</v>
      </c>
      <c r="K567" s="13">
        <f t="shared" si="92"/>
        <v>0.59722222222222221</v>
      </c>
      <c r="L567" s="14">
        <f t="shared" si="93"/>
        <v>7.291666666666663E-2</v>
      </c>
      <c r="M567" s="14">
        <f t="shared" si="90"/>
        <v>1</v>
      </c>
      <c r="N567" s="14">
        <f t="shared" si="94"/>
        <v>45</v>
      </c>
      <c r="O567" s="15">
        <f t="shared" si="95"/>
        <v>105</v>
      </c>
      <c r="P567" s="12"/>
      <c r="Q567" s="15">
        <f t="shared" si="96"/>
        <v>315</v>
      </c>
    </row>
    <row r="568" spans="1:18" ht="26" customHeight="1">
      <c r="A568" s="19">
        <v>45731</v>
      </c>
      <c r="B568" s="11" t="s">
        <v>57</v>
      </c>
      <c r="C568" s="11" t="s">
        <v>59</v>
      </c>
      <c r="D568" s="11" t="s">
        <v>55</v>
      </c>
      <c r="E568" s="12">
        <v>3</v>
      </c>
      <c r="F568" s="132"/>
      <c r="G568" s="12">
        <v>60</v>
      </c>
      <c r="H568" s="12">
        <v>1420</v>
      </c>
      <c r="I568" s="12">
        <v>1525</v>
      </c>
      <c r="J568" s="13">
        <f t="shared" si="91"/>
        <v>0.59722222222222221</v>
      </c>
      <c r="K568" s="13">
        <f t="shared" si="92"/>
        <v>0.64236111111111116</v>
      </c>
      <c r="L568" s="14">
        <f t="shared" si="93"/>
        <v>4.5138888888888951E-2</v>
      </c>
      <c r="M568" s="14">
        <f t="shared" si="90"/>
        <v>1</v>
      </c>
      <c r="N568" s="14">
        <f t="shared" si="94"/>
        <v>5</v>
      </c>
      <c r="O568" s="15">
        <f t="shared" si="95"/>
        <v>65</v>
      </c>
      <c r="P568" s="12"/>
      <c r="Q568" s="15">
        <f t="shared" si="96"/>
        <v>195</v>
      </c>
    </row>
    <row r="569" spans="1:18" ht="26" customHeight="1">
      <c r="A569" s="19">
        <v>45731</v>
      </c>
      <c r="B569" s="11" t="s">
        <v>57</v>
      </c>
      <c r="C569" s="11" t="s">
        <v>59</v>
      </c>
      <c r="D569" s="11" t="s">
        <v>55</v>
      </c>
      <c r="E569" s="12">
        <v>3</v>
      </c>
      <c r="F569" s="132"/>
      <c r="G569" s="12">
        <v>132</v>
      </c>
      <c r="H569" s="12">
        <v>1550</v>
      </c>
      <c r="I569" s="12">
        <v>1745</v>
      </c>
      <c r="J569" s="13">
        <f t="shared" si="91"/>
        <v>0.65972222222222221</v>
      </c>
      <c r="K569" s="13">
        <f t="shared" si="92"/>
        <v>0.73958333333333337</v>
      </c>
      <c r="L569" s="14">
        <f t="shared" si="93"/>
        <v>7.986111111111116E-2</v>
      </c>
      <c r="M569" s="14">
        <f t="shared" ref="M569:M635" si="97">HOUR(L569)</f>
        <v>1</v>
      </c>
      <c r="N569" s="14">
        <f t="shared" si="94"/>
        <v>55</v>
      </c>
      <c r="O569" s="15">
        <f t="shared" si="95"/>
        <v>115</v>
      </c>
      <c r="P569" s="12"/>
      <c r="Q569" s="15">
        <f t="shared" si="96"/>
        <v>345</v>
      </c>
    </row>
    <row r="570" spans="1:18" ht="26" customHeight="1">
      <c r="A570" s="19">
        <v>45731</v>
      </c>
      <c r="B570" s="11" t="s">
        <v>60</v>
      </c>
      <c r="C570" s="11"/>
      <c r="D570" s="11" t="s">
        <v>55</v>
      </c>
      <c r="E570" s="12">
        <v>4</v>
      </c>
      <c r="F570" s="132"/>
      <c r="G570" s="12">
        <v>98</v>
      </c>
      <c r="H570" s="12">
        <v>945</v>
      </c>
      <c r="I570" s="12">
        <v>1050</v>
      </c>
      <c r="J570" s="13">
        <f t="shared" ref="J570:J636" si="98">IF(ISERROR(VALUE(IF(LEN(H570)=3,(LEFT(H570,1)&amp;":"&amp;RIGHT(H570,2)),(LEFT(H570,2)&amp;":"&amp;RIGHT(H570,2))))),"",VALUE(IF(LEN(H570)=3,(LEFT(H570,1)&amp;":"&amp;RIGHT(H570,2)),(LEFT(H570,2)&amp;":"&amp;RIGHT(H570,2)))))</f>
        <v>0.40625</v>
      </c>
      <c r="K570" s="13">
        <f t="shared" ref="K570:K636" si="99">IF(ISERROR(VALUE(IF(LEN(I570)=3,(LEFT(I570,1)&amp;":"&amp;RIGHT(I570,2)),(LEFT(I570,2)&amp;":"&amp;RIGHT(I570,2))))),"",VALUE(IF(LEN(I570)=3,(LEFT(I570,1)&amp;":"&amp;RIGHT(I570,2)),(LEFT(I570,2)&amp;":"&amp;RIGHT(I570,2)))))</f>
        <v>0.4513888888888889</v>
      </c>
      <c r="L570" s="14">
        <f t="shared" ref="L570:L636" si="100">K570-J570</f>
        <v>4.5138888888888895E-2</v>
      </c>
      <c r="M570" s="14">
        <f t="shared" si="97"/>
        <v>1</v>
      </c>
      <c r="N570" s="14">
        <f t="shared" ref="N570:N636" si="101">MINUTE(L570)</f>
        <v>5</v>
      </c>
      <c r="O570" s="15">
        <f t="shared" ref="O570:O636" si="102">IF(AND(ISNUMBER(H570),ISNUMBER(I570)),IF(M570*60+N570,M570*60+N570,"　"),0)</f>
        <v>65</v>
      </c>
      <c r="P570" s="12"/>
      <c r="Q570" s="15">
        <f t="shared" si="96"/>
        <v>260</v>
      </c>
    </row>
    <row r="571" spans="1:18" ht="26" customHeight="1">
      <c r="A571" s="19">
        <v>45731</v>
      </c>
      <c r="B571" s="11" t="s">
        <v>60</v>
      </c>
      <c r="C571" s="11"/>
      <c r="D571" s="11" t="s">
        <v>55</v>
      </c>
      <c r="E571" s="12">
        <v>4</v>
      </c>
      <c r="F571" s="132"/>
      <c r="G571" s="12">
        <v>20</v>
      </c>
      <c r="H571" s="12">
        <v>1055</v>
      </c>
      <c r="I571" s="12">
        <v>1125</v>
      </c>
      <c r="J571" s="13">
        <f t="shared" si="98"/>
        <v>0.4548611111111111</v>
      </c>
      <c r="K571" s="13">
        <f t="shared" si="99"/>
        <v>0.47569444444444442</v>
      </c>
      <c r="L571" s="14">
        <f t="shared" si="100"/>
        <v>2.0833333333333315E-2</v>
      </c>
      <c r="M571" s="14">
        <f t="shared" si="97"/>
        <v>0</v>
      </c>
      <c r="N571" s="14">
        <f t="shared" si="101"/>
        <v>30</v>
      </c>
      <c r="O571" s="15">
        <f t="shared" si="102"/>
        <v>30</v>
      </c>
      <c r="P571" s="12"/>
      <c r="Q571" s="15">
        <f t="shared" si="96"/>
        <v>120</v>
      </c>
    </row>
    <row r="572" spans="1:18" ht="26" customHeight="1">
      <c r="A572" s="19">
        <v>45731</v>
      </c>
      <c r="B572" s="11" t="s">
        <v>60</v>
      </c>
      <c r="C572" s="11"/>
      <c r="D572" s="11" t="s">
        <v>55</v>
      </c>
      <c r="E572" s="12">
        <v>4</v>
      </c>
      <c r="F572" s="132"/>
      <c r="G572" s="12">
        <v>71</v>
      </c>
      <c r="H572" s="12">
        <v>1235</v>
      </c>
      <c r="I572" s="12">
        <v>1400</v>
      </c>
      <c r="J572" s="13">
        <f t="shared" si="98"/>
        <v>0.52430555555555558</v>
      </c>
      <c r="K572" s="13">
        <f t="shared" si="99"/>
        <v>0.58333333333333337</v>
      </c>
      <c r="L572" s="14">
        <f t="shared" si="100"/>
        <v>5.902777777777779E-2</v>
      </c>
      <c r="M572" s="14">
        <f t="shared" si="97"/>
        <v>1</v>
      </c>
      <c r="N572" s="14">
        <f t="shared" si="101"/>
        <v>25</v>
      </c>
      <c r="O572" s="15">
        <f t="shared" si="102"/>
        <v>85</v>
      </c>
      <c r="P572" s="12"/>
      <c r="Q572" s="15">
        <f t="shared" si="96"/>
        <v>340</v>
      </c>
    </row>
    <row r="573" spans="1:18" ht="26" customHeight="1">
      <c r="A573" s="19">
        <v>45731</v>
      </c>
      <c r="B573" s="11" t="s">
        <v>60</v>
      </c>
      <c r="C573" s="11"/>
      <c r="D573" s="11" t="s">
        <v>55</v>
      </c>
      <c r="E573" s="12">
        <v>4</v>
      </c>
      <c r="F573" s="132"/>
      <c r="G573" s="12">
        <v>31</v>
      </c>
      <c r="H573" s="12">
        <v>1405</v>
      </c>
      <c r="I573" s="12">
        <v>1455</v>
      </c>
      <c r="J573" s="13">
        <f t="shared" si="98"/>
        <v>0.58680555555555558</v>
      </c>
      <c r="K573" s="13">
        <f t="shared" si="99"/>
        <v>0.62152777777777779</v>
      </c>
      <c r="L573" s="14">
        <f t="shared" si="100"/>
        <v>3.472222222222221E-2</v>
      </c>
      <c r="M573" s="14">
        <f t="shared" si="97"/>
        <v>0</v>
      </c>
      <c r="N573" s="14">
        <f t="shared" si="101"/>
        <v>50</v>
      </c>
      <c r="O573" s="15">
        <f t="shared" si="102"/>
        <v>50</v>
      </c>
      <c r="P573" s="12"/>
      <c r="Q573" s="15">
        <f t="shared" si="96"/>
        <v>200</v>
      </c>
    </row>
    <row r="574" spans="1:18" ht="26" customHeight="1">
      <c r="A574" s="19">
        <v>45731</v>
      </c>
      <c r="B574" s="11" t="s">
        <v>60</v>
      </c>
      <c r="C574" s="11"/>
      <c r="D574" s="11" t="s">
        <v>55</v>
      </c>
      <c r="E574" s="12">
        <v>4</v>
      </c>
      <c r="F574" s="132"/>
      <c r="G574" s="12">
        <v>130</v>
      </c>
      <c r="H574" s="12">
        <v>1520</v>
      </c>
      <c r="I574" s="12">
        <v>1750</v>
      </c>
      <c r="J574" s="13">
        <f t="shared" si="98"/>
        <v>0.63888888888888884</v>
      </c>
      <c r="K574" s="13">
        <f t="shared" si="99"/>
        <v>0.74305555555555558</v>
      </c>
      <c r="L574" s="14">
        <f t="shared" si="100"/>
        <v>0.10416666666666674</v>
      </c>
      <c r="M574" s="14">
        <f t="shared" si="97"/>
        <v>2</v>
      </c>
      <c r="N574" s="14">
        <f t="shared" si="101"/>
        <v>30</v>
      </c>
      <c r="O574" s="15">
        <f t="shared" si="102"/>
        <v>150</v>
      </c>
      <c r="P574" s="12"/>
      <c r="Q574" s="15">
        <f t="shared" si="96"/>
        <v>600</v>
      </c>
    </row>
    <row r="575" spans="1:18" ht="26" customHeight="1">
      <c r="A575" s="19">
        <v>45731</v>
      </c>
      <c r="B575" s="11" t="s">
        <v>66</v>
      </c>
      <c r="C575" s="11"/>
      <c r="D575" s="11" t="s">
        <v>55</v>
      </c>
      <c r="E575" s="12">
        <v>6</v>
      </c>
      <c r="F575" s="132"/>
      <c r="G575" s="12">
        <v>90</v>
      </c>
      <c r="H575" s="12">
        <v>950</v>
      </c>
      <c r="I575" s="12">
        <v>1127</v>
      </c>
      <c r="J575" s="13">
        <f t="shared" si="98"/>
        <v>0.40972222222222221</v>
      </c>
      <c r="K575" s="13">
        <f t="shared" si="99"/>
        <v>0.47708333333333336</v>
      </c>
      <c r="L575" s="14">
        <f t="shared" si="100"/>
        <v>6.7361111111111149E-2</v>
      </c>
      <c r="M575" s="14">
        <f t="shared" si="97"/>
        <v>1</v>
      </c>
      <c r="N575" s="14">
        <f t="shared" si="101"/>
        <v>37</v>
      </c>
      <c r="O575" s="15">
        <f t="shared" si="102"/>
        <v>97</v>
      </c>
      <c r="P575" s="12"/>
      <c r="Q575" s="15">
        <f t="shared" si="96"/>
        <v>582</v>
      </c>
    </row>
    <row r="576" spans="1:18" ht="26" customHeight="1">
      <c r="A576" s="19">
        <v>45731</v>
      </c>
      <c r="B576" s="11" t="s">
        <v>53</v>
      </c>
      <c r="C576" s="11"/>
      <c r="D576" s="11" t="s">
        <v>55</v>
      </c>
      <c r="E576" s="12">
        <v>7</v>
      </c>
      <c r="F576" s="132"/>
      <c r="G576" s="12">
        <v>984</v>
      </c>
      <c r="H576" s="12">
        <v>950</v>
      </c>
      <c r="I576" s="12">
        <v>1225</v>
      </c>
      <c r="J576" s="13">
        <f t="shared" si="98"/>
        <v>0.40972222222222221</v>
      </c>
      <c r="K576" s="13">
        <f t="shared" si="99"/>
        <v>0.51736111111111116</v>
      </c>
      <c r="L576" s="14">
        <f t="shared" si="100"/>
        <v>0.10763888888888895</v>
      </c>
      <c r="M576" s="14">
        <f t="shared" si="97"/>
        <v>2</v>
      </c>
      <c r="N576" s="14">
        <f t="shared" si="101"/>
        <v>35</v>
      </c>
      <c r="O576" s="15">
        <f t="shared" si="102"/>
        <v>155</v>
      </c>
      <c r="P576" s="12"/>
      <c r="Q576" s="15">
        <f t="shared" si="96"/>
        <v>1085</v>
      </c>
    </row>
    <row r="577" spans="1:17" ht="26" customHeight="1">
      <c r="A577" s="19">
        <v>45731</v>
      </c>
      <c r="B577" s="11" t="s">
        <v>53</v>
      </c>
      <c r="C577" s="11"/>
      <c r="D577" s="11" t="s">
        <v>55</v>
      </c>
      <c r="E577" s="12">
        <v>7</v>
      </c>
      <c r="F577" s="132"/>
      <c r="G577" s="12">
        <v>156</v>
      </c>
      <c r="H577" s="12">
        <v>1335</v>
      </c>
      <c r="I577" s="12">
        <v>1400</v>
      </c>
      <c r="J577" s="13">
        <f t="shared" si="98"/>
        <v>0.56597222222222221</v>
      </c>
      <c r="K577" s="13">
        <f t="shared" si="99"/>
        <v>0.58333333333333337</v>
      </c>
      <c r="L577" s="14">
        <f t="shared" si="100"/>
        <v>1.736111111111116E-2</v>
      </c>
      <c r="M577" s="14">
        <f t="shared" si="97"/>
        <v>0</v>
      </c>
      <c r="N577" s="14">
        <f t="shared" si="101"/>
        <v>25</v>
      </c>
      <c r="O577" s="15">
        <f t="shared" si="102"/>
        <v>25</v>
      </c>
      <c r="P577" s="12"/>
      <c r="Q577" s="15">
        <f t="shared" si="96"/>
        <v>175</v>
      </c>
    </row>
    <row r="578" spans="1:17" ht="26" customHeight="1">
      <c r="A578" s="19">
        <v>45731</v>
      </c>
      <c r="B578" s="11" t="s">
        <v>53</v>
      </c>
      <c r="C578" s="11"/>
      <c r="D578" s="11" t="s">
        <v>55</v>
      </c>
      <c r="E578" s="12">
        <v>7</v>
      </c>
      <c r="F578" s="132"/>
      <c r="G578" s="12">
        <v>480</v>
      </c>
      <c r="H578" s="12">
        <v>1405</v>
      </c>
      <c r="I578" s="12">
        <v>1525</v>
      </c>
      <c r="J578" s="13">
        <f t="shared" si="98"/>
        <v>0.58680555555555558</v>
      </c>
      <c r="K578" s="13">
        <f t="shared" si="99"/>
        <v>0.64236111111111116</v>
      </c>
      <c r="L578" s="14">
        <f t="shared" si="100"/>
        <v>5.555555555555558E-2</v>
      </c>
      <c r="M578" s="14">
        <f t="shared" si="97"/>
        <v>1</v>
      </c>
      <c r="N578" s="14">
        <f t="shared" si="101"/>
        <v>20</v>
      </c>
      <c r="O578" s="15">
        <f t="shared" si="102"/>
        <v>80</v>
      </c>
      <c r="P578" s="12"/>
      <c r="Q578" s="15">
        <f t="shared" si="96"/>
        <v>560</v>
      </c>
    </row>
    <row r="579" spans="1:17" ht="26" customHeight="1">
      <c r="A579" s="19">
        <v>45731</v>
      </c>
      <c r="B579" s="11" t="s">
        <v>53</v>
      </c>
      <c r="C579" s="11"/>
      <c r="D579" s="11" t="s">
        <v>55</v>
      </c>
      <c r="E579" s="12">
        <v>7</v>
      </c>
      <c r="F579" s="132"/>
      <c r="G579" s="12">
        <v>508</v>
      </c>
      <c r="H579" s="12">
        <v>1555</v>
      </c>
      <c r="I579" s="12">
        <v>1730</v>
      </c>
      <c r="J579" s="13">
        <f t="shared" si="98"/>
        <v>0.66319444444444442</v>
      </c>
      <c r="K579" s="13">
        <f t="shared" si="99"/>
        <v>0.72916666666666663</v>
      </c>
      <c r="L579" s="14">
        <f t="shared" si="100"/>
        <v>6.597222222222221E-2</v>
      </c>
      <c r="M579" s="14">
        <f t="shared" si="97"/>
        <v>1</v>
      </c>
      <c r="N579" s="14">
        <f t="shared" si="101"/>
        <v>35</v>
      </c>
      <c r="O579" s="15">
        <f t="shared" si="102"/>
        <v>95</v>
      </c>
      <c r="P579" s="12"/>
      <c r="Q579" s="15">
        <f t="shared" si="96"/>
        <v>665</v>
      </c>
    </row>
    <row r="580" spans="1:17" ht="26" customHeight="1">
      <c r="A580" s="19">
        <v>45731</v>
      </c>
      <c r="B580" s="11" t="s">
        <v>53</v>
      </c>
      <c r="C580" s="11"/>
      <c r="D580" s="11" t="s">
        <v>55</v>
      </c>
      <c r="E580" s="12">
        <v>7</v>
      </c>
      <c r="F580" s="132"/>
      <c r="G580" s="12">
        <v>204</v>
      </c>
      <c r="H580" s="12">
        <v>1815</v>
      </c>
      <c r="I580" s="12">
        <v>1900</v>
      </c>
      <c r="J580" s="13">
        <f t="shared" si="98"/>
        <v>0.76041666666666663</v>
      </c>
      <c r="K580" s="13">
        <f t="shared" si="99"/>
        <v>0.79166666666666663</v>
      </c>
      <c r="L580" s="14">
        <f t="shared" si="100"/>
        <v>3.125E-2</v>
      </c>
      <c r="M580" s="14">
        <f t="shared" si="97"/>
        <v>0</v>
      </c>
      <c r="N580" s="14">
        <f t="shared" si="101"/>
        <v>45</v>
      </c>
      <c r="O580" s="15">
        <f t="shared" si="102"/>
        <v>45</v>
      </c>
      <c r="P580" s="12"/>
      <c r="Q580" s="15">
        <f t="shared" si="96"/>
        <v>315</v>
      </c>
    </row>
    <row r="581" spans="1:17" ht="26" customHeight="1">
      <c r="A581" s="19">
        <v>45731</v>
      </c>
      <c r="B581" s="11" t="s">
        <v>61</v>
      </c>
      <c r="C581" s="11"/>
      <c r="D581" s="11" t="s">
        <v>55</v>
      </c>
      <c r="E581" s="12">
        <v>5</v>
      </c>
      <c r="F581" s="132"/>
      <c r="G581" s="12">
        <v>2516</v>
      </c>
      <c r="H581" s="12">
        <v>945</v>
      </c>
      <c r="I581" s="12">
        <v>1327</v>
      </c>
      <c r="J581" s="13">
        <f t="shared" si="98"/>
        <v>0.40625</v>
      </c>
      <c r="K581" s="13">
        <f t="shared" si="99"/>
        <v>0.56041666666666667</v>
      </c>
      <c r="L581" s="14">
        <f t="shared" si="100"/>
        <v>0.15416666666666667</v>
      </c>
      <c r="M581" s="14">
        <f t="shared" si="97"/>
        <v>3</v>
      </c>
      <c r="N581" s="14">
        <f t="shared" si="101"/>
        <v>42</v>
      </c>
      <c r="O581" s="15">
        <f t="shared" si="102"/>
        <v>222</v>
      </c>
      <c r="P581" s="12"/>
      <c r="Q581" s="15">
        <f t="shared" si="96"/>
        <v>1110</v>
      </c>
    </row>
    <row r="582" spans="1:17" ht="26" customHeight="1">
      <c r="A582" s="19">
        <v>45731</v>
      </c>
      <c r="B582" s="11" t="s">
        <v>61</v>
      </c>
      <c r="C582" s="11"/>
      <c r="D582" s="11" t="s">
        <v>55</v>
      </c>
      <c r="E582" s="12">
        <v>5</v>
      </c>
      <c r="F582" s="132"/>
      <c r="G582" s="12">
        <v>1363</v>
      </c>
      <c r="H582" s="12">
        <v>1432</v>
      </c>
      <c r="I582" s="12">
        <v>1627</v>
      </c>
      <c r="J582" s="13">
        <f t="shared" si="98"/>
        <v>0.60555555555555551</v>
      </c>
      <c r="K582" s="13">
        <f t="shared" si="99"/>
        <v>0.68541666666666667</v>
      </c>
      <c r="L582" s="14">
        <f t="shared" si="100"/>
        <v>7.986111111111116E-2</v>
      </c>
      <c r="M582" s="14">
        <f t="shared" si="97"/>
        <v>1</v>
      </c>
      <c r="N582" s="14">
        <f t="shared" si="101"/>
        <v>55</v>
      </c>
      <c r="O582" s="15">
        <f t="shared" si="102"/>
        <v>115</v>
      </c>
      <c r="P582" s="12"/>
      <c r="Q582" s="15">
        <f t="shared" si="96"/>
        <v>575</v>
      </c>
    </row>
    <row r="583" spans="1:17" ht="26" customHeight="1">
      <c r="A583" s="19">
        <v>45731</v>
      </c>
      <c r="B583" s="11" t="s">
        <v>61</v>
      </c>
      <c r="C583" s="11"/>
      <c r="D583" s="11" t="s">
        <v>55</v>
      </c>
      <c r="E583" s="12">
        <v>5</v>
      </c>
      <c r="F583" s="132"/>
      <c r="G583" s="12">
        <v>760</v>
      </c>
      <c r="H583" s="12">
        <v>1652</v>
      </c>
      <c r="I583" s="12">
        <v>1750</v>
      </c>
      <c r="J583" s="13">
        <f t="shared" si="98"/>
        <v>0.70277777777777772</v>
      </c>
      <c r="K583" s="13">
        <f t="shared" si="99"/>
        <v>0.74305555555555558</v>
      </c>
      <c r="L583" s="14">
        <f t="shared" si="100"/>
        <v>4.0277777777777857E-2</v>
      </c>
      <c r="M583" s="14">
        <f t="shared" si="97"/>
        <v>0</v>
      </c>
      <c r="N583" s="14">
        <f t="shared" si="101"/>
        <v>58</v>
      </c>
      <c r="O583" s="15">
        <f t="shared" si="102"/>
        <v>58</v>
      </c>
      <c r="P583" s="12"/>
      <c r="Q583" s="15">
        <f t="shared" si="96"/>
        <v>290</v>
      </c>
    </row>
    <row r="584" spans="1:17" ht="26" customHeight="1">
      <c r="A584" s="19">
        <v>45731</v>
      </c>
      <c r="B584" s="11" t="s">
        <v>62</v>
      </c>
      <c r="C584" s="11"/>
      <c r="D584" s="11" t="s">
        <v>55</v>
      </c>
      <c r="E584" s="12">
        <v>6</v>
      </c>
      <c r="F584" s="132"/>
      <c r="G584" s="12">
        <v>172</v>
      </c>
      <c r="H584" s="12">
        <v>950</v>
      </c>
      <c r="I584" s="12">
        <v>1125</v>
      </c>
      <c r="J584" s="13">
        <f t="shared" si="98"/>
        <v>0.40972222222222221</v>
      </c>
      <c r="K584" s="13">
        <f t="shared" si="99"/>
        <v>0.47569444444444442</v>
      </c>
      <c r="L584" s="14">
        <f t="shared" si="100"/>
        <v>6.597222222222221E-2</v>
      </c>
      <c r="M584" s="14">
        <f t="shared" si="97"/>
        <v>1</v>
      </c>
      <c r="N584" s="14">
        <f t="shared" si="101"/>
        <v>35</v>
      </c>
      <c r="O584" s="15">
        <f t="shared" si="102"/>
        <v>95</v>
      </c>
      <c r="P584" s="12"/>
      <c r="Q584" s="15">
        <f t="shared" si="96"/>
        <v>570</v>
      </c>
    </row>
    <row r="585" spans="1:17" ht="26" customHeight="1">
      <c r="A585" s="19">
        <v>45731</v>
      </c>
      <c r="B585" s="11" t="s">
        <v>62</v>
      </c>
      <c r="C585" s="11"/>
      <c r="D585" s="11" t="s">
        <v>55</v>
      </c>
      <c r="E585" s="12">
        <v>6</v>
      </c>
      <c r="F585" s="132"/>
      <c r="G585" s="12">
        <v>420</v>
      </c>
      <c r="H585" s="12">
        <v>1233</v>
      </c>
      <c r="I585" s="12">
        <v>1455</v>
      </c>
      <c r="J585" s="13">
        <f t="shared" si="98"/>
        <v>0.5229166666666667</v>
      </c>
      <c r="K585" s="13">
        <f t="shared" si="99"/>
        <v>0.62152777777777779</v>
      </c>
      <c r="L585" s="14">
        <f t="shared" si="100"/>
        <v>9.8611111111111094E-2</v>
      </c>
      <c r="M585" s="14">
        <f t="shared" si="97"/>
        <v>2</v>
      </c>
      <c r="N585" s="14">
        <f t="shared" si="101"/>
        <v>22</v>
      </c>
      <c r="O585" s="15">
        <f t="shared" si="102"/>
        <v>142</v>
      </c>
      <c r="P585" s="12"/>
      <c r="Q585" s="15">
        <f t="shared" si="96"/>
        <v>852</v>
      </c>
    </row>
    <row r="586" spans="1:17" ht="26" customHeight="1">
      <c r="A586" s="19">
        <v>45731</v>
      </c>
      <c r="B586" s="11" t="s">
        <v>62</v>
      </c>
      <c r="C586" s="11"/>
      <c r="D586" s="11" t="s">
        <v>55</v>
      </c>
      <c r="E586" s="12">
        <v>6</v>
      </c>
      <c r="F586" s="132"/>
      <c r="G586" s="12">
        <v>558</v>
      </c>
      <c r="H586" s="12">
        <v>1523</v>
      </c>
      <c r="I586" s="12">
        <v>1755</v>
      </c>
      <c r="J586" s="13">
        <f t="shared" si="98"/>
        <v>0.64097222222222228</v>
      </c>
      <c r="K586" s="13">
        <f t="shared" si="99"/>
        <v>0.74652777777777779</v>
      </c>
      <c r="L586" s="14">
        <f t="shared" si="100"/>
        <v>0.10555555555555551</v>
      </c>
      <c r="M586" s="14">
        <f t="shared" si="97"/>
        <v>2</v>
      </c>
      <c r="N586" s="14">
        <f t="shared" si="101"/>
        <v>32</v>
      </c>
      <c r="O586" s="15">
        <f t="shared" si="102"/>
        <v>152</v>
      </c>
      <c r="P586" s="12"/>
      <c r="Q586" s="15">
        <f t="shared" si="96"/>
        <v>912</v>
      </c>
    </row>
    <row r="587" spans="1:17" ht="26" customHeight="1">
      <c r="A587" s="19">
        <v>45733</v>
      </c>
      <c r="B587" s="11" t="s">
        <v>57</v>
      </c>
      <c r="C587" s="11" t="s">
        <v>58</v>
      </c>
      <c r="D587" s="11" t="s">
        <v>55</v>
      </c>
      <c r="E587" s="12">
        <v>3</v>
      </c>
      <c r="F587" s="132"/>
      <c r="G587" s="12">
        <v>126</v>
      </c>
      <c r="H587" s="12">
        <v>1015</v>
      </c>
      <c r="I587" s="12">
        <v>1225</v>
      </c>
      <c r="J587" s="13">
        <f t="shared" si="98"/>
        <v>0.42708333333333331</v>
      </c>
      <c r="K587" s="13">
        <f t="shared" si="99"/>
        <v>0.51736111111111116</v>
      </c>
      <c r="L587" s="14">
        <f t="shared" si="100"/>
        <v>9.0277777777777846E-2</v>
      </c>
      <c r="M587" s="14">
        <f t="shared" si="97"/>
        <v>2</v>
      </c>
      <c r="N587" s="14">
        <f t="shared" si="101"/>
        <v>10</v>
      </c>
      <c r="O587" s="15">
        <f t="shared" si="102"/>
        <v>130</v>
      </c>
      <c r="P587" s="12"/>
      <c r="Q587" s="15">
        <f t="shared" si="96"/>
        <v>390</v>
      </c>
    </row>
    <row r="588" spans="1:17" ht="26" customHeight="1">
      <c r="A588" s="19">
        <v>45733</v>
      </c>
      <c r="B588" s="11" t="s">
        <v>57</v>
      </c>
      <c r="C588" s="11" t="s">
        <v>58</v>
      </c>
      <c r="D588" s="11" t="s">
        <v>55</v>
      </c>
      <c r="E588" s="12">
        <v>3</v>
      </c>
      <c r="F588" s="132"/>
      <c r="G588" s="12">
        <v>84</v>
      </c>
      <c r="H588" s="12">
        <v>1330</v>
      </c>
      <c r="I588" s="12">
        <v>1525</v>
      </c>
      <c r="J588" s="13">
        <f t="shared" si="98"/>
        <v>0.5625</v>
      </c>
      <c r="K588" s="13">
        <f t="shared" si="99"/>
        <v>0.64236111111111116</v>
      </c>
      <c r="L588" s="14">
        <f t="shared" si="100"/>
        <v>7.986111111111116E-2</v>
      </c>
      <c r="M588" s="14">
        <f t="shared" si="97"/>
        <v>1</v>
      </c>
      <c r="N588" s="14">
        <f t="shared" si="101"/>
        <v>55</v>
      </c>
      <c r="O588" s="15">
        <f t="shared" si="102"/>
        <v>115</v>
      </c>
      <c r="P588" s="12"/>
      <c r="Q588" s="15">
        <f t="shared" si="96"/>
        <v>345</v>
      </c>
    </row>
    <row r="589" spans="1:17" ht="26" customHeight="1">
      <c r="A589" s="19">
        <v>45733</v>
      </c>
      <c r="B589" s="11" t="s">
        <v>57</v>
      </c>
      <c r="C589" s="11" t="s">
        <v>58</v>
      </c>
      <c r="D589" s="11" t="s">
        <v>55</v>
      </c>
      <c r="E589" s="12">
        <v>3</v>
      </c>
      <c r="F589" s="132"/>
      <c r="G589" s="12">
        <v>132</v>
      </c>
      <c r="H589" s="12">
        <v>1550</v>
      </c>
      <c r="I589" s="12">
        <v>1750</v>
      </c>
      <c r="J589" s="13">
        <f t="shared" si="98"/>
        <v>0.65972222222222221</v>
      </c>
      <c r="K589" s="13">
        <f t="shared" si="99"/>
        <v>0.74305555555555558</v>
      </c>
      <c r="L589" s="14">
        <f t="shared" si="100"/>
        <v>8.333333333333337E-2</v>
      </c>
      <c r="M589" s="14">
        <f t="shared" si="97"/>
        <v>2</v>
      </c>
      <c r="N589" s="14">
        <f t="shared" si="101"/>
        <v>0</v>
      </c>
      <c r="O589" s="15">
        <f t="shared" si="102"/>
        <v>120</v>
      </c>
      <c r="P589" s="12"/>
      <c r="Q589" s="15">
        <f t="shared" si="96"/>
        <v>360</v>
      </c>
    </row>
    <row r="590" spans="1:17" ht="26" customHeight="1">
      <c r="A590" s="19">
        <v>45733</v>
      </c>
      <c r="B590" s="11" t="s">
        <v>57</v>
      </c>
      <c r="C590" s="11" t="s">
        <v>58</v>
      </c>
      <c r="D590" s="11" t="s">
        <v>55</v>
      </c>
      <c r="E590" s="12">
        <v>3</v>
      </c>
      <c r="F590" s="132"/>
      <c r="G590" s="12">
        <v>144</v>
      </c>
      <c r="H590" s="12">
        <v>1010</v>
      </c>
      <c r="I590" s="12">
        <v>1225</v>
      </c>
      <c r="J590" s="13">
        <f t="shared" si="98"/>
        <v>0.4236111111111111</v>
      </c>
      <c r="K590" s="13">
        <f t="shared" si="99"/>
        <v>0.51736111111111116</v>
      </c>
      <c r="L590" s="14">
        <f t="shared" si="100"/>
        <v>9.3750000000000056E-2</v>
      </c>
      <c r="M590" s="14">
        <f t="shared" si="97"/>
        <v>2</v>
      </c>
      <c r="N590" s="14">
        <f t="shared" si="101"/>
        <v>15</v>
      </c>
      <c r="O590" s="15">
        <f t="shared" si="102"/>
        <v>135</v>
      </c>
      <c r="P590" s="12"/>
      <c r="Q590" s="15">
        <f t="shared" si="96"/>
        <v>405</v>
      </c>
    </row>
    <row r="591" spans="1:17" ht="26" customHeight="1">
      <c r="A591" s="19">
        <v>45733</v>
      </c>
      <c r="B591" s="11" t="s">
        <v>57</v>
      </c>
      <c r="C591" s="11" t="s">
        <v>58</v>
      </c>
      <c r="D591" s="11" t="s">
        <v>55</v>
      </c>
      <c r="E591" s="12">
        <v>3</v>
      </c>
      <c r="F591" s="132"/>
      <c r="G591" s="12">
        <v>120</v>
      </c>
      <c r="H591" s="12">
        <v>1332</v>
      </c>
      <c r="I591" s="12">
        <v>1525</v>
      </c>
      <c r="J591" s="13">
        <f t="shared" si="98"/>
        <v>0.56388888888888888</v>
      </c>
      <c r="K591" s="13">
        <f t="shared" si="99"/>
        <v>0.64236111111111116</v>
      </c>
      <c r="L591" s="14">
        <f t="shared" si="100"/>
        <v>7.8472222222222276E-2</v>
      </c>
      <c r="M591" s="14">
        <f t="shared" si="97"/>
        <v>1</v>
      </c>
      <c r="N591" s="14">
        <f t="shared" si="101"/>
        <v>53</v>
      </c>
      <c r="O591" s="15">
        <f t="shared" si="102"/>
        <v>113</v>
      </c>
      <c r="P591" s="12"/>
      <c r="Q591" s="15">
        <f t="shared" si="96"/>
        <v>339</v>
      </c>
    </row>
    <row r="592" spans="1:17" ht="26" customHeight="1">
      <c r="A592" s="19">
        <v>45733</v>
      </c>
      <c r="B592" s="11" t="s">
        <v>57</v>
      </c>
      <c r="C592" s="11" t="s">
        <v>58</v>
      </c>
      <c r="D592" s="11" t="s">
        <v>55</v>
      </c>
      <c r="E592" s="12">
        <v>3</v>
      </c>
      <c r="F592" s="132"/>
      <c r="G592" s="12">
        <v>144</v>
      </c>
      <c r="H592" s="12">
        <v>1550</v>
      </c>
      <c r="I592" s="12">
        <v>1750</v>
      </c>
      <c r="J592" s="13">
        <f t="shared" si="98"/>
        <v>0.65972222222222221</v>
      </c>
      <c r="K592" s="13">
        <f t="shared" si="99"/>
        <v>0.74305555555555558</v>
      </c>
      <c r="L592" s="14">
        <f t="shared" si="100"/>
        <v>8.333333333333337E-2</v>
      </c>
      <c r="M592" s="14">
        <f t="shared" si="97"/>
        <v>2</v>
      </c>
      <c r="N592" s="14">
        <f t="shared" si="101"/>
        <v>0</v>
      </c>
      <c r="O592" s="15">
        <f t="shared" si="102"/>
        <v>120</v>
      </c>
      <c r="P592" s="12"/>
      <c r="Q592" s="15">
        <f t="shared" si="96"/>
        <v>360</v>
      </c>
    </row>
    <row r="593" spans="1:18" ht="26" customHeight="1">
      <c r="A593" s="19">
        <v>45733</v>
      </c>
      <c r="B593" s="11" t="s">
        <v>57</v>
      </c>
      <c r="C593" s="11" t="s">
        <v>59</v>
      </c>
      <c r="D593" s="11" t="s">
        <v>55</v>
      </c>
      <c r="E593" s="12">
        <v>3</v>
      </c>
      <c r="F593" s="132"/>
      <c r="G593" s="12">
        <v>72</v>
      </c>
      <c r="H593" s="12">
        <v>1000</v>
      </c>
      <c r="I593" s="12">
        <v>1227</v>
      </c>
      <c r="J593" s="13">
        <f t="shared" si="98"/>
        <v>0.41666666666666669</v>
      </c>
      <c r="K593" s="13">
        <f t="shared" si="99"/>
        <v>0.51875000000000004</v>
      </c>
      <c r="L593" s="14">
        <f t="shared" si="100"/>
        <v>0.10208333333333336</v>
      </c>
      <c r="M593" s="14">
        <f t="shared" si="97"/>
        <v>2</v>
      </c>
      <c r="N593" s="14">
        <f t="shared" si="101"/>
        <v>27</v>
      </c>
      <c r="O593" s="15">
        <f t="shared" si="102"/>
        <v>147</v>
      </c>
      <c r="P593" s="12"/>
      <c r="Q593" s="15">
        <f t="shared" si="96"/>
        <v>441</v>
      </c>
    </row>
    <row r="594" spans="1:18" ht="26" customHeight="1">
      <c r="A594" s="19">
        <v>45733</v>
      </c>
      <c r="B594" s="11" t="s">
        <v>57</v>
      </c>
      <c r="C594" s="11" t="s">
        <v>59</v>
      </c>
      <c r="D594" s="11" t="s">
        <v>55</v>
      </c>
      <c r="E594" s="12">
        <v>3</v>
      </c>
      <c r="F594" s="132"/>
      <c r="G594" s="12">
        <v>72</v>
      </c>
      <c r="H594" s="12">
        <v>1332</v>
      </c>
      <c r="I594" s="12">
        <v>1527</v>
      </c>
      <c r="J594" s="13">
        <f t="shared" si="98"/>
        <v>0.56388888888888888</v>
      </c>
      <c r="K594" s="13">
        <f t="shared" si="99"/>
        <v>0.64375000000000004</v>
      </c>
      <c r="L594" s="14">
        <f t="shared" si="100"/>
        <v>7.986111111111116E-2</v>
      </c>
      <c r="M594" s="14">
        <f t="shared" si="97"/>
        <v>1</v>
      </c>
      <c r="N594" s="14">
        <f t="shared" si="101"/>
        <v>55</v>
      </c>
      <c r="O594" s="15">
        <f t="shared" si="102"/>
        <v>115</v>
      </c>
      <c r="P594" s="12"/>
      <c r="Q594" s="15">
        <f t="shared" si="96"/>
        <v>345</v>
      </c>
    </row>
    <row r="595" spans="1:18" ht="26" customHeight="1">
      <c r="A595" s="19">
        <v>45733</v>
      </c>
      <c r="B595" s="11" t="s">
        <v>57</v>
      </c>
      <c r="C595" s="11" t="s">
        <v>59</v>
      </c>
      <c r="D595" s="11" t="s">
        <v>55</v>
      </c>
      <c r="E595" s="12">
        <v>3</v>
      </c>
      <c r="F595" s="132"/>
      <c r="G595" s="12">
        <v>108</v>
      </c>
      <c r="H595" s="12">
        <v>1549</v>
      </c>
      <c r="I595" s="12">
        <v>1748</v>
      </c>
      <c r="J595" s="13">
        <f t="shared" si="98"/>
        <v>0.65902777777777777</v>
      </c>
      <c r="K595" s="13">
        <f t="shared" si="99"/>
        <v>0.7416666666666667</v>
      </c>
      <c r="L595" s="14">
        <f t="shared" si="100"/>
        <v>8.2638888888888928E-2</v>
      </c>
      <c r="M595" s="14">
        <f t="shared" si="97"/>
        <v>1</v>
      </c>
      <c r="N595" s="14">
        <f t="shared" si="101"/>
        <v>59</v>
      </c>
      <c r="O595" s="15">
        <f t="shared" si="102"/>
        <v>119</v>
      </c>
      <c r="P595" s="12"/>
      <c r="Q595" s="15">
        <f t="shared" ref="Q595:Q660" si="103">(O595-P595)*E595</f>
        <v>357</v>
      </c>
    </row>
    <row r="596" spans="1:18" ht="26" customHeight="1">
      <c r="A596" s="19">
        <v>45733</v>
      </c>
      <c r="B596" s="11" t="s">
        <v>57</v>
      </c>
      <c r="C596" s="11" t="s">
        <v>59</v>
      </c>
      <c r="D596" s="11" t="s">
        <v>55</v>
      </c>
      <c r="E596" s="12">
        <v>3</v>
      </c>
      <c r="F596" s="132"/>
      <c r="G596" s="12">
        <v>60</v>
      </c>
      <c r="H596" s="12">
        <v>1010</v>
      </c>
      <c r="I596" s="12">
        <v>1100</v>
      </c>
      <c r="J596" s="13">
        <f t="shared" si="98"/>
        <v>0.4236111111111111</v>
      </c>
      <c r="K596" s="13">
        <f t="shared" si="99"/>
        <v>0.45833333333333331</v>
      </c>
      <c r="L596" s="14">
        <f t="shared" si="100"/>
        <v>3.472222222222221E-2</v>
      </c>
      <c r="M596" s="14">
        <f t="shared" si="97"/>
        <v>0</v>
      </c>
      <c r="N596" s="14">
        <f t="shared" si="101"/>
        <v>50</v>
      </c>
      <c r="O596" s="15">
        <f t="shared" si="102"/>
        <v>50</v>
      </c>
      <c r="P596" s="12"/>
      <c r="Q596" s="15">
        <f t="shared" si="103"/>
        <v>150</v>
      </c>
    </row>
    <row r="597" spans="1:18" ht="26" customHeight="1">
      <c r="A597" s="19">
        <v>45733</v>
      </c>
      <c r="B597" s="11" t="s">
        <v>57</v>
      </c>
      <c r="C597" s="11" t="s">
        <v>59</v>
      </c>
      <c r="D597" s="11" t="s">
        <v>55</v>
      </c>
      <c r="E597" s="12">
        <v>3</v>
      </c>
      <c r="F597" s="132"/>
      <c r="G597" s="12">
        <v>162</v>
      </c>
      <c r="H597" s="12">
        <v>1100</v>
      </c>
      <c r="I597" s="12">
        <v>1225</v>
      </c>
      <c r="J597" s="13">
        <f t="shared" si="98"/>
        <v>0.45833333333333331</v>
      </c>
      <c r="K597" s="13">
        <f t="shared" si="99"/>
        <v>0.51736111111111116</v>
      </c>
      <c r="L597" s="14">
        <f t="shared" si="100"/>
        <v>5.9027777777777846E-2</v>
      </c>
      <c r="M597" s="14">
        <f t="shared" si="97"/>
        <v>1</v>
      </c>
      <c r="N597" s="14">
        <f t="shared" si="101"/>
        <v>25</v>
      </c>
      <c r="O597" s="15">
        <f t="shared" si="102"/>
        <v>85</v>
      </c>
      <c r="P597" s="12"/>
      <c r="Q597" s="15">
        <f t="shared" si="103"/>
        <v>255</v>
      </c>
    </row>
    <row r="598" spans="1:18" ht="26" customHeight="1">
      <c r="A598" s="19">
        <v>45733</v>
      </c>
      <c r="B598" s="11" t="s">
        <v>57</v>
      </c>
      <c r="C598" s="11" t="s">
        <v>59</v>
      </c>
      <c r="D598" s="11" t="s">
        <v>55</v>
      </c>
      <c r="E598" s="12">
        <v>3</v>
      </c>
      <c r="F598" s="132"/>
      <c r="G598" s="12">
        <v>231</v>
      </c>
      <c r="H598" s="12">
        <v>1345</v>
      </c>
      <c r="I598" s="12">
        <v>1525</v>
      </c>
      <c r="J598" s="13">
        <f t="shared" si="98"/>
        <v>0.57291666666666663</v>
      </c>
      <c r="K598" s="13">
        <f t="shared" si="99"/>
        <v>0.64236111111111116</v>
      </c>
      <c r="L598" s="14">
        <f t="shared" si="100"/>
        <v>6.9444444444444531E-2</v>
      </c>
      <c r="M598" s="14">
        <f t="shared" si="97"/>
        <v>1</v>
      </c>
      <c r="N598" s="14">
        <f t="shared" si="101"/>
        <v>40</v>
      </c>
      <c r="O598" s="15">
        <f t="shared" si="102"/>
        <v>100</v>
      </c>
      <c r="P598" s="12"/>
      <c r="Q598" s="15">
        <f t="shared" si="103"/>
        <v>300</v>
      </c>
    </row>
    <row r="599" spans="1:18" ht="26" customHeight="1">
      <c r="A599" s="19">
        <v>45733</v>
      </c>
      <c r="B599" s="11" t="s">
        <v>57</v>
      </c>
      <c r="C599" s="11" t="s">
        <v>59</v>
      </c>
      <c r="D599" s="11" t="s">
        <v>55</v>
      </c>
      <c r="E599" s="12">
        <v>3</v>
      </c>
      <c r="F599" s="132"/>
      <c r="G599" s="12">
        <v>41</v>
      </c>
      <c r="H599" s="12">
        <v>1550</v>
      </c>
      <c r="I599" s="12">
        <v>1610</v>
      </c>
      <c r="J599" s="13">
        <f t="shared" si="98"/>
        <v>0.65972222222222221</v>
      </c>
      <c r="K599" s="13">
        <f t="shared" si="99"/>
        <v>0.67361111111111116</v>
      </c>
      <c r="L599" s="14">
        <f t="shared" si="100"/>
        <v>1.3888888888888951E-2</v>
      </c>
      <c r="M599" s="14">
        <f t="shared" si="97"/>
        <v>0</v>
      </c>
      <c r="N599" s="14">
        <f t="shared" si="101"/>
        <v>20</v>
      </c>
      <c r="O599" s="15">
        <f t="shared" si="102"/>
        <v>20</v>
      </c>
      <c r="P599" s="12"/>
      <c r="Q599" s="15">
        <f t="shared" si="103"/>
        <v>60</v>
      </c>
    </row>
    <row r="600" spans="1:18" ht="26" customHeight="1">
      <c r="A600" s="19">
        <v>45733</v>
      </c>
      <c r="B600" s="11" t="s">
        <v>57</v>
      </c>
      <c r="C600" s="11" t="s">
        <v>59</v>
      </c>
      <c r="D600" s="11" t="s">
        <v>55</v>
      </c>
      <c r="E600" s="12">
        <v>3</v>
      </c>
      <c r="F600" s="132"/>
      <c r="G600" s="12">
        <v>86</v>
      </c>
      <c r="H600" s="12">
        <v>1615</v>
      </c>
      <c r="I600" s="12">
        <v>1745</v>
      </c>
      <c r="J600" s="13">
        <f t="shared" si="98"/>
        <v>0.67708333333333337</v>
      </c>
      <c r="K600" s="13">
        <f t="shared" si="99"/>
        <v>0.73958333333333337</v>
      </c>
      <c r="L600" s="14">
        <f t="shared" si="100"/>
        <v>6.25E-2</v>
      </c>
      <c r="M600" s="14">
        <f t="shared" si="97"/>
        <v>1</v>
      </c>
      <c r="N600" s="14">
        <f t="shared" si="101"/>
        <v>30</v>
      </c>
      <c r="O600" s="15">
        <f t="shared" si="102"/>
        <v>90</v>
      </c>
      <c r="P600" s="12"/>
      <c r="Q600" s="15">
        <f t="shared" si="103"/>
        <v>270</v>
      </c>
    </row>
    <row r="601" spans="1:18" ht="26" customHeight="1">
      <c r="A601" s="19">
        <v>45733</v>
      </c>
      <c r="B601" s="11" t="s">
        <v>57</v>
      </c>
      <c r="C601" s="11" t="s">
        <v>59</v>
      </c>
      <c r="D601" s="11" t="s">
        <v>55</v>
      </c>
      <c r="E601" s="12">
        <v>3</v>
      </c>
      <c r="F601" s="132"/>
      <c r="G601" s="12">
        <v>96</v>
      </c>
      <c r="H601" s="12">
        <v>955</v>
      </c>
      <c r="I601" s="12">
        <v>1225</v>
      </c>
      <c r="J601" s="13">
        <f t="shared" si="98"/>
        <v>0.41319444444444442</v>
      </c>
      <c r="K601" s="13">
        <f t="shared" si="99"/>
        <v>0.51736111111111116</v>
      </c>
      <c r="L601" s="14">
        <f t="shared" si="100"/>
        <v>0.10416666666666674</v>
      </c>
      <c r="M601" s="14">
        <f t="shared" si="97"/>
        <v>2</v>
      </c>
      <c r="N601" s="14">
        <f t="shared" si="101"/>
        <v>30</v>
      </c>
      <c r="O601" s="15">
        <f t="shared" si="102"/>
        <v>150</v>
      </c>
      <c r="P601" s="12"/>
      <c r="Q601" s="15">
        <f t="shared" si="103"/>
        <v>450</v>
      </c>
      <c r="R601" t="s">
        <v>67</v>
      </c>
    </row>
    <row r="602" spans="1:18" ht="26" customHeight="1">
      <c r="A602" s="19">
        <v>45733</v>
      </c>
      <c r="B602" s="11" t="s">
        <v>57</v>
      </c>
      <c r="C602" s="11" t="s">
        <v>59</v>
      </c>
      <c r="D602" s="11" t="s">
        <v>55</v>
      </c>
      <c r="E602" s="12">
        <v>3</v>
      </c>
      <c r="F602" s="132"/>
      <c r="G602" s="12">
        <v>12</v>
      </c>
      <c r="H602" s="12">
        <v>1215</v>
      </c>
      <c r="I602" s="12">
        <v>1225</v>
      </c>
      <c r="J602" s="13">
        <f t="shared" si="98"/>
        <v>0.51041666666666663</v>
      </c>
      <c r="K602" s="13">
        <f t="shared" si="99"/>
        <v>0.51736111111111116</v>
      </c>
      <c r="L602" s="14">
        <f t="shared" si="100"/>
        <v>6.9444444444445308E-3</v>
      </c>
      <c r="M602" s="14">
        <f t="shared" si="97"/>
        <v>0</v>
      </c>
      <c r="N602" s="14">
        <f t="shared" si="101"/>
        <v>10</v>
      </c>
      <c r="O602" s="15">
        <f t="shared" si="102"/>
        <v>10</v>
      </c>
      <c r="P602" s="12"/>
      <c r="Q602" s="15">
        <f t="shared" si="103"/>
        <v>30</v>
      </c>
      <c r="R602" t="s">
        <v>67</v>
      </c>
    </row>
    <row r="603" spans="1:18" ht="26" customHeight="1">
      <c r="A603" s="19">
        <v>45733</v>
      </c>
      <c r="B603" s="11" t="s">
        <v>57</v>
      </c>
      <c r="C603" s="11" t="s">
        <v>59</v>
      </c>
      <c r="D603" s="11" t="s">
        <v>55</v>
      </c>
      <c r="E603" s="12">
        <v>3</v>
      </c>
      <c r="F603" s="132"/>
      <c r="G603" s="12">
        <v>127</v>
      </c>
      <c r="H603" s="12">
        <v>1335</v>
      </c>
      <c r="I603" s="12">
        <v>1525</v>
      </c>
      <c r="J603" s="13">
        <f t="shared" si="98"/>
        <v>0.56597222222222221</v>
      </c>
      <c r="K603" s="13">
        <f t="shared" si="99"/>
        <v>0.64236111111111116</v>
      </c>
      <c r="L603" s="14">
        <f t="shared" si="100"/>
        <v>7.6388888888888951E-2</v>
      </c>
      <c r="M603" s="14">
        <f t="shared" si="97"/>
        <v>1</v>
      </c>
      <c r="N603" s="14">
        <f t="shared" si="101"/>
        <v>50</v>
      </c>
      <c r="O603" s="15">
        <f t="shared" si="102"/>
        <v>110</v>
      </c>
      <c r="P603" s="12"/>
      <c r="Q603" s="15">
        <f t="shared" si="103"/>
        <v>330</v>
      </c>
      <c r="R603" t="s">
        <v>67</v>
      </c>
    </row>
    <row r="604" spans="1:18" ht="26" customHeight="1">
      <c r="A604" s="19">
        <v>45733</v>
      </c>
      <c r="B604" s="11" t="s">
        <v>57</v>
      </c>
      <c r="C604" s="11" t="s">
        <v>59</v>
      </c>
      <c r="D604" s="11" t="s">
        <v>55</v>
      </c>
      <c r="E604" s="12">
        <v>3</v>
      </c>
      <c r="F604" s="132"/>
      <c r="G604" s="12">
        <v>12</v>
      </c>
      <c r="H604" s="12">
        <v>1550</v>
      </c>
      <c r="I604" s="12">
        <v>1600</v>
      </c>
      <c r="J604" s="13">
        <f t="shared" si="98"/>
        <v>0.65972222222222221</v>
      </c>
      <c r="K604" s="13">
        <f t="shared" si="99"/>
        <v>0.66666666666666663</v>
      </c>
      <c r="L604" s="14">
        <f t="shared" si="100"/>
        <v>6.9444444444444198E-3</v>
      </c>
      <c r="M604" s="14">
        <f t="shared" si="97"/>
        <v>0</v>
      </c>
      <c r="N604" s="14">
        <f t="shared" si="101"/>
        <v>10</v>
      </c>
      <c r="O604" s="15">
        <f t="shared" si="102"/>
        <v>10</v>
      </c>
      <c r="P604" s="12"/>
      <c r="Q604" s="15">
        <f t="shared" si="103"/>
        <v>30</v>
      </c>
      <c r="R604" t="s">
        <v>67</v>
      </c>
    </row>
    <row r="605" spans="1:18" ht="26" customHeight="1">
      <c r="A605" s="19">
        <v>45733</v>
      </c>
      <c r="B605" s="11" t="s">
        <v>57</v>
      </c>
      <c r="C605" s="11" t="s">
        <v>59</v>
      </c>
      <c r="D605" s="11" t="s">
        <v>55</v>
      </c>
      <c r="E605" s="12">
        <v>3</v>
      </c>
      <c r="F605" s="132"/>
      <c r="G605" s="12">
        <v>84</v>
      </c>
      <c r="H605" s="12">
        <v>1600</v>
      </c>
      <c r="I605" s="12">
        <v>1750</v>
      </c>
      <c r="J605" s="13">
        <f t="shared" si="98"/>
        <v>0.66666666666666663</v>
      </c>
      <c r="K605" s="13">
        <f t="shared" si="99"/>
        <v>0.74305555555555558</v>
      </c>
      <c r="L605" s="14">
        <f t="shared" si="100"/>
        <v>7.6388888888888951E-2</v>
      </c>
      <c r="M605" s="14">
        <f t="shared" si="97"/>
        <v>1</v>
      </c>
      <c r="N605" s="14">
        <f t="shared" si="101"/>
        <v>50</v>
      </c>
      <c r="O605" s="15">
        <f t="shared" si="102"/>
        <v>110</v>
      </c>
      <c r="P605" s="12"/>
      <c r="Q605" s="15">
        <f t="shared" si="103"/>
        <v>330</v>
      </c>
      <c r="R605" t="s">
        <v>67</v>
      </c>
    </row>
    <row r="606" spans="1:18" ht="26" customHeight="1">
      <c r="A606" s="19">
        <v>45733</v>
      </c>
      <c r="B606" s="11" t="s">
        <v>57</v>
      </c>
      <c r="C606" s="11" t="s">
        <v>59</v>
      </c>
      <c r="D606" s="11" t="s">
        <v>55</v>
      </c>
      <c r="E606" s="12">
        <v>3</v>
      </c>
      <c r="F606" s="132"/>
      <c r="G606" s="12">
        <v>44</v>
      </c>
      <c r="H606" s="12">
        <v>955</v>
      </c>
      <c r="I606" s="12">
        <v>1115</v>
      </c>
      <c r="J606" s="13">
        <f t="shared" si="98"/>
        <v>0.41319444444444442</v>
      </c>
      <c r="K606" s="13">
        <f t="shared" si="99"/>
        <v>0.46875</v>
      </c>
      <c r="L606" s="14">
        <f t="shared" si="100"/>
        <v>5.555555555555558E-2</v>
      </c>
      <c r="M606" s="14">
        <f t="shared" si="97"/>
        <v>1</v>
      </c>
      <c r="N606" s="14">
        <f t="shared" si="101"/>
        <v>20</v>
      </c>
      <c r="O606" s="15">
        <f t="shared" si="102"/>
        <v>80</v>
      </c>
      <c r="P606" s="12"/>
      <c r="Q606" s="15">
        <f t="shared" si="103"/>
        <v>240</v>
      </c>
    </row>
    <row r="607" spans="1:18" ht="26" customHeight="1">
      <c r="A607" s="19">
        <v>45733</v>
      </c>
      <c r="B607" s="11" t="s">
        <v>57</v>
      </c>
      <c r="C607" s="11" t="s">
        <v>59</v>
      </c>
      <c r="D607" s="11" t="s">
        <v>55</v>
      </c>
      <c r="E607" s="12">
        <v>3</v>
      </c>
      <c r="F607" s="132"/>
      <c r="G607" s="12">
        <v>48</v>
      </c>
      <c r="H607" s="12">
        <v>1115</v>
      </c>
      <c r="I607" s="12">
        <v>1225</v>
      </c>
      <c r="J607" s="13">
        <f t="shared" si="98"/>
        <v>0.46875</v>
      </c>
      <c r="K607" s="13">
        <f t="shared" si="99"/>
        <v>0.51736111111111116</v>
      </c>
      <c r="L607" s="14">
        <f t="shared" si="100"/>
        <v>4.861111111111116E-2</v>
      </c>
      <c r="M607" s="14">
        <f t="shared" si="97"/>
        <v>1</v>
      </c>
      <c r="N607" s="14">
        <f t="shared" si="101"/>
        <v>10</v>
      </c>
      <c r="O607" s="15">
        <f t="shared" si="102"/>
        <v>70</v>
      </c>
      <c r="P607" s="12"/>
      <c r="Q607" s="15">
        <f t="shared" si="103"/>
        <v>210</v>
      </c>
    </row>
    <row r="608" spans="1:18" ht="26" customHeight="1">
      <c r="A608" s="19">
        <v>45733</v>
      </c>
      <c r="B608" s="11" t="s">
        <v>57</v>
      </c>
      <c r="C608" s="11" t="s">
        <v>59</v>
      </c>
      <c r="D608" s="11" t="s">
        <v>55</v>
      </c>
      <c r="E608" s="12">
        <v>3</v>
      </c>
      <c r="F608" s="132"/>
      <c r="G608" s="12">
        <v>153</v>
      </c>
      <c r="H608" s="12">
        <v>1335</v>
      </c>
      <c r="I608" s="12">
        <v>1525</v>
      </c>
      <c r="J608" s="13">
        <f t="shared" si="98"/>
        <v>0.56597222222222221</v>
      </c>
      <c r="K608" s="13">
        <f t="shared" si="99"/>
        <v>0.64236111111111116</v>
      </c>
      <c r="L608" s="14">
        <f t="shared" si="100"/>
        <v>7.6388888888888951E-2</v>
      </c>
      <c r="M608" s="14">
        <f t="shared" si="97"/>
        <v>1</v>
      </c>
      <c r="N608" s="14">
        <f t="shared" si="101"/>
        <v>50</v>
      </c>
      <c r="O608" s="15">
        <f t="shared" si="102"/>
        <v>110</v>
      </c>
      <c r="P608" s="12"/>
      <c r="Q608" s="15">
        <f t="shared" si="103"/>
        <v>330</v>
      </c>
    </row>
    <row r="609" spans="1:17" ht="26" customHeight="1">
      <c r="A609" s="19">
        <v>45733</v>
      </c>
      <c r="B609" s="11" t="s">
        <v>57</v>
      </c>
      <c r="C609" s="11" t="s">
        <v>59</v>
      </c>
      <c r="D609" s="11" t="s">
        <v>55</v>
      </c>
      <c r="E609" s="12">
        <v>3</v>
      </c>
      <c r="F609" s="132"/>
      <c r="G609" s="12">
        <v>12</v>
      </c>
      <c r="H609" s="12">
        <v>1545</v>
      </c>
      <c r="I609" s="12">
        <v>1600</v>
      </c>
      <c r="J609" s="13">
        <f t="shared" si="98"/>
        <v>0.65625</v>
      </c>
      <c r="K609" s="13">
        <f t="shared" si="99"/>
        <v>0.66666666666666663</v>
      </c>
      <c r="L609" s="14">
        <f t="shared" si="100"/>
        <v>1.041666666666663E-2</v>
      </c>
      <c r="M609" s="14">
        <f t="shared" si="97"/>
        <v>0</v>
      </c>
      <c r="N609" s="14">
        <f t="shared" si="101"/>
        <v>15</v>
      </c>
      <c r="O609" s="15">
        <f t="shared" si="102"/>
        <v>15</v>
      </c>
      <c r="P609" s="12"/>
      <c r="Q609" s="15">
        <f t="shared" si="103"/>
        <v>45</v>
      </c>
    </row>
    <row r="610" spans="1:17" ht="26" customHeight="1">
      <c r="A610" s="19">
        <v>45733</v>
      </c>
      <c r="B610" s="11" t="s">
        <v>57</v>
      </c>
      <c r="C610" s="11" t="s">
        <v>59</v>
      </c>
      <c r="D610" s="11" t="s">
        <v>55</v>
      </c>
      <c r="E610" s="12">
        <v>3</v>
      </c>
      <c r="F610" s="132"/>
      <c r="G610" s="12">
        <v>72</v>
      </c>
      <c r="H610" s="12">
        <v>1600</v>
      </c>
      <c r="I610" s="12">
        <v>1750</v>
      </c>
      <c r="J610" s="13">
        <f t="shared" si="98"/>
        <v>0.66666666666666663</v>
      </c>
      <c r="K610" s="13">
        <f t="shared" si="99"/>
        <v>0.74305555555555558</v>
      </c>
      <c r="L610" s="14">
        <f t="shared" si="100"/>
        <v>7.6388888888888951E-2</v>
      </c>
      <c r="M610" s="14">
        <f t="shared" si="97"/>
        <v>1</v>
      </c>
      <c r="N610" s="14">
        <f t="shared" si="101"/>
        <v>50</v>
      </c>
      <c r="O610" s="15">
        <f t="shared" si="102"/>
        <v>110</v>
      </c>
      <c r="P610" s="12"/>
      <c r="Q610" s="15">
        <f t="shared" si="103"/>
        <v>330</v>
      </c>
    </row>
    <row r="611" spans="1:17" ht="26" customHeight="1">
      <c r="A611" s="19">
        <v>45733</v>
      </c>
      <c r="B611" s="11" t="s">
        <v>60</v>
      </c>
      <c r="C611" s="11"/>
      <c r="D611" s="11" t="s">
        <v>55</v>
      </c>
      <c r="E611" s="12">
        <v>4</v>
      </c>
      <c r="F611" s="132"/>
      <c r="G611" s="12">
        <v>64</v>
      </c>
      <c r="H611" s="12">
        <v>1000</v>
      </c>
      <c r="I611" s="12">
        <v>1120</v>
      </c>
      <c r="J611" s="13">
        <f t="shared" si="98"/>
        <v>0.41666666666666669</v>
      </c>
      <c r="K611" s="13">
        <f t="shared" si="99"/>
        <v>0.47222222222222221</v>
      </c>
      <c r="L611" s="14">
        <f t="shared" si="100"/>
        <v>5.5555555555555525E-2</v>
      </c>
      <c r="M611" s="14">
        <f t="shared" si="97"/>
        <v>1</v>
      </c>
      <c r="N611" s="14">
        <f t="shared" si="101"/>
        <v>20</v>
      </c>
      <c r="O611" s="15">
        <f t="shared" si="102"/>
        <v>80</v>
      </c>
      <c r="P611" s="12"/>
      <c r="Q611" s="15">
        <f t="shared" si="103"/>
        <v>320</v>
      </c>
    </row>
    <row r="612" spans="1:17" ht="26" customHeight="1">
      <c r="A612" s="19">
        <v>45733</v>
      </c>
      <c r="B612" s="11" t="s">
        <v>60</v>
      </c>
      <c r="C612" s="11"/>
      <c r="D612" s="11" t="s">
        <v>55</v>
      </c>
      <c r="E612" s="12">
        <v>4</v>
      </c>
      <c r="F612" s="132"/>
      <c r="G612" s="12">
        <v>155</v>
      </c>
      <c r="H612" s="12">
        <v>1230</v>
      </c>
      <c r="I612" s="12">
        <v>1420</v>
      </c>
      <c r="J612" s="13">
        <f t="shared" si="98"/>
        <v>0.52083333333333337</v>
      </c>
      <c r="K612" s="13">
        <f t="shared" si="99"/>
        <v>0.59722222222222221</v>
      </c>
      <c r="L612" s="14">
        <f t="shared" si="100"/>
        <v>7.638888888888884E-2</v>
      </c>
      <c r="M612" s="14">
        <f t="shared" si="97"/>
        <v>1</v>
      </c>
      <c r="N612" s="14">
        <f t="shared" si="101"/>
        <v>50</v>
      </c>
      <c r="O612" s="15">
        <f t="shared" si="102"/>
        <v>110</v>
      </c>
      <c r="P612" s="12"/>
      <c r="Q612" s="15">
        <f t="shared" si="103"/>
        <v>440</v>
      </c>
    </row>
    <row r="613" spans="1:17" ht="26" customHeight="1">
      <c r="A613" s="19">
        <v>45733</v>
      </c>
      <c r="B613" s="11" t="s">
        <v>60</v>
      </c>
      <c r="C613" s="11"/>
      <c r="D613" s="11" t="s">
        <v>55</v>
      </c>
      <c r="E613" s="12">
        <v>4</v>
      </c>
      <c r="F613" s="132"/>
      <c r="G613" s="12">
        <v>13</v>
      </c>
      <c r="H613" s="12">
        <v>1425</v>
      </c>
      <c r="I613" s="12">
        <v>1450</v>
      </c>
      <c r="J613" s="13">
        <f t="shared" si="98"/>
        <v>0.60069444444444442</v>
      </c>
      <c r="K613" s="13">
        <f t="shared" si="99"/>
        <v>0.61805555555555558</v>
      </c>
      <c r="L613" s="14">
        <f t="shared" si="100"/>
        <v>1.736111111111116E-2</v>
      </c>
      <c r="M613" s="14">
        <f t="shared" si="97"/>
        <v>0</v>
      </c>
      <c r="N613" s="14">
        <f t="shared" si="101"/>
        <v>25</v>
      </c>
      <c r="O613" s="15">
        <f t="shared" si="102"/>
        <v>25</v>
      </c>
      <c r="P613" s="12"/>
      <c r="Q613" s="15">
        <f t="shared" si="103"/>
        <v>100</v>
      </c>
    </row>
    <row r="614" spans="1:17" ht="26" customHeight="1">
      <c r="A614" s="19">
        <v>45733</v>
      </c>
      <c r="B614" s="11" t="s">
        <v>60</v>
      </c>
      <c r="C614" s="11"/>
      <c r="D614" s="11" t="s">
        <v>55</v>
      </c>
      <c r="E614" s="12">
        <v>4</v>
      </c>
      <c r="F614" s="132"/>
      <c r="G614" s="12">
        <v>18</v>
      </c>
      <c r="H614" s="12">
        <v>1450</v>
      </c>
      <c r="I614" s="12">
        <v>1500</v>
      </c>
      <c r="J614" s="13">
        <f t="shared" si="98"/>
        <v>0.61805555555555558</v>
      </c>
      <c r="K614" s="13">
        <f t="shared" si="99"/>
        <v>0.625</v>
      </c>
      <c r="L614" s="14">
        <f t="shared" si="100"/>
        <v>6.9444444444444198E-3</v>
      </c>
      <c r="M614" s="14">
        <f t="shared" si="97"/>
        <v>0</v>
      </c>
      <c r="N614" s="14">
        <f t="shared" si="101"/>
        <v>10</v>
      </c>
      <c r="O614" s="15">
        <f t="shared" si="102"/>
        <v>10</v>
      </c>
      <c r="P614" s="12"/>
      <c r="Q614" s="15">
        <f t="shared" si="103"/>
        <v>40</v>
      </c>
    </row>
    <row r="615" spans="1:17" ht="26" customHeight="1">
      <c r="A615" s="19">
        <v>45733</v>
      </c>
      <c r="B615" s="11" t="s">
        <v>60</v>
      </c>
      <c r="C615" s="11"/>
      <c r="D615" s="11" t="s">
        <v>55</v>
      </c>
      <c r="E615" s="12">
        <v>4</v>
      </c>
      <c r="F615" s="132"/>
      <c r="G615" s="12">
        <v>107</v>
      </c>
      <c r="H615" s="12">
        <v>1520</v>
      </c>
      <c r="I615" s="12">
        <v>1650</v>
      </c>
      <c r="J615" s="13">
        <f t="shared" si="98"/>
        <v>0.63888888888888884</v>
      </c>
      <c r="K615" s="13">
        <f t="shared" si="99"/>
        <v>0.70138888888888884</v>
      </c>
      <c r="L615" s="14">
        <f t="shared" si="100"/>
        <v>6.25E-2</v>
      </c>
      <c r="M615" s="14">
        <f t="shared" si="97"/>
        <v>1</v>
      </c>
      <c r="N615" s="14">
        <f t="shared" si="101"/>
        <v>30</v>
      </c>
      <c r="O615" s="15">
        <f t="shared" si="102"/>
        <v>90</v>
      </c>
      <c r="P615" s="12"/>
      <c r="Q615" s="15">
        <f t="shared" si="103"/>
        <v>360</v>
      </c>
    </row>
    <row r="616" spans="1:17" ht="26" customHeight="1">
      <c r="A616" s="19">
        <v>45733</v>
      </c>
      <c r="B616" s="11" t="s">
        <v>60</v>
      </c>
      <c r="C616" s="11"/>
      <c r="D616" s="11" t="s">
        <v>55</v>
      </c>
      <c r="E616" s="12">
        <v>4</v>
      </c>
      <c r="F616" s="132"/>
      <c r="G616" s="12">
        <v>100</v>
      </c>
      <c r="H616" s="12">
        <v>1650</v>
      </c>
      <c r="I616" s="12">
        <v>1750</v>
      </c>
      <c r="J616" s="13">
        <f t="shared" si="98"/>
        <v>0.70138888888888884</v>
      </c>
      <c r="K616" s="13">
        <f t="shared" si="99"/>
        <v>0.74305555555555558</v>
      </c>
      <c r="L616" s="14">
        <f t="shared" si="100"/>
        <v>4.1666666666666741E-2</v>
      </c>
      <c r="M616" s="14">
        <f t="shared" si="97"/>
        <v>1</v>
      </c>
      <c r="N616" s="14">
        <f t="shared" si="101"/>
        <v>0</v>
      </c>
      <c r="O616" s="15">
        <f t="shared" si="102"/>
        <v>60</v>
      </c>
      <c r="P616" s="12"/>
      <c r="Q616" s="15">
        <f t="shared" si="103"/>
        <v>240</v>
      </c>
    </row>
    <row r="617" spans="1:17" ht="26" customHeight="1">
      <c r="A617" s="19">
        <v>45733</v>
      </c>
      <c r="B617" s="11" t="s">
        <v>66</v>
      </c>
      <c r="C617" s="11"/>
      <c r="D617" s="11" t="s">
        <v>55</v>
      </c>
      <c r="E617" s="12">
        <v>5</v>
      </c>
      <c r="F617" s="132"/>
      <c r="G617" s="12">
        <v>70</v>
      </c>
      <c r="H617" s="12">
        <v>950</v>
      </c>
      <c r="I617" s="12">
        <v>1125</v>
      </c>
      <c r="J617" s="13">
        <f t="shared" si="98"/>
        <v>0.40972222222222221</v>
      </c>
      <c r="K617" s="13">
        <f t="shared" si="99"/>
        <v>0.47569444444444442</v>
      </c>
      <c r="L617" s="14">
        <f t="shared" si="100"/>
        <v>6.597222222222221E-2</v>
      </c>
      <c r="M617" s="14">
        <f t="shared" si="97"/>
        <v>1</v>
      </c>
      <c r="N617" s="14">
        <f t="shared" si="101"/>
        <v>35</v>
      </c>
      <c r="O617" s="15">
        <f t="shared" si="102"/>
        <v>95</v>
      </c>
      <c r="P617" s="12"/>
      <c r="Q617" s="15">
        <f t="shared" si="103"/>
        <v>475</v>
      </c>
    </row>
    <row r="618" spans="1:17" ht="26" customHeight="1">
      <c r="A618" s="19">
        <v>45733</v>
      </c>
      <c r="B618" s="11" t="s">
        <v>66</v>
      </c>
      <c r="C618" s="11"/>
      <c r="D618" s="11" t="s">
        <v>55</v>
      </c>
      <c r="E618" s="12">
        <v>5</v>
      </c>
      <c r="F618" s="132"/>
      <c r="G618" s="12">
        <v>140</v>
      </c>
      <c r="H618" s="12">
        <v>1230</v>
      </c>
      <c r="I618" s="12">
        <v>1455</v>
      </c>
      <c r="J618" s="13">
        <f t="shared" si="98"/>
        <v>0.52083333333333337</v>
      </c>
      <c r="K618" s="13">
        <f t="shared" si="99"/>
        <v>0.62152777777777779</v>
      </c>
      <c r="L618" s="14">
        <f t="shared" si="100"/>
        <v>0.10069444444444442</v>
      </c>
      <c r="M618" s="14">
        <f t="shared" si="97"/>
        <v>2</v>
      </c>
      <c r="N618" s="14">
        <f t="shared" si="101"/>
        <v>25</v>
      </c>
      <c r="O618" s="15">
        <f t="shared" si="102"/>
        <v>145</v>
      </c>
      <c r="P618" s="12"/>
      <c r="Q618" s="15">
        <f t="shared" si="103"/>
        <v>725</v>
      </c>
    </row>
    <row r="619" spans="1:17" ht="26" customHeight="1">
      <c r="A619" s="19">
        <v>45733</v>
      </c>
      <c r="B619" s="11" t="s">
        <v>66</v>
      </c>
      <c r="C619" s="11"/>
      <c r="D619" s="11" t="s">
        <v>55</v>
      </c>
      <c r="E619" s="12">
        <v>5</v>
      </c>
      <c r="F619" s="132"/>
      <c r="G619" s="12">
        <v>111</v>
      </c>
      <c r="H619" s="12">
        <v>1520</v>
      </c>
      <c r="I619" s="12">
        <v>1750</v>
      </c>
      <c r="J619" s="13">
        <f t="shared" si="98"/>
        <v>0.63888888888888884</v>
      </c>
      <c r="K619" s="13">
        <f t="shared" si="99"/>
        <v>0.74305555555555558</v>
      </c>
      <c r="L619" s="14">
        <f t="shared" si="100"/>
        <v>0.10416666666666674</v>
      </c>
      <c r="M619" s="14">
        <f t="shared" si="97"/>
        <v>2</v>
      </c>
      <c r="N619" s="14">
        <f t="shared" si="101"/>
        <v>30</v>
      </c>
      <c r="O619" s="15">
        <f t="shared" si="102"/>
        <v>150</v>
      </c>
      <c r="P619" s="12"/>
      <c r="Q619" s="15">
        <f t="shared" si="103"/>
        <v>750</v>
      </c>
    </row>
    <row r="620" spans="1:17" ht="26" customHeight="1">
      <c r="A620" s="19">
        <v>45733</v>
      </c>
      <c r="B620" s="11" t="s">
        <v>66</v>
      </c>
      <c r="C620" s="11"/>
      <c r="D620" s="11" t="s">
        <v>55</v>
      </c>
      <c r="E620" s="12">
        <v>7</v>
      </c>
      <c r="F620" s="132"/>
      <c r="G620" s="12">
        <v>90</v>
      </c>
      <c r="H620" s="12">
        <v>950</v>
      </c>
      <c r="I620" s="12">
        <v>1130</v>
      </c>
      <c r="J620" s="13">
        <f t="shared" si="98"/>
        <v>0.40972222222222221</v>
      </c>
      <c r="K620" s="13">
        <f t="shared" si="99"/>
        <v>0.47916666666666669</v>
      </c>
      <c r="L620" s="14">
        <f t="shared" si="100"/>
        <v>6.9444444444444475E-2</v>
      </c>
      <c r="M620" s="14">
        <f t="shared" si="97"/>
        <v>1</v>
      </c>
      <c r="N620" s="14">
        <f t="shared" si="101"/>
        <v>40</v>
      </c>
      <c r="O620" s="15">
        <f t="shared" si="102"/>
        <v>100</v>
      </c>
      <c r="P620" s="12"/>
      <c r="Q620" s="15">
        <f t="shared" si="103"/>
        <v>700</v>
      </c>
    </row>
    <row r="621" spans="1:17" ht="26" customHeight="1">
      <c r="A621" s="19">
        <v>45733</v>
      </c>
      <c r="B621" s="11" t="s">
        <v>66</v>
      </c>
      <c r="C621" s="11"/>
      <c r="D621" s="11" t="s">
        <v>55</v>
      </c>
      <c r="E621" s="12">
        <v>7</v>
      </c>
      <c r="F621" s="132"/>
      <c r="G621" s="12">
        <v>190</v>
      </c>
      <c r="H621" s="12">
        <v>1230</v>
      </c>
      <c r="I621" s="12">
        <v>1500</v>
      </c>
      <c r="J621" s="13">
        <f t="shared" si="98"/>
        <v>0.52083333333333337</v>
      </c>
      <c r="K621" s="13">
        <f t="shared" si="99"/>
        <v>0.625</v>
      </c>
      <c r="L621" s="14">
        <f t="shared" si="100"/>
        <v>0.10416666666666663</v>
      </c>
      <c r="M621" s="14">
        <f t="shared" si="97"/>
        <v>2</v>
      </c>
      <c r="N621" s="14">
        <f t="shared" si="101"/>
        <v>30</v>
      </c>
      <c r="O621" s="15">
        <f t="shared" si="102"/>
        <v>150</v>
      </c>
      <c r="P621" s="12"/>
      <c r="Q621" s="15">
        <f t="shared" si="103"/>
        <v>1050</v>
      </c>
    </row>
    <row r="622" spans="1:17" ht="26" customHeight="1">
      <c r="A622" s="19">
        <v>45733</v>
      </c>
      <c r="B622" s="11" t="s">
        <v>66</v>
      </c>
      <c r="C622" s="11"/>
      <c r="D622" s="11" t="s">
        <v>55</v>
      </c>
      <c r="E622" s="12">
        <v>7</v>
      </c>
      <c r="F622" s="132"/>
      <c r="G622" s="12">
        <v>200</v>
      </c>
      <c r="H622" s="12">
        <v>1515</v>
      </c>
      <c r="I622" s="12">
        <v>1750</v>
      </c>
      <c r="J622" s="13">
        <f t="shared" si="98"/>
        <v>0.63541666666666663</v>
      </c>
      <c r="K622" s="13">
        <f t="shared" si="99"/>
        <v>0.74305555555555558</v>
      </c>
      <c r="L622" s="14">
        <f t="shared" si="100"/>
        <v>0.10763888888888895</v>
      </c>
      <c r="M622" s="14">
        <f t="shared" si="97"/>
        <v>2</v>
      </c>
      <c r="N622" s="14">
        <f t="shared" si="101"/>
        <v>35</v>
      </c>
      <c r="O622" s="15">
        <f t="shared" si="102"/>
        <v>155</v>
      </c>
      <c r="P622" s="12"/>
      <c r="Q622" s="15">
        <f t="shared" si="103"/>
        <v>1085</v>
      </c>
    </row>
    <row r="623" spans="1:17" ht="26" customHeight="1">
      <c r="A623" s="19">
        <v>45733</v>
      </c>
      <c r="B623" s="11" t="s">
        <v>53</v>
      </c>
      <c r="C623" s="11"/>
      <c r="D623" s="11" t="s">
        <v>55</v>
      </c>
      <c r="E623" s="12">
        <v>7</v>
      </c>
      <c r="F623" s="132"/>
      <c r="G623" s="12">
        <v>835</v>
      </c>
      <c r="H623" s="12">
        <v>950</v>
      </c>
      <c r="I623" s="12">
        <v>1225</v>
      </c>
      <c r="J623" s="13">
        <f t="shared" si="98"/>
        <v>0.40972222222222221</v>
      </c>
      <c r="K623" s="13">
        <f t="shared" si="99"/>
        <v>0.51736111111111116</v>
      </c>
      <c r="L623" s="14">
        <f t="shared" si="100"/>
        <v>0.10763888888888895</v>
      </c>
      <c r="M623" s="14">
        <f t="shared" si="97"/>
        <v>2</v>
      </c>
      <c r="N623" s="14">
        <f t="shared" si="101"/>
        <v>35</v>
      </c>
      <c r="O623" s="15">
        <f t="shared" si="102"/>
        <v>155</v>
      </c>
      <c r="P623" s="12"/>
      <c r="Q623" s="15">
        <f t="shared" si="103"/>
        <v>1085</v>
      </c>
    </row>
    <row r="624" spans="1:17" ht="26" customHeight="1">
      <c r="A624" s="19">
        <v>45733</v>
      </c>
      <c r="B624" s="11" t="s">
        <v>53</v>
      </c>
      <c r="C624" s="11"/>
      <c r="D624" s="11" t="s">
        <v>55</v>
      </c>
      <c r="E624" s="12">
        <v>7</v>
      </c>
      <c r="F624" s="132"/>
      <c r="G624" s="12">
        <v>1000</v>
      </c>
      <c r="H624" s="12">
        <v>1335</v>
      </c>
      <c r="I624" s="12">
        <v>1525</v>
      </c>
      <c r="J624" s="13">
        <f t="shared" si="98"/>
        <v>0.56597222222222221</v>
      </c>
      <c r="K624" s="13">
        <f t="shared" si="99"/>
        <v>0.64236111111111116</v>
      </c>
      <c r="L624" s="14">
        <f t="shared" si="100"/>
        <v>7.6388888888888951E-2</v>
      </c>
      <c r="M624" s="14">
        <f t="shared" si="97"/>
        <v>1</v>
      </c>
      <c r="N624" s="14">
        <f t="shared" si="101"/>
        <v>50</v>
      </c>
      <c r="O624" s="15">
        <f t="shared" si="102"/>
        <v>110</v>
      </c>
      <c r="P624" s="12"/>
      <c r="Q624" s="15">
        <f t="shared" si="103"/>
        <v>770</v>
      </c>
    </row>
    <row r="625" spans="1:17" ht="26" customHeight="1">
      <c r="A625" s="19">
        <v>45733</v>
      </c>
      <c r="B625" s="11" t="s">
        <v>53</v>
      </c>
      <c r="C625" s="11"/>
      <c r="D625" s="11" t="s">
        <v>55</v>
      </c>
      <c r="E625" s="12">
        <v>7</v>
      </c>
      <c r="F625" s="132"/>
      <c r="G625" s="12">
        <v>999</v>
      </c>
      <c r="H625" s="12">
        <v>1555</v>
      </c>
      <c r="I625" s="12">
        <v>1750</v>
      </c>
      <c r="J625" s="13">
        <f t="shared" si="98"/>
        <v>0.66319444444444442</v>
      </c>
      <c r="K625" s="13">
        <f t="shared" si="99"/>
        <v>0.74305555555555558</v>
      </c>
      <c r="L625" s="14">
        <f t="shared" si="100"/>
        <v>7.986111111111116E-2</v>
      </c>
      <c r="M625" s="14">
        <f t="shared" si="97"/>
        <v>1</v>
      </c>
      <c r="N625" s="14">
        <f t="shared" si="101"/>
        <v>55</v>
      </c>
      <c r="O625" s="15">
        <f t="shared" si="102"/>
        <v>115</v>
      </c>
      <c r="P625" s="12"/>
      <c r="Q625" s="15">
        <f t="shared" si="103"/>
        <v>805</v>
      </c>
    </row>
    <row r="626" spans="1:17" ht="26" customHeight="1">
      <c r="A626" s="19">
        <v>45733</v>
      </c>
      <c r="B626" s="11" t="s">
        <v>63</v>
      </c>
      <c r="C626" s="11"/>
      <c r="D626" s="11" t="s">
        <v>55</v>
      </c>
      <c r="E626" s="12">
        <v>7</v>
      </c>
      <c r="F626" s="132"/>
      <c r="G626" s="12">
        <v>424</v>
      </c>
      <c r="H626" s="12">
        <v>950</v>
      </c>
      <c r="I626" s="12">
        <v>1327</v>
      </c>
      <c r="J626" s="13">
        <f t="shared" ref="J626:K628" si="104">IF(ISERROR(VALUE(IF(LEN(H626)=3,(LEFT(H626,1)&amp;":"&amp;RIGHT(H626,2)),(LEFT(H626,2)&amp;":"&amp;RIGHT(H626,2))))),"",VALUE(IF(LEN(H626)=3,(LEFT(H626,1)&amp;":"&amp;RIGHT(H626,2)),(LEFT(H626,2)&amp;":"&amp;RIGHT(H626,2)))))</f>
        <v>0.40972222222222221</v>
      </c>
      <c r="K626" s="13">
        <f t="shared" si="104"/>
        <v>0.56041666666666667</v>
      </c>
      <c r="L626" s="14">
        <f>K626-J626</f>
        <v>0.15069444444444446</v>
      </c>
      <c r="M626" s="14">
        <f>HOUR(L626)</f>
        <v>3</v>
      </c>
      <c r="N626" s="14">
        <f>MINUTE(L626)</f>
        <v>37</v>
      </c>
      <c r="O626" s="15">
        <f>IF(AND(ISNUMBER(H626),ISNUMBER(I626)),IF(M626*60+N626,M626*60+N626,"　"),0)</f>
        <v>217</v>
      </c>
      <c r="P626" s="12"/>
      <c r="Q626" s="15">
        <f>(O626-P626)*E626</f>
        <v>1519</v>
      </c>
    </row>
    <row r="627" spans="1:17" ht="26" customHeight="1">
      <c r="A627" s="19">
        <v>45733</v>
      </c>
      <c r="B627" s="11" t="s">
        <v>63</v>
      </c>
      <c r="C627" s="11"/>
      <c r="D627" s="11" t="s">
        <v>55</v>
      </c>
      <c r="E627" s="12">
        <v>7</v>
      </c>
      <c r="F627" s="132"/>
      <c r="G627" s="12">
        <v>138</v>
      </c>
      <c r="H627" s="12">
        <v>1432</v>
      </c>
      <c r="I627" s="12">
        <v>1555</v>
      </c>
      <c r="J627" s="13">
        <f t="shared" si="104"/>
        <v>0.60555555555555551</v>
      </c>
      <c r="K627" s="13">
        <f t="shared" si="104"/>
        <v>0.66319444444444442</v>
      </c>
      <c r="L627" s="14">
        <f>K627-J627</f>
        <v>5.7638888888888906E-2</v>
      </c>
      <c r="M627" s="14">
        <f>HOUR(L627)</f>
        <v>1</v>
      </c>
      <c r="N627" s="14">
        <f>MINUTE(L627)</f>
        <v>23</v>
      </c>
      <c r="O627" s="15">
        <f>IF(AND(ISNUMBER(H627),ISNUMBER(I627)),IF(M627*60+N627,M627*60+N627,"　"),0)</f>
        <v>83</v>
      </c>
      <c r="P627" s="12"/>
      <c r="Q627" s="15">
        <f>(O627-P627)*E627</f>
        <v>581</v>
      </c>
    </row>
    <row r="628" spans="1:17" ht="26" customHeight="1">
      <c r="A628" s="19">
        <v>45733</v>
      </c>
      <c r="B628" s="11" t="s">
        <v>63</v>
      </c>
      <c r="C628" s="11"/>
      <c r="D628" s="11" t="s">
        <v>55</v>
      </c>
      <c r="E628" s="12">
        <v>7</v>
      </c>
      <c r="F628" s="132"/>
      <c r="G628" s="12">
        <v>195</v>
      </c>
      <c r="H628" s="12">
        <v>1650</v>
      </c>
      <c r="I628" s="12">
        <v>1755</v>
      </c>
      <c r="J628" s="13">
        <f t="shared" si="104"/>
        <v>0.70138888888888884</v>
      </c>
      <c r="K628" s="13">
        <f t="shared" si="104"/>
        <v>0.74652777777777779</v>
      </c>
      <c r="L628" s="14">
        <f>K628-J628</f>
        <v>4.5138888888888951E-2</v>
      </c>
      <c r="M628" s="14">
        <f>HOUR(L628)</f>
        <v>1</v>
      </c>
      <c r="N628" s="14">
        <f>MINUTE(L628)</f>
        <v>5</v>
      </c>
      <c r="O628" s="15">
        <f>IF(AND(ISNUMBER(H628),ISNUMBER(I628)),IF(M628*60+N628,M628*60+N628,"　"),0)</f>
        <v>65</v>
      </c>
      <c r="P628" s="12"/>
      <c r="Q628" s="15">
        <f>(O628-P628)*E628</f>
        <v>455</v>
      </c>
    </row>
    <row r="629" spans="1:17" ht="26" customHeight="1">
      <c r="A629" s="19">
        <v>45733</v>
      </c>
      <c r="B629" s="11" t="s">
        <v>61</v>
      </c>
      <c r="C629" s="11"/>
      <c r="D629" s="11" t="s">
        <v>55</v>
      </c>
      <c r="E629" s="12">
        <v>5</v>
      </c>
      <c r="F629" s="132"/>
      <c r="G629" s="12">
        <v>1936</v>
      </c>
      <c r="H629" s="12">
        <v>950</v>
      </c>
      <c r="I629" s="12">
        <v>1325</v>
      </c>
      <c r="J629" s="13">
        <f t="shared" si="98"/>
        <v>0.40972222222222221</v>
      </c>
      <c r="K629" s="13">
        <f t="shared" si="99"/>
        <v>0.55902777777777779</v>
      </c>
      <c r="L629" s="14">
        <f t="shared" si="100"/>
        <v>0.14930555555555558</v>
      </c>
      <c r="M629" s="14">
        <f t="shared" si="97"/>
        <v>3</v>
      </c>
      <c r="N629" s="14">
        <f t="shared" si="101"/>
        <v>35</v>
      </c>
      <c r="O629" s="15">
        <f t="shared" si="102"/>
        <v>215</v>
      </c>
      <c r="P629" s="12"/>
      <c r="Q629" s="15">
        <f t="shared" si="103"/>
        <v>1075</v>
      </c>
    </row>
    <row r="630" spans="1:17" ht="26" customHeight="1">
      <c r="A630" s="19">
        <v>45733</v>
      </c>
      <c r="B630" s="11" t="s">
        <v>61</v>
      </c>
      <c r="C630" s="11"/>
      <c r="D630" s="11" t="s">
        <v>55</v>
      </c>
      <c r="E630" s="12">
        <v>5</v>
      </c>
      <c r="F630" s="132"/>
      <c r="G630" s="12">
        <v>622</v>
      </c>
      <c r="H630" s="12">
        <v>1430</v>
      </c>
      <c r="I630" s="12">
        <v>1625</v>
      </c>
      <c r="J630" s="13">
        <f t="shared" si="98"/>
        <v>0.60416666666666663</v>
      </c>
      <c r="K630" s="13">
        <f t="shared" si="99"/>
        <v>0.68402777777777779</v>
      </c>
      <c r="L630" s="14">
        <f t="shared" si="100"/>
        <v>7.986111111111116E-2</v>
      </c>
      <c r="M630" s="14">
        <f t="shared" si="97"/>
        <v>1</v>
      </c>
      <c r="N630" s="14">
        <f t="shared" si="101"/>
        <v>55</v>
      </c>
      <c r="O630" s="15">
        <f t="shared" si="102"/>
        <v>115</v>
      </c>
      <c r="P630" s="12"/>
      <c r="Q630" s="15">
        <f t="shared" si="103"/>
        <v>575</v>
      </c>
    </row>
    <row r="631" spans="1:17" ht="26" customHeight="1">
      <c r="A631" s="19">
        <v>45733</v>
      </c>
      <c r="B631" s="11" t="s">
        <v>61</v>
      </c>
      <c r="C631" s="11"/>
      <c r="D631" s="11" t="s">
        <v>55</v>
      </c>
      <c r="E631" s="12">
        <v>5</v>
      </c>
      <c r="F631" s="132"/>
      <c r="G631" s="12">
        <v>539</v>
      </c>
      <c r="H631" s="12">
        <v>1650</v>
      </c>
      <c r="I631" s="12">
        <v>1755</v>
      </c>
      <c r="J631" s="13">
        <f t="shared" si="98"/>
        <v>0.70138888888888884</v>
      </c>
      <c r="K631" s="13">
        <f t="shared" si="99"/>
        <v>0.74652777777777779</v>
      </c>
      <c r="L631" s="14">
        <f t="shared" si="100"/>
        <v>4.5138888888888951E-2</v>
      </c>
      <c r="M631" s="14">
        <f t="shared" si="97"/>
        <v>1</v>
      </c>
      <c r="N631" s="14">
        <f t="shared" si="101"/>
        <v>5</v>
      </c>
      <c r="O631" s="15">
        <f t="shared" si="102"/>
        <v>65</v>
      </c>
      <c r="P631" s="12"/>
      <c r="Q631" s="15">
        <f t="shared" si="103"/>
        <v>325</v>
      </c>
    </row>
    <row r="632" spans="1:17" ht="26" customHeight="1">
      <c r="A632" s="19">
        <v>45733</v>
      </c>
      <c r="B632" s="11" t="s">
        <v>62</v>
      </c>
      <c r="C632" s="11"/>
      <c r="D632" s="11" t="s">
        <v>55</v>
      </c>
      <c r="E632" s="12">
        <v>6</v>
      </c>
      <c r="F632" s="132"/>
      <c r="G632" s="12">
        <v>99</v>
      </c>
      <c r="H632" s="12">
        <v>950</v>
      </c>
      <c r="I632" s="12">
        <v>1125</v>
      </c>
      <c r="J632" s="13">
        <f t="shared" si="98"/>
        <v>0.40972222222222221</v>
      </c>
      <c r="K632" s="13">
        <f t="shared" si="99"/>
        <v>0.47569444444444442</v>
      </c>
      <c r="L632" s="14">
        <f t="shared" si="100"/>
        <v>6.597222222222221E-2</v>
      </c>
      <c r="M632" s="14">
        <f t="shared" si="97"/>
        <v>1</v>
      </c>
      <c r="N632" s="14">
        <f t="shared" si="101"/>
        <v>35</v>
      </c>
      <c r="O632" s="15">
        <f t="shared" si="102"/>
        <v>95</v>
      </c>
      <c r="P632" s="12"/>
      <c r="Q632" s="15">
        <f t="shared" si="103"/>
        <v>570</v>
      </c>
    </row>
    <row r="633" spans="1:17" ht="26" customHeight="1">
      <c r="A633" s="19">
        <v>45733</v>
      </c>
      <c r="B633" s="11" t="s">
        <v>62</v>
      </c>
      <c r="C633" s="11"/>
      <c r="D633" s="11" t="s">
        <v>55</v>
      </c>
      <c r="E633" s="12">
        <v>6</v>
      </c>
      <c r="F633" s="132"/>
      <c r="G633" s="12">
        <v>266</v>
      </c>
      <c r="H633" s="12">
        <v>1233</v>
      </c>
      <c r="I633" s="12">
        <v>1455</v>
      </c>
      <c r="J633" s="13">
        <f t="shared" si="98"/>
        <v>0.5229166666666667</v>
      </c>
      <c r="K633" s="13">
        <f t="shared" si="99"/>
        <v>0.62152777777777779</v>
      </c>
      <c r="L633" s="14">
        <f t="shared" si="100"/>
        <v>9.8611111111111094E-2</v>
      </c>
      <c r="M633" s="14">
        <f t="shared" si="97"/>
        <v>2</v>
      </c>
      <c r="N633" s="14">
        <f t="shared" si="101"/>
        <v>22</v>
      </c>
      <c r="O633" s="15">
        <f t="shared" si="102"/>
        <v>142</v>
      </c>
      <c r="P633" s="12"/>
      <c r="Q633" s="15">
        <f t="shared" si="103"/>
        <v>852</v>
      </c>
    </row>
    <row r="634" spans="1:17" ht="26" customHeight="1">
      <c r="A634" s="19">
        <v>45733</v>
      </c>
      <c r="B634" s="11" t="s">
        <v>62</v>
      </c>
      <c r="C634" s="11"/>
      <c r="D634" s="11" t="s">
        <v>55</v>
      </c>
      <c r="E634" s="12">
        <v>6</v>
      </c>
      <c r="F634" s="132"/>
      <c r="G634" s="12">
        <v>215</v>
      </c>
      <c r="H634" s="12">
        <v>1523</v>
      </c>
      <c r="I634" s="12">
        <v>1755</v>
      </c>
      <c r="J634" s="13">
        <f t="shared" si="98"/>
        <v>0.64097222222222228</v>
      </c>
      <c r="K634" s="13">
        <f t="shared" si="99"/>
        <v>0.74652777777777779</v>
      </c>
      <c r="L634" s="14">
        <f t="shared" si="100"/>
        <v>0.10555555555555551</v>
      </c>
      <c r="M634" s="14">
        <f t="shared" si="97"/>
        <v>2</v>
      </c>
      <c r="N634" s="14">
        <f t="shared" si="101"/>
        <v>32</v>
      </c>
      <c r="O634" s="15">
        <f t="shared" si="102"/>
        <v>152</v>
      </c>
      <c r="P634" s="12"/>
      <c r="Q634" s="15">
        <f t="shared" si="103"/>
        <v>912</v>
      </c>
    </row>
    <row r="635" spans="1:17" ht="26" customHeight="1">
      <c r="A635" s="19">
        <v>45733</v>
      </c>
      <c r="B635" s="11" t="s">
        <v>57</v>
      </c>
      <c r="C635" s="11" t="s">
        <v>59</v>
      </c>
      <c r="D635" s="11" t="s">
        <v>54</v>
      </c>
      <c r="E635" s="12">
        <v>3</v>
      </c>
      <c r="F635" s="132"/>
      <c r="G635" s="12">
        <v>18</v>
      </c>
      <c r="H635" s="12">
        <v>2200</v>
      </c>
      <c r="I635" s="12">
        <v>2305</v>
      </c>
      <c r="J635" s="13">
        <f t="shared" si="98"/>
        <v>0.91666666666666663</v>
      </c>
      <c r="K635" s="13">
        <f t="shared" si="99"/>
        <v>0.96180555555555558</v>
      </c>
      <c r="L635" s="14">
        <f t="shared" si="100"/>
        <v>4.5138888888888951E-2</v>
      </c>
      <c r="M635" s="14">
        <f t="shared" si="97"/>
        <v>1</v>
      </c>
      <c r="N635" s="14">
        <f t="shared" si="101"/>
        <v>5</v>
      </c>
      <c r="O635" s="15">
        <f t="shared" si="102"/>
        <v>65</v>
      </c>
      <c r="P635" s="12"/>
      <c r="Q635" s="15">
        <f t="shared" si="103"/>
        <v>195</v>
      </c>
    </row>
    <row r="636" spans="1:17" ht="26" customHeight="1">
      <c r="A636" s="19">
        <v>45733</v>
      </c>
      <c r="B636" s="11" t="s">
        <v>57</v>
      </c>
      <c r="C636" s="11" t="s">
        <v>59</v>
      </c>
      <c r="D636" s="11" t="s">
        <v>54</v>
      </c>
      <c r="E636" s="12">
        <v>3</v>
      </c>
      <c r="F636" s="132"/>
      <c r="G636" s="12">
        <v>17</v>
      </c>
      <c r="H636" s="12">
        <v>2325</v>
      </c>
      <c r="I636" s="12">
        <v>2430</v>
      </c>
      <c r="J636" s="13">
        <f t="shared" si="98"/>
        <v>0.97569444444444442</v>
      </c>
      <c r="K636" s="13">
        <f t="shared" si="99"/>
        <v>1.0208333333333333</v>
      </c>
      <c r="L636" s="14">
        <f t="shared" si="100"/>
        <v>4.513888888888884E-2</v>
      </c>
      <c r="M636" s="14">
        <f t="shared" ref="M636:M696" si="105">HOUR(L636)</f>
        <v>1</v>
      </c>
      <c r="N636" s="14">
        <f t="shared" si="101"/>
        <v>5</v>
      </c>
      <c r="O636" s="15">
        <f t="shared" si="102"/>
        <v>65</v>
      </c>
      <c r="P636" s="12"/>
      <c r="Q636" s="15">
        <f t="shared" si="103"/>
        <v>195</v>
      </c>
    </row>
    <row r="637" spans="1:17" ht="26" customHeight="1">
      <c r="A637" s="19">
        <v>45733</v>
      </c>
      <c r="B637" s="11" t="s">
        <v>57</v>
      </c>
      <c r="C637" s="11" t="s">
        <v>59</v>
      </c>
      <c r="D637" s="11" t="s">
        <v>54</v>
      </c>
      <c r="E637" s="12">
        <v>3</v>
      </c>
      <c r="F637" s="132"/>
      <c r="G637" s="12">
        <v>48</v>
      </c>
      <c r="H637" s="12">
        <v>2445</v>
      </c>
      <c r="I637" s="12">
        <v>2600</v>
      </c>
      <c r="J637" s="13">
        <f t="shared" ref="J637:J696" si="106">IF(ISERROR(VALUE(IF(LEN(H637)=3,(LEFT(H637,1)&amp;":"&amp;RIGHT(H637,2)),(LEFT(H637,2)&amp;":"&amp;RIGHT(H637,2))))),"",VALUE(IF(LEN(H637)=3,(LEFT(H637,1)&amp;":"&amp;RIGHT(H637,2)),(LEFT(H637,2)&amp;":"&amp;RIGHT(H637,2)))))</f>
        <v>1.03125</v>
      </c>
      <c r="K637" s="13">
        <f t="shared" ref="K637:K696" si="107">IF(ISERROR(VALUE(IF(LEN(I637)=3,(LEFT(I637,1)&amp;":"&amp;RIGHT(I637,2)),(LEFT(I637,2)&amp;":"&amp;RIGHT(I637,2))))),"",VALUE(IF(LEN(I637)=3,(LEFT(I637,1)&amp;":"&amp;RIGHT(I637,2)),(LEFT(I637,2)&amp;":"&amp;RIGHT(I637,2)))))</f>
        <v>1.0833333333333333</v>
      </c>
      <c r="L637" s="14">
        <f t="shared" ref="L637:L696" si="108">K637-J637</f>
        <v>5.2083333333333259E-2</v>
      </c>
      <c r="M637" s="14">
        <f t="shared" si="105"/>
        <v>1</v>
      </c>
      <c r="N637" s="14">
        <f t="shared" ref="N637:N696" si="109">MINUTE(L637)</f>
        <v>15</v>
      </c>
      <c r="O637" s="15">
        <f t="shared" ref="O637:O696" si="110">IF(AND(ISNUMBER(H637),ISNUMBER(I637)),IF(M637*60+N637,M637*60+N637,"　"),0)</f>
        <v>75</v>
      </c>
      <c r="P637" s="12"/>
      <c r="Q637" s="15">
        <f t="shared" si="103"/>
        <v>225</v>
      </c>
    </row>
    <row r="638" spans="1:17" ht="26" customHeight="1">
      <c r="A638" s="19">
        <v>45733</v>
      </c>
      <c r="B638" s="11" t="s">
        <v>57</v>
      </c>
      <c r="C638" s="11" t="s">
        <v>59</v>
      </c>
      <c r="D638" s="11" t="s">
        <v>54</v>
      </c>
      <c r="E638" s="12">
        <v>3</v>
      </c>
      <c r="F638" s="132"/>
      <c r="G638" s="12">
        <v>72</v>
      </c>
      <c r="H638" s="12">
        <v>330</v>
      </c>
      <c r="I638" s="12">
        <v>530</v>
      </c>
      <c r="J638" s="13">
        <f t="shared" si="106"/>
        <v>0.14583333333333334</v>
      </c>
      <c r="K638" s="13">
        <f t="shared" si="107"/>
        <v>0.22916666666666666</v>
      </c>
      <c r="L638" s="14">
        <f t="shared" si="108"/>
        <v>8.3333333333333315E-2</v>
      </c>
      <c r="M638" s="14">
        <f t="shared" si="105"/>
        <v>2</v>
      </c>
      <c r="N638" s="14">
        <f t="shared" si="109"/>
        <v>0</v>
      </c>
      <c r="O638" s="15">
        <f t="shared" si="110"/>
        <v>120</v>
      </c>
      <c r="P638" s="12"/>
      <c r="Q638" s="15">
        <f t="shared" si="103"/>
        <v>360</v>
      </c>
    </row>
    <row r="639" spans="1:17" ht="26" customHeight="1">
      <c r="A639" s="19">
        <v>45733</v>
      </c>
      <c r="B639" s="11" t="s">
        <v>57</v>
      </c>
      <c r="C639" s="11" t="s">
        <v>59</v>
      </c>
      <c r="D639" s="11" t="s">
        <v>54</v>
      </c>
      <c r="E639" s="12">
        <v>3</v>
      </c>
      <c r="F639" s="132"/>
      <c r="G639" s="12">
        <v>108</v>
      </c>
      <c r="H639" s="12">
        <v>2425</v>
      </c>
      <c r="I639" s="12">
        <v>2600</v>
      </c>
      <c r="J639" s="13">
        <f t="shared" si="106"/>
        <v>1.0173611111111112</v>
      </c>
      <c r="K639" s="13">
        <f t="shared" si="107"/>
        <v>1.0833333333333333</v>
      </c>
      <c r="L639" s="14">
        <f t="shared" si="108"/>
        <v>6.5972222222222099E-2</v>
      </c>
      <c r="M639" s="14">
        <f t="shared" si="105"/>
        <v>1</v>
      </c>
      <c r="N639" s="14">
        <f t="shared" si="109"/>
        <v>35</v>
      </c>
      <c r="O639" s="15">
        <f t="shared" si="110"/>
        <v>95</v>
      </c>
      <c r="P639" s="12"/>
      <c r="Q639" s="15">
        <f t="shared" si="103"/>
        <v>285</v>
      </c>
    </row>
    <row r="640" spans="1:17" ht="26" customHeight="1">
      <c r="A640" s="19">
        <v>45733</v>
      </c>
      <c r="B640" s="11" t="s">
        <v>57</v>
      </c>
      <c r="C640" s="11" t="s">
        <v>59</v>
      </c>
      <c r="D640" s="11" t="s">
        <v>54</v>
      </c>
      <c r="E640" s="12">
        <v>3</v>
      </c>
      <c r="F640" s="132"/>
      <c r="G640" s="12">
        <v>170</v>
      </c>
      <c r="H640" s="12">
        <v>330</v>
      </c>
      <c r="I640" s="12">
        <v>535</v>
      </c>
      <c r="J640" s="13">
        <f t="shared" si="106"/>
        <v>0.14583333333333334</v>
      </c>
      <c r="K640" s="13">
        <f t="shared" si="107"/>
        <v>0.2326388888888889</v>
      </c>
      <c r="L640" s="14">
        <f t="shared" si="108"/>
        <v>8.6805555555555552E-2</v>
      </c>
      <c r="M640" s="14">
        <f t="shared" si="105"/>
        <v>2</v>
      </c>
      <c r="N640" s="14">
        <f t="shared" si="109"/>
        <v>5</v>
      </c>
      <c r="O640" s="15">
        <f t="shared" si="110"/>
        <v>125</v>
      </c>
      <c r="P640" s="12"/>
      <c r="Q640" s="15">
        <f t="shared" si="103"/>
        <v>375</v>
      </c>
    </row>
    <row r="641" spans="1:17" ht="26" customHeight="1">
      <c r="A641" s="19">
        <v>45733</v>
      </c>
      <c r="B641" s="11" t="s">
        <v>57</v>
      </c>
      <c r="C641" s="11" t="s">
        <v>59</v>
      </c>
      <c r="D641" s="11" t="s">
        <v>54</v>
      </c>
      <c r="E641" s="12">
        <v>3</v>
      </c>
      <c r="F641" s="132"/>
      <c r="G641" s="12">
        <v>92</v>
      </c>
      <c r="H641" s="12">
        <v>2145</v>
      </c>
      <c r="I641" s="12">
        <v>2255</v>
      </c>
      <c r="J641" s="13">
        <f t="shared" si="106"/>
        <v>0.90625</v>
      </c>
      <c r="K641" s="13">
        <f t="shared" si="107"/>
        <v>0.95486111111111116</v>
      </c>
      <c r="L641" s="14">
        <f t="shared" si="108"/>
        <v>4.861111111111116E-2</v>
      </c>
      <c r="M641" s="14">
        <f t="shared" si="105"/>
        <v>1</v>
      </c>
      <c r="N641" s="14">
        <f t="shared" si="109"/>
        <v>10</v>
      </c>
      <c r="O641" s="15">
        <f t="shared" si="110"/>
        <v>70</v>
      </c>
      <c r="P641" s="12"/>
      <c r="Q641" s="15">
        <f t="shared" si="103"/>
        <v>210</v>
      </c>
    </row>
    <row r="642" spans="1:17" ht="26" customHeight="1">
      <c r="A642" s="19">
        <v>45733</v>
      </c>
      <c r="B642" s="11" t="s">
        <v>57</v>
      </c>
      <c r="C642" s="11" t="s">
        <v>59</v>
      </c>
      <c r="D642" s="11" t="s">
        <v>54</v>
      </c>
      <c r="E642" s="12">
        <v>3</v>
      </c>
      <c r="F642" s="132"/>
      <c r="G642" s="12">
        <v>85</v>
      </c>
      <c r="H642" s="12">
        <v>2300</v>
      </c>
      <c r="I642" s="12">
        <v>2345</v>
      </c>
      <c r="J642" s="13">
        <f t="shared" si="106"/>
        <v>0.95833333333333337</v>
      </c>
      <c r="K642" s="13">
        <f t="shared" si="107"/>
        <v>0.98958333333333337</v>
      </c>
      <c r="L642" s="14">
        <f t="shared" si="108"/>
        <v>3.125E-2</v>
      </c>
      <c r="M642" s="14">
        <f t="shared" si="105"/>
        <v>0</v>
      </c>
      <c r="N642" s="14">
        <f t="shared" si="109"/>
        <v>45</v>
      </c>
      <c r="O642" s="15">
        <f t="shared" si="110"/>
        <v>45</v>
      </c>
      <c r="P642" s="12"/>
      <c r="Q642" s="15">
        <f t="shared" si="103"/>
        <v>135</v>
      </c>
    </row>
    <row r="643" spans="1:17" ht="26" customHeight="1">
      <c r="A643" s="19">
        <v>45733</v>
      </c>
      <c r="B643" s="11" t="s">
        <v>57</v>
      </c>
      <c r="C643" s="11" t="s">
        <v>59</v>
      </c>
      <c r="D643" s="11" t="s">
        <v>54</v>
      </c>
      <c r="E643" s="12">
        <v>3</v>
      </c>
      <c r="F643" s="132"/>
      <c r="G643" s="12">
        <v>144</v>
      </c>
      <c r="H643" s="12">
        <v>2420</v>
      </c>
      <c r="I643" s="12">
        <v>2600</v>
      </c>
      <c r="J643" s="13">
        <f t="shared" si="106"/>
        <v>1.0138888888888888</v>
      </c>
      <c r="K643" s="13">
        <f t="shared" si="107"/>
        <v>1.0833333333333333</v>
      </c>
      <c r="L643" s="14">
        <f t="shared" si="108"/>
        <v>6.944444444444442E-2</v>
      </c>
      <c r="M643" s="14">
        <f t="shared" si="105"/>
        <v>1</v>
      </c>
      <c r="N643" s="14">
        <f t="shared" si="109"/>
        <v>40</v>
      </c>
      <c r="O643" s="15">
        <f t="shared" si="110"/>
        <v>100</v>
      </c>
      <c r="P643" s="12"/>
      <c r="Q643" s="15">
        <f t="shared" si="103"/>
        <v>300</v>
      </c>
    </row>
    <row r="644" spans="1:17" ht="26" customHeight="1">
      <c r="A644" s="19">
        <v>45733</v>
      </c>
      <c r="B644" s="11" t="s">
        <v>57</v>
      </c>
      <c r="C644" s="11" t="s">
        <v>59</v>
      </c>
      <c r="D644" s="11" t="s">
        <v>54</v>
      </c>
      <c r="E644" s="12">
        <v>3</v>
      </c>
      <c r="F644" s="132"/>
      <c r="G644" s="12">
        <v>216</v>
      </c>
      <c r="H644" s="12">
        <v>325</v>
      </c>
      <c r="I644" s="12">
        <v>530</v>
      </c>
      <c r="J644" s="13">
        <f t="shared" si="106"/>
        <v>0.1423611111111111</v>
      </c>
      <c r="K644" s="13">
        <f t="shared" si="107"/>
        <v>0.22916666666666666</v>
      </c>
      <c r="L644" s="14">
        <f t="shared" si="108"/>
        <v>8.6805555555555552E-2</v>
      </c>
      <c r="M644" s="14">
        <f t="shared" si="105"/>
        <v>2</v>
      </c>
      <c r="N644" s="14">
        <f t="shared" si="109"/>
        <v>5</v>
      </c>
      <c r="O644" s="15">
        <f t="shared" si="110"/>
        <v>125</v>
      </c>
      <c r="P644" s="12"/>
      <c r="Q644" s="15">
        <f t="shared" si="103"/>
        <v>375</v>
      </c>
    </row>
    <row r="645" spans="1:17" ht="26" customHeight="1">
      <c r="A645" s="19">
        <v>45733</v>
      </c>
      <c r="B645" s="11" t="s">
        <v>57</v>
      </c>
      <c r="C645" s="11" t="s">
        <v>59</v>
      </c>
      <c r="D645" s="11" t="s">
        <v>54</v>
      </c>
      <c r="E645" s="12">
        <v>3</v>
      </c>
      <c r="F645" s="132"/>
      <c r="G645" s="12">
        <v>120</v>
      </c>
      <c r="H645" s="12">
        <v>2145</v>
      </c>
      <c r="I645" s="12">
        <v>2245</v>
      </c>
      <c r="J645" s="13">
        <f t="shared" si="106"/>
        <v>0.90625</v>
      </c>
      <c r="K645" s="13">
        <f t="shared" si="107"/>
        <v>0.94791666666666663</v>
      </c>
      <c r="L645" s="14">
        <f t="shared" si="108"/>
        <v>4.166666666666663E-2</v>
      </c>
      <c r="M645" s="14">
        <f t="shared" si="105"/>
        <v>1</v>
      </c>
      <c r="N645" s="14">
        <f t="shared" si="109"/>
        <v>0</v>
      </c>
      <c r="O645" s="15">
        <f t="shared" si="110"/>
        <v>60</v>
      </c>
      <c r="P645" s="12"/>
      <c r="Q645" s="15">
        <f t="shared" si="103"/>
        <v>180</v>
      </c>
    </row>
    <row r="646" spans="1:17" ht="26" customHeight="1">
      <c r="A646" s="19">
        <v>45733</v>
      </c>
      <c r="B646" s="11" t="s">
        <v>57</v>
      </c>
      <c r="C646" s="11" t="s">
        <v>59</v>
      </c>
      <c r="D646" s="11" t="s">
        <v>54</v>
      </c>
      <c r="E646" s="12">
        <v>3</v>
      </c>
      <c r="F646" s="132"/>
      <c r="G646" s="12">
        <v>96</v>
      </c>
      <c r="H646" s="12">
        <v>2250</v>
      </c>
      <c r="I646" s="12">
        <v>2345</v>
      </c>
      <c r="J646" s="13">
        <f t="shared" si="106"/>
        <v>0.95138888888888884</v>
      </c>
      <c r="K646" s="13">
        <f t="shared" si="107"/>
        <v>0.98958333333333337</v>
      </c>
      <c r="L646" s="14">
        <f t="shared" si="108"/>
        <v>3.8194444444444531E-2</v>
      </c>
      <c r="M646" s="14">
        <f t="shared" si="105"/>
        <v>0</v>
      </c>
      <c r="N646" s="14">
        <f t="shared" si="109"/>
        <v>55</v>
      </c>
      <c r="O646" s="15">
        <f t="shared" si="110"/>
        <v>55</v>
      </c>
      <c r="P646" s="12"/>
      <c r="Q646" s="15">
        <f t="shared" si="103"/>
        <v>165</v>
      </c>
    </row>
    <row r="647" spans="1:17" ht="26" customHeight="1">
      <c r="A647" s="19">
        <v>45733</v>
      </c>
      <c r="B647" s="11" t="s">
        <v>57</v>
      </c>
      <c r="C647" s="11" t="s">
        <v>59</v>
      </c>
      <c r="D647" s="11" t="s">
        <v>54</v>
      </c>
      <c r="E647" s="12">
        <v>3</v>
      </c>
      <c r="F647" s="132"/>
      <c r="G647" s="12">
        <v>192</v>
      </c>
      <c r="H647" s="12">
        <v>2420</v>
      </c>
      <c r="I647" s="12">
        <v>2600</v>
      </c>
      <c r="J647" s="13">
        <f t="shared" si="106"/>
        <v>1.0138888888888888</v>
      </c>
      <c r="K647" s="13">
        <f t="shared" si="107"/>
        <v>1.0833333333333333</v>
      </c>
      <c r="L647" s="14">
        <f t="shared" si="108"/>
        <v>6.944444444444442E-2</v>
      </c>
      <c r="M647" s="14">
        <f t="shared" si="105"/>
        <v>1</v>
      </c>
      <c r="N647" s="14">
        <f t="shared" si="109"/>
        <v>40</v>
      </c>
      <c r="O647" s="15">
        <f t="shared" si="110"/>
        <v>100</v>
      </c>
      <c r="P647" s="12"/>
      <c r="Q647" s="15">
        <f t="shared" si="103"/>
        <v>300</v>
      </c>
    </row>
    <row r="648" spans="1:17" ht="26" customHeight="1">
      <c r="A648" s="19">
        <v>45733</v>
      </c>
      <c r="B648" s="11" t="s">
        <v>57</v>
      </c>
      <c r="C648" s="11" t="s">
        <v>59</v>
      </c>
      <c r="D648" s="11" t="s">
        <v>54</v>
      </c>
      <c r="E648" s="12">
        <v>3</v>
      </c>
      <c r="F648" s="132"/>
      <c r="G648" s="12">
        <v>296</v>
      </c>
      <c r="H648" s="12">
        <v>325</v>
      </c>
      <c r="I648" s="12">
        <v>530</v>
      </c>
      <c r="J648" s="13">
        <f t="shared" si="106"/>
        <v>0.1423611111111111</v>
      </c>
      <c r="K648" s="13">
        <f t="shared" si="107"/>
        <v>0.22916666666666666</v>
      </c>
      <c r="L648" s="14">
        <f t="shared" si="108"/>
        <v>8.6805555555555552E-2</v>
      </c>
      <c r="M648" s="14">
        <f t="shared" si="105"/>
        <v>2</v>
      </c>
      <c r="N648" s="14">
        <f t="shared" si="109"/>
        <v>5</v>
      </c>
      <c r="O648" s="15">
        <f t="shared" si="110"/>
        <v>125</v>
      </c>
      <c r="P648" s="12"/>
      <c r="Q648" s="15">
        <f t="shared" si="103"/>
        <v>375</v>
      </c>
    </row>
    <row r="649" spans="1:17" ht="26" customHeight="1">
      <c r="A649" s="19">
        <v>45733</v>
      </c>
      <c r="B649" s="11" t="s">
        <v>57</v>
      </c>
      <c r="C649" s="11" t="s">
        <v>59</v>
      </c>
      <c r="D649" s="11" t="s">
        <v>54</v>
      </c>
      <c r="E649" s="12">
        <v>3</v>
      </c>
      <c r="F649" s="132"/>
      <c r="G649" s="12">
        <v>132</v>
      </c>
      <c r="H649" s="12">
        <v>2140</v>
      </c>
      <c r="I649" s="12">
        <v>2245</v>
      </c>
      <c r="J649" s="13">
        <f t="shared" si="106"/>
        <v>0.90277777777777779</v>
      </c>
      <c r="K649" s="13">
        <f t="shared" si="107"/>
        <v>0.94791666666666663</v>
      </c>
      <c r="L649" s="14">
        <f t="shared" si="108"/>
        <v>4.513888888888884E-2</v>
      </c>
      <c r="M649" s="14">
        <f t="shared" si="105"/>
        <v>1</v>
      </c>
      <c r="N649" s="14">
        <f t="shared" si="109"/>
        <v>5</v>
      </c>
      <c r="O649" s="15">
        <f t="shared" si="110"/>
        <v>65</v>
      </c>
      <c r="P649" s="12"/>
      <c r="Q649" s="15">
        <f t="shared" si="103"/>
        <v>195</v>
      </c>
    </row>
    <row r="650" spans="1:17" ht="26" customHeight="1">
      <c r="A650" s="19">
        <v>45733</v>
      </c>
      <c r="B650" s="11" t="s">
        <v>57</v>
      </c>
      <c r="C650" s="11" t="s">
        <v>59</v>
      </c>
      <c r="D650" s="11" t="s">
        <v>54</v>
      </c>
      <c r="E650" s="12">
        <v>3</v>
      </c>
      <c r="F650" s="132"/>
      <c r="G650" s="12">
        <v>108</v>
      </c>
      <c r="H650" s="12">
        <v>2250</v>
      </c>
      <c r="I650" s="12">
        <v>2350</v>
      </c>
      <c r="J650" s="13">
        <f t="shared" si="106"/>
        <v>0.95138888888888884</v>
      </c>
      <c r="K650" s="13">
        <f t="shared" si="107"/>
        <v>0.99305555555555558</v>
      </c>
      <c r="L650" s="14">
        <f t="shared" si="108"/>
        <v>4.1666666666666741E-2</v>
      </c>
      <c r="M650" s="14">
        <f t="shared" si="105"/>
        <v>1</v>
      </c>
      <c r="N650" s="14">
        <f t="shared" si="109"/>
        <v>0</v>
      </c>
      <c r="O650" s="15">
        <f t="shared" si="110"/>
        <v>60</v>
      </c>
      <c r="P650" s="12"/>
      <c r="Q650" s="15">
        <f t="shared" si="103"/>
        <v>180</v>
      </c>
    </row>
    <row r="651" spans="1:17" ht="26" customHeight="1">
      <c r="A651" s="19">
        <v>45733</v>
      </c>
      <c r="B651" s="11" t="s">
        <v>57</v>
      </c>
      <c r="C651" s="11" t="s">
        <v>59</v>
      </c>
      <c r="D651" s="11" t="s">
        <v>54</v>
      </c>
      <c r="E651" s="12">
        <v>3</v>
      </c>
      <c r="F651" s="132"/>
      <c r="G651" s="12">
        <v>275</v>
      </c>
      <c r="H651" s="12">
        <v>2420</v>
      </c>
      <c r="I651" s="12">
        <v>2600</v>
      </c>
      <c r="J651" s="13">
        <f t="shared" si="106"/>
        <v>1.0138888888888888</v>
      </c>
      <c r="K651" s="13">
        <f t="shared" si="107"/>
        <v>1.0833333333333333</v>
      </c>
      <c r="L651" s="14">
        <f t="shared" si="108"/>
        <v>6.944444444444442E-2</v>
      </c>
      <c r="M651" s="14">
        <f t="shared" si="105"/>
        <v>1</v>
      </c>
      <c r="N651" s="14">
        <f t="shared" si="109"/>
        <v>40</v>
      </c>
      <c r="O651" s="15">
        <f t="shared" si="110"/>
        <v>100</v>
      </c>
      <c r="P651" s="12"/>
      <c r="Q651" s="15">
        <f t="shared" si="103"/>
        <v>300</v>
      </c>
    </row>
    <row r="652" spans="1:17" ht="26" customHeight="1">
      <c r="A652" s="19">
        <v>45733</v>
      </c>
      <c r="B652" s="11" t="s">
        <v>57</v>
      </c>
      <c r="C652" s="11" t="s">
        <v>59</v>
      </c>
      <c r="D652" s="11" t="s">
        <v>54</v>
      </c>
      <c r="E652" s="12">
        <v>3</v>
      </c>
      <c r="F652" s="132"/>
      <c r="G652" s="12">
        <v>246</v>
      </c>
      <c r="H652" s="12">
        <v>325</v>
      </c>
      <c r="I652" s="12">
        <v>520</v>
      </c>
      <c r="J652" s="13">
        <f t="shared" si="106"/>
        <v>0.1423611111111111</v>
      </c>
      <c r="K652" s="13">
        <f t="shared" si="107"/>
        <v>0.22222222222222221</v>
      </c>
      <c r="L652" s="14">
        <f t="shared" si="108"/>
        <v>7.9861111111111105E-2</v>
      </c>
      <c r="M652" s="14">
        <f t="shared" si="105"/>
        <v>1</v>
      </c>
      <c r="N652" s="14">
        <f t="shared" si="109"/>
        <v>55</v>
      </c>
      <c r="O652" s="15">
        <f t="shared" si="110"/>
        <v>115</v>
      </c>
      <c r="P652" s="12"/>
      <c r="Q652" s="15">
        <f t="shared" si="103"/>
        <v>345</v>
      </c>
    </row>
    <row r="653" spans="1:17" ht="26" customHeight="1">
      <c r="A653" s="19">
        <v>45734</v>
      </c>
      <c r="B653" s="11" t="s">
        <v>57</v>
      </c>
      <c r="C653" s="11" t="s">
        <v>58</v>
      </c>
      <c r="D653" s="11" t="s">
        <v>55</v>
      </c>
      <c r="E653" s="12">
        <v>3</v>
      </c>
      <c r="F653" s="132"/>
      <c r="G653" s="12">
        <v>152</v>
      </c>
      <c r="H653" s="12">
        <v>957</v>
      </c>
      <c r="I653" s="12">
        <v>1226</v>
      </c>
      <c r="J653" s="13">
        <f t="shared" si="106"/>
        <v>0.41458333333333336</v>
      </c>
      <c r="K653" s="13">
        <f t="shared" si="107"/>
        <v>0.5180555555555556</v>
      </c>
      <c r="L653" s="14">
        <f t="shared" si="108"/>
        <v>0.10347222222222224</v>
      </c>
      <c r="M653" s="14">
        <f t="shared" si="105"/>
        <v>2</v>
      </c>
      <c r="N653" s="14">
        <f t="shared" si="109"/>
        <v>29</v>
      </c>
      <c r="O653" s="15">
        <f t="shared" si="110"/>
        <v>149</v>
      </c>
      <c r="P653" s="12"/>
      <c r="Q653" s="15">
        <f t="shared" si="103"/>
        <v>447</v>
      </c>
    </row>
    <row r="654" spans="1:17" ht="26" customHeight="1">
      <c r="A654" s="19">
        <v>45734</v>
      </c>
      <c r="B654" s="11" t="s">
        <v>57</v>
      </c>
      <c r="C654" s="11" t="s">
        <v>58</v>
      </c>
      <c r="D654" s="11" t="s">
        <v>55</v>
      </c>
      <c r="E654" s="12">
        <v>3</v>
      </c>
      <c r="F654" s="132"/>
      <c r="G654" s="12">
        <v>24</v>
      </c>
      <c r="H654" s="12">
        <v>1334</v>
      </c>
      <c r="I654" s="12">
        <v>1346</v>
      </c>
      <c r="J654" s="13">
        <f t="shared" si="106"/>
        <v>0.56527777777777777</v>
      </c>
      <c r="K654" s="13">
        <f t="shared" si="107"/>
        <v>0.57361111111111107</v>
      </c>
      <c r="L654" s="14">
        <f t="shared" si="108"/>
        <v>8.3333333333333037E-3</v>
      </c>
      <c r="M654" s="14">
        <f t="shared" si="105"/>
        <v>0</v>
      </c>
      <c r="N654" s="14">
        <f t="shared" si="109"/>
        <v>12</v>
      </c>
      <c r="O654" s="15">
        <f t="shared" si="110"/>
        <v>12</v>
      </c>
      <c r="P654" s="12"/>
      <c r="Q654" s="15">
        <f t="shared" si="103"/>
        <v>36</v>
      </c>
    </row>
    <row r="655" spans="1:17" ht="26" customHeight="1">
      <c r="A655" s="19">
        <v>45734</v>
      </c>
      <c r="B655" s="11" t="s">
        <v>57</v>
      </c>
      <c r="C655" s="11" t="s">
        <v>58</v>
      </c>
      <c r="D655" s="11" t="s">
        <v>55</v>
      </c>
      <c r="E655" s="12">
        <v>3</v>
      </c>
      <c r="F655" s="132"/>
      <c r="G655" s="12">
        <v>84</v>
      </c>
      <c r="H655" s="12">
        <v>1357</v>
      </c>
      <c r="I655" s="12">
        <v>1527</v>
      </c>
      <c r="J655" s="13">
        <f t="shared" si="106"/>
        <v>0.58125000000000004</v>
      </c>
      <c r="K655" s="13">
        <f t="shared" si="107"/>
        <v>0.64375000000000004</v>
      </c>
      <c r="L655" s="14">
        <f t="shared" si="108"/>
        <v>6.25E-2</v>
      </c>
      <c r="M655" s="14">
        <f t="shared" si="105"/>
        <v>1</v>
      </c>
      <c r="N655" s="14">
        <f t="shared" si="109"/>
        <v>30</v>
      </c>
      <c r="O655" s="15">
        <f t="shared" si="110"/>
        <v>90</v>
      </c>
      <c r="P655" s="12"/>
      <c r="Q655" s="15">
        <f t="shared" si="103"/>
        <v>270</v>
      </c>
    </row>
    <row r="656" spans="1:17" ht="26" customHeight="1">
      <c r="A656" s="19">
        <v>45734</v>
      </c>
      <c r="B656" s="11" t="s">
        <v>57</v>
      </c>
      <c r="C656" s="11" t="s">
        <v>58</v>
      </c>
      <c r="D656" s="11" t="s">
        <v>55</v>
      </c>
      <c r="E656" s="12">
        <v>3</v>
      </c>
      <c r="F656" s="132"/>
      <c r="G656" s="12">
        <v>120</v>
      </c>
      <c r="H656" s="12">
        <v>1600</v>
      </c>
      <c r="I656" s="12">
        <v>1734</v>
      </c>
      <c r="J656" s="13">
        <f t="shared" si="106"/>
        <v>0.66666666666666663</v>
      </c>
      <c r="K656" s="13">
        <f t="shared" si="107"/>
        <v>0.7319444444444444</v>
      </c>
      <c r="L656" s="14">
        <f t="shared" si="108"/>
        <v>6.5277777777777768E-2</v>
      </c>
      <c r="M656" s="14">
        <f t="shared" si="105"/>
        <v>1</v>
      </c>
      <c r="N656" s="14">
        <f t="shared" si="109"/>
        <v>34</v>
      </c>
      <c r="O656" s="15">
        <f t="shared" si="110"/>
        <v>94</v>
      </c>
      <c r="P656" s="12"/>
      <c r="Q656" s="15">
        <f t="shared" si="103"/>
        <v>282</v>
      </c>
    </row>
    <row r="657" spans="1:17" ht="26" customHeight="1">
      <c r="A657" s="19">
        <v>45734</v>
      </c>
      <c r="B657" s="11" t="s">
        <v>57</v>
      </c>
      <c r="C657" s="11" t="s">
        <v>58</v>
      </c>
      <c r="D657" s="11" t="s">
        <v>55</v>
      </c>
      <c r="E657" s="12">
        <v>3</v>
      </c>
      <c r="F657" s="132"/>
      <c r="G657" s="12">
        <v>260</v>
      </c>
      <c r="H657" s="12">
        <v>1000</v>
      </c>
      <c r="I657" s="12">
        <v>1230</v>
      </c>
      <c r="J657" s="13">
        <f t="shared" si="106"/>
        <v>0.41666666666666669</v>
      </c>
      <c r="K657" s="13">
        <f t="shared" si="107"/>
        <v>0.52083333333333337</v>
      </c>
      <c r="L657" s="14">
        <f t="shared" si="108"/>
        <v>0.10416666666666669</v>
      </c>
      <c r="M657" s="14">
        <f t="shared" si="105"/>
        <v>2</v>
      </c>
      <c r="N657" s="14">
        <f t="shared" si="109"/>
        <v>30</v>
      </c>
      <c r="O657" s="15">
        <f t="shared" si="110"/>
        <v>150</v>
      </c>
      <c r="P657" s="12"/>
      <c r="Q657" s="15">
        <f t="shared" si="103"/>
        <v>450</v>
      </c>
    </row>
    <row r="658" spans="1:17" ht="26" customHeight="1">
      <c r="A658" s="19">
        <v>45734</v>
      </c>
      <c r="B658" s="11" t="s">
        <v>57</v>
      </c>
      <c r="C658" s="11" t="s">
        <v>58</v>
      </c>
      <c r="D658" s="11" t="s">
        <v>55</v>
      </c>
      <c r="E658" s="12">
        <v>3</v>
      </c>
      <c r="F658" s="132"/>
      <c r="G658" s="12">
        <v>48</v>
      </c>
      <c r="H658" s="12">
        <v>1330</v>
      </c>
      <c r="I658" s="12">
        <v>1410</v>
      </c>
      <c r="J658" s="13">
        <f t="shared" si="106"/>
        <v>0.5625</v>
      </c>
      <c r="K658" s="13">
        <f t="shared" si="107"/>
        <v>0.59027777777777779</v>
      </c>
      <c r="L658" s="14">
        <f t="shared" si="108"/>
        <v>2.777777777777779E-2</v>
      </c>
      <c r="M658" s="14">
        <f t="shared" si="105"/>
        <v>0</v>
      </c>
      <c r="N658" s="14">
        <f t="shared" si="109"/>
        <v>40</v>
      </c>
      <c r="O658" s="15">
        <f t="shared" si="110"/>
        <v>40</v>
      </c>
      <c r="P658" s="12"/>
      <c r="Q658" s="15">
        <f t="shared" si="103"/>
        <v>120</v>
      </c>
    </row>
    <row r="659" spans="1:17" ht="26" customHeight="1">
      <c r="A659" s="19">
        <v>45734</v>
      </c>
      <c r="B659" s="11" t="s">
        <v>57</v>
      </c>
      <c r="C659" s="11" t="s">
        <v>58</v>
      </c>
      <c r="D659" s="11" t="s">
        <v>55</v>
      </c>
      <c r="E659" s="12">
        <v>3</v>
      </c>
      <c r="F659" s="132"/>
      <c r="G659" s="12">
        <v>92</v>
      </c>
      <c r="H659" s="12">
        <v>1410</v>
      </c>
      <c r="I659" s="12">
        <v>1530</v>
      </c>
      <c r="J659" s="13">
        <f t="shared" si="106"/>
        <v>0.59027777777777779</v>
      </c>
      <c r="K659" s="13">
        <f t="shared" si="107"/>
        <v>0.64583333333333337</v>
      </c>
      <c r="L659" s="14">
        <f t="shared" si="108"/>
        <v>5.555555555555558E-2</v>
      </c>
      <c r="M659" s="14">
        <f t="shared" si="105"/>
        <v>1</v>
      </c>
      <c r="N659" s="14">
        <f t="shared" si="109"/>
        <v>20</v>
      </c>
      <c r="O659" s="15">
        <f t="shared" si="110"/>
        <v>80</v>
      </c>
      <c r="P659" s="12"/>
      <c r="Q659" s="15">
        <f t="shared" si="103"/>
        <v>240</v>
      </c>
    </row>
    <row r="660" spans="1:17" ht="26" customHeight="1">
      <c r="A660" s="19">
        <v>45734</v>
      </c>
      <c r="B660" s="11" t="s">
        <v>57</v>
      </c>
      <c r="C660" s="11" t="s">
        <v>58</v>
      </c>
      <c r="D660" s="11" t="s">
        <v>55</v>
      </c>
      <c r="E660" s="12">
        <v>3</v>
      </c>
      <c r="F660" s="132"/>
      <c r="G660" s="12">
        <v>115</v>
      </c>
      <c r="H660" s="12">
        <v>1545</v>
      </c>
      <c r="I660" s="12">
        <v>1755</v>
      </c>
      <c r="J660" s="13">
        <f t="shared" si="106"/>
        <v>0.65625</v>
      </c>
      <c r="K660" s="13">
        <f t="shared" si="107"/>
        <v>0.74652777777777779</v>
      </c>
      <c r="L660" s="14">
        <f t="shared" si="108"/>
        <v>9.027777777777779E-2</v>
      </c>
      <c r="M660" s="14">
        <f t="shared" si="105"/>
        <v>2</v>
      </c>
      <c r="N660" s="14">
        <f t="shared" si="109"/>
        <v>10</v>
      </c>
      <c r="O660" s="15">
        <f t="shared" si="110"/>
        <v>130</v>
      </c>
      <c r="P660" s="12"/>
      <c r="Q660" s="15">
        <f t="shared" si="103"/>
        <v>390</v>
      </c>
    </row>
    <row r="661" spans="1:17" ht="26" customHeight="1">
      <c r="A661" s="19">
        <v>45734</v>
      </c>
      <c r="B661" s="11" t="s">
        <v>57</v>
      </c>
      <c r="C661" s="11" t="s">
        <v>59</v>
      </c>
      <c r="D661" s="11" t="s">
        <v>55</v>
      </c>
      <c r="E661" s="12">
        <v>3</v>
      </c>
      <c r="F661" s="132"/>
      <c r="G661" s="12">
        <v>71</v>
      </c>
      <c r="H661" s="12">
        <v>1000</v>
      </c>
      <c r="I661" s="12">
        <v>1040</v>
      </c>
      <c r="J661" s="13">
        <f t="shared" si="106"/>
        <v>0.41666666666666669</v>
      </c>
      <c r="K661" s="13">
        <f t="shared" si="107"/>
        <v>0.44444444444444442</v>
      </c>
      <c r="L661" s="14">
        <f t="shared" si="108"/>
        <v>2.7777777777777735E-2</v>
      </c>
      <c r="M661" s="14">
        <f t="shared" si="105"/>
        <v>0</v>
      </c>
      <c r="N661" s="14">
        <f t="shared" si="109"/>
        <v>40</v>
      </c>
      <c r="O661" s="15">
        <f t="shared" si="110"/>
        <v>40</v>
      </c>
      <c r="P661" s="12"/>
      <c r="Q661" s="15">
        <f t="shared" ref="Q661:Q721" si="111">(O661-P661)*E661</f>
        <v>120</v>
      </c>
    </row>
    <row r="662" spans="1:17" ht="26" customHeight="1">
      <c r="A662" s="19">
        <v>45734</v>
      </c>
      <c r="B662" s="11" t="s">
        <v>57</v>
      </c>
      <c r="C662" s="11" t="s">
        <v>59</v>
      </c>
      <c r="D662" s="11" t="s">
        <v>55</v>
      </c>
      <c r="E662" s="12">
        <v>3</v>
      </c>
      <c r="F662" s="132"/>
      <c r="G662" s="12">
        <v>48</v>
      </c>
      <c r="H662" s="12">
        <v>1330</v>
      </c>
      <c r="I662" s="12">
        <v>1425</v>
      </c>
      <c r="J662" s="13">
        <f t="shared" si="106"/>
        <v>0.5625</v>
      </c>
      <c r="K662" s="13">
        <f t="shared" si="107"/>
        <v>0.60069444444444442</v>
      </c>
      <c r="L662" s="14">
        <f t="shared" si="108"/>
        <v>3.819444444444442E-2</v>
      </c>
      <c r="M662" s="14">
        <f t="shared" si="105"/>
        <v>0</v>
      </c>
      <c r="N662" s="14">
        <f t="shared" si="109"/>
        <v>55</v>
      </c>
      <c r="O662" s="15">
        <f t="shared" si="110"/>
        <v>55</v>
      </c>
      <c r="P662" s="12"/>
      <c r="Q662" s="15">
        <f t="shared" si="111"/>
        <v>165</v>
      </c>
    </row>
    <row r="663" spans="1:17" ht="26" customHeight="1">
      <c r="A663" s="19">
        <v>45734</v>
      </c>
      <c r="B663" s="11" t="s">
        <v>57</v>
      </c>
      <c r="C663" s="11" t="s">
        <v>59</v>
      </c>
      <c r="D663" s="11" t="s">
        <v>55</v>
      </c>
      <c r="E663" s="12">
        <v>3</v>
      </c>
      <c r="F663" s="132"/>
      <c r="G663" s="12">
        <v>84</v>
      </c>
      <c r="H663" s="12">
        <v>1430</v>
      </c>
      <c r="I663" s="12">
        <v>1525</v>
      </c>
      <c r="J663" s="13">
        <f t="shared" si="106"/>
        <v>0.60416666666666663</v>
      </c>
      <c r="K663" s="13">
        <f t="shared" si="107"/>
        <v>0.64236111111111116</v>
      </c>
      <c r="L663" s="14">
        <f t="shared" si="108"/>
        <v>3.8194444444444531E-2</v>
      </c>
      <c r="M663" s="14">
        <f t="shared" si="105"/>
        <v>0</v>
      </c>
      <c r="N663" s="14">
        <f t="shared" si="109"/>
        <v>55</v>
      </c>
      <c r="O663" s="15">
        <f t="shared" si="110"/>
        <v>55</v>
      </c>
      <c r="P663" s="12"/>
      <c r="Q663" s="15">
        <f t="shared" si="111"/>
        <v>165</v>
      </c>
    </row>
    <row r="664" spans="1:17" ht="26" customHeight="1">
      <c r="A664" s="19">
        <v>45734</v>
      </c>
      <c r="B664" s="11" t="s">
        <v>57</v>
      </c>
      <c r="C664" s="11" t="s">
        <v>59</v>
      </c>
      <c r="D664" s="11" t="s">
        <v>55</v>
      </c>
      <c r="E664" s="12">
        <v>3</v>
      </c>
      <c r="F664" s="132"/>
      <c r="G664" s="12">
        <v>162</v>
      </c>
      <c r="H664" s="12">
        <v>1550</v>
      </c>
      <c r="I664" s="12">
        <v>1750</v>
      </c>
      <c r="J664" s="13">
        <f t="shared" si="106"/>
        <v>0.65972222222222221</v>
      </c>
      <c r="K664" s="13">
        <f t="shared" si="107"/>
        <v>0.74305555555555558</v>
      </c>
      <c r="L664" s="14">
        <f t="shared" si="108"/>
        <v>8.333333333333337E-2</v>
      </c>
      <c r="M664" s="14">
        <f t="shared" si="105"/>
        <v>2</v>
      </c>
      <c r="N664" s="14">
        <f t="shared" si="109"/>
        <v>0</v>
      </c>
      <c r="O664" s="15">
        <f t="shared" si="110"/>
        <v>120</v>
      </c>
      <c r="P664" s="12"/>
      <c r="Q664" s="15">
        <f t="shared" si="111"/>
        <v>360</v>
      </c>
    </row>
    <row r="665" spans="1:17" ht="26" customHeight="1">
      <c r="A665" s="19">
        <v>45734</v>
      </c>
      <c r="B665" s="11" t="s">
        <v>57</v>
      </c>
      <c r="C665" s="11" t="s">
        <v>59</v>
      </c>
      <c r="D665" s="11" t="s">
        <v>55</v>
      </c>
      <c r="E665" s="12">
        <v>3</v>
      </c>
      <c r="F665" s="132"/>
      <c r="G665" s="12">
        <v>160</v>
      </c>
      <c r="H665" s="12">
        <v>1000</v>
      </c>
      <c r="I665" s="12">
        <v>1226</v>
      </c>
      <c r="J665" s="13">
        <f t="shared" si="106"/>
        <v>0.41666666666666669</v>
      </c>
      <c r="K665" s="13">
        <f t="shared" si="107"/>
        <v>0.5180555555555556</v>
      </c>
      <c r="L665" s="14">
        <f t="shared" si="108"/>
        <v>0.10138888888888892</v>
      </c>
      <c r="M665" s="14">
        <f t="shared" si="105"/>
        <v>2</v>
      </c>
      <c r="N665" s="14">
        <f t="shared" si="109"/>
        <v>26</v>
      </c>
      <c r="O665" s="15">
        <f t="shared" si="110"/>
        <v>146</v>
      </c>
      <c r="P665" s="12"/>
      <c r="Q665" s="15">
        <f t="shared" si="111"/>
        <v>438</v>
      </c>
    </row>
    <row r="666" spans="1:17" ht="26" customHeight="1">
      <c r="A666" s="19">
        <v>45734</v>
      </c>
      <c r="B666" s="11" t="s">
        <v>57</v>
      </c>
      <c r="C666" s="11" t="s">
        <v>59</v>
      </c>
      <c r="D666" s="11" t="s">
        <v>55</v>
      </c>
      <c r="E666" s="12">
        <v>3</v>
      </c>
      <c r="F666" s="132"/>
      <c r="G666" s="12">
        <v>12</v>
      </c>
      <c r="H666" s="12">
        <v>1332</v>
      </c>
      <c r="I666" s="12">
        <v>1430</v>
      </c>
      <c r="J666" s="13">
        <f t="shared" si="106"/>
        <v>0.56388888888888888</v>
      </c>
      <c r="K666" s="13">
        <f t="shared" si="107"/>
        <v>0.60416666666666663</v>
      </c>
      <c r="L666" s="14">
        <f t="shared" si="108"/>
        <v>4.0277777777777746E-2</v>
      </c>
      <c r="M666" s="14">
        <f t="shared" si="105"/>
        <v>0</v>
      </c>
      <c r="N666" s="14">
        <f t="shared" si="109"/>
        <v>58</v>
      </c>
      <c r="O666" s="15">
        <f t="shared" si="110"/>
        <v>58</v>
      </c>
      <c r="P666" s="12"/>
      <c r="Q666" s="15">
        <f t="shared" si="111"/>
        <v>174</v>
      </c>
    </row>
    <row r="667" spans="1:17" ht="26" customHeight="1">
      <c r="A667" s="19">
        <v>45734</v>
      </c>
      <c r="B667" s="11" t="s">
        <v>57</v>
      </c>
      <c r="C667" s="11" t="s">
        <v>59</v>
      </c>
      <c r="D667" s="11" t="s">
        <v>55</v>
      </c>
      <c r="E667" s="12">
        <v>3</v>
      </c>
      <c r="F667" s="132"/>
      <c r="G667" s="12">
        <v>60</v>
      </c>
      <c r="H667" s="12">
        <v>1430</v>
      </c>
      <c r="I667" s="12">
        <v>1527</v>
      </c>
      <c r="J667" s="13">
        <f t="shared" si="106"/>
        <v>0.60416666666666663</v>
      </c>
      <c r="K667" s="13">
        <f t="shared" si="107"/>
        <v>0.64375000000000004</v>
      </c>
      <c r="L667" s="14">
        <f t="shared" si="108"/>
        <v>3.9583333333333415E-2</v>
      </c>
      <c r="M667" s="14">
        <f t="shared" si="105"/>
        <v>0</v>
      </c>
      <c r="N667" s="14">
        <f t="shared" si="109"/>
        <v>57</v>
      </c>
      <c r="O667" s="15">
        <f t="shared" si="110"/>
        <v>57</v>
      </c>
      <c r="P667" s="12"/>
      <c r="Q667" s="15">
        <f t="shared" si="111"/>
        <v>171</v>
      </c>
    </row>
    <row r="668" spans="1:17" ht="26" customHeight="1">
      <c r="A668" s="19">
        <v>45734</v>
      </c>
      <c r="B668" s="11" t="s">
        <v>57</v>
      </c>
      <c r="C668" s="11" t="s">
        <v>59</v>
      </c>
      <c r="D668" s="11" t="s">
        <v>55</v>
      </c>
      <c r="E668" s="12">
        <v>3</v>
      </c>
      <c r="F668" s="132"/>
      <c r="G668" s="12">
        <v>120</v>
      </c>
      <c r="H668" s="12">
        <v>1548</v>
      </c>
      <c r="I668" s="12">
        <v>1752</v>
      </c>
      <c r="J668" s="13">
        <f t="shared" si="106"/>
        <v>0.65833333333333333</v>
      </c>
      <c r="K668" s="13">
        <f t="shared" si="107"/>
        <v>0.74444444444444446</v>
      </c>
      <c r="L668" s="14">
        <f t="shared" si="108"/>
        <v>8.6111111111111138E-2</v>
      </c>
      <c r="M668" s="14">
        <f t="shared" si="105"/>
        <v>2</v>
      </c>
      <c r="N668" s="14">
        <f t="shared" si="109"/>
        <v>4</v>
      </c>
      <c r="O668" s="15">
        <f t="shared" si="110"/>
        <v>124</v>
      </c>
      <c r="P668" s="12"/>
      <c r="Q668" s="15">
        <f t="shared" si="111"/>
        <v>372</v>
      </c>
    </row>
    <row r="669" spans="1:17" ht="26" customHeight="1">
      <c r="A669" s="19">
        <v>45734</v>
      </c>
      <c r="B669" s="11" t="s">
        <v>57</v>
      </c>
      <c r="C669" s="11" t="s">
        <v>59</v>
      </c>
      <c r="D669" s="11" t="s">
        <v>55</v>
      </c>
      <c r="E669" s="12">
        <v>3</v>
      </c>
      <c r="F669" s="132"/>
      <c r="G669" s="12">
        <v>71</v>
      </c>
      <c r="H669" s="12">
        <v>1005</v>
      </c>
      <c r="I669" s="12">
        <v>1035</v>
      </c>
      <c r="J669" s="13">
        <f t="shared" si="106"/>
        <v>0.4201388888888889</v>
      </c>
      <c r="K669" s="13">
        <f t="shared" si="107"/>
        <v>0.44097222222222221</v>
      </c>
      <c r="L669" s="14">
        <f t="shared" si="108"/>
        <v>2.0833333333333315E-2</v>
      </c>
      <c r="M669" s="14">
        <f t="shared" si="105"/>
        <v>0</v>
      </c>
      <c r="N669" s="14">
        <f t="shared" si="109"/>
        <v>30</v>
      </c>
      <c r="O669" s="15">
        <f t="shared" si="110"/>
        <v>30</v>
      </c>
      <c r="P669" s="12"/>
      <c r="Q669" s="15">
        <f t="shared" si="111"/>
        <v>90</v>
      </c>
    </row>
    <row r="670" spans="1:17" ht="26" customHeight="1">
      <c r="A670" s="19">
        <v>45734</v>
      </c>
      <c r="B670" s="11" t="s">
        <v>57</v>
      </c>
      <c r="C670" s="11" t="s">
        <v>59</v>
      </c>
      <c r="D670" s="11" t="s">
        <v>55</v>
      </c>
      <c r="E670" s="12">
        <v>3</v>
      </c>
      <c r="F670" s="132"/>
      <c r="G670" s="12">
        <v>188</v>
      </c>
      <c r="H670" s="12">
        <v>1040</v>
      </c>
      <c r="I670" s="12">
        <v>1220</v>
      </c>
      <c r="J670" s="13">
        <f t="shared" si="106"/>
        <v>0.44444444444444442</v>
      </c>
      <c r="K670" s="13">
        <f t="shared" si="107"/>
        <v>0.51388888888888884</v>
      </c>
      <c r="L670" s="14">
        <f t="shared" si="108"/>
        <v>6.944444444444442E-2</v>
      </c>
      <c r="M670" s="14">
        <f t="shared" si="105"/>
        <v>1</v>
      </c>
      <c r="N670" s="14">
        <f t="shared" si="109"/>
        <v>40</v>
      </c>
      <c r="O670" s="15">
        <f t="shared" si="110"/>
        <v>100</v>
      </c>
      <c r="P670" s="12"/>
      <c r="Q670" s="15">
        <f t="shared" si="111"/>
        <v>300</v>
      </c>
    </row>
    <row r="671" spans="1:17" ht="26" customHeight="1">
      <c r="A671" s="19">
        <v>45734</v>
      </c>
      <c r="B671" s="11" t="s">
        <v>57</v>
      </c>
      <c r="C671" s="11" t="s">
        <v>59</v>
      </c>
      <c r="D671" s="11" t="s">
        <v>55</v>
      </c>
      <c r="E671" s="12">
        <v>3</v>
      </c>
      <c r="F671" s="132"/>
      <c r="G671" s="12">
        <v>36</v>
      </c>
      <c r="H671" s="12">
        <v>1350</v>
      </c>
      <c r="I671" s="12">
        <v>1410</v>
      </c>
      <c r="J671" s="13">
        <f t="shared" si="106"/>
        <v>0.57638888888888884</v>
      </c>
      <c r="K671" s="13">
        <f t="shared" si="107"/>
        <v>0.59027777777777779</v>
      </c>
      <c r="L671" s="14">
        <f t="shared" si="108"/>
        <v>1.3888888888888951E-2</v>
      </c>
      <c r="M671" s="14">
        <f t="shared" si="105"/>
        <v>0</v>
      </c>
      <c r="N671" s="14">
        <f t="shared" si="109"/>
        <v>20</v>
      </c>
      <c r="O671" s="15">
        <f t="shared" si="110"/>
        <v>20</v>
      </c>
      <c r="P671" s="12"/>
      <c r="Q671" s="15">
        <f t="shared" si="111"/>
        <v>60</v>
      </c>
    </row>
    <row r="672" spans="1:17" ht="26" customHeight="1">
      <c r="A672" s="19">
        <v>45734</v>
      </c>
      <c r="B672" s="11" t="s">
        <v>57</v>
      </c>
      <c r="C672" s="11" t="s">
        <v>59</v>
      </c>
      <c r="D672" s="11" t="s">
        <v>55</v>
      </c>
      <c r="E672" s="12">
        <v>3</v>
      </c>
      <c r="F672" s="132"/>
      <c r="G672" s="12">
        <v>62</v>
      </c>
      <c r="H672" s="12">
        <v>1415</v>
      </c>
      <c r="I672" s="12">
        <v>1520</v>
      </c>
      <c r="J672" s="13">
        <f t="shared" si="106"/>
        <v>0.59375</v>
      </c>
      <c r="K672" s="13">
        <f t="shared" si="107"/>
        <v>0.63888888888888884</v>
      </c>
      <c r="L672" s="14">
        <f t="shared" si="108"/>
        <v>4.513888888888884E-2</v>
      </c>
      <c r="M672" s="14">
        <f t="shared" si="105"/>
        <v>1</v>
      </c>
      <c r="N672" s="14">
        <f t="shared" si="109"/>
        <v>5</v>
      </c>
      <c r="O672" s="15">
        <f t="shared" si="110"/>
        <v>65</v>
      </c>
      <c r="P672" s="12"/>
      <c r="Q672" s="15">
        <f t="shared" si="111"/>
        <v>195</v>
      </c>
    </row>
    <row r="673" spans="1:18" ht="26" customHeight="1">
      <c r="A673" s="19">
        <v>45734</v>
      </c>
      <c r="B673" s="11" t="s">
        <v>57</v>
      </c>
      <c r="C673" s="11" t="s">
        <v>59</v>
      </c>
      <c r="D673" s="11" t="s">
        <v>55</v>
      </c>
      <c r="E673" s="12">
        <v>3</v>
      </c>
      <c r="F673" s="132"/>
      <c r="G673" s="12">
        <v>36</v>
      </c>
      <c r="H673" s="12">
        <v>1555</v>
      </c>
      <c r="I673" s="12">
        <v>1620</v>
      </c>
      <c r="J673" s="13">
        <f t="shared" si="106"/>
        <v>0.66319444444444442</v>
      </c>
      <c r="K673" s="13">
        <f t="shared" si="107"/>
        <v>0.68055555555555558</v>
      </c>
      <c r="L673" s="14">
        <f t="shared" si="108"/>
        <v>1.736111111111116E-2</v>
      </c>
      <c r="M673" s="14">
        <f t="shared" si="105"/>
        <v>0</v>
      </c>
      <c r="N673" s="14">
        <f t="shared" si="109"/>
        <v>25</v>
      </c>
      <c r="O673" s="15">
        <f t="shared" si="110"/>
        <v>25</v>
      </c>
      <c r="P673" s="12"/>
      <c r="Q673" s="15">
        <f t="shared" si="111"/>
        <v>75</v>
      </c>
    </row>
    <row r="674" spans="1:18" ht="26" customHeight="1">
      <c r="A674" s="19">
        <v>45734</v>
      </c>
      <c r="B674" s="11" t="s">
        <v>57</v>
      </c>
      <c r="C674" s="11" t="s">
        <v>59</v>
      </c>
      <c r="D674" s="11" t="s">
        <v>55</v>
      </c>
      <c r="E674" s="12">
        <v>3</v>
      </c>
      <c r="F674" s="132"/>
      <c r="G674" s="12">
        <v>270</v>
      </c>
      <c r="H674" s="12">
        <v>1000</v>
      </c>
      <c r="I674" s="12">
        <v>1225</v>
      </c>
      <c r="J674" s="13">
        <f t="shared" si="106"/>
        <v>0.41666666666666669</v>
      </c>
      <c r="K674" s="13">
        <f t="shared" si="107"/>
        <v>0.51736111111111116</v>
      </c>
      <c r="L674" s="14">
        <f t="shared" si="108"/>
        <v>0.10069444444444448</v>
      </c>
      <c r="M674" s="14">
        <f t="shared" si="105"/>
        <v>2</v>
      </c>
      <c r="N674" s="14">
        <f t="shared" si="109"/>
        <v>25</v>
      </c>
      <c r="O674" s="15">
        <f t="shared" si="110"/>
        <v>145</v>
      </c>
      <c r="P674" s="12"/>
      <c r="Q674" s="15">
        <f t="shared" si="111"/>
        <v>435</v>
      </c>
    </row>
    <row r="675" spans="1:18" ht="26" customHeight="1">
      <c r="A675" s="19">
        <v>45734</v>
      </c>
      <c r="B675" s="11" t="s">
        <v>57</v>
      </c>
      <c r="C675" s="11" t="s">
        <v>59</v>
      </c>
      <c r="D675" s="11" t="s">
        <v>55</v>
      </c>
      <c r="E675" s="12">
        <v>3</v>
      </c>
      <c r="F675" s="132"/>
      <c r="G675" s="12">
        <v>60</v>
      </c>
      <c r="H675" s="12">
        <v>1335</v>
      </c>
      <c r="I675" s="12">
        <v>1405</v>
      </c>
      <c r="J675" s="13">
        <f t="shared" si="106"/>
        <v>0.56597222222222221</v>
      </c>
      <c r="K675" s="13">
        <f t="shared" si="107"/>
        <v>0.58680555555555558</v>
      </c>
      <c r="L675" s="14">
        <f t="shared" si="108"/>
        <v>2.083333333333337E-2</v>
      </c>
      <c r="M675" s="14">
        <f t="shared" si="105"/>
        <v>0</v>
      </c>
      <c r="N675" s="14">
        <f t="shared" si="109"/>
        <v>30</v>
      </c>
      <c r="O675" s="15">
        <f t="shared" si="110"/>
        <v>30</v>
      </c>
      <c r="P675" s="12"/>
      <c r="Q675" s="15">
        <f t="shared" si="111"/>
        <v>90</v>
      </c>
    </row>
    <row r="676" spans="1:18" ht="26" customHeight="1">
      <c r="A676" s="19">
        <v>45734</v>
      </c>
      <c r="B676" s="11" t="s">
        <v>57</v>
      </c>
      <c r="C676" s="11" t="s">
        <v>59</v>
      </c>
      <c r="D676" s="11" t="s">
        <v>55</v>
      </c>
      <c r="E676" s="12">
        <v>3</v>
      </c>
      <c r="F676" s="132"/>
      <c r="G676" s="12">
        <v>132</v>
      </c>
      <c r="H676" s="12">
        <v>1410</v>
      </c>
      <c r="I676" s="12">
        <v>1525</v>
      </c>
      <c r="J676" s="13">
        <f t="shared" si="106"/>
        <v>0.59027777777777779</v>
      </c>
      <c r="K676" s="13">
        <f t="shared" si="107"/>
        <v>0.64236111111111116</v>
      </c>
      <c r="L676" s="14">
        <f t="shared" si="108"/>
        <v>5.208333333333337E-2</v>
      </c>
      <c r="M676" s="14">
        <f t="shared" si="105"/>
        <v>1</v>
      </c>
      <c r="N676" s="14">
        <f t="shared" si="109"/>
        <v>15</v>
      </c>
      <c r="O676" s="15">
        <f t="shared" si="110"/>
        <v>75</v>
      </c>
      <c r="P676" s="12"/>
      <c r="Q676" s="15">
        <f t="shared" si="111"/>
        <v>225</v>
      </c>
    </row>
    <row r="677" spans="1:18" ht="26" customHeight="1">
      <c r="A677" s="19">
        <v>45734</v>
      </c>
      <c r="B677" s="11" t="s">
        <v>57</v>
      </c>
      <c r="C677" s="11" t="s">
        <v>59</v>
      </c>
      <c r="D677" s="11" t="s">
        <v>55</v>
      </c>
      <c r="E677" s="12">
        <v>3</v>
      </c>
      <c r="F677" s="132"/>
      <c r="G677" s="12">
        <v>157</v>
      </c>
      <c r="H677" s="12">
        <v>1550</v>
      </c>
      <c r="I677" s="12">
        <v>1750</v>
      </c>
      <c r="J677" s="13">
        <f t="shared" si="106"/>
        <v>0.65972222222222221</v>
      </c>
      <c r="K677" s="13">
        <f t="shared" si="107"/>
        <v>0.74305555555555558</v>
      </c>
      <c r="L677" s="14">
        <f t="shared" si="108"/>
        <v>8.333333333333337E-2</v>
      </c>
      <c r="M677" s="14">
        <f t="shared" si="105"/>
        <v>2</v>
      </c>
      <c r="N677" s="14">
        <f t="shared" si="109"/>
        <v>0</v>
      </c>
      <c r="O677" s="15">
        <f t="shared" si="110"/>
        <v>120</v>
      </c>
      <c r="P677" s="12"/>
      <c r="Q677" s="15">
        <f t="shared" si="111"/>
        <v>360</v>
      </c>
    </row>
    <row r="678" spans="1:18" ht="26" customHeight="1">
      <c r="A678" s="19">
        <v>45734</v>
      </c>
      <c r="B678" s="11" t="s">
        <v>57</v>
      </c>
      <c r="C678" s="11" t="s">
        <v>59</v>
      </c>
      <c r="D678" s="11" t="s">
        <v>55</v>
      </c>
      <c r="E678" s="12">
        <v>3</v>
      </c>
      <c r="F678" s="132"/>
      <c r="G678" s="12">
        <v>96</v>
      </c>
      <c r="H678" s="12">
        <v>955</v>
      </c>
      <c r="I678" s="12">
        <v>1045</v>
      </c>
      <c r="J678" s="13">
        <f t="shared" si="106"/>
        <v>0.41319444444444442</v>
      </c>
      <c r="K678" s="13">
        <f t="shared" si="107"/>
        <v>0.44791666666666669</v>
      </c>
      <c r="L678" s="14">
        <f t="shared" si="108"/>
        <v>3.4722222222222265E-2</v>
      </c>
      <c r="M678" s="14">
        <f t="shared" si="105"/>
        <v>0</v>
      </c>
      <c r="N678" s="14">
        <f t="shared" si="109"/>
        <v>50</v>
      </c>
      <c r="O678" s="15">
        <f t="shared" si="110"/>
        <v>50</v>
      </c>
      <c r="P678" s="12"/>
      <c r="Q678" s="15">
        <f t="shared" si="111"/>
        <v>150</v>
      </c>
      <c r="R678" t="s">
        <v>67</v>
      </c>
    </row>
    <row r="679" spans="1:18" ht="26" customHeight="1">
      <c r="A679" s="19">
        <v>45734</v>
      </c>
      <c r="B679" s="11" t="s">
        <v>57</v>
      </c>
      <c r="C679" s="11" t="s">
        <v>59</v>
      </c>
      <c r="D679" s="11" t="s">
        <v>55</v>
      </c>
      <c r="E679" s="12">
        <v>3</v>
      </c>
      <c r="F679" s="132"/>
      <c r="G679" s="12">
        <v>24</v>
      </c>
      <c r="H679" s="12">
        <v>1333</v>
      </c>
      <c r="I679" s="12">
        <v>1410</v>
      </c>
      <c r="J679" s="13">
        <f t="shared" si="106"/>
        <v>0.56458333333333333</v>
      </c>
      <c r="K679" s="13">
        <f t="shared" si="107"/>
        <v>0.59027777777777779</v>
      </c>
      <c r="L679" s="14">
        <f t="shared" si="108"/>
        <v>2.5694444444444464E-2</v>
      </c>
      <c r="M679" s="14">
        <f t="shared" si="105"/>
        <v>0</v>
      </c>
      <c r="N679" s="14">
        <f t="shared" si="109"/>
        <v>37</v>
      </c>
      <c r="O679" s="15">
        <f t="shared" si="110"/>
        <v>37</v>
      </c>
      <c r="P679" s="12"/>
      <c r="Q679" s="15">
        <f t="shared" si="111"/>
        <v>111</v>
      </c>
      <c r="R679" t="s">
        <v>67</v>
      </c>
    </row>
    <row r="680" spans="1:18" ht="26" customHeight="1">
      <c r="A680" s="19">
        <v>45734</v>
      </c>
      <c r="B680" s="11" t="s">
        <v>57</v>
      </c>
      <c r="C680" s="11" t="s">
        <v>59</v>
      </c>
      <c r="D680" s="11" t="s">
        <v>55</v>
      </c>
      <c r="E680" s="12">
        <v>3</v>
      </c>
      <c r="F680" s="132"/>
      <c r="G680" s="12">
        <v>96</v>
      </c>
      <c r="H680" s="12">
        <v>1410</v>
      </c>
      <c r="I680" s="12">
        <v>1525</v>
      </c>
      <c r="J680" s="13">
        <f t="shared" si="106"/>
        <v>0.59027777777777779</v>
      </c>
      <c r="K680" s="13">
        <f t="shared" si="107"/>
        <v>0.64236111111111116</v>
      </c>
      <c r="L680" s="14">
        <f t="shared" si="108"/>
        <v>5.208333333333337E-2</v>
      </c>
      <c r="M680" s="14">
        <f t="shared" si="105"/>
        <v>1</v>
      </c>
      <c r="N680" s="14">
        <f t="shared" si="109"/>
        <v>15</v>
      </c>
      <c r="O680" s="15">
        <f t="shared" si="110"/>
        <v>75</v>
      </c>
      <c r="P680" s="12"/>
      <c r="Q680" s="15">
        <f t="shared" si="111"/>
        <v>225</v>
      </c>
      <c r="R680" t="s">
        <v>67</v>
      </c>
    </row>
    <row r="681" spans="1:18" ht="26" customHeight="1">
      <c r="A681" s="19">
        <v>45734</v>
      </c>
      <c r="B681" s="11" t="s">
        <v>57</v>
      </c>
      <c r="C681" s="11" t="s">
        <v>59</v>
      </c>
      <c r="D681" s="11" t="s">
        <v>55</v>
      </c>
      <c r="E681" s="12">
        <v>3</v>
      </c>
      <c r="F681" s="132"/>
      <c r="G681" s="12">
        <v>24</v>
      </c>
      <c r="H681" s="12">
        <v>1552</v>
      </c>
      <c r="I681" s="12">
        <v>1615</v>
      </c>
      <c r="J681" s="13">
        <f t="shared" si="106"/>
        <v>0.66111111111111109</v>
      </c>
      <c r="K681" s="13">
        <f t="shared" si="107"/>
        <v>0.67708333333333337</v>
      </c>
      <c r="L681" s="14">
        <f t="shared" si="108"/>
        <v>1.5972222222222276E-2</v>
      </c>
      <c r="M681" s="14">
        <f t="shared" si="105"/>
        <v>0</v>
      </c>
      <c r="N681" s="14">
        <f t="shared" si="109"/>
        <v>23</v>
      </c>
      <c r="O681" s="15">
        <f t="shared" si="110"/>
        <v>23</v>
      </c>
      <c r="P681" s="12"/>
      <c r="Q681" s="15">
        <f t="shared" si="111"/>
        <v>69</v>
      </c>
      <c r="R681" t="s">
        <v>67</v>
      </c>
    </row>
    <row r="682" spans="1:18" ht="26" customHeight="1">
      <c r="A682" s="19">
        <v>45734</v>
      </c>
      <c r="B682" s="11" t="s">
        <v>60</v>
      </c>
      <c r="C682" s="11"/>
      <c r="D682" s="11" t="s">
        <v>55</v>
      </c>
      <c r="E682" s="12">
        <v>4</v>
      </c>
      <c r="F682" s="132"/>
      <c r="G682" s="12">
        <v>144</v>
      </c>
      <c r="H682" s="12">
        <v>955</v>
      </c>
      <c r="I682" s="12">
        <v>1130</v>
      </c>
      <c r="J682" s="13">
        <f t="shared" si="106"/>
        <v>0.41319444444444442</v>
      </c>
      <c r="K682" s="13">
        <f t="shared" si="107"/>
        <v>0.47916666666666669</v>
      </c>
      <c r="L682" s="14">
        <f t="shared" si="108"/>
        <v>6.5972222222222265E-2</v>
      </c>
      <c r="M682" s="14">
        <f t="shared" si="105"/>
        <v>1</v>
      </c>
      <c r="N682" s="14">
        <f t="shared" si="109"/>
        <v>35</v>
      </c>
      <c r="O682" s="15">
        <f t="shared" si="110"/>
        <v>95</v>
      </c>
      <c r="P682" s="12"/>
      <c r="Q682" s="15">
        <f t="shared" si="111"/>
        <v>380</v>
      </c>
    </row>
    <row r="683" spans="1:18" ht="26" customHeight="1">
      <c r="A683" s="19">
        <v>45734</v>
      </c>
      <c r="B683" s="11" t="s">
        <v>60</v>
      </c>
      <c r="C683" s="11"/>
      <c r="D683" s="11" t="s">
        <v>55</v>
      </c>
      <c r="E683" s="12">
        <v>4</v>
      </c>
      <c r="F683" s="132"/>
      <c r="G683" s="12">
        <v>46</v>
      </c>
      <c r="H683" s="12">
        <v>1230</v>
      </c>
      <c r="I683" s="12">
        <v>1240</v>
      </c>
      <c r="J683" s="13">
        <f t="shared" si="106"/>
        <v>0.52083333333333337</v>
      </c>
      <c r="K683" s="13">
        <f t="shared" si="107"/>
        <v>0.52777777777777779</v>
      </c>
      <c r="L683" s="14">
        <f t="shared" si="108"/>
        <v>6.9444444444444198E-3</v>
      </c>
      <c r="M683" s="14">
        <f t="shared" si="105"/>
        <v>0</v>
      </c>
      <c r="N683" s="14">
        <f t="shared" si="109"/>
        <v>10</v>
      </c>
      <c r="O683" s="15">
        <f t="shared" si="110"/>
        <v>10</v>
      </c>
      <c r="P683" s="12"/>
      <c r="Q683" s="15">
        <f t="shared" si="111"/>
        <v>40</v>
      </c>
    </row>
    <row r="684" spans="1:18" ht="26" customHeight="1">
      <c r="A684" s="19">
        <v>45734</v>
      </c>
      <c r="B684" s="11" t="s">
        <v>60</v>
      </c>
      <c r="C684" s="11"/>
      <c r="D684" s="11" t="s">
        <v>55</v>
      </c>
      <c r="E684" s="12">
        <v>4</v>
      </c>
      <c r="F684" s="132"/>
      <c r="G684" s="12">
        <v>55</v>
      </c>
      <c r="H684" s="12">
        <v>1240</v>
      </c>
      <c r="I684" s="12">
        <v>1325</v>
      </c>
      <c r="J684" s="13">
        <f t="shared" si="106"/>
        <v>0.52777777777777779</v>
      </c>
      <c r="K684" s="13">
        <f t="shared" si="107"/>
        <v>0.55902777777777779</v>
      </c>
      <c r="L684" s="14">
        <f t="shared" si="108"/>
        <v>3.125E-2</v>
      </c>
      <c r="M684" s="14">
        <f t="shared" si="105"/>
        <v>0</v>
      </c>
      <c r="N684" s="14">
        <f t="shared" si="109"/>
        <v>45</v>
      </c>
      <c r="O684" s="15">
        <f t="shared" si="110"/>
        <v>45</v>
      </c>
      <c r="P684" s="12"/>
      <c r="Q684" s="15">
        <f t="shared" si="111"/>
        <v>180</v>
      </c>
    </row>
    <row r="685" spans="1:18" ht="26" customHeight="1">
      <c r="A685" s="19">
        <v>45734</v>
      </c>
      <c r="B685" s="11" t="s">
        <v>60</v>
      </c>
      <c r="C685" s="11"/>
      <c r="D685" s="11" t="s">
        <v>55</v>
      </c>
      <c r="E685" s="12">
        <v>4</v>
      </c>
      <c r="F685" s="132"/>
      <c r="G685" s="12">
        <v>40</v>
      </c>
      <c r="H685" s="12">
        <v>1325</v>
      </c>
      <c r="I685" s="12">
        <v>1500</v>
      </c>
      <c r="J685" s="13">
        <f t="shared" si="106"/>
        <v>0.55902777777777779</v>
      </c>
      <c r="K685" s="13">
        <f t="shared" si="107"/>
        <v>0.625</v>
      </c>
      <c r="L685" s="14">
        <f t="shared" si="108"/>
        <v>6.597222222222221E-2</v>
      </c>
      <c r="M685" s="14">
        <f t="shared" si="105"/>
        <v>1</v>
      </c>
      <c r="N685" s="14">
        <f t="shared" si="109"/>
        <v>35</v>
      </c>
      <c r="O685" s="15">
        <f t="shared" si="110"/>
        <v>95</v>
      </c>
      <c r="P685" s="12"/>
      <c r="Q685" s="15">
        <f t="shared" si="111"/>
        <v>380</v>
      </c>
    </row>
    <row r="686" spans="1:18" ht="26" customHeight="1">
      <c r="A686" s="19">
        <v>45734</v>
      </c>
      <c r="B686" s="11" t="s">
        <v>60</v>
      </c>
      <c r="C686" s="11"/>
      <c r="D686" s="11" t="s">
        <v>55</v>
      </c>
      <c r="E686" s="12">
        <v>4</v>
      </c>
      <c r="F686" s="132"/>
      <c r="G686" s="12">
        <v>88</v>
      </c>
      <c r="H686" s="12">
        <v>1520</v>
      </c>
      <c r="I686" s="12">
        <v>1630</v>
      </c>
      <c r="J686" s="13">
        <f t="shared" si="106"/>
        <v>0.63888888888888884</v>
      </c>
      <c r="K686" s="13">
        <f t="shared" si="107"/>
        <v>0.6875</v>
      </c>
      <c r="L686" s="14">
        <f t="shared" si="108"/>
        <v>4.861111111111116E-2</v>
      </c>
      <c r="M686" s="14">
        <f t="shared" si="105"/>
        <v>1</v>
      </c>
      <c r="N686" s="14">
        <f t="shared" si="109"/>
        <v>10</v>
      </c>
      <c r="O686" s="15">
        <f t="shared" si="110"/>
        <v>70</v>
      </c>
      <c r="P686" s="12"/>
      <c r="Q686" s="15">
        <f t="shared" si="111"/>
        <v>280</v>
      </c>
    </row>
    <row r="687" spans="1:18" ht="26" customHeight="1">
      <c r="A687" s="19">
        <v>45734</v>
      </c>
      <c r="B687" s="11" t="s">
        <v>60</v>
      </c>
      <c r="C687" s="11"/>
      <c r="D687" s="11" t="s">
        <v>55</v>
      </c>
      <c r="E687" s="12">
        <v>4</v>
      </c>
      <c r="F687" s="132"/>
      <c r="G687" s="12">
        <v>99</v>
      </c>
      <c r="H687" s="12">
        <v>1630</v>
      </c>
      <c r="I687" s="12">
        <v>1745</v>
      </c>
      <c r="J687" s="13">
        <f t="shared" si="106"/>
        <v>0.6875</v>
      </c>
      <c r="K687" s="13">
        <f t="shared" si="107"/>
        <v>0.73958333333333337</v>
      </c>
      <c r="L687" s="14">
        <f t="shared" si="108"/>
        <v>5.208333333333337E-2</v>
      </c>
      <c r="M687" s="14">
        <f t="shared" si="105"/>
        <v>1</v>
      </c>
      <c r="N687" s="14">
        <f t="shared" si="109"/>
        <v>15</v>
      </c>
      <c r="O687" s="15">
        <f t="shared" si="110"/>
        <v>75</v>
      </c>
      <c r="P687" s="12"/>
      <c r="Q687" s="15">
        <f t="shared" si="111"/>
        <v>300</v>
      </c>
    </row>
    <row r="688" spans="1:18" ht="26" customHeight="1">
      <c r="A688" s="19">
        <v>45734</v>
      </c>
      <c r="B688" s="11" t="s">
        <v>66</v>
      </c>
      <c r="C688" s="11"/>
      <c r="D688" s="11" t="s">
        <v>55</v>
      </c>
      <c r="E688" s="12">
        <v>5</v>
      </c>
      <c r="F688" s="132"/>
      <c r="G688" s="12">
        <v>53</v>
      </c>
      <c r="H688" s="12">
        <v>1250</v>
      </c>
      <c r="I688" s="12">
        <v>1455</v>
      </c>
      <c r="J688" s="13">
        <f t="shared" si="106"/>
        <v>0.53472222222222221</v>
      </c>
      <c r="K688" s="13">
        <f t="shared" si="107"/>
        <v>0.62152777777777779</v>
      </c>
      <c r="L688" s="14">
        <f t="shared" si="108"/>
        <v>8.680555555555558E-2</v>
      </c>
      <c r="M688" s="14">
        <f t="shared" si="105"/>
        <v>2</v>
      </c>
      <c r="N688" s="14">
        <f t="shared" si="109"/>
        <v>5</v>
      </c>
      <c r="O688" s="15">
        <f t="shared" si="110"/>
        <v>125</v>
      </c>
      <c r="P688" s="12"/>
      <c r="Q688" s="15">
        <f t="shared" si="111"/>
        <v>625</v>
      </c>
    </row>
    <row r="689" spans="1:17" ht="26" customHeight="1">
      <c r="A689" s="19">
        <v>45734</v>
      </c>
      <c r="B689" s="11" t="s">
        <v>66</v>
      </c>
      <c r="C689" s="11"/>
      <c r="D689" s="11" t="s">
        <v>55</v>
      </c>
      <c r="E689" s="12">
        <v>5</v>
      </c>
      <c r="F689" s="132"/>
      <c r="G689" s="12">
        <v>70</v>
      </c>
      <c r="H689" s="12">
        <v>1525</v>
      </c>
      <c r="I689" s="12">
        <v>1750</v>
      </c>
      <c r="J689" s="13">
        <f t="shared" si="106"/>
        <v>0.64236111111111116</v>
      </c>
      <c r="K689" s="13">
        <f t="shared" si="107"/>
        <v>0.74305555555555558</v>
      </c>
      <c r="L689" s="14">
        <f t="shared" si="108"/>
        <v>0.10069444444444442</v>
      </c>
      <c r="M689" s="14">
        <f t="shared" si="105"/>
        <v>2</v>
      </c>
      <c r="N689" s="14">
        <f t="shared" si="109"/>
        <v>25</v>
      </c>
      <c r="O689" s="15">
        <f t="shared" si="110"/>
        <v>145</v>
      </c>
      <c r="P689" s="12"/>
      <c r="Q689" s="15">
        <f t="shared" si="111"/>
        <v>725</v>
      </c>
    </row>
    <row r="690" spans="1:17" ht="26" customHeight="1">
      <c r="A690" s="19">
        <v>45734</v>
      </c>
      <c r="B690" s="11" t="s">
        <v>66</v>
      </c>
      <c r="C690" s="11"/>
      <c r="D690" s="11" t="s">
        <v>55</v>
      </c>
      <c r="E690" s="12">
        <v>5</v>
      </c>
      <c r="F690" s="132"/>
      <c r="G690" s="12">
        <f>10+20</f>
        <v>30</v>
      </c>
      <c r="H690" s="12">
        <v>950</v>
      </c>
      <c r="I690" s="12">
        <v>1130</v>
      </c>
      <c r="J690" s="13">
        <f t="shared" si="106"/>
        <v>0.40972222222222221</v>
      </c>
      <c r="K690" s="13">
        <f t="shared" si="107"/>
        <v>0.47916666666666669</v>
      </c>
      <c r="L690" s="14">
        <f t="shared" si="108"/>
        <v>6.9444444444444475E-2</v>
      </c>
      <c r="M690" s="14">
        <f t="shared" si="105"/>
        <v>1</v>
      </c>
      <c r="N690" s="14">
        <f t="shared" si="109"/>
        <v>40</v>
      </c>
      <c r="O690" s="15">
        <f t="shared" si="110"/>
        <v>100</v>
      </c>
      <c r="P690" s="12"/>
      <c r="Q690" s="15">
        <f t="shared" si="111"/>
        <v>500</v>
      </c>
    </row>
    <row r="691" spans="1:17" ht="26" customHeight="1">
      <c r="A691" s="19">
        <v>45734</v>
      </c>
      <c r="B691" s="11" t="s">
        <v>66</v>
      </c>
      <c r="C691" s="11"/>
      <c r="D691" s="11" t="s">
        <v>55</v>
      </c>
      <c r="E691" s="12">
        <v>5</v>
      </c>
      <c r="F691" s="132"/>
      <c r="G691" s="12">
        <v>63</v>
      </c>
      <c r="H691" s="12">
        <v>1230</v>
      </c>
      <c r="I691" s="12">
        <v>1500</v>
      </c>
      <c r="J691" s="13">
        <f t="shared" si="106"/>
        <v>0.52083333333333337</v>
      </c>
      <c r="K691" s="13">
        <f t="shared" si="107"/>
        <v>0.625</v>
      </c>
      <c r="L691" s="14">
        <f t="shared" si="108"/>
        <v>0.10416666666666663</v>
      </c>
      <c r="M691" s="14">
        <f t="shared" si="105"/>
        <v>2</v>
      </c>
      <c r="N691" s="14">
        <f t="shared" si="109"/>
        <v>30</v>
      </c>
      <c r="O691" s="15">
        <f t="shared" si="110"/>
        <v>150</v>
      </c>
      <c r="P691" s="12"/>
      <c r="Q691" s="15">
        <f t="shared" si="111"/>
        <v>750</v>
      </c>
    </row>
    <row r="692" spans="1:17" ht="26" customHeight="1">
      <c r="A692" s="19">
        <v>45734</v>
      </c>
      <c r="B692" s="11" t="s">
        <v>66</v>
      </c>
      <c r="C692" s="11"/>
      <c r="D692" s="11" t="s">
        <v>55</v>
      </c>
      <c r="E692" s="12">
        <v>5</v>
      </c>
      <c r="F692" s="132"/>
      <c r="G692" s="12">
        <v>65</v>
      </c>
      <c r="H692" s="12">
        <v>1520</v>
      </c>
      <c r="I692" s="12">
        <v>1740</v>
      </c>
      <c r="J692" s="13">
        <f t="shared" si="106"/>
        <v>0.63888888888888884</v>
      </c>
      <c r="K692" s="13">
        <f t="shared" si="107"/>
        <v>0.73611111111111116</v>
      </c>
      <c r="L692" s="14">
        <f t="shared" si="108"/>
        <v>9.7222222222222321E-2</v>
      </c>
      <c r="M692" s="14">
        <f t="shared" si="105"/>
        <v>2</v>
      </c>
      <c r="N692" s="14">
        <f t="shared" si="109"/>
        <v>20</v>
      </c>
      <c r="O692" s="15">
        <f t="shared" si="110"/>
        <v>140</v>
      </c>
      <c r="P692" s="12"/>
      <c r="Q692" s="15">
        <f t="shared" si="111"/>
        <v>700</v>
      </c>
    </row>
    <row r="693" spans="1:17" ht="26" customHeight="1">
      <c r="A693" s="19">
        <v>45734</v>
      </c>
      <c r="B693" s="11" t="s">
        <v>53</v>
      </c>
      <c r="C693" s="11"/>
      <c r="D693" s="11" t="s">
        <v>55</v>
      </c>
      <c r="E693" s="12">
        <v>7</v>
      </c>
      <c r="F693" s="132"/>
      <c r="G693" s="12">
        <v>1059</v>
      </c>
      <c r="H693" s="12">
        <v>950</v>
      </c>
      <c r="I693" s="12">
        <v>1225</v>
      </c>
      <c r="J693" s="13">
        <f t="shared" si="106"/>
        <v>0.40972222222222221</v>
      </c>
      <c r="K693" s="13">
        <f t="shared" si="107"/>
        <v>0.51736111111111116</v>
      </c>
      <c r="L693" s="14">
        <f t="shared" si="108"/>
        <v>0.10763888888888895</v>
      </c>
      <c r="M693" s="14">
        <f t="shared" si="105"/>
        <v>2</v>
      </c>
      <c r="N693" s="14">
        <f t="shared" si="109"/>
        <v>35</v>
      </c>
      <c r="O693" s="15">
        <f t="shared" si="110"/>
        <v>155</v>
      </c>
      <c r="P693" s="12"/>
      <c r="Q693" s="15">
        <f t="shared" si="111"/>
        <v>1085</v>
      </c>
    </row>
    <row r="694" spans="1:17" ht="26" customHeight="1">
      <c r="A694" s="19">
        <v>45734</v>
      </c>
      <c r="B694" s="11" t="s">
        <v>53</v>
      </c>
      <c r="C694" s="11"/>
      <c r="D694" s="11" t="s">
        <v>55</v>
      </c>
      <c r="E694" s="12">
        <v>7</v>
      </c>
      <c r="F694" s="132"/>
      <c r="G694" s="12">
        <v>365</v>
      </c>
      <c r="H694" s="12">
        <v>1335</v>
      </c>
      <c r="I694" s="12">
        <v>1430</v>
      </c>
      <c r="J694" s="13">
        <f t="shared" si="106"/>
        <v>0.56597222222222221</v>
      </c>
      <c r="K694" s="13">
        <f t="shared" si="107"/>
        <v>0.60416666666666663</v>
      </c>
      <c r="L694" s="14">
        <f t="shared" si="108"/>
        <v>3.819444444444442E-2</v>
      </c>
      <c r="M694" s="14">
        <f t="shared" si="105"/>
        <v>0</v>
      </c>
      <c r="N694" s="14">
        <f t="shared" si="109"/>
        <v>55</v>
      </c>
      <c r="O694" s="15">
        <f t="shared" si="110"/>
        <v>55</v>
      </c>
      <c r="P694" s="12"/>
      <c r="Q694" s="15">
        <f t="shared" si="111"/>
        <v>385</v>
      </c>
    </row>
    <row r="695" spans="1:17" ht="26" customHeight="1">
      <c r="A695" s="19">
        <v>45734</v>
      </c>
      <c r="B695" s="11" t="s">
        <v>53</v>
      </c>
      <c r="C695" s="11"/>
      <c r="D695" s="11" t="s">
        <v>55</v>
      </c>
      <c r="E695" s="12">
        <v>7</v>
      </c>
      <c r="F695" s="132"/>
      <c r="G695" s="12">
        <v>154</v>
      </c>
      <c r="H695" s="12">
        <v>1435</v>
      </c>
      <c r="I695" s="12">
        <v>1525</v>
      </c>
      <c r="J695" s="13">
        <f t="shared" si="106"/>
        <v>0.60763888888888884</v>
      </c>
      <c r="K695" s="13">
        <f t="shared" si="107"/>
        <v>0.64236111111111116</v>
      </c>
      <c r="L695" s="14">
        <f t="shared" si="108"/>
        <v>3.4722222222222321E-2</v>
      </c>
      <c r="M695" s="14">
        <f t="shared" si="105"/>
        <v>0</v>
      </c>
      <c r="N695" s="14">
        <f t="shared" si="109"/>
        <v>50</v>
      </c>
      <c r="O695" s="15">
        <f t="shared" si="110"/>
        <v>50</v>
      </c>
      <c r="P695" s="12"/>
      <c r="Q695" s="15">
        <f t="shared" si="111"/>
        <v>350</v>
      </c>
    </row>
    <row r="696" spans="1:17" ht="26" customHeight="1">
      <c r="A696" s="19">
        <v>45734</v>
      </c>
      <c r="B696" s="11" t="s">
        <v>53</v>
      </c>
      <c r="C696" s="11"/>
      <c r="D696" s="11" t="s">
        <v>55</v>
      </c>
      <c r="E696" s="12">
        <v>7</v>
      </c>
      <c r="F696" s="132"/>
      <c r="G696" s="12">
        <v>1011</v>
      </c>
      <c r="H696" s="12">
        <v>1555</v>
      </c>
      <c r="I696" s="12">
        <v>1750</v>
      </c>
      <c r="J696" s="13">
        <f t="shared" si="106"/>
        <v>0.66319444444444442</v>
      </c>
      <c r="K696" s="13">
        <f t="shared" si="107"/>
        <v>0.74305555555555558</v>
      </c>
      <c r="L696" s="14">
        <f t="shared" si="108"/>
        <v>7.986111111111116E-2</v>
      </c>
      <c r="M696" s="14">
        <f t="shared" si="105"/>
        <v>1</v>
      </c>
      <c r="N696" s="14">
        <f t="shared" si="109"/>
        <v>55</v>
      </c>
      <c r="O696" s="15">
        <f t="shared" si="110"/>
        <v>115</v>
      </c>
      <c r="P696" s="12"/>
      <c r="Q696" s="15">
        <f t="shared" si="111"/>
        <v>805</v>
      </c>
    </row>
    <row r="697" spans="1:17" ht="26" customHeight="1">
      <c r="A697" s="19">
        <v>45734</v>
      </c>
      <c r="B697" s="11" t="s">
        <v>63</v>
      </c>
      <c r="C697" s="11"/>
      <c r="D697" s="11" t="s">
        <v>55</v>
      </c>
      <c r="E697" s="12">
        <v>7</v>
      </c>
      <c r="F697" s="132"/>
      <c r="G697" s="12">
        <v>750</v>
      </c>
      <c r="H697" s="12">
        <v>950</v>
      </c>
      <c r="I697" s="12">
        <v>1325</v>
      </c>
      <c r="J697" s="13">
        <f t="shared" ref="J697:J760" si="112">IF(ISERROR(VALUE(IF(LEN(H697)=3,(LEFT(H697,1)&amp;":"&amp;RIGHT(H697,2)),(LEFT(H697,2)&amp;":"&amp;RIGHT(H697,2))))),"",VALUE(IF(LEN(H697)=3,(LEFT(H697,1)&amp;":"&amp;RIGHT(H697,2)),(LEFT(H697,2)&amp;":"&amp;RIGHT(H697,2)))))</f>
        <v>0.40972222222222221</v>
      </c>
      <c r="K697" s="13">
        <f t="shared" ref="K697:K760" si="113">IF(ISERROR(VALUE(IF(LEN(I697)=3,(LEFT(I697,1)&amp;":"&amp;RIGHT(I697,2)),(LEFT(I697,2)&amp;":"&amp;RIGHT(I697,2))))),"",VALUE(IF(LEN(I697)=3,(LEFT(I697,1)&amp;":"&amp;RIGHT(I697,2)),(LEFT(I697,2)&amp;":"&amp;RIGHT(I697,2)))))</f>
        <v>0.55902777777777779</v>
      </c>
      <c r="L697" s="14">
        <f t="shared" ref="L697:L760" si="114">K697-J697</f>
        <v>0.14930555555555558</v>
      </c>
      <c r="M697" s="14">
        <f t="shared" ref="M697:M759" si="115">HOUR(L697)</f>
        <v>3</v>
      </c>
      <c r="N697" s="14">
        <f t="shared" ref="N697:N760" si="116">MINUTE(L697)</f>
        <v>35</v>
      </c>
      <c r="O697" s="15">
        <f t="shared" ref="O697:O760" si="117">IF(AND(ISNUMBER(H697),ISNUMBER(I697)),IF(M697*60+N697,M697*60+N697,"　"),0)</f>
        <v>215</v>
      </c>
      <c r="P697" s="12"/>
      <c r="Q697" s="15">
        <f t="shared" si="111"/>
        <v>1505</v>
      </c>
    </row>
    <row r="698" spans="1:17" ht="26" customHeight="1">
      <c r="A698" s="19">
        <v>45734</v>
      </c>
      <c r="B698" s="11" t="s">
        <v>63</v>
      </c>
      <c r="C698" s="11"/>
      <c r="D698" s="11" t="s">
        <v>55</v>
      </c>
      <c r="E698" s="12">
        <v>7</v>
      </c>
      <c r="F698" s="132"/>
      <c r="G698" s="12">
        <v>383</v>
      </c>
      <c r="H698" s="12">
        <v>1435</v>
      </c>
      <c r="I698" s="12">
        <v>1625</v>
      </c>
      <c r="J698" s="13">
        <f t="shared" si="112"/>
        <v>0.60763888888888884</v>
      </c>
      <c r="K698" s="13">
        <f t="shared" si="113"/>
        <v>0.68402777777777779</v>
      </c>
      <c r="L698" s="14">
        <f t="shared" si="114"/>
        <v>7.6388888888888951E-2</v>
      </c>
      <c r="M698" s="14">
        <f t="shared" si="115"/>
        <v>1</v>
      </c>
      <c r="N698" s="14">
        <f t="shared" si="116"/>
        <v>50</v>
      </c>
      <c r="O698" s="15">
        <f t="shared" si="117"/>
        <v>110</v>
      </c>
      <c r="P698" s="12"/>
      <c r="Q698" s="15">
        <f t="shared" si="111"/>
        <v>770</v>
      </c>
    </row>
    <row r="699" spans="1:17" ht="26" customHeight="1">
      <c r="A699" s="19">
        <v>45734</v>
      </c>
      <c r="B699" s="11" t="s">
        <v>63</v>
      </c>
      <c r="C699" s="11"/>
      <c r="D699" s="11" t="s">
        <v>55</v>
      </c>
      <c r="E699" s="12">
        <v>7</v>
      </c>
      <c r="F699" s="132"/>
      <c r="G699" s="12">
        <f>112+75</f>
        <v>187</v>
      </c>
      <c r="H699" s="12">
        <v>1650</v>
      </c>
      <c r="I699" s="12">
        <v>1750</v>
      </c>
      <c r="J699" s="13">
        <f t="shared" si="112"/>
        <v>0.70138888888888884</v>
      </c>
      <c r="K699" s="13">
        <f t="shared" si="113"/>
        <v>0.74305555555555558</v>
      </c>
      <c r="L699" s="14">
        <f t="shared" si="114"/>
        <v>4.1666666666666741E-2</v>
      </c>
      <c r="M699" s="14">
        <f t="shared" si="115"/>
        <v>1</v>
      </c>
      <c r="N699" s="14">
        <f t="shared" si="116"/>
        <v>0</v>
      </c>
      <c r="O699" s="15">
        <f t="shared" si="117"/>
        <v>60</v>
      </c>
      <c r="P699" s="12"/>
      <c r="Q699" s="15">
        <f t="shared" si="111"/>
        <v>420</v>
      </c>
    </row>
    <row r="700" spans="1:17" ht="26" customHeight="1">
      <c r="A700" s="19">
        <v>45734</v>
      </c>
      <c r="B700" s="11" t="s">
        <v>61</v>
      </c>
      <c r="C700" s="11"/>
      <c r="D700" s="11" t="s">
        <v>55</v>
      </c>
      <c r="E700" s="12">
        <v>5</v>
      </c>
      <c r="F700" s="132"/>
      <c r="G700" s="12">
        <v>2192</v>
      </c>
      <c r="H700" s="12">
        <v>950</v>
      </c>
      <c r="I700" s="12">
        <v>1327</v>
      </c>
      <c r="J700" s="13">
        <f t="shared" si="112"/>
        <v>0.40972222222222221</v>
      </c>
      <c r="K700" s="13">
        <f t="shared" si="113"/>
        <v>0.56041666666666667</v>
      </c>
      <c r="L700" s="14">
        <f t="shared" si="114"/>
        <v>0.15069444444444446</v>
      </c>
      <c r="M700" s="14">
        <f t="shared" si="115"/>
        <v>3</v>
      </c>
      <c r="N700" s="14">
        <f t="shared" si="116"/>
        <v>37</v>
      </c>
      <c r="O700" s="15">
        <f t="shared" si="117"/>
        <v>217</v>
      </c>
      <c r="P700" s="12"/>
      <c r="Q700" s="15">
        <f t="shared" si="111"/>
        <v>1085</v>
      </c>
    </row>
    <row r="701" spans="1:17" ht="26" customHeight="1">
      <c r="A701" s="19">
        <v>45734</v>
      </c>
      <c r="B701" s="11" t="s">
        <v>61</v>
      </c>
      <c r="C701" s="11"/>
      <c r="D701" s="11" t="s">
        <v>55</v>
      </c>
      <c r="E701" s="12">
        <v>5</v>
      </c>
      <c r="F701" s="132"/>
      <c r="G701" s="12">
        <v>1030</v>
      </c>
      <c r="H701" s="12">
        <v>1432</v>
      </c>
      <c r="I701" s="12">
        <v>1628</v>
      </c>
      <c r="J701" s="13">
        <f t="shared" si="112"/>
        <v>0.60555555555555551</v>
      </c>
      <c r="K701" s="13">
        <f t="shared" si="113"/>
        <v>0.68611111111111112</v>
      </c>
      <c r="L701" s="14">
        <f t="shared" si="114"/>
        <v>8.0555555555555602E-2</v>
      </c>
      <c r="M701" s="14">
        <f t="shared" si="115"/>
        <v>1</v>
      </c>
      <c r="N701" s="14">
        <f t="shared" si="116"/>
        <v>56</v>
      </c>
      <c r="O701" s="15">
        <f t="shared" si="117"/>
        <v>116</v>
      </c>
      <c r="P701" s="12"/>
      <c r="Q701" s="15">
        <f t="shared" si="111"/>
        <v>580</v>
      </c>
    </row>
    <row r="702" spans="1:17" ht="26" customHeight="1">
      <c r="A702" s="19">
        <v>45734</v>
      </c>
      <c r="B702" s="11" t="s">
        <v>61</v>
      </c>
      <c r="C702" s="11"/>
      <c r="D702" s="11" t="s">
        <v>55</v>
      </c>
      <c r="E702" s="12">
        <v>5</v>
      </c>
      <c r="F702" s="132"/>
      <c r="G702" s="12">
        <v>470</v>
      </c>
      <c r="H702" s="12">
        <v>1652</v>
      </c>
      <c r="I702" s="12">
        <v>1755</v>
      </c>
      <c r="J702" s="13">
        <f t="shared" si="112"/>
        <v>0.70277777777777772</v>
      </c>
      <c r="K702" s="13">
        <f t="shared" si="113"/>
        <v>0.74652777777777779</v>
      </c>
      <c r="L702" s="14">
        <f t="shared" si="114"/>
        <v>4.3750000000000067E-2</v>
      </c>
      <c r="M702" s="14">
        <f t="shared" si="115"/>
        <v>1</v>
      </c>
      <c r="N702" s="14">
        <f t="shared" si="116"/>
        <v>3</v>
      </c>
      <c r="O702" s="15">
        <f t="shared" si="117"/>
        <v>63</v>
      </c>
      <c r="P702" s="12"/>
      <c r="Q702" s="15">
        <f t="shared" si="111"/>
        <v>315</v>
      </c>
    </row>
    <row r="703" spans="1:17" ht="26" customHeight="1">
      <c r="A703" s="19">
        <v>45734</v>
      </c>
      <c r="B703" s="11" t="s">
        <v>62</v>
      </c>
      <c r="C703" s="11"/>
      <c r="D703" s="11" t="s">
        <v>55</v>
      </c>
      <c r="E703" s="12">
        <v>6</v>
      </c>
      <c r="F703" s="132"/>
      <c r="G703" s="12">
        <v>102</v>
      </c>
      <c r="H703" s="12">
        <v>949</v>
      </c>
      <c r="I703" s="12">
        <v>1128</v>
      </c>
      <c r="J703" s="13">
        <f t="shared" si="112"/>
        <v>0.40902777777777777</v>
      </c>
      <c r="K703" s="13">
        <f t="shared" si="113"/>
        <v>0.4777777777777778</v>
      </c>
      <c r="L703" s="14">
        <f t="shared" si="114"/>
        <v>6.8750000000000033E-2</v>
      </c>
      <c r="M703" s="14">
        <f t="shared" si="115"/>
        <v>1</v>
      </c>
      <c r="N703" s="14">
        <f t="shared" si="116"/>
        <v>39</v>
      </c>
      <c r="O703" s="15">
        <f t="shared" si="117"/>
        <v>99</v>
      </c>
      <c r="P703" s="12"/>
      <c r="Q703" s="15">
        <f t="shared" si="111"/>
        <v>594</v>
      </c>
    </row>
    <row r="704" spans="1:17" ht="26" customHeight="1">
      <c r="A704" s="19">
        <v>45734</v>
      </c>
      <c r="B704" s="11" t="s">
        <v>62</v>
      </c>
      <c r="C704" s="11"/>
      <c r="D704" s="11" t="s">
        <v>55</v>
      </c>
      <c r="E704" s="12">
        <v>6</v>
      </c>
      <c r="F704" s="132"/>
      <c r="G704" s="12">
        <v>168</v>
      </c>
      <c r="H704" s="12">
        <v>1230</v>
      </c>
      <c r="I704" s="12">
        <v>1458</v>
      </c>
      <c r="J704" s="13">
        <f t="shared" si="112"/>
        <v>0.52083333333333337</v>
      </c>
      <c r="K704" s="13">
        <f t="shared" si="113"/>
        <v>0.62361111111111112</v>
      </c>
      <c r="L704" s="14">
        <f t="shared" si="114"/>
        <v>0.10277777777777775</v>
      </c>
      <c r="M704" s="14">
        <f t="shared" si="115"/>
        <v>2</v>
      </c>
      <c r="N704" s="14">
        <f t="shared" si="116"/>
        <v>28</v>
      </c>
      <c r="O704" s="15">
        <f t="shared" si="117"/>
        <v>148</v>
      </c>
      <c r="P704" s="12"/>
      <c r="Q704" s="15">
        <f t="shared" si="111"/>
        <v>888</v>
      </c>
    </row>
    <row r="705" spans="1:17" ht="26" customHeight="1">
      <c r="A705" s="19">
        <v>45734</v>
      </c>
      <c r="B705" s="11" t="s">
        <v>62</v>
      </c>
      <c r="C705" s="11"/>
      <c r="D705" s="11" t="s">
        <v>55</v>
      </c>
      <c r="E705" s="12">
        <v>6</v>
      </c>
      <c r="F705" s="132"/>
      <c r="G705" s="12">
        <v>136</v>
      </c>
      <c r="H705" s="12">
        <v>1520</v>
      </c>
      <c r="I705" s="12">
        <v>1746</v>
      </c>
      <c r="J705" s="13">
        <f t="shared" si="112"/>
        <v>0.63888888888888884</v>
      </c>
      <c r="K705" s="13">
        <f t="shared" si="113"/>
        <v>0.74027777777777781</v>
      </c>
      <c r="L705" s="14">
        <f t="shared" si="114"/>
        <v>0.10138888888888897</v>
      </c>
      <c r="M705" s="14">
        <f t="shared" si="115"/>
        <v>2</v>
      </c>
      <c r="N705" s="14">
        <f t="shared" si="116"/>
        <v>26</v>
      </c>
      <c r="O705" s="15">
        <f t="shared" si="117"/>
        <v>146</v>
      </c>
      <c r="P705" s="12"/>
      <c r="Q705" s="15">
        <f t="shared" si="111"/>
        <v>876</v>
      </c>
    </row>
    <row r="706" spans="1:17" ht="26" customHeight="1">
      <c r="A706" s="19">
        <v>45734</v>
      </c>
      <c r="B706" s="11" t="s">
        <v>66</v>
      </c>
      <c r="C706" s="11"/>
      <c r="D706" s="11" t="s">
        <v>54</v>
      </c>
      <c r="E706" s="12">
        <v>6</v>
      </c>
      <c r="F706" s="132"/>
      <c r="G706" s="12">
        <v>70</v>
      </c>
      <c r="H706" s="12">
        <v>2200</v>
      </c>
      <c r="I706" s="12">
        <v>2345</v>
      </c>
      <c r="J706" s="13">
        <f t="shared" si="112"/>
        <v>0.91666666666666663</v>
      </c>
      <c r="K706" s="13">
        <f t="shared" si="113"/>
        <v>0.98958333333333337</v>
      </c>
      <c r="L706" s="14">
        <f t="shared" si="114"/>
        <v>7.2916666666666741E-2</v>
      </c>
      <c r="M706" s="14">
        <f t="shared" si="115"/>
        <v>1</v>
      </c>
      <c r="N706" s="14">
        <f t="shared" si="116"/>
        <v>45</v>
      </c>
      <c r="O706" s="15">
        <f t="shared" si="117"/>
        <v>105</v>
      </c>
      <c r="P706" s="12"/>
      <c r="Q706" s="15">
        <f t="shared" si="111"/>
        <v>630</v>
      </c>
    </row>
    <row r="707" spans="1:17" ht="26" customHeight="1">
      <c r="A707" s="19">
        <v>45734</v>
      </c>
      <c r="B707" s="11" t="s">
        <v>66</v>
      </c>
      <c r="C707" s="11"/>
      <c r="D707" s="11" t="s">
        <v>54</v>
      </c>
      <c r="E707" s="12">
        <v>6</v>
      </c>
      <c r="F707" s="132"/>
      <c r="G707" s="12">
        <v>70</v>
      </c>
      <c r="H707" s="12">
        <v>2425</v>
      </c>
      <c r="I707" s="12">
        <v>2600</v>
      </c>
      <c r="J707" s="13">
        <f t="shared" si="112"/>
        <v>1.0173611111111112</v>
      </c>
      <c r="K707" s="13">
        <f t="shared" si="113"/>
        <v>1.0833333333333333</v>
      </c>
      <c r="L707" s="14">
        <f t="shared" si="114"/>
        <v>6.5972222222222099E-2</v>
      </c>
      <c r="M707" s="14">
        <f t="shared" si="115"/>
        <v>1</v>
      </c>
      <c r="N707" s="14">
        <f t="shared" si="116"/>
        <v>35</v>
      </c>
      <c r="O707" s="15">
        <f t="shared" si="117"/>
        <v>95</v>
      </c>
      <c r="P707" s="12"/>
      <c r="Q707" s="15">
        <f t="shared" si="111"/>
        <v>570</v>
      </c>
    </row>
    <row r="708" spans="1:17" ht="26" customHeight="1">
      <c r="A708" s="19">
        <v>45734</v>
      </c>
      <c r="B708" s="11" t="s">
        <v>66</v>
      </c>
      <c r="C708" s="11"/>
      <c r="D708" s="11" t="s">
        <v>54</v>
      </c>
      <c r="E708" s="12">
        <v>6</v>
      </c>
      <c r="F708" s="132"/>
      <c r="G708" s="12">
        <v>100</v>
      </c>
      <c r="H708" s="12">
        <v>330</v>
      </c>
      <c r="I708" s="12">
        <v>525</v>
      </c>
      <c r="J708" s="13">
        <f t="shared" si="112"/>
        <v>0.14583333333333334</v>
      </c>
      <c r="K708" s="13">
        <f t="shared" si="113"/>
        <v>0.22569444444444445</v>
      </c>
      <c r="L708" s="14">
        <f t="shared" si="114"/>
        <v>7.9861111111111105E-2</v>
      </c>
      <c r="M708" s="14">
        <f t="shared" si="115"/>
        <v>1</v>
      </c>
      <c r="N708" s="14">
        <f t="shared" si="116"/>
        <v>55</v>
      </c>
      <c r="O708" s="15">
        <f t="shared" si="117"/>
        <v>115</v>
      </c>
      <c r="P708" s="12"/>
      <c r="Q708" s="15">
        <f t="shared" si="111"/>
        <v>690</v>
      </c>
    </row>
    <row r="709" spans="1:17" ht="26" customHeight="1">
      <c r="A709" s="19">
        <v>45734</v>
      </c>
      <c r="B709" s="11" t="s">
        <v>66</v>
      </c>
      <c r="C709" s="11"/>
      <c r="D709" s="11" t="s">
        <v>54</v>
      </c>
      <c r="E709" s="12">
        <v>6</v>
      </c>
      <c r="F709" s="132"/>
      <c r="G709" s="12">
        <v>90</v>
      </c>
      <c r="H709" s="12">
        <v>2150</v>
      </c>
      <c r="I709" s="12">
        <v>2345</v>
      </c>
      <c r="J709" s="13">
        <f t="shared" si="112"/>
        <v>0.90972222222222221</v>
      </c>
      <c r="K709" s="13">
        <f t="shared" si="113"/>
        <v>0.98958333333333337</v>
      </c>
      <c r="L709" s="14">
        <f t="shared" si="114"/>
        <v>7.986111111111116E-2</v>
      </c>
      <c r="M709" s="14">
        <f t="shared" si="115"/>
        <v>1</v>
      </c>
      <c r="N709" s="14">
        <f t="shared" si="116"/>
        <v>55</v>
      </c>
      <c r="O709" s="15">
        <f t="shared" si="117"/>
        <v>115</v>
      </c>
      <c r="P709" s="12"/>
      <c r="Q709" s="15">
        <f t="shared" si="111"/>
        <v>690</v>
      </c>
    </row>
    <row r="710" spans="1:17" ht="26" customHeight="1">
      <c r="A710" s="19">
        <v>45734</v>
      </c>
      <c r="B710" s="11" t="s">
        <v>66</v>
      </c>
      <c r="C710" s="11"/>
      <c r="D710" s="11" t="s">
        <v>54</v>
      </c>
      <c r="E710" s="12">
        <v>6</v>
      </c>
      <c r="F710" s="132"/>
      <c r="G710" s="12">
        <v>110</v>
      </c>
      <c r="H710" s="12">
        <v>2425</v>
      </c>
      <c r="I710" s="12">
        <v>2600</v>
      </c>
      <c r="J710" s="13">
        <f t="shared" si="112"/>
        <v>1.0173611111111112</v>
      </c>
      <c r="K710" s="13">
        <f t="shared" si="113"/>
        <v>1.0833333333333333</v>
      </c>
      <c r="L710" s="14">
        <f t="shared" si="114"/>
        <v>6.5972222222222099E-2</v>
      </c>
      <c r="M710" s="14">
        <f t="shared" si="115"/>
        <v>1</v>
      </c>
      <c r="N710" s="14">
        <f t="shared" si="116"/>
        <v>35</v>
      </c>
      <c r="O710" s="15">
        <f t="shared" si="117"/>
        <v>95</v>
      </c>
      <c r="P710" s="12"/>
      <c r="Q710" s="15">
        <f t="shared" si="111"/>
        <v>570</v>
      </c>
    </row>
    <row r="711" spans="1:17" ht="26" customHeight="1">
      <c r="A711" s="19">
        <v>45734</v>
      </c>
      <c r="B711" s="11" t="s">
        <v>66</v>
      </c>
      <c r="C711" s="11"/>
      <c r="D711" s="11" t="s">
        <v>54</v>
      </c>
      <c r="E711" s="12">
        <v>6</v>
      </c>
      <c r="F711" s="132"/>
      <c r="G711" s="12">
        <v>100</v>
      </c>
      <c r="H711" s="12">
        <v>330</v>
      </c>
      <c r="I711" s="12">
        <v>545</v>
      </c>
      <c r="J711" s="13">
        <f t="shared" si="112"/>
        <v>0.14583333333333334</v>
      </c>
      <c r="K711" s="13">
        <f t="shared" si="113"/>
        <v>0.23958333333333334</v>
      </c>
      <c r="L711" s="14">
        <f t="shared" si="114"/>
        <v>9.375E-2</v>
      </c>
      <c r="M711" s="14">
        <f t="shared" si="115"/>
        <v>2</v>
      </c>
      <c r="N711" s="14">
        <f t="shared" si="116"/>
        <v>15</v>
      </c>
      <c r="O711" s="15">
        <f t="shared" si="117"/>
        <v>135</v>
      </c>
      <c r="P711" s="12"/>
      <c r="Q711" s="15">
        <f t="shared" si="111"/>
        <v>810</v>
      </c>
    </row>
    <row r="712" spans="1:17" ht="26" customHeight="1">
      <c r="A712" s="19">
        <v>45735</v>
      </c>
      <c r="B712" s="11" t="s">
        <v>57</v>
      </c>
      <c r="C712" s="11" t="s">
        <v>58</v>
      </c>
      <c r="D712" s="11" t="s">
        <v>55</v>
      </c>
      <c r="E712" s="12">
        <v>3</v>
      </c>
      <c r="F712" s="132"/>
      <c r="G712" s="12">
        <v>239</v>
      </c>
      <c r="H712" s="12">
        <v>956</v>
      </c>
      <c r="I712" s="12">
        <v>1225</v>
      </c>
      <c r="J712" s="13">
        <f t="shared" si="112"/>
        <v>0.41388888888888886</v>
      </c>
      <c r="K712" s="13">
        <f t="shared" si="113"/>
        <v>0.51736111111111116</v>
      </c>
      <c r="L712" s="14">
        <f t="shared" si="114"/>
        <v>0.1034722222222223</v>
      </c>
      <c r="M712" s="14">
        <f t="shared" si="115"/>
        <v>2</v>
      </c>
      <c r="N712" s="14">
        <f t="shared" si="116"/>
        <v>29</v>
      </c>
      <c r="O712" s="15">
        <f t="shared" si="117"/>
        <v>149</v>
      </c>
      <c r="P712" s="12"/>
      <c r="Q712" s="15">
        <f t="shared" si="111"/>
        <v>447</v>
      </c>
    </row>
    <row r="713" spans="1:17" ht="26" customHeight="1">
      <c r="A713" s="19">
        <v>45735</v>
      </c>
      <c r="B713" s="11" t="s">
        <v>57</v>
      </c>
      <c r="C713" s="11" t="s">
        <v>58</v>
      </c>
      <c r="D713" s="11" t="s">
        <v>55</v>
      </c>
      <c r="E713" s="12">
        <v>3</v>
      </c>
      <c r="F713" s="132"/>
      <c r="G713" s="12">
        <v>156</v>
      </c>
      <c r="H713" s="12">
        <v>1330</v>
      </c>
      <c r="I713" s="12">
        <v>1525</v>
      </c>
      <c r="J713" s="13">
        <f t="shared" si="112"/>
        <v>0.5625</v>
      </c>
      <c r="K713" s="13">
        <f t="shared" si="113"/>
        <v>0.64236111111111116</v>
      </c>
      <c r="L713" s="14">
        <f t="shared" si="114"/>
        <v>7.986111111111116E-2</v>
      </c>
      <c r="M713" s="14">
        <f t="shared" si="115"/>
        <v>1</v>
      </c>
      <c r="N713" s="14">
        <f t="shared" si="116"/>
        <v>55</v>
      </c>
      <c r="O713" s="15">
        <f t="shared" si="117"/>
        <v>115</v>
      </c>
      <c r="P713" s="12"/>
      <c r="Q713" s="15">
        <f t="shared" si="111"/>
        <v>345</v>
      </c>
    </row>
    <row r="714" spans="1:17" ht="26" customHeight="1">
      <c r="A714" s="19">
        <v>45735</v>
      </c>
      <c r="B714" s="11" t="s">
        <v>57</v>
      </c>
      <c r="C714" s="11" t="s">
        <v>58</v>
      </c>
      <c r="D714" s="11" t="s">
        <v>55</v>
      </c>
      <c r="E714" s="12">
        <v>3</v>
      </c>
      <c r="F714" s="132"/>
      <c r="G714" s="12">
        <v>12</v>
      </c>
      <c r="H714" s="12">
        <v>1550</v>
      </c>
      <c r="I714" s="12">
        <v>1600</v>
      </c>
      <c r="J714" s="13">
        <f t="shared" si="112"/>
        <v>0.65972222222222221</v>
      </c>
      <c r="K714" s="13">
        <f t="shared" si="113"/>
        <v>0.66666666666666663</v>
      </c>
      <c r="L714" s="14">
        <f t="shared" si="114"/>
        <v>6.9444444444444198E-3</v>
      </c>
      <c r="M714" s="14">
        <f t="shared" si="115"/>
        <v>0</v>
      </c>
      <c r="N714" s="14">
        <f t="shared" si="116"/>
        <v>10</v>
      </c>
      <c r="O714" s="15">
        <f t="shared" si="117"/>
        <v>10</v>
      </c>
      <c r="P714" s="12"/>
      <c r="Q714" s="15">
        <f t="shared" si="111"/>
        <v>30</v>
      </c>
    </row>
    <row r="715" spans="1:17" ht="26" customHeight="1">
      <c r="A715" s="19">
        <v>45735</v>
      </c>
      <c r="B715" s="11" t="s">
        <v>57</v>
      </c>
      <c r="C715" s="11" t="s">
        <v>58</v>
      </c>
      <c r="D715" s="11" t="s">
        <v>55</v>
      </c>
      <c r="E715" s="12">
        <v>3</v>
      </c>
      <c r="F715" s="132"/>
      <c r="G715" s="12">
        <v>72</v>
      </c>
      <c r="H715" s="12">
        <v>1600</v>
      </c>
      <c r="I715" s="12">
        <v>1745</v>
      </c>
      <c r="J715" s="13">
        <f t="shared" si="112"/>
        <v>0.66666666666666663</v>
      </c>
      <c r="K715" s="13">
        <f t="shared" si="113"/>
        <v>0.73958333333333337</v>
      </c>
      <c r="L715" s="14">
        <f t="shared" si="114"/>
        <v>7.2916666666666741E-2</v>
      </c>
      <c r="M715" s="14">
        <f t="shared" si="115"/>
        <v>1</v>
      </c>
      <c r="N715" s="14">
        <f t="shared" si="116"/>
        <v>45</v>
      </c>
      <c r="O715" s="15">
        <f t="shared" si="117"/>
        <v>105</v>
      </c>
      <c r="P715" s="12"/>
      <c r="Q715" s="15">
        <f t="shared" si="111"/>
        <v>315</v>
      </c>
    </row>
    <row r="716" spans="1:17" ht="26" customHeight="1">
      <c r="A716" s="19">
        <v>45735</v>
      </c>
      <c r="B716" s="11" t="s">
        <v>57</v>
      </c>
      <c r="C716" s="11" t="s">
        <v>58</v>
      </c>
      <c r="D716" s="11" t="s">
        <v>55</v>
      </c>
      <c r="E716" s="12">
        <v>3</v>
      </c>
      <c r="F716" s="132"/>
      <c r="G716" s="12">
        <v>195</v>
      </c>
      <c r="H716" s="12">
        <v>953</v>
      </c>
      <c r="I716" s="12">
        <v>1225</v>
      </c>
      <c r="J716" s="13">
        <f t="shared" si="112"/>
        <v>0.41180555555555554</v>
      </c>
      <c r="K716" s="13">
        <f t="shared" si="113"/>
        <v>0.51736111111111116</v>
      </c>
      <c r="L716" s="14">
        <f t="shared" si="114"/>
        <v>0.10555555555555562</v>
      </c>
      <c r="M716" s="14">
        <f t="shared" si="115"/>
        <v>2</v>
      </c>
      <c r="N716" s="14">
        <f t="shared" si="116"/>
        <v>32</v>
      </c>
      <c r="O716" s="15">
        <f t="shared" si="117"/>
        <v>152</v>
      </c>
      <c r="P716" s="12"/>
      <c r="Q716" s="15">
        <f t="shared" si="111"/>
        <v>456</v>
      </c>
    </row>
    <row r="717" spans="1:17" ht="26" customHeight="1">
      <c r="A717" s="19">
        <v>45735</v>
      </c>
      <c r="B717" s="11" t="s">
        <v>57</v>
      </c>
      <c r="C717" s="11" t="s">
        <v>58</v>
      </c>
      <c r="D717" s="11" t="s">
        <v>55</v>
      </c>
      <c r="E717" s="12">
        <v>3</v>
      </c>
      <c r="F717" s="132"/>
      <c r="G717" s="12">
        <v>192</v>
      </c>
      <c r="H717" s="12">
        <v>1327</v>
      </c>
      <c r="I717" s="12">
        <v>1526</v>
      </c>
      <c r="J717" s="13">
        <f t="shared" si="112"/>
        <v>0.56041666666666667</v>
      </c>
      <c r="K717" s="13">
        <f t="shared" si="113"/>
        <v>0.6430555555555556</v>
      </c>
      <c r="L717" s="14">
        <f t="shared" si="114"/>
        <v>8.2638888888888928E-2</v>
      </c>
      <c r="M717" s="14">
        <f t="shared" si="115"/>
        <v>1</v>
      </c>
      <c r="N717" s="14">
        <f t="shared" si="116"/>
        <v>59</v>
      </c>
      <c r="O717" s="15">
        <f t="shared" si="117"/>
        <v>119</v>
      </c>
      <c r="P717" s="12"/>
      <c r="Q717" s="15">
        <f t="shared" si="111"/>
        <v>357</v>
      </c>
    </row>
    <row r="718" spans="1:17" ht="26" customHeight="1">
      <c r="A718" s="19">
        <v>45735</v>
      </c>
      <c r="B718" s="11" t="s">
        <v>57</v>
      </c>
      <c r="C718" s="11" t="s">
        <v>58</v>
      </c>
      <c r="D718" s="11" t="s">
        <v>55</v>
      </c>
      <c r="E718" s="12">
        <v>3</v>
      </c>
      <c r="F718" s="132"/>
      <c r="G718" s="12">
        <v>84</v>
      </c>
      <c r="H718" s="12">
        <v>1552</v>
      </c>
      <c r="I718" s="12">
        <v>1754</v>
      </c>
      <c r="J718" s="13">
        <f t="shared" si="112"/>
        <v>0.66111111111111109</v>
      </c>
      <c r="K718" s="13">
        <f t="shared" si="113"/>
        <v>0.74583333333333335</v>
      </c>
      <c r="L718" s="14">
        <f t="shared" si="114"/>
        <v>8.4722222222222254E-2</v>
      </c>
      <c r="M718" s="14">
        <f t="shared" si="115"/>
        <v>2</v>
      </c>
      <c r="N718" s="14">
        <f t="shared" si="116"/>
        <v>2</v>
      </c>
      <c r="O718" s="15">
        <f t="shared" si="117"/>
        <v>122</v>
      </c>
      <c r="P718" s="12"/>
      <c r="Q718" s="15">
        <f t="shared" si="111"/>
        <v>366</v>
      </c>
    </row>
    <row r="719" spans="1:17" ht="26" customHeight="1">
      <c r="A719" s="19">
        <v>45735</v>
      </c>
      <c r="B719" s="11" t="s">
        <v>57</v>
      </c>
      <c r="C719" s="11" t="s">
        <v>59</v>
      </c>
      <c r="D719" s="11" t="s">
        <v>55</v>
      </c>
      <c r="E719" s="12">
        <v>3</v>
      </c>
      <c r="F719" s="132"/>
      <c r="G719" s="12">
        <v>144</v>
      </c>
      <c r="H719" s="12">
        <v>1000</v>
      </c>
      <c r="I719" s="12">
        <v>1100</v>
      </c>
      <c r="J719" s="13">
        <f t="shared" si="112"/>
        <v>0.41666666666666669</v>
      </c>
      <c r="K719" s="13">
        <f t="shared" si="113"/>
        <v>0.45833333333333331</v>
      </c>
      <c r="L719" s="14">
        <f t="shared" si="114"/>
        <v>4.166666666666663E-2</v>
      </c>
      <c r="M719" s="14">
        <f t="shared" si="115"/>
        <v>1</v>
      </c>
      <c r="N719" s="14">
        <f t="shared" si="116"/>
        <v>0</v>
      </c>
      <c r="O719" s="15">
        <f t="shared" si="117"/>
        <v>60</v>
      </c>
      <c r="P719" s="12"/>
      <c r="Q719" s="15">
        <f t="shared" si="111"/>
        <v>180</v>
      </c>
    </row>
    <row r="720" spans="1:17" ht="26" customHeight="1">
      <c r="A720" s="19">
        <v>45735</v>
      </c>
      <c r="B720" s="11" t="s">
        <v>57</v>
      </c>
      <c r="C720" s="11" t="s">
        <v>59</v>
      </c>
      <c r="D720" s="11" t="s">
        <v>55</v>
      </c>
      <c r="E720" s="12">
        <v>3</v>
      </c>
      <c r="F720" s="132"/>
      <c r="G720" s="12">
        <v>158</v>
      </c>
      <c r="H720" s="12">
        <v>1100</v>
      </c>
      <c r="I720" s="12">
        <v>1225</v>
      </c>
      <c r="J720" s="13">
        <f t="shared" si="112"/>
        <v>0.45833333333333331</v>
      </c>
      <c r="K720" s="13">
        <f t="shared" si="113"/>
        <v>0.51736111111111116</v>
      </c>
      <c r="L720" s="14">
        <f t="shared" si="114"/>
        <v>5.9027777777777846E-2</v>
      </c>
      <c r="M720" s="14">
        <f t="shared" si="115"/>
        <v>1</v>
      </c>
      <c r="N720" s="14">
        <f t="shared" si="116"/>
        <v>25</v>
      </c>
      <c r="O720" s="15">
        <f t="shared" si="117"/>
        <v>85</v>
      </c>
      <c r="P720" s="12"/>
      <c r="Q720" s="15">
        <f t="shared" si="111"/>
        <v>255</v>
      </c>
    </row>
    <row r="721" spans="1:17" ht="26" customHeight="1">
      <c r="A721" s="19">
        <v>45735</v>
      </c>
      <c r="B721" s="11" t="s">
        <v>57</v>
      </c>
      <c r="C721" s="11" t="s">
        <v>59</v>
      </c>
      <c r="D721" s="11" t="s">
        <v>55</v>
      </c>
      <c r="E721" s="12">
        <v>3</v>
      </c>
      <c r="F721" s="132"/>
      <c r="G721" s="12">
        <v>168</v>
      </c>
      <c r="H721" s="12">
        <v>1335</v>
      </c>
      <c r="I721" s="12">
        <v>1520</v>
      </c>
      <c r="J721" s="13">
        <f t="shared" si="112"/>
        <v>0.56597222222222221</v>
      </c>
      <c r="K721" s="13">
        <f t="shared" si="113"/>
        <v>0.63888888888888884</v>
      </c>
      <c r="L721" s="14">
        <f t="shared" si="114"/>
        <v>7.291666666666663E-2</v>
      </c>
      <c r="M721" s="14">
        <f t="shared" si="115"/>
        <v>1</v>
      </c>
      <c r="N721" s="14">
        <f t="shared" si="116"/>
        <v>45</v>
      </c>
      <c r="O721" s="15">
        <f t="shared" si="117"/>
        <v>105</v>
      </c>
      <c r="P721" s="12"/>
      <c r="Q721" s="15">
        <f t="shared" si="111"/>
        <v>315</v>
      </c>
    </row>
    <row r="722" spans="1:17" ht="26" customHeight="1">
      <c r="A722" s="19">
        <v>45735</v>
      </c>
      <c r="B722" s="11" t="s">
        <v>57</v>
      </c>
      <c r="C722" s="11" t="s">
        <v>59</v>
      </c>
      <c r="D722" s="11" t="s">
        <v>55</v>
      </c>
      <c r="E722" s="12">
        <v>3</v>
      </c>
      <c r="F722" s="132"/>
      <c r="G722" s="12">
        <v>12</v>
      </c>
      <c r="H722" s="12">
        <v>1520</v>
      </c>
      <c r="I722" s="12">
        <v>1525</v>
      </c>
      <c r="J722" s="13">
        <f t="shared" si="112"/>
        <v>0.63888888888888884</v>
      </c>
      <c r="K722" s="13">
        <f t="shared" si="113"/>
        <v>0.64236111111111116</v>
      </c>
      <c r="L722" s="14">
        <f t="shared" si="114"/>
        <v>3.4722222222223209E-3</v>
      </c>
      <c r="M722" s="14">
        <f t="shared" si="115"/>
        <v>0</v>
      </c>
      <c r="N722" s="14">
        <f t="shared" si="116"/>
        <v>5</v>
      </c>
      <c r="O722" s="15">
        <f t="shared" si="117"/>
        <v>5</v>
      </c>
      <c r="P722" s="12"/>
      <c r="Q722" s="15">
        <f t="shared" ref="Q722:Q785" si="118">(O722-P722)*E722</f>
        <v>15</v>
      </c>
    </row>
    <row r="723" spans="1:17" ht="26" customHeight="1">
      <c r="A723" s="19">
        <v>45735</v>
      </c>
      <c r="B723" s="11" t="s">
        <v>57</v>
      </c>
      <c r="C723" s="11" t="s">
        <v>59</v>
      </c>
      <c r="D723" s="11" t="s">
        <v>55</v>
      </c>
      <c r="E723" s="12">
        <v>3</v>
      </c>
      <c r="F723" s="132"/>
      <c r="G723" s="12">
        <v>24</v>
      </c>
      <c r="H723" s="12">
        <v>1550</v>
      </c>
      <c r="I723" s="12">
        <v>1605</v>
      </c>
      <c r="J723" s="13">
        <f t="shared" si="112"/>
        <v>0.65972222222222221</v>
      </c>
      <c r="K723" s="13">
        <f t="shared" si="113"/>
        <v>0.67013888888888884</v>
      </c>
      <c r="L723" s="14">
        <f t="shared" si="114"/>
        <v>1.041666666666663E-2</v>
      </c>
      <c r="M723" s="14">
        <f t="shared" si="115"/>
        <v>0</v>
      </c>
      <c r="N723" s="14">
        <f t="shared" si="116"/>
        <v>15</v>
      </c>
      <c r="O723" s="15">
        <f t="shared" si="117"/>
        <v>15</v>
      </c>
      <c r="P723" s="12"/>
      <c r="Q723" s="15">
        <f t="shared" si="118"/>
        <v>45</v>
      </c>
    </row>
    <row r="724" spans="1:17" ht="26" customHeight="1">
      <c r="A724" s="19">
        <v>45735</v>
      </c>
      <c r="B724" s="11" t="s">
        <v>57</v>
      </c>
      <c r="C724" s="11" t="s">
        <v>59</v>
      </c>
      <c r="D724" s="11" t="s">
        <v>55</v>
      </c>
      <c r="E724" s="12">
        <v>3</v>
      </c>
      <c r="F724" s="132"/>
      <c r="G724" s="12">
        <v>96</v>
      </c>
      <c r="H724" s="12">
        <v>1610</v>
      </c>
      <c r="I724" s="12">
        <v>1750</v>
      </c>
      <c r="J724" s="13">
        <f t="shared" si="112"/>
        <v>0.67361111111111116</v>
      </c>
      <c r="K724" s="13">
        <f t="shared" si="113"/>
        <v>0.74305555555555558</v>
      </c>
      <c r="L724" s="14">
        <f t="shared" si="114"/>
        <v>6.944444444444442E-2</v>
      </c>
      <c r="M724" s="14">
        <f t="shared" si="115"/>
        <v>1</v>
      </c>
      <c r="N724" s="14">
        <f t="shared" si="116"/>
        <v>40</v>
      </c>
      <c r="O724" s="15">
        <f t="shared" si="117"/>
        <v>100</v>
      </c>
      <c r="P724" s="12"/>
      <c r="Q724" s="15">
        <f t="shared" si="118"/>
        <v>300</v>
      </c>
    </row>
    <row r="725" spans="1:17" ht="26" customHeight="1">
      <c r="A725" s="19">
        <v>45735</v>
      </c>
      <c r="B725" s="11" t="s">
        <v>57</v>
      </c>
      <c r="C725" s="11" t="s">
        <v>59</v>
      </c>
      <c r="D725" s="11" t="s">
        <v>55</v>
      </c>
      <c r="E725" s="12">
        <v>3</v>
      </c>
      <c r="F725" s="132"/>
      <c r="G725" s="12">
        <v>216</v>
      </c>
      <c r="H725" s="12">
        <v>1000</v>
      </c>
      <c r="I725" s="12">
        <v>1225</v>
      </c>
      <c r="J725" s="13">
        <f t="shared" si="112"/>
        <v>0.41666666666666669</v>
      </c>
      <c r="K725" s="13">
        <f t="shared" si="113"/>
        <v>0.51736111111111116</v>
      </c>
      <c r="L725" s="14">
        <f t="shared" si="114"/>
        <v>0.10069444444444448</v>
      </c>
      <c r="M725" s="14">
        <f t="shared" si="115"/>
        <v>2</v>
      </c>
      <c r="N725" s="14">
        <f t="shared" si="116"/>
        <v>25</v>
      </c>
      <c r="O725" s="15">
        <f t="shared" si="117"/>
        <v>145</v>
      </c>
      <c r="P725" s="12"/>
      <c r="Q725" s="15">
        <f t="shared" si="118"/>
        <v>435</v>
      </c>
    </row>
    <row r="726" spans="1:17" ht="26" customHeight="1">
      <c r="A726" s="19">
        <v>45735</v>
      </c>
      <c r="B726" s="11" t="s">
        <v>57</v>
      </c>
      <c r="C726" s="11" t="s">
        <v>59</v>
      </c>
      <c r="D726" s="11" t="s">
        <v>55</v>
      </c>
      <c r="E726" s="12">
        <v>3</v>
      </c>
      <c r="F726" s="132"/>
      <c r="G726" s="12">
        <v>168</v>
      </c>
      <c r="H726" s="12">
        <v>1330</v>
      </c>
      <c r="I726" s="12">
        <v>1525</v>
      </c>
      <c r="J726" s="13">
        <f t="shared" si="112"/>
        <v>0.5625</v>
      </c>
      <c r="K726" s="13">
        <f t="shared" si="113"/>
        <v>0.64236111111111116</v>
      </c>
      <c r="L726" s="14">
        <f t="shared" si="114"/>
        <v>7.986111111111116E-2</v>
      </c>
      <c r="M726" s="14">
        <f t="shared" si="115"/>
        <v>1</v>
      </c>
      <c r="N726" s="14">
        <f t="shared" si="116"/>
        <v>55</v>
      </c>
      <c r="O726" s="15">
        <f t="shared" si="117"/>
        <v>115</v>
      </c>
      <c r="P726" s="12"/>
      <c r="Q726" s="15">
        <f t="shared" si="118"/>
        <v>345</v>
      </c>
    </row>
    <row r="727" spans="1:17" ht="26" customHeight="1">
      <c r="A727" s="19">
        <v>45735</v>
      </c>
      <c r="B727" s="11" t="s">
        <v>57</v>
      </c>
      <c r="C727" s="11" t="s">
        <v>59</v>
      </c>
      <c r="D727" s="11" t="s">
        <v>55</v>
      </c>
      <c r="E727" s="12">
        <v>3</v>
      </c>
      <c r="F727" s="132"/>
      <c r="G727" s="12">
        <v>24</v>
      </c>
      <c r="H727" s="12">
        <v>1550</v>
      </c>
      <c r="I727" s="12">
        <v>1600</v>
      </c>
      <c r="J727" s="13">
        <f t="shared" si="112"/>
        <v>0.65972222222222221</v>
      </c>
      <c r="K727" s="13">
        <f t="shared" si="113"/>
        <v>0.66666666666666663</v>
      </c>
      <c r="L727" s="14">
        <f t="shared" si="114"/>
        <v>6.9444444444444198E-3</v>
      </c>
      <c r="M727" s="14">
        <f t="shared" si="115"/>
        <v>0</v>
      </c>
      <c r="N727" s="14">
        <f t="shared" si="116"/>
        <v>10</v>
      </c>
      <c r="O727" s="15">
        <f t="shared" si="117"/>
        <v>10</v>
      </c>
      <c r="P727" s="12"/>
      <c r="Q727" s="15">
        <f t="shared" si="118"/>
        <v>30</v>
      </c>
    </row>
    <row r="728" spans="1:17" ht="26" customHeight="1">
      <c r="A728" s="19">
        <v>45735</v>
      </c>
      <c r="B728" s="11" t="s">
        <v>57</v>
      </c>
      <c r="C728" s="11" t="s">
        <v>59</v>
      </c>
      <c r="D728" s="11" t="s">
        <v>55</v>
      </c>
      <c r="E728" s="12">
        <v>3</v>
      </c>
      <c r="F728" s="132"/>
      <c r="G728" s="12">
        <v>72</v>
      </c>
      <c r="H728" s="12">
        <v>1600</v>
      </c>
      <c r="I728" s="12">
        <v>1750</v>
      </c>
      <c r="J728" s="13">
        <f t="shared" si="112"/>
        <v>0.66666666666666663</v>
      </c>
      <c r="K728" s="13">
        <f t="shared" si="113"/>
        <v>0.74305555555555558</v>
      </c>
      <c r="L728" s="14">
        <f t="shared" si="114"/>
        <v>7.6388888888888951E-2</v>
      </c>
      <c r="M728" s="14">
        <f t="shared" si="115"/>
        <v>1</v>
      </c>
      <c r="N728" s="14">
        <f t="shared" si="116"/>
        <v>50</v>
      </c>
      <c r="O728" s="15">
        <f t="shared" si="117"/>
        <v>110</v>
      </c>
      <c r="P728" s="12"/>
      <c r="Q728" s="15">
        <f t="shared" si="118"/>
        <v>330</v>
      </c>
    </row>
    <row r="729" spans="1:17" ht="26" customHeight="1">
      <c r="A729" s="19">
        <v>45735</v>
      </c>
      <c r="B729" s="11" t="s">
        <v>57</v>
      </c>
      <c r="C729" s="11" t="s">
        <v>59</v>
      </c>
      <c r="D729" s="11" t="s">
        <v>55</v>
      </c>
      <c r="E729" s="12">
        <v>3</v>
      </c>
      <c r="F729" s="132"/>
      <c r="G729" s="12">
        <v>151</v>
      </c>
      <c r="H729" s="12">
        <v>955</v>
      </c>
      <c r="I729" s="12">
        <v>1155</v>
      </c>
      <c r="J729" s="13">
        <f t="shared" si="112"/>
        <v>0.41319444444444442</v>
      </c>
      <c r="K729" s="13">
        <f t="shared" si="113"/>
        <v>0.49652777777777779</v>
      </c>
      <c r="L729" s="14">
        <f t="shared" si="114"/>
        <v>8.333333333333337E-2</v>
      </c>
      <c r="M729" s="14">
        <f t="shared" si="115"/>
        <v>2</v>
      </c>
      <c r="N729" s="14">
        <f t="shared" si="116"/>
        <v>0</v>
      </c>
      <c r="O729" s="15">
        <f t="shared" si="117"/>
        <v>120</v>
      </c>
      <c r="P729" s="12"/>
      <c r="Q729" s="15">
        <f t="shared" si="118"/>
        <v>360</v>
      </c>
    </row>
    <row r="730" spans="1:17" ht="26" customHeight="1">
      <c r="A730" s="19">
        <v>45735</v>
      </c>
      <c r="B730" s="11" t="s">
        <v>57</v>
      </c>
      <c r="C730" s="11" t="s">
        <v>59</v>
      </c>
      <c r="D730" s="11" t="s">
        <v>55</v>
      </c>
      <c r="E730" s="12">
        <v>3</v>
      </c>
      <c r="F730" s="132"/>
      <c r="G730" s="12">
        <v>39</v>
      </c>
      <c r="H730" s="12">
        <v>1155</v>
      </c>
      <c r="I730" s="12">
        <v>1223</v>
      </c>
      <c r="J730" s="13">
        <f t="shared" si="112"/>
        <v>0.49652777777777779</v>
      </c>
      <c r="K730" s="13">
        <f t="shared" si="113"/>
        <v>0.51597222222222228</v>
      </c>
      <c r="L730" s="14">
        <f t="shared" si="114"/>
        <v>1.9444444444444486E-2</v>
      </c>
      <c r="M730" s="14">
        <f t="shared" si="115"/>
        <v>0</v>
      </c>
      <c r="N730" s="14">
        <f t="shared" si="116"/>
        <v>28</v>
      </c>
      <c r="O730" s="15">
        <f t="shared" si="117"/>
        <v>28</v>
      </c>
      <c r="P730" s="12"/>
      <c r="Q730" s="15">
        <f t="shared" si="118"/>
        <v>84</v>
      </c>
    </row>
    <row r="731" spans="1:17" ht="26" customHeight="1">
      <c r="A731" s="19">
        <v>45735</v>
      </c>
      <c r="B731" s="11" t="s">
        <v>57</v>
      </c>
      <c r="C731" s="11" t="s">
        <v>59</v>
      </c>
      <c r="D731" s="11" t="s">
        <v>55</v>
      </c>
      <c r="E731" s="12">
        <v>3</v>
      </c>
      <c r="F731" s="132"/>
      <c r="G731" s="12">
        <v>107</v>
      </c>
      <c r="H731" s="12">
        <v>1330</v>
      </c>
      <c r="I731" s="12">
        <v>1515</v>
      </c>
      <c r="J731" s="13">
        <f t="shared" si="112"/>
        <v>0.5625</v>
      </c>
      <c r="K731" s="13">
        <f t="shared" si="113"/>
        <v>0.63541666666666663</v>
      </c>
      <c r="L731" s="14">
        <f t="shared" si="114"/>
        <v>7.291666666666663E-2</v>
      </c>
      <c r="M731" s="14">
        <f t="shared" si="115"/>
        <v>1</v>
      </c>
      <c r="N731" s="14">
        <f t="shared" si="116"/>
        <v>45</v>
      </c>
      <c r="O731" s="15">
        <f t="shared" si="117"/>
        <v>105</v>
      </c>
      <c r="P731" s="12"/>
      <c r="Q731" s="15">
        <f t="shared" si="118"/>
        <v>315</v>
      </c>
    </row>
    <row r="732" spans="1:17" ht="26" customHeight="1">
      <c r="A732" s="19">
        <v>45735</v>
      </c>
      <c r="B732" s="11" t="s">
        <v>57</v>
      </c>
      <c r="C732" s="11" t="s">
        <v>59</v>
      </c>
      <c r="D732" s="11" t="s">
        <v>55</v>
      </c>
      <c r="E732" s="12">
        <v>3</v>
      </c>
      <c r="F732" s="132"/>
      <c r="G732" s="12">
        <v>1</v>
      </c>
      <c r="H732" s="12">
        <v>1520</v>
      </c>
      <c r="I732" s="12">
        <v>1525</v>
      </c>
      <c r="J732" s="13">
        <f t="shared" si="112"/>
        <v>0.63888888888888884</v>
      </c>
      <c r="K732" s="13">
        <f t="shared" si="113"/>
        <v>0.64236111111111116</v>
      </c>
      <c r="L732" s="14">
        <f t="shared" si="114"/>
        <v>3.4722222222223209E-3</v>
      </c>
      <c r="M732" s="14">
        <f t="shared" si="115"/>
        <v>0</v>
      </c>
      <c r="N732" s="14">
        <f t="shared" si="116"/>
        <v>5</v>
      </c>
      <c r="O732" s="15">
        <f t="shared" si="117"/>
        <v>5</v>
      </c>
      <c r="P732" s="12"/>
      <c r="Q732" s="15">
        <f t="shared" si="118"/>
        <v>15</v>
      </c>
    </row>
    <row r="733" spans="1:17" ht="26" customHeight="1">
      <c r="A733" s="19">
        <v>45735</v>
      </c>
      <c r="B733" s="11" t="s">
        <v>57</v>
      </c>
      <c r="C733" s="11" t="s">
        <v>59</v>
      </c>
      <c r="D733" s="11" t="s">
        <v>55</v>
      </c>
      <c r="E733" s="12">
        <v>3</v>
      </c>
      <c r="F733" s="132"/>
      <c r="G733" s="12">
        <v>72</v>
      </c>
      <c r="H733" s="12">
        <v>1600</v>
      </c>
      <c r="I733" s="12">
        <v>1750</v>
      </c>
      <c r="J733" s="13">
        <f t="shared" si="112"/>
        <v>0.66666666666666663</v>
      </c>
      <c r="K733" s="13">
        <f t="shared" si="113"/>
        <v>0.74305555555555558</v>
      </c>
      <c r="L733" s="14">
        <f t="shared" si="114"/>
        <v>7.6388888888888951E-2</v>
      </c>
      <c r="M733" s="14">
        <f t="shared" si="115"/>
        <v>1</v>
      </c>
      <c r="N733" s="14">
        <f t="shared" si="116"/>
        <v>50</v>
      </c>
      <c r="O733" s="15">
        <f t="shared" si="117"/>
        <v>110</v>
      </c>
      <c r="P733" s="12"/>
      <c r="Q733" s="15">
        <f t="shared" si="118"/>
        <v>330</v>
      </c>
    </row>
    <row r="734" spans="1:17" ht="26" customHeight="1">
      <c r="A734" s="19">
        <v>45735</v>
      </c>
      <c r="B734" s="11" t="s">
        <v>57</v>
      </c>
      <c r="C734" s="11" t="s">
        <v>59</v>
      </c>
      <c r="D734" s="11" t="s">
        <v>55</v>
      </c>
      <c r="E734" s="12">
        <v>3</v>
      </c>
      <c r="F734" s="132"/>
      <c r="G734" s="12">
        <v>135</v>
      </c>
      <c r="H734" s="12">
        <v>1000</v>
      </c>
      <c r="I734" s="12">
        <v>1145</v>
      </c>
      <c r="J734" s="13">
        <f t="shared" si="112"/>
        <v>0.41666666666666669</v>
      </c>
      <c r="K734" s="13">
        <f t="shared" si="113"/>
        <v>0.48958333333333331</v>
      </c>
      <c r="L734" s="14">
        <f t="shared" si="114"/>
        <v>7.291666666666663E-2</v>
      </c>
      <c r="M734" s="14">
        <f t="shared" si="115"/>
        <v>1</v>
      </c>
      <c r="N734" s="14">
        <f t="shared" si="116"/>
        <v>45</v>
      </c>
      <c r="O734" s="15">
        <f t="shared" si="117"/>
        <v>105</v>
      </c>
      <c r="P734" s="12"/>
      <c r="Q734" s="15">
        <f t="shared" si="118"/>
        <v>315</v>
      </c>
    </row>
    <row r="735" spans="1:17" ht="26" customHeight="1">
      <c r="A735" s="19">
        <v>45735</v>
      </c>
      <c r="B735" s="11" t="s">
        <v>57</v>
      </c>
      <c r="C735" s="11" t="s">
        <v>59</v>
      </c>
      <c r="D735" s="11" t="s">
        <v>55</v>
      </c>
      <c r="E735" s="12">
        <v>3</v>
      </c>
      <c r="F735" s="132"/>
      <c r="G735" s="12">
        <v>48</v>
      </c>
      <c r="H735" s="12">
        <v>1145</v>
      </c>
      <c r="I735" s="12">
        <v>1230</v>
      </c>
      <c r="J735" s="13">
        <f t="shared" si="112"/>
        <v>0.48958333333333331</v>
      </c>
      <c r="K735" s="13">
        <f t="shared" si="113"/>
        <v>0.52083333333333337</v>
      </c>
      <c r="L735" s="14">
        <f t="shared" si="114"/>
        <v>3.1250000000000056E-2</v>
      </c>
      <c r="M735" s="14">
        <f t="shared" si="115"/>
        <v>0</v>
      </c>
      <c r="N735" s="14">
        <f t="shared" si="116"/>
        <v>45</v>
      </c>
      <c r="O735" s="15">
        <f t="shared" si="117"/>
        <v>45</v>
      </c>
      <c r="P735" s="12"/>
      <c r="Q735" s="15">
        <f t="shared" si="118"/>
        <v>135</v>
      </c>
    </row>
    <row r="736" spans="1:17" ht="26" customHeight="1">
      <c r="A736" s="19">
        <v>45735</v>
      </c>
      <c r="B736" s="11" t="s">
        <v>57</v>
      </c>
      <c r="C736" s="11" t="s">
        <v>59</v>
      </c>
      <c r="D736" s="11" t="s">
        <v>55</v>
      </c>
      <c r="E736" s="12">
        <v>3</v>
      </c>
      <c r="F736" s="132"/>
      <c r="G736" s="12">
        <v>102</v>
      </c>
      <c r="H736" s="12">
        <v>1330</v>
      </c>
      <c r="I736" s="12">
        <v>1530</v>
      </c>
      <c r="J736" s="13">
        <f t="shared" si="112"/>
        <v>0.5625</v>
      </c>
      <c r="K736" s="13">
        <f t="shared" si="113"/>
        <v>0.64583333333333337</v>
      </c>
      <c r="L736" s="14">
        <f t="shared" si="114"/>
        <v>8.333333333333337E-2</v>
      </c>
      <c r="M736" s="14">
        <f t="shared" si="115"/>
        <v>2</v>
      </c>
      <c r="N736" s="14">
        <f t="shared" si="116"/>
        <v>0</v>
      </c>
      <c r="O736" s="15">
        <f t="shared" si="117"/>
        <v>120</v>
      </c>
      <c r="P736" s="12"/>
      <c r="Q736" s="15">
        <f t="shared" si="118"/>
        <v>360</v>
      </c>
    </row>
    <row r="737" spans="1:17" ht="26" customHeight="1">
      <c r="A737" s="19">
        <v>45735</v>
      </c>
      <c r="B737" s="11" t="s">
        <v>57</v>
      </c>
      <c r="C737" s="11" t="s">
        <v>59</v>
      </c>
      <c r="D737" s="11" t="s">
        <v>55</v>
      </c>
      <c r="E737" s="12">
        <v>3</v>
      </c>
      <c r="F737" s="132"/>
      <c r="G737" s="12">
        <v>12</v>
      </c>
      <c r="H737" s="12">
        <v>1545</v>
      </c>
      <c r="I737" s="12">
        <v>1610</v>
      </c>
      <c r="J737" s="13">
        <f t="shared" si="112"/>
        <v>0.65625</v>
      </c>
      <c r="K737" s="13">
        <f t="shared" si="113"/>
        <v>0.67361111111111116</v>
      </c>
      <c r="L737" s="14">
        <f t="shared" si="114"/>
        <v>1.736111111111116E-2</v>
      </c>
      <c r="M737" s="14">
        <f t="shared" si="115"/>
        <v>0</v>
      </c>
      <c r="N737" s="14">
        <f t="shared" si="116"/>
        <v>25</v>
      </c>
      <c r="O737" s="15">
        <f t="shared" si="117"/>
        <v>25</v>
      </c>
      <c r="P737" s="12"/>
      <c r="Q737" s="15">
        <f t="shared" si="118"/>
        <v>75</v>
      </c>
    </row>
    <row r="738" spans="1:17" ht="26" customHeight="1">
      <c r="A738" s="19">
        <v>45735</v>
      </c>
      <c r="B738" s="11" t="s">
        <v>57</v>
      </c>
      <c r="C738" s="11" t="s">
        <v>59</v>
      </c>
      <c r="D738" s="11" t="s">
        <v>55</v>
      </c>
      <c r="E738" s="12">
        <v>3</v>
      </c>
      <c r="F738" s="132"/>
      <c r="G738" s="12">
        <v>60</v>
      </c>
      <c r="H738" s="12">
        <v>1610</v>
      </c>
      <c r="I738" s="12">
        <v>1755</v>
      </c>
      <c r="J738" s="13">
        <f t="shared" si="112"/>
        <v>0.67361111111111116</v>
      </c>
      <c r="K738" s="13">
        <f t="shared" si="113"/>
        <v>0.74652777777777779</v>
      </c>
      <c r="L738" s="14">
        <f t="shared" si="114"/>
        <v>7.291666666666663E-2</v>
      </c>
      <c r="M738" s="14">
        <f t="shared" si="115"/>
        <v>1</v>
      </c>
      <c r="N738" s="14">
        <f t="shared" si="116"/>
        <v>45</v>
      </c>
      <c r="O738" s="15">
        <f t="shared" si="117"/>
        <v>105</v>
      </c>
      <c r="P738" s="12"/>
      <c r="Q738" s="15">
        <f t="shared" si="118"/>
        <v>315</v>
      </c>
    </row>
    <row r="739" spans="1:17" ht="26" customHeight="1">
      <c r="A739" s="19">
        <v>45735</v>
      </c>
      <c r="B739" s="11" t="s">
        <v>57</v>
      </c>
      <c r="C739" s="11" t="s">
        <v>59</v>
      </c>
      <c r="D739" s="11" t="s">
        <v>55</v>
      </c>
      <c r="E739" s="12">
        <v>3</v>
      </c>
      <c r="F739" s="132"/>
      <c r="G739" s="12">
        <v>111</v>
      </c>
      <c r="H739" s="12">
        <v>955</v>
      </c>
      <c r="I739" s="12">
        <v>1225</v>
      </c>
      <c r="J739" s="13">
        <f t="shared" si="112"/>
        <v>0.41319444444444442</v>
      </c>
      <c r="K739" s="13">
        <f t="shared" si="113"/>
        <v>0.51736111111111116</v>
      </c>
      <c r="L739" s="14">
        <f t="shared" si="114"/>
        <v>0.10416666666666674</v>
      </c>
      <c r="M739" s="14">
        <f t="shared" si="115"/>
        <v>2</v>
      </c>
      <c r="N739" s="14">
        <f t="shared" si="116"/>
        <v>30</v>
      </c>
      <c r="O739" s="15">
        <f t="shared" si="117"/>
        <v>150</v>
      </c>
      <c r="P739" s="12"/>
      <c r="Q739" s="15">
        <f t="shared" si="118"/>
        <v>450</v>
      </c>
    </row>
    <row r="740" spans="1:17" ht="26" customHeight="1">
      <c r="A740" s="19">
        <v>45735</v>
      </c>
      <c r="B740" s="11" t="s">
        <v>57</v>
      </c>
      <c r="C740" s="11" t="s">
        <v>59</v>
      </c>
      <c r="D740" s="11" t="s">
        <v>55</v>
      </c>
      <c r="E740" s="12">
        <v>3</v>
      </c>
      <c r="F740" s="132"/>
      <c r="G740" s="12">
        <v>90</v>
      </c>
      <c r="H740" s="12">
        <v>1330</v>
      </c>
      <c r="I740" s="12">
        <v>1525</v>
      </c>
      <c r="J740" s="13">
        <f t="shared" si="112"/>
        <v>0.5625</v>
      </c>
      <c r="K740" s="13">
        <f t="shared" si="113"/>
        <v>0.64236111111111116</v>
      </c>
      <c r="L740" s="14">
        <f t="shared" si="114"/>
        <v>7.986111111111116E-2</v>
      </c>
      <c r="M740" s="14">
        <f t="shared" si="115"/>
        <v>1</v>
      </c>
      <c r="N740" s="14">
        <f t="shared" si="116"/>
        <v>55</v>
      </c>
      <c r="O740" s="15">
        <f t="shared" si="117"/>
        <v>115</v>
      </c>
      <c r="P740" s="12"/>
      <c r="Q740" s="15">
        <f t="shared" si="118"/>
        <v>345</v>
      </c>
    </row>
    <row r="741" spans="1:17" ht="26" customHeight="1">
      <c r="A741" s="19">
        <v>45735</v>
      </c>
      <c r="B741" s="11" t="s">
        <v>57</v>
      </c>
      <c r="C741" s="11" t="s">
        <v>59</v>
      </c>
      <c r="D741" s="11" t="s">
        <v>55</v>
      </c>
      <c r="E741" s="12">
        <v>3</v>
      </c>
      <c r="F741" s="132"/>
      <c r="G741" s="12">
        <v>24</v>
      </c>
      <c r="H741" s="12">
        <v>1545</v>
      </c>
      <c r="I741" s="12">
        <v>1610</v>
      </c>
      <c r="J741" s="13">
        <f t="shared" si="112"/>
        <v>0.65625</v>
      </c>
      <c r="K741" s="13">
        <f t="shared" si="113"/>
        <v>0.67361111111111116</v>
      </c>
      <c r="L741" s="14">
        <f t="shared" si="114"/>
        <v>1.736111111111116E-2</v>
      </c>
      <c r="M741" s="14">
        <f t="shared" si="115"/>
        <v>0</v>
      </c>
      <c r="N741" s="14">
        <f t="shared" si="116"/>
        <v>25</v>
      </c>
      <c r="O741" s="15">
        <f t="shared" si="117"/>
        <v>25</v>
      </c>
      <c r="P741" s="12"/>
      <c r="Q741" s="15">
        <f t="shared" si="118"/>
        <v>75</v>
      </c>
    </row>
    <row r="742" spans="1:17" ht="26" customHeight="1">
      <c r="A742" s="19">
        <v>45735</v>
      </c>
      <c r="B742" s="11" t="s">
        <v>57</v>
      </c>
      <c r="C742" s="11" t="s">
        <v>59</v>
      </c>
      <c r="D742" s="11" t="s">
        <v>55</v>
      </c>
      <c r="E742" s="12">
        <v>3</v>
      </c>
      <c r="F742" s="132"/>
      <c r="G742" s="12">
        <v>60</v>
      </c>
      <c r="H742" s="12">
        <v>1610</v>
      </c>
      <c r="I742" s="12">
        <v>1750</v>
      </c>
      <c r="J742" s="13">
        <f t="shared" si="112"/>
        <v>0.67361111111111116</v>
      </c>
      <c r="K742" s="13">
        <f t="shared" si="113"/>
        <v>0.74305555555555558</v>
      </c>
      <c r="L742" s="14">
        <f t="shared" si="114"/>
        <v>6.944444444444442E-2</v>
      </c>
      <c r="M742" s="14">
        <f t="shared" si="115"/>
        <v>1</v>
      </c>
      <c r="N742" s="14">
        <f t="shared" si="116"/>
        <v>40</v>
      </c>
      <c r="O742" s="15">
        <f t="shared" si="117"/>
        <v>100</v>
      </c>
      <c r="P742" s="12"/>
      <c r="Q742" s="15">
        <f t="shared" si="118"/>
        <v>300</v>
      </c>
    </row>
    <row r="743" spans="1:17" ht="26" customHeight="1">
      <c r="A743" s="19">
        <v>45735</v>
      </c>
      <c r="B743" s="11" t="s">
        <v>60</v>
      </c>
      <c r="C743" s="11"/>
      <c r="D743" s="11" t="s">
        <v>55</v>
      </c>
      <c r="E743" s="12">
        <v>4</v>
      </c>
      <c r="F743" s="132"/>
      <c r="G743" s="12">
        <v>62</v>
      </c>
      <c r="H743" s="12">
        <v>950</v>
      </c>
      <c r="I743" s="12">
        <v>1125</v>
      </c>
      <c r="J743" s="13">
        <f t="shared" si="112"/>
        <v>0.40972222222222221</v>
      </c>
      <c r="K743" s="13">
        <f t="shared" si="113"/>
        <v>0.47569444444444442</v>
      </c>
      <c r="L743" s="14">
        <f t="shared" si="114"/>
        <v>6.597222222222221E-2</v>
      </c>
      <c r="M743" s="14">
        <f t="shared" si="115"/>
        <v>1</v>
      </c>
      <c r="N743" s="14">
        <f t="shared" si="116"/>
        <v>35</v>
      </c>
      <c r="O743" s="15">
        <f t="shared" si="117"/>
        <v>95</v>
      </c>
      <c r="P743" s="12"/>
      <c r="Q743" s="15">
        <f t="shared" si="118"/>
        <v>380</v>
      </c>
    </row>
    <row r="744" spans="1:17" ht="26" customHeight="1">
      <c r="A744" s="19">
        <v>45735</v>
      </c>
      <c r="B744" s="11" t="s">
        <v>60</v>
      </c>
      <c r="C744" s="11"/>
      <c r="D744" s="11" t="s">
        <v>55</v>
      </c>
      <c r="E744" s="12">
        <v>4</v>
      </c>
      <c r="F744" s="132"/>
      <c r="G744" s="12">
        <v>91</v>
      </c>
      <c r="H744" s="12">
        <v>1240</v>
      </c>
      <c r="I744" s="12">
        <v>1340</v>
      </c>
      <c r="J744" s="13">
        <f t="shared" si="112"/>
        <v>0.52777777777777779</v>
      </c>
      <c r="K744" s="13">
        <f t="shared" si="113"/>
        <v>0.56944444444444442</v>
      </c>
      <c r="L744" s="14">
        <f t="shared" si="114"/>
        <v>4.166666666666663E-2</v>
      </c>
      <c r="M744" s="14">
        <f t="shared" si="115"/>
        <v>1</v>
      </c>
      <c r="N744" s="14">
        <f t="shared" si="116"/>
        <v>0</v>
      </c>
      <c r="O744" s="15">
        <f t="shared" si="117"/>
        <v>60</v>
      </c>
      <c r="P744" s="12"/>
      <c r="Q744" s="15">
        <f t="shared" si="118"/>
        <v>240</v>
      </c>
    </row>
    <row r="745" spans="1:17" ht="26" customHeight="1">
      <c r="A745" s="19">
        <v>45735</v>
      </c>
      <c r="B745" s="11" t="s">
        <v>60</v>
      </c>
      <c r="C745" s="11"/>
      <c r="D745" s="11" t="s">
        <v>55</v>
      </c>
      <c r="E745" s="12">
        <v>4</v>
      </c>
      <c r="F745" s="132"/>
      <c r="G745" s="12">
        <v>20</v>
      </c>
      <c r="H745" s="12">
        <v>1350</v>
      </c>
      <c r="I745" s="12">
        <v>1455</v>
      </c>
      <c r="J745" s="13">
        <f t="shared" si="112"/>
        <v>0.57638888888888884</v>
      </c>
      <c r="K745" s="13">
        <f t="shared" si="113"/>
        <v>0.62152777777777779</v>
      </c>
      <c r="L745" s="14">
        <f t="shared" si="114"/>
        <v>4.5138888888888951E-2</v>
      </c>
      <c r="M745" s="14">
        <f t="shared" si="115"/>
        <v>1</v>
      </c>
      <c r="N745" s="14">
        <f t="shared" si="116"/>
        <v>5</v>
      </c>
      <c r="O745" s="15">
        <f t="shared" si="117"/>
        <v>65</v>
      </c>
      <c r="P745" s="12"/>
      <c r="Q745" s="15">
        <f t="shared" si="118"/>
        <v>260</v>
      </c>
    </row>
    <row r="746" spans="1:17" ht="26" customHeight="1">
      <c r="A746" s="19">
        <v>45735</v>
      </c>
      <c r="B746" s="11" t="s">
        <v>60</v>
      </c>
      <c r="C746" s="11"/>
      <c r="D746" s="11" t="s">
        <v>55</v>
      </c>
      <c r="E746" s="12">
        <v>4</v>
      </c>
      <c r="F746" s="132"/>
      <c r="G746" s="12">
        <v>53</v>
      </c>
      <c r="H746" s="12">
        <v>1525</v>
      </c>
      <c r="I746" s="12">
        <v>1640</v>
      </c>
      <c r="J746" s="13">
        <f t="shared" si="112"/>
        <v>0.64236111111111116</v>
      </c>
      <c r="K746" s="13">
        <f t="shared" si="113"/>
        <v>0.69444444444444442</v>
      </c>
      <c r="L746" s="14">
        <f t="shared" si="114"/>
        <v>5.2083333333333259E-2</v>
      </c>
      <c r="M746" s="14">
        <f t="shared" si="115"/>
        <v>1</v>
      </c>
      <c r="N746" s="14">
        <f t="shared" si="116"/>
        <v>15</v>
      </c>
      <c r="O746" s="15">
        <f t="shared" si="117"/>
        <v>75</v>
      </c>
      <c r="P746" s="12"/>
      <c r="Q746" s="15">
        <f t="shared" si="118"/>
        <v>300</v>
      </c>
    </row>
    <row r="747" spans="1:17" ht="26" customHeight="1">
      <c r="A747" s="19">
        <v>45735</v>
      </c>
      <c r="B747" s="11" t="s">
        <v>60</v>
      </c>
      <c r="C747" s="11"/>
      <c r="D747" s="11" t="s">
        <v>55</v>
      </c>
      <c r="E747" s="12">
        <v>4</v>
      </c>
      <c r="F747" s="132"/>
      <c r="G747" s="12">
        <v>10</v>
      </c>
      <c r="H747" s="12">
        <v>1650</v>
      </c>
      <c r="I747" s="12">
        <v>1730</v>
      </c>
      <c r="J747" s="13">
        <f t="shared" si="112"/>
        <v>0.70138888888888884</v>
      </c>
      <c r="K747" s="13">
        <f t="shared" si="113"/>
        <v>0.72916666666666663</v>
      </c>
      <c r="L747" s="14">
        <f t="shared" si="114"/>
        <v>2.777777777777779E-2</v>
      </c>
      <c r="M747" s="14">
        <f t="shared" si="115"/>
        <v>0</v>
      </c>
      <c r="N747" s="14">
        <f t="shared" si="116"/>
        <v>40</v>
      </c>
      <c r="O747" s="15">
        <f t="shared" si="117"/>
        <v>40</v>
      </c>
      <c r="P747" s="12"/>
      <c r="Q747" s="15">
        <f t="shared" si="118"/>
        <v>160</v>
      </c>
    </row>
    <row r="748" spans="1:17" ht="26" customHeight="1">
      <c r="A748" s="19">
        <v>45735</v>
      </c>
      <c r="B748" s="11" t="s">
        <v>56</v>
      </c>
      <c r="C748" s="11"/>
      <c r="D748" s="11" t="s">
        <v>55</v>
      </c>
      <c r="E748" s="12">
        <v>4</v>
      </c>
      <c r="F748" s="132"/>
      <c r="G748" s="12">
        <v>53</v>
      </c>
      <c r="H748" s="12">
        <v>1735</v>
      </c>
      <c r="I748" s="12">
        <v>1745</v>
      </c>
      <c r="J748" s="13">
        <f t="shared" si="112"/>
        <v>0.73263888888888884</v>
      </c>
      <c r="K748" s="13">
        <f t="shared" si="113"/>
        <v>0.73958333333333337</v>
      </c>
      <c r="L748" s="14">
        <f t="shared" si="114"/>
        <v>6.9444444444445308E-3</v>
      </c>
      <c r="M748" s="14">
        <f t="shared" si="115"/>
        <v>0</v>
      </c>
      <c r="N748" s="14">
        <f t="shared" si="116"/>
        <v>10</v>
      </c>
      <c r="O748" s="15">
        <f t="shared" si="117"/>
        <v>10</v>
      </c>
      <c r="P748" s="12"/>
      <c r="Q748" s="15">
        <f t="shared" si="118"/>
        <v>40</v>
      </c>
    </row>
    <row r="749" spans="1:17" ht="26" customHeight="1">
      <c r="A749" s="19">
        <v>45735</v>
      </c>
      <c r="B749" s="11" t="s">
        <v>66</v>
      </c>
      <c r="C749" s="11"/>
      <c r="D749" s="11" t="s">
        <v>55</v>
      </c>
      <c r="E749" s="12">
        <v>6</v>
      </c>
      <c r="F749" s="132"/>
      <c r="G749" s="12">
        <v>80</v>
      </c>
      <c r="H749" s="12">
        <v>950</v>
      </c>
      <c r="I749" s="12">
        <v>1130</v>
      </c>
      <c r="J749" s="13">
        <f t="shared" si="112"/>
        <v>0.40972222222222221</v>
      </c>
      <c r="K749" s="13">
        <f t="shared" si="113"/>
        <v>0.47916666666666669</v>
      </c>
      <c r="L749" s="14">
        <f t="shared" si="114"/>
        <v>6.9444444444444475E-2</v>
      </c>
      <c r="M749" s="14">
        <f t="shared" si="115"/>
        <v>1</v>
      </c>
      <c r="N749" s="14">
        <f t="shared" si="116"/>
        <v>40</v>
      </c>
      <c r="O749" s="15">
        <f t="shared" si="117"/>
        <v>100</v>
      </c>
      <c r="P749" s="12"/>
      <c r="Q749" s="15">
        <f t="shared" si="118"/>
        <v>600</v>
      </c>
    </row>
    <row r="750" spans="1:17" ht="26" customHeight="1">
      <c r="A750" s="19">
        <v>45735</v>
      </c>
      <c r="B750" s="11" t="s">
        <v>66</v>
      </c>
      <c r="C750" s="11"/>
      <c r="D750" s="11" t="s">
        <v>55</v>
      </c>
      <c r="E750" s="12">
        <v>6</v>
      </c>
      <c r="F750" s="132"/>
      <c r="G750" s="12">
        <v>110</v>
      </c>
      <c r="H750" s="12">
        <v>1230</v>
      </c>
      <c r="I750" s="12">
        <v>1500</v>
      </c>
      <c r="J750" s="13">
        <f t="shared" si="112"/>
        <v>0.52083333333333337</v>
      </c>
      <c r="K750" s="13">
        <f t="shared" si="113"/>
        <v>0.625</v>
      </c>
      <c r="L750" s="14">
        <f t="shared" si="114"/>
        <v>0.10416666666666663</v>
      </c>
      <c r="M750" s="14">
        <f t="shared" si="115"/>
        <v>2</v>
      </c>
      <c r="N750" s="14">
        <f t="shared" si="116"/>
        <v>30</v>
      </c>
      <c r="O750" s="15">
        <f t="shared" si="117"/>
        <v>150</v>
      </c>
      <c r="P750" s="12"/>
      <c r="Q750" s="15">
        <f t="shared" si="118"/>
        <v>900</v>
      </c>
    </row>
    <row r="751" spans="1:17" ht="26" customHeight="1">
      <c r="A751" s="19">
        <v>45735</v>
      </c>
      <c r="B751" s="11" t="s">
        <v>66</v>
      </c>
      <c r="C751" s="11"/>
      <c r="D751" s="11" t="s">
        <v>55</v>
      </c>
      <c r="E751" s="12">
        <v>6</v>
      </c>
      <c r="F751" s="132"/>
      <c r="G751" s="12">
        <f>111+201</f>
        <v>312</v>
      </c>
      <c r="H751" s="12">
        <v>1520</v>
      </c>
      <c r="I751" s="12">
        <v>1750</v>
      </c>
      <c r="J751" s="13">
        <f t="shared" si="112"/>
        <v>0.63888888888888884</v>
      </c>
      <c r="K751" s="13">
        <f t="shared" si="113"/>
        <v>0.74305555555555558</v>
      </c>
      <c r="L751" s="14">
        <f t="shared" si="114"/>
        <v>0.10416666666666674</v>
      </c>
      <c r="M751" s="14">
        <f t="shared" si="115"/>
        <v>2</v>
      </c>
      <c r="N751" s="14">
        <f t="shared" si="116"/>
        <v>30</v>
      </c>
      <c r="O751" s="15">
        <f t="shared" si="117"/>
        <v>150</v>
      </c>
      <c r="P751" s="12"/>
      <c r="Q751" s="15">
        <f t="shared" si="118"/>
        <v>900</v>
      </c>
    </row>
    <row r="752" spans="1:17" ht="26" customHeight="1">
      <c r="A752" s="19">
        <v>45735</v>
      </c>
      <c r="B752" s="11" t="s">
        <v>53</v>
      </c>
      <c r="C752" s="11"/>
      <c r="D752" s="11" t="s">
        <v>55</v>
      </c>
      <c r="E752" s="12">
        <v>7</v>
      </c>
      <c r="F752" s="132"/>
      <c r="G752" s="12">
        <v>720</v>
      </c>
      <c r="H752" s="12">
        <v>955</v>
      </c>
      <c r="I752" s="12">
        <v>1130</v>
      </c>
      <c r="J752" s="13">
        <f t="shared" si="112"/>
        <v>0.41319444444444442</v>
      </c>
      <c r="K752" s="13">
        <f t="shared" si="113"/>
        <v>0.47916666666666669</v>
      </c>
      <c r="L752" s="14">
        <f t="shared" si="114"/>
        <v>6.5972222222222265E-2</v>
      </c>
      <c r="M752" s="14">
        <f t="shared" si="115"/>
        <v>1</v>
      </c>
      <c r="N752" s="14">
        <f t="shared" si="116"/>
        <v>35</v>
      </c>
      <c r="O752" s="15">
        <f t="shared" si="117"/>
        <v>95</v>
      </c>
      <c r="P752" s="12"/>
      <c r="Q752" s="15">
        <f t="shared" si="118"/>
        <v>665</v>
      </c>
    </row>
    <row r="753" spans="1:17" ht="26" customHeight="1">
      <c r="A753" s="19">
        <v>45735</v>
      </c>
      <c r="B753" s="11" t="s">
        <v>53</v>
      </c>
      <c r="C753" s="11"/>
      <c r="D753" s="11" t="s">
        <v>55</v>
      </c>
      <c r="E753" s="12">
        <v>7</v>
      </c>
      <c r="F753" s="132"/>
      <c r="G753" s="12">
        <v>199</v>
      </c>
      <c r="H753" s="12">
        <v>1140</v>
      </c>
      <c r="I753" s="12">
        <v>1210</v>
      </c>
      <c r="J753" s="13">
        <f t="shared" si="112"/>
        <v>0.4861111111111111</v>
      </c>
      <c r="K753" s="13">
        <f t="shared" si="113"/>
        <v>0.50694444444444442</v>
      </c>
      <c r="L753" s="14">
        <f t="shared" si="114"/>
        <v>2.0833333333333315E-2</v>
      </c>
      <c r="M753" s="14">
        <f t="shared" si="115"/>
        <v>0</v>
      </c>
      <c r="N753" s="14">
        <f t="shared" si="116"/>
        <v>30</v>
      </c>
      <c r="O753" s="15">
        <f t="shared" si="117"/>
        <v>30</v>
      </c>
      <c r="P753" s="12"/>
      <c r="Q753" s="15">
        <f t="shared" si="118"/>
        <v>210</v>
      </c>
    </row>
    <row r="754" spans="1:17" ht="26" customHeight="1">
      <c r="A754" s="19">
        <v>45735</v>
      </c>
      <c r="B754" s="11" t="s">
        <v>53</v>
      </c>
      <c r="C754" s="11"/>
      <c r="D754" s="11" t="s">
        <v>55</v>
      </c>
      <c r="E754" s="12">
        <v>7</v>
      </c>
      <c r="F754" s="132"/>
      <c r="G754" s="12">
        <v>914</v>
      </c>
      <c r="H754" s="12">
        <v>1335</v>
      </c>
      <c r="I754" s="12">
        <v>1525</v>
      </c>
      <c r="J754" s="13">
        <f t="shared" si="112"/>
        <v>0.56597222222222221</v>
      </c>
      <c r="K754" s="13">
        <f t="shared" si="113"/>
        <v>0.64236111111111116</v>
      </c>
      <c r="L754" s="14">
        <f t="shared" si="114"/>
        <v>7.6388888888888951E-2</v>
      </c>
      <c r="M754" s="14">
        <f t="shared" si="115"/>
        <v>1</v>
      </c>
      <c r="N754" s="14">
        <f t="shared" si="116"/>
        <v>50</v>
      </c>
      <c r="O754" s="15">
        <f t="shared" si="117"/>
        <v>110</v>
      </c>
      <c r="P754" s="12"/>
      <c r="Q754" s="15">
        <f t="shared" si="118"/>
        <v>770</v>
      </c>
    </row>
    <row r="755" spans="1:17" ht="26" customHeight="1">
      <c r="A755" s="19">
        <v>45735</v>
      </c>
      <c r="B755" s="11" t="s">
        <v>53</v>
      </c>
      <c r="C755" s="11"/>
      <c r="D755" s="11" t="s">
        <v>55</v>
      </c>
      <c r="E755" s="12">
        <v>7</v>
      </c>
      <c r="F755" s="132"/>
      <c r="G755" s="12">
        <v>806</v>
      </c>
      <c r="H755" s="12">
        <v>1550</v>
      </c>
      <c r="I755" s="12">
        <v>1745</v>
      </c>
      <c r="J755" s="13">
        <f t="shared" si="112"/>
        <v>0.65972222222222221</v>
      </c>
      <c r="K755" s="13">
        <f t="shared" si="113"/>
        <v>0.73958333333333337</v>
      </c>
      <c r="L755" s="14">
        <f t="shared" si="114"/>
        <v>7.986111111111116E-2</v>
      </c>
      <c r="M755" s="14">
        <f t="shared" si="115"/>
        <v>1</v>
      </c>
      <c r="N755" s="14">
        <f t="shared" si="116"/>
        <v>55</v>
      </c>
      <c r="O755" s="15">
        <f t="shared" si="117"/>
        <v>115</v>
      </c>
      <c r="P755" s="12"/>
      <c r="Q755" s="15">
        <f t="shared" si="118"/>
        <v>805</v>
      </c>
    </row>
    <row r="756" spans="1:17" ht="26" customHeight="1">
      <c r="A756" s="19">
        <v>45735</v>
      </c>
      <c r="B756" s="11" t="s">
        <v>63</v>
      </c>
      <c r="C756" s="11"/>
      <c r="D756" s="11" t="s">
        <v>55</v>
      </c>
      <c r="E756" s="12">
        <v>7</v>
      </c>
      <c r="F756" s="132"/>
      <c r="G756" s="12">
        <f>471+560</f>
        <v>1031</v>
      </c>
      <c r="H756" s="12">
        <v>950</v>
      </c>
      <c r="I756" s="12">
        <v>1325</v>
      </c>
      <c r="J756" s="13">
        <f t="shared" si="112"/>
        <v>0.40972222222222221</v>
      </c>
      <c r="K756" s="13">
        <f t="shared" si="113"/>
        <v>0.55902777777777779</v>
      </c>
      <c r="L756" s="14">
        <f t="shared" si="114"/>
        <v>0.14930555555555558</v>
      </c>
      <c r="M756" s="14">
        <f t="shared" si="115"/>
        <v>3</v>
      </c>
      <c r="N756" s="14">
        <f t="shared" si="116"/>
        <v>35</v>
      </c>
      <c r="O756" s="15">
        <f t="shared" si="117"/>
        <v>215</v>
      </c>
      <c r="P756" s="12"/>
      <c r="Q756" s="15">
        <f t="shared" si="118"/>
        <v>1505</v>
      </c>
    </row>
    <row r="757" spans="1:17" ht="26" customHeight="1">
      <c r="A757" s="19">
        <v>45735</v>
      </c>
      <c r="B757" s="11" t="s">
        <v>61</v>
      </c>
      <c r="C757" s="11"/>
      <c r="D757" s="11" t="s">
        <v>55</v>
      </c>
      <c r="E757" s="12">
        <v>5</v>
      </c>
      <c r="F757" s="132"/>
      <c r="G757" s="12">
        <v>1423</v>
      </c>
      <c r="H757" s="12">
        <v>950</v>
      </c>
      <c r="I757" s="12">
        <v>1325</v>
      </c>
      <c r="J757" s="13">
        <f t="shared" si="112"/>
        <v>0.40972222222222221</v>
      </c>
      <c r="K757" s="13">
        <f t="shared" si="113"/>
        <v>0.55902777777777779</v>
      </c>
      <c r="L757" s="14">
        <f t="shared" si="114"/>
        <v>0.14930555555555558</v>
      </c>
      <c r="M757" s="14">
        <f t="shared" si="115"/>
        <v>3</v>
      </c>
      <c r="N757" s="14">
        <f t="shared" si="116"/>
        <v>35</v>
      </c>
      <c r="O757" s="15">
        <f t="shared" si="117"/>
        <v>215</v>
      </c>
      <c r="P757" s="12"/>
      <c r="Q757" s="15">
        <f t="shared" si="118"/>
        <v>1075</v>
      </c>
    </row>
    <row r="758" spans="1:17" ht="26" customHeight="1">
      <c r="A758" s="19">
        <v>45735</v>
      </c>
      <c r="B758" s="11" t="s">
        <v>61</v>
      </c>
      <c r="C758" s="11"/>
      <c r="D758" s="11" t="s">
        <v>55</v>
      </c>
      <c r="E758" s="12">
        <v>5</v>
      </c>
      <c r="F758" s="132"/>
      <c r="G758" s="12">
        <v>1113</v>
      </c>
      <c r="H758" s="12">
        <v>1430</v>
      </c>
      <c r="I758" s="12">
        <v>1625</v>
      </c>
      <c r="J758" s="13">
        <f t="shared" si="112"/>
        <v>0.60416666666666663</v>
      </c>
      <c r="K758" s="13">
        <f t="shared" si="113"/>
        <v>0.68402777777777779</v>
      </c>
      <c r="L758" s="14">
        <f t="shared" si="114"/>
        <v>7.986111111111116E-2</v>
      </c>
      <c r="M758" s="14">
        <f t="shared" si="115"/>
        <v>1</v>
      </c>
      <c r="N758" s="14">
        <f t="shared" si="116"/>
        <v>55</v>
      </c>
      <c r="O758" s="15">
        <f t="shared" si="117"/>
        <v>115</v>
      </c>
      <c r="P758" s="12"/>
      <c r="Q758" s="15">
        <f t="shared" si="118"/>
        <v>575</v>
      </c>
    </row>
    <row r="759" spans="1:17" ht="26" customHeight="1">
      <c r="A759" s="19">
        <v>45735</v>
      </c>
      <c r="B759" s="11" t="s">
        <v>61</v>
      </c>
      <c r="C759" s="11"/>
      <c r="D759" s="11" t="s">
        <v>55</v>
      </c>
      <c r="E759" s="12">
        <v>5</v>
      </c>
      <c r="F759" s="132"/>
      <c r="G759" s="12">
        <v>744</v>
      </c>
      <c r="H759" s="12">
        <v>1650</v>
      </c>
      <c r="I759" s="12">
        <v>1750</v>
      </c>
      <c r="J759" s="13">
        <f t="shared" si="112"/>
        <v>0.70138888888888884</v>
      </c>
      <c r="K759" s="13">
        <f t="shared" si="113"/>
        <v>0.74305555555555558</v>
      </c>
      <c r="L759" s="14">
        <f t="shared" si="114"/>
        <v>4.1666666666666741E-2</v>
      </c>
      <c r="M759" s="14">
        <f t="shared" si="115"/>
        <v>1</v>
      </c>
      <c r="N759" s="14">
        <f t="shared" si="116"/>
        <v>0</v>
      </c>
      <c r="O759" s="15">
        <f t="shared" si="117"/>
        <v>60</v>
      </c>
      <c r="P759" s="12"/>
      <c r="Q759" s="15">
        <f t="shared" si="118"/>
        <v>300</v>
      </c>
    </row>
    <row r="760" spans="1:17" ht="26" customHeight="1">
      <c r="A760" s="19">
        <v>45735</v>
      </c>
      <c r="B760" s="11" t="s">
        <v>62</v>
      </c>
      <c r="C760" s="11"/>
      <c r="D760" s="11" t="s">
        <v>55</v>
      </c>
      <c r="E760" s="12">
        <v>6</v>
      </c>
      <c r="F760" s="132"/>
      <c r="G760" s="12">
        <v>112</v>
      </c>
      <c r="H760" s="12">
        <v>946</v>
      </c>
      <c r="I760" s="12">
        <v>1127</v>
      </c>
      <c r="J760" s="13">
        <f t="shared" si="112"/>
        <v>0.40694444444444444</v>
      </c>
      <c r="K760" s="13">
        <f t="shared" si="113"/>
        <v>0.47708333333333336</v>
      </c>
      <c r="L760" s="14">
        <f t="shared" si="114"/>
        <v>7.0138888888888917E-2</v>
      </c>
      <c r="M760" s="14">
        <f t="shared" ref="M760:M823" si="119">HOUR(L760)</f>
        <v>1</v>
      </c>
      <c r="N760" s="14">
        <f t="shared" si="116"/>
        <v>41</v>
      </c>
      <c r="O760" s="15">
        <f t="shared" si="117"/>
        <v>101</v>
      </c>
      <c r="P760" s="12"/>
      <c r="Q760" s="15">
        <f t="shared" si="118"/>
        <v>606</v>
      </c>
    </row>
    <row r="761" spans="1:17" ht="26" customHeight="1">
      <c r="A761" s="19">
        <v>45735</v>
      </c>
      <c r="B761" s="11" t="s">
        <v>62</v>
      </c>
      <c r="C761" s="11"/>
      <c r="D761" s="11" t="s">
        <v>55</v>
      </c>
      <c r="E761" s="12">
        <v>6</v>
      </c>
      <c r="F761" s="132"/>
      <c r="G761" s="12">
        <v>87</v>
      </c>
      <c r="H761" s="12">
        <v>1230</v>
      </c>
      <c r="I761" s="12">
        <v>1459</v>
      </c>
      <c r="J761" s="13">
        <f t="shared" ref="J761:J824" si="120">IF(ISERROR(VALUE(IF(LEN(H761)=3,(LEFT(H761,1)&amp;":"&amp;RIGHT(H761,2)),(LEFT(H761,2)&amp;":"&amp;RIGHT(H761,2))))),"",VALUE(IF(LEN(H761)=3,(LEFT(H761,1)&amp;":"&amp;RIGHT(H761,2)),(LEFT(H761,2)&amp;":"&amp;RIGHT(H761,2)))))</f>
        <v>0.52083333333333337</v>
      </c>
      <c r="K761" s="13">
        <f t="shared" ref="K761:K824" si="121">IF(ISERROR(VALUE(IF(LEN(I761)=3,(LEFT(I761,1)&amp;":"&amp;RIGHT(I761,2)),(LEFT(I761,2)&amp;":"&amp;RIGHT(I761,2))))),"",VALUE(IF(LEN(I761)=3,(LEFT(I761,1)&amp;":"&amp;RIGHT(I761,2)),(LEFT(I761,2)&amp;":"&amp;RIGHT(I761,2)))))</f>
        <v>0.62430555555555556</v>
      </c>
      <c r="L761" s="14">
        <f t="shared" ref="L761:L824" si="122">K761-J761</f>
        <v>0.10347222222222219</v>
      </c>
      <c r="M761" s="14">
        <f t="shared" si="119"/>
        <v>2</v>
      </c>
      <c r="N761" s="14">
        <f t="shared" ref="N761:N824" si="123">MINUTE(L761)</f>
        <v>29</v>
      </c>
      <c r="O761" s="15">
        <f t="shared" ref="O761:O824" si="124">IF(AND(ISNUMBER(H761),ISNUMBER(I761)),IF(M761*60+N761,M761*60+N761,"　"),0)</f>
        <v>149</v>
      </c>
      <c r="P761" s="12"/>
      <c r="Q761" s="15">
        <f t="shared" si="118"/>
        <v>894</v>
      </c>
    </row>
    <row r="762" spans="1:17" ht="26" customHeight="1">
      <c r="A762" s="19">
        <v>45735</v>
      </c>
      <c r="B762" s="11" t="s">
        <v>62</v>
      </c>
      <c r="C762" s="11"/>
      <c r="D762" s="11" t="s">
        <v>55</v>
      </c>
      <c r="E762" s="12">
        <v>6</v>
      </c>
      <c r="F762" s="132"/>
      <c r="G762" s="12">
        <v>165</v>
      </c>
      <c r="H762" s="12">
        <v>1520</v>
      </c>
      <c r="I762" s="12">
        <v>1749</v>
      </c>
      <c r="J762" s="13">
        <f t="shared" si="120"/>
        <v>0.63888888888888884</v>
      </c>
      <c r="K762" s="13">
        <f t="shared" si="121"/>
        <v>0.74236111111111114</v>
      </c>
      <c r="L762" s="14">
        <f t="shared" si="122"/>
        <v>0.1034722222222223</v>
      </c>
      <c r="M762" s="14">
        <f t="shared" si="119"/>
        <v>2</v>
      </c>
      <c r="N762" s="14">
        <f t="shared" si="123"/>
        <v>29</v>
      </c>
      <c r="O762" s="15">
        <f t="shared" si="124"/>
        <v>149</v>
      </c>
      <c r="P762" s="12"/>
      <c r="Q762" s="15">
        <f t="shared" si="118"/>
        <v>894</v>
      </c>
    </row>
    <row r="763" spans="1:17" ht="26" customHeight="1">
      <c r="A763" s="19">
        <v>45735</v>
      </c>
      <c r="B763" s="11" t="s">
        <v>57</v>
      </c>
      <c r="C763" s="11" t="s">
        <v>59</v>
      </c>
      <c r="D763" s="11" t="s">
        <v>54</v>
      </c>
      <c r="E763" s="12">
        <v>3</v>
      </c>
      <c r="F763" s="132"/>
      <c r="G763" s="12">
        <v>12</v>
      </c>
      <c r="H763" s="12">
        <v>2300</v>
      </c>
      <c r="I763" s="12">
        <v>2345</v>
      </c>
      <c r="J763" s="13">
        <f t="shared" si="120"/>
        <v>0.95833333333333337</v>
      </c>
      <c r="K763" s="13">
        <f t="shared" si="121"/>
        <v>0.98958333333333337</v>
      </c>
      <c r="L763" s="14">
        <f t="shared" si="122"/>
        <v>3.125E-2</v>
      </c>
      <c r="M763" s="14">
        <f t="shared" si="119"/>
        <v>0</v>
      </c>
      <c r="N763" s="14">
        <f t="shared" si="123"/>
        <v>45</v>
      </c>
      <c r="O763" s="15">
        <f t="shared" si="124"/>
        <v>45</v>
      </c>
      <c r="P763" s="12"/>
      <c r="Q763" s="15">
        <f t="shared" si="118"/>
        <v>135</v>
      </c>
    </row>
    <row r="764" spans="1:17" ht="26" customHeight="1">
      <c r="A764" s="19">
        <v>45735</v>
      </c>
      <c r="B764" s="11" t="s">
        <v>57</v>
      </c>
      <c r="C764" s="11" t="s">
        <v>59</v>
      </c>
      <c r="D764" s="11" t="s">
        <v>54</v>
      </c>
      <c r="E764" s="12">
        <v>3</v>
      </c>
      <c r="F764" s="132"/>
      <c r="G764" s="12">
        <v>36</v>
      </c>
      <c r="H764" s="12">
        <v>2425</v>
      </c>
      <c r="I764" s="12">
        <v>2600</v>
      </c>
      <c r="J764" s="13">
        <f t="shared" si="120"/>
        <v>1.0173611111111112</v>
      </c>
      <c r="K764" s="13">
        <f t="shared" si="121"/>
        <v>1.0833333333333333</v>
      </c>
      <c r="L764" s="14">
        <f t="shared" si="122"/>
        <v>6.5972222222222099E-2</v>
      </c>
      <c r="M764" s="14">
        <f t="shared" si="119"/>
        <v>1</v>
      </c>
      <c r="N764" s="14">
        <f t="shared" si="123"/>
        <v>35</v>
      </c>
      <c r="O764" s="15">
        <f t="shared" si="124"/>
        <v>95</v>
      </c>
      <c r="P764" s="12"/>
      <c r="Q764" s="15">
        <f t="shared" si="118"/>
        <v>285</v>
      </c>
    </row>
    <row r="765" spans="1:17" ht="26" customHeight="1">
      <c r="A765" s="19">
        <v>45735</v>
      </c>
      <c r="B765" s="11" t="s">
        <v>57</v>
      </c>
      <c r="C765" s="11" t="s">
        <v>59</v>
      </c>
      <c r="D765" s="11" t="s">
        <v>54</v>
      </c>
      <c r="E765" s="12">
        <v>3</v>
      </c>
      <c r="F765" s="132"/>
      <c r="G765" s="12">
        <v>60</v>
      </c>
      <c r="H765" s="12">
        <v>330</v>
      </c>
      <c r="I765" s="12">
        <v>530</v>
      </c>
      <c r="J765" s="13">
        <f t="shared" si="120"/>
        <v>0.14583333333333334</v>
      </c>
      <c r="K765" s="13">
        <f t="shared" si="121"/>
        <v>0.22916666666666666</v>
      </c>
      <c r="L765" s="14">
        <f t="shared" si="122"/>
        <v>8.3333333333333315E-2</v>
      </c>
      <c r="M765" s="14">
        <f t="shared" si="119"/>
        <v>2</v>
      </c>
      <c r="N765" s="14">
        <f t="shared" si="123"/>
        <v>0</v>
      </c>
      <c r="O765" s="15">
        <f t="shared" si="124"/>
        <v>120</v>
      </c>
      <c r="P765" s="12"/>
      <c r="Q765" s="15">
        <f t="shared" si="118"/>
        <v>360</v>
      </c>
    </row>
    <row r="766" spans="1:17" ht="26" customHeight="1">
      <c r="A766" s="19">
        <v>45735</v>
      </c>
      <c r="B766" s="11" t="s">
        <v>57</v>
      </c>
      <c r="C766" s="11" t="s">
        <v>59</v>
      </c>
      <c r="D766" s="11" t="s">
        <v>54</v>
      </c>
      <c r="E766" s="12">
        <v>3</v>
      </c>
      <c r="F766" s="132"/>
      <c r="G766" s="12">
        <v>96</v>
      </c>
      <c r="H766" s="12">
        <v>2150</v>
      </c>
      <c r="I766" s="12">
        <v>2345</v>
      </c>
      <c r="J766" s="13">
        <f t="shared" si="120"/>
        <v>0.90972222222222221</v>
      </c>
      <c r="K766" s="13">
        <f t="shared" si="121"/>
        <v>0.98958333333333337</v>
      </c>
      <c r="L766" s="14">
        <f t="shared" si="122"/>
        <v>7.986111111111116E-2</v>
      </c>
      <c r="M766" s="14">
        <f t="shared" si="119"/>
        <v>1</v>
      </c>
      <c r="N766" s="14">
        <f t="shared" si="123"/>
        <v>55</v>
      </c>
      <c r="O766" s="15">
        <f t="shared" si="124"/>
        <v>115</v>
      </c>
      <c r="P766" s="12"/>
      <c r="Q766" s="15">
        <f t="shared" si="118"/>
        <v>345</v>
      </c>
    </row>
    <row r="767" spans="1:17" ht="26" customHeight="1">
      <c r="A767" s="19">
        <v>45735</v>
      </c>
      <c r="B767" s="11" t="s">
        <v>57</v>
      </c>
      <c r="C767" s="11" t="s">
        <v>59</v>
      </c>
      <c r="D767" s="11" t="s">
        <v>54</v>
      </c>
      <c r="E767" s="12">
        <v>3</v>
      </c>
      <c r="F767" s="132"/>
      <c r="G767" s="12">
        <v>96</v>
      </c>
      <c r="H767" s="12">
        <v>2425</v>
      </c>
      <c r="I767" s="12">
        <v>2600</v>
      </c>
      <c r="J767" s="13">
        <f t="shared" si="120"/>
        <v>1.0173611111111112</v>
      </c>
      <c r="K767" s="13">
        <f t="shared" si="121"/>
        <v>1.0833333333333333</v>
      </c>
      <c r="L767" s="14">
        <f t="shared" si="122"/>
        <v>6.5972222222222099E-2</v>
      </c>
      <c r="M767" s="14">
        <f t="shared" si="119"/>
        <v>1</v>
      </c>
      <c r="N767" s="14">
        <f t="shared" si="123"/>
        <v>35</v>
      </c>
      <c r="O767" s="15">
        <f t="shared" si="124"/>
        <v>95</v>
      </c>
      <c r="P767" s="12"/>
      <c r="Q767" s="15">
        <f t="shared" si="118"/>
        <v>285</v>
      </c>
    </row>
    <row r="768" spans="1:17" ht="26" customHeight="1">
      <c r="A768" s="19">
        <v>45735</v>
      </c>
      <c r="B768" s="11" t="s">
        <v>57</v>
      </c>
      <c r="C768" s="11" t="s">
        <v>59</v>
      </c>
      <c r="D768" s="11" t="s">
        <v>54</v>
      </c>
      <c r="E768" s="12">
        <v>3</v>
      </c>
      <c r="F768" s="132"/>
      <c r="G768" s="12">
        <v>144</v>
      </c>
      <c r="H768" s="12">
        <v>325</v>
      </c>
      <c r="I768" s="12">
        <v>535</v>
      </c>
      <c r="J768" s="13">
        <f t="shared" si="120"/>
        <v>0.1423611111111111</v>
      </c>
      <c r="K768" s="13">
        <f t="shared" si="121"/>
        <v>0.2326388888888889</v>
      </c>
      <c r="L768" s="14">
        <f t="shared" si="122"/>
        <v>9.027777777777779E-2</v>
      </c>
      <c r="M768" s="14">
        <f t="shared" si="119"/>
        <v>2</v>
      </c>
      <c r="N768" s="14">
        <f t="shared" si="123"/>
        <v>10</v>
      </c>
      <c r="O768" s="15">
        <f t="shared" si="124"/>
        <v>130</v>
      </c>
      <c r="P768" s="12"/>
      <c r="Q768" s="15">
        <f t="shared" si="118"/>
        <v>390</v>
      </c>
    </row>
    <row r="769" spans="1:17" ht="26" customHeight="1">
      <c r="A769" s="19">
        <v>45735</v>
      </c>
      <c r="B769" s="11" t="s">
        <v>57</v>
      </c>
      <c r="C769" s="11" t="s">
        <v>59</v>
      </c>
      <c r="D769" s="11" t="s">
        <v>54</v>
      </c>
      <c r="E769" s="12">
        <v>3</v>
      </c>
      <c r="F769" s="132"/>
      <c r="G769" s="12">
        <v>144</v>
      </c>
      <c r="H769" s="12">
        <v>2150</v>
      </c>
      <c r="I769" s="12">
        <v>2345</v>
      </c>
      <c r="J769" s="13">
        <f t="shared" si="120"/>
        <v>0.90972222222222221</v>
      </c>
      <c r="K769" s="13">
        <f t="shared" si="121"/>
        <v>0.98958333333333337</v>
      </c>
      <c r="L769" s="14">
        <f t="shared" si="122"/>
        <v>7.986111111111116E-2</v>
      </c>
      <c r="M769" s="14">
        <f t="shared" si="119"/>
        <v>1</v>
      </c>
      <c r="N769" s="14">
        <f t="shared" si="123"/>
        <v>55</v>
      </c>
      <c r="O769" s="15">
        <f t="shared" si="124"/>
        <v>115</v>
      </c>
      <c r="P769" s="12"/>
      <c r="Q769" s="15">
        <f t="shared" si="118"/>
        <v>345</v>
      </c>
    </row>
    <row r="770" spans="1:17" ht="26" customHeight="1">
      <c r="A770" s="19">
        <v>45735</v>
      </c>
      <c r="B770" s="11" t="s">
        <v>57</v>
      </c>
      <c r="C770" s="11" t="s">
        <v>59</v>
      </c>
      <c r="D770" s="11" t="s">
        <v>54</v>
      </c>
      <c r="E770" s="12">
        <v>3</v>
      </c>
      <c r="F770" s="132"/>
      <c r="G770" s="12">
        <v>132</v>
      </c>
      <c r="H770" s="12">
        <v>2425</v>
      </c>
      <c r="I770" s="12">
        <v>2600</v>
      </c>
      <c r="J770" s="13">
        <f t="shared" si="120"/>
        <v>1.0173611111111112</v>
      </c>
      <c r="K770" s="13">
        <f t="shared" si="121"/>
        <v>1.0833333333333333</v>
      </c>
      <c r="L770" s="14">
        <f t="shared" si="122"/>
        <v>6.5972222222222099E-2</v>
      </c>
      <c r="M770" s="14">
        <f t="shared" si="119"/>
        <v>1</v>
      </c>
      <c r="N770" s="14">
        <f t="shared" si="123"/>
        <v>35</v>
      </c>
      <c r="O770" s="15">
        <f t="shared" si="124"/>
        <v>95</v>
      </c>
      <c r="P770" s="12"/>
      <c r="Q770" s="15">
        <f t="shared" si="118"/>
        <v>285</v>
      </c>
    </row>
    <row r="771" spans="1:17" ht="26" customHeight="1">
      <c r="A771" s="19">
        <v>45735</v>
      </c>
      <c r="B771" s="11" t="s">
        <v>57</v>
      </c>
      <c r="C771" s="11" t="s">
        <v>59</v>
      </c>
      <c r="D771" s="11" t="s">
        <v>54</v>
      </c>
      <c r="E771" s="12">
        <v>3</v>
      </c>
      <c r="F771" s="132"/>
      <c r="G771" s="12">
        <v>156</v>
      </c>
      <c r="H771" s="12">
        <v>325</v>
      </c>
      <c r="I771" s="12">
        <v>525</v>
      </c>
      <c r="J771" s="13">
        <f t="shared" si="120"/>
        <v>0.1423611111111111</v>
      </c>
      <c r="K771" s="13">
        <f t="shared" si="121"/>
        <v>0.22569444444444445</v>
      </c>
      <c r="L771" s="14">
        <f t="shared" si="122"/>
        <v>8.3333333333333343E-2</v>
      </c>
      <c r="M771" s="14">
        <f t="shared" si="119"/>
        <v>2</v>
      </c>
      <c r="N771" s="14">
        <f t="shared" si="123"/>
        <v>0</v>
      </c>
      <c r="O771" s="15">
        <f t="shared" si="124"/>
        <v>120</v>
      </c>
      <c r="P771" s="12"/>
      <c r="Q771" s="15">
        <f t="shared" si="118"/>
        <v>360</v>
      </c>
    </row>
    <row r="772" spans="1:17" ht="26" customHeight="1">
      <c r="A772" s="19">
        <v>45735</v>
      </c>
      <c r="B772" s="11" t="s">
        <v>56</v>
      </c>
      <c r="C772" s="11"/>
      <c r="D772" s="11" t="s">
        <v>54</v>
      </c>
      <c r="E772" s="12">
        <v>7</v>
      </c>
      <c r="F772" s="132"/>
      <c r="G772" s="12">
        <v>182</v>
      </c>
      <c r="H772" s="12">
        <v>2150</v>
      </c>
      <c r="I772" s="12">
        <v>2345</v>
      </c>
      <c r="J772" s="13">
        <f t="shared" si="120"/>
        <v>0.90972222222222221</v>
      </c>
      <c r="K772" s="13">
        <f t="shared" si="121"/>
        <v>0.98958333333333337</v>
      </c>
      <c r="L772" s="14">
        <f t="shared" si="122"/>
        <v>7.986111111111116E-2</v>
      </c>
      <c r="M772" s="14">
        <f t="shared" si="119"/>
        <v>1</v>
      </c>
      <c r="N772" s="14">
        <f t="shared" si="123"/>
        <v>55</v>
      </c>
      <c r="O772" s="15">
        <f t="shared" si="124"/>
        <v>115</v>
      </c>
      <c r="P772" s="12"/>
      <c r="Q772" s="15">
        <f t="shared" si="118"/>
        <v>805</v>
      </c>
    </row>
    <row r="773" spans="1:17" ht="26" customHeight="1">
      <c r="A773" s="19">
        <v>45735</v>
      </c>
      <c r="B773" s="11" t="s">
        <v>56</v>
      </c>
      <c r="C773" s="11"/>
      <c r="D773" s="11" t="s">
        <v>54</v>
      </c>
      <c r="E773" s="12">
        <v>7</v>
      </c>
      <c r="F773" s="132"/>
      <c r="G773" s="12">
        <v>1504</v>
      </c>
      <c r="H773" s="12">
        <v>2425</v>
      </c>
      <c r="I773" s="12">
        <v>2600</v>
      </c>
      <c r="J773" s="13">
        <f t="shared" si="120"/>
        <v>1.0173611111111112</v>
      </c>
      <c r="K773" s="13">
        <f t="shared" si="121"/>
        <v>1.0833333333333333</v>
      </c>
      <c r="L773" s="14">
        <f t="shared" si="122"/>
        <v>6.5972222222222099E-2</v>
      </c>
      <c r="M773" s="14">
        <f t="shared" si="119"/>
        <v>1</v>
      </c>
      <c r="N773" s="14">
        <f t="shared" si="123"/>
        <v>35</v>
      </c>
      <c r="O773" s="15">
        <f t="shared" si="124"/>
        <v>95</v>
      </c>
      <c r="P773" s="12"/>
      <c r="Q773" s="15">
        <f t="shared" si="118"/>
        <v>665</v>
      </c>
    </row>
    <row r="774" spans="1:17" ht="26" customHeight="1">
      <c r="A774" s="19">
        <v>45735</v>
      </c>
      <c r="B774" s="11" t="s">
        <v>56</v>
      </c>
      <c r="C774" s="11"/>
      <c r="D774" s="11" t="s">
        <v>54</v>
      </c>
      <c r="E774" s="12">
        <v>7</v>
      </c>
      <c r="F774" s="132"/>
      <c r="G774" s="12">
        <v>986</v>
      </c>
      <c r="H774" s="12">
        <v>330</v>
      </c>
      <c r="I774" s="12">
        <v>545</v>
      </c>
      <c r="J774" s="13">
        <f t="shared" si="120"/>
        <v>0.14583333333333334</v>
      </c>
      <c r="K774" s="13">
        <f t="shared" si="121"/>
        <v>0.23958333333333334</v>
      </c>
      <c r="L774" s="14">
        <f t="shared" si="122"/>
        <v>9.375E-2</v>
      </c>
      <c r="M774" s="14">
        <f t="shared" si="119"/>
        <v>2</v>
      </c>
      <c r="N774" s="14">
        <f t="shared" si="123"/>
        <v>15</v>
      </c>
      <c r="O774" s="15">
        <f t="shared" si="124"/>
        <v>135</v>
      </c>
      <c r="P774" s="12"/>
      <c r="Q774" s="15">
        <f t="shared" si="118"/>
        <v>945</v>
      </c>
    </row>
    <row r="775" spans="1:17" ht="26" customHeight="1">
      <c r="A775" s="19">
        <v>45736</v>
      </c>
      <c r="B775" s="11" t="s">
        <v>57</v>
      </c>
      <c r="C775" s="11" t="s">
        <v>58</v>
      </c>
      <c r="D775" s="11" t="s">
        <v>55</v>
      </c>
      <c r="E775" s="12">
        <v>3</v>
      </c>
      <c r="F775" s="132"/>
      <c r="G775" s="12">
        <v>156</v>
      </c>
      <c r="H775" s="12">
        <v>945</v>
      </c>
      <c r="I775" s="12">
        <v>1220</v>
      </c>
      <c r="J775" s="13">
        <f t="shared" si="120"/>
        <v>0.40625</v>
      </c>
      <c r="K775" s="13">
        <f t="shared" si="121"/>
        <v>0.51388888888888884</v>
      </c>
      <c r="L775" s="14">
        <f t="shared" si="122"/>
        <v>0.10763888888888884</v>
      </c>
      <c r="M775" s="14">
        <f t="shared" si="119"/>
        <v>2</v>
      </c>
      <c r="N775" s="14">
        <f t="shared" si="123"/>
        <v>35</v>
      </c>
      <c r="O775" s="15">
        <f t="shared" si="124"/>
        <v>155</v>
      </c>
      <c r="P775" s="12"/>
      <c r="Q775" s="15">
        <f t="shared" si="118"/>
        <v>465</v>
      </c>
    </row>
    <row r="776" spans="1:17" ht="26" customHeight="1">
      <c r="A776" s="19">
        <v>45736</v>
      </c>
      <c r="B776" s="11" t="s">
        <v>57</v>
      </c>
      <c r="C776" s="11" t="s">
        <v>58</v>
      </c>
      <c r="D776" s="11" t="s">
        <v>55</v>
      </c>
      <c r="E776" s="12">
        <v>3</v>
      </c>
      <c r="F776" s="132"/>
      <c r="G776" s="12">
        <v>152</v>
      </c>
      <c r="H776" s="12">
        <v>1335</v>
      </c>
      <c r="I776" s="12">
        <v>1525</v>
      </c>
      <c r="J776" s="13">
        <f t="shared" si="120"/>
        <v>0.56597222222222221</v>
      </c>
      <c r="K776" s="13">
        <f t="shared" si="121"/>
        <v>0.64236111111111116</v>
      </c>
      <c r="L776" s="14">
        <f t="shared" si="122"/>
        <v>7.6388888888888951E-2</v>
      </c>
      <c r="M776" s="14">
        <f t="shared" si="119"/>
        <v>1</v>
      </c>
      <c r="N776" s="14">
        <f t="shared" si="123"/>
        <v>50</v>
      </c>
      <c r="O776" s="15">
        <f t="shared" si="124"/>
        <v>110</v>
      </c>
      <c r="P776" s="12"/>
      <c r="Q776" s="15">
        <f t="shared" si="118"/>
        <v>330</v>
      </c>
    </row>
    <row r="777" spans="1:17" ht="26" customHeight="1">
      <c r="A777" s="19">
        <v>45736</v>
      </c>
      <c r="B777" s="11" t="s">
        <v>57</v>
      </c>
      <c r="C777" s="11" t="s">
        <v>58</v>
      </c>
      <c r="D777" s="11" t="s">
        <v>55</v>
      </c>
      <c r="E777" s="12">
        <v>3</v>
      </c>
      <c r="F777" s="132"/>
      <c r="G777" s="12">
        <v>192</v>
      </c>
      <c r="H777" s="12">
        <v>1550</v>
      </c>
      <c r="I777" s="12">
        <v>1740</v>
      </c>
      <c r="J777" s="13">
        <f t="shared" si="120"/>
        <v>0.65972222222222221</v>
      </c>
      <c r="K777" s="13">
        <f t="shared" si="121"/>
        <v>0.73611111111111116</v>
      </c>
      <c r="L777" s="14">
        <f t="shared" si="122"/>
        <v>7.6388888888888951E-2</v>
      </c>
      <c r="M777" s="14">
        <f t="shared" si="119"/>
        <v>1</v>
      </c>
      <c r="N777" s="14">
        <f t="shared" si="123"/>
        <v>50</v>
      </c>
      <c r="O777" s="15">
        <f t="shared" si="124"/>
        <v>110</v>
      </c>
      <c r="P777" s="12"/>
      <c r="Q777" s="15">
        <f t="shared" si="118"/>
        <v>330</v>
      </c>
    </row>
    <row r="778" spans="1:17" ht="26" customHeight="1">
      <c r="A778" s="19">
        <v>45736</v>
      </c>
      <c r="B778" s="11" t="s">
        <v>57</v>
      </c>
      <c r="C778" s="11" t="s">
        <v>58</v>
      </c>
      <c r="D778" s="11" t="s">
        <v>55</v>
      </c>
      <c r="E778" s="12">
        <v>3</v>
      </c>
      <c r="F778" s="132"/>
      <c r="G778" s="12">
        <v>164</v>
      </c>
      <c r="H778" s="12">
        <v>945</v>
      </c>
      <c r="I778" s="12">
        <v>1225</v>
      </c>
      <c r="J778" s="13">
        <f t="shared" si="120"/>
        <v>0.40625</v>
      </c>
      <c r="K778" s="13">
        <f t="shared" si="121"/>
        <v>0.51736111111111116</v>
      </c>
      <c r="L778" s="14">
        <f t="shared" si="122"/>
        <v>0.11111111111111116</v>
      </c>
      <c r="M778" s="14">
        <f t="shared" si="119"/>
        <v>2</v>
      </c>
      <c r="N778" s="14">
        <f t="shared" si="123"/>
        <v>40</v>
      </c>
      <c r="O778" s="15">
        <f t="shared" si="124"/>
        <v>160</v>
      </c>
      <c r="P778" s="12"/>
      <c r="Q778" s="15">
        <f t="shared" si="118"/>
        <v>480</v>
      </c>
    </row>
    <row r="779" spans="1:17" ht="26" customHeight="1">
      <c r="A779" s="19">
        <v>45736</v>
      </c>
      <c r="B779" s="11" t="s">
        <v>57</v>
      </c>
      <c r="C779" s="11" t="s">
        <v>58</v>
      </c>
      <c r="D779" s="11" t="s">
        <v>55</v>
      </c>
      <c r="E779" s="12">
        <v>3</v>
      </c>
      <c r="F779" s="132"/>
      <c r="G779" s="12">
        <v>72</v>
      </c>
      <c r="H779" s="12">
        <v>1330</v>
      </c>
      <c r="I779" s="12">
        <v>1430</v>
      </c>
      <c r="J779" s="13">
        <f t="shared" si="120"/>
        <v>0.5625</v>
      </c>
      <c r="K779" s="13">
        <f t="shared" si="121"/>
        <v>0.60416666666666663</v>
      </c>
      <c r="L779" s="14">
        <f t="shared" si="122"/>
        <v>4.166666666666663E-2</v>
      </c>
      <c r="M779" s="14">
        <f t="shared" si="119"/>
        <v>1</v>
      </c>
      <c r="N779" s="14">
        <f t="shared" si="123"/>
        <v>0</v>
      </c>
      <c r="O779" s="15">
        <f t="shared" si="124"/>
        <v>60</v>
      </c>
      <c r="P779" s="12"/>
      <c r="Q779" s="15">
        <f t="shared" si="118"/>
        <v>180</v>
      </c>
    </row>
    <row r="780" spans="1:17" ht="26" customHeight="1">
      <c r="A780" s="19">
        <v>45736</v>
      </c>
      <c r="B780" s="11" t="s">
        <v>57</v>
      </c>
      <c r="C780" s="11" t="s">
        <v>59</v>
      </c>
      <c r="D780" s="11" t="s">
        <v>55</v>
      </c>
      <c r="E780" s="12">
        <v>3</v>
      </c>
      <c r="F780" s="132"/>
      <c r="G780" s="12">
        <v>120</v>
      </c>
      <c r="H780" s="12">
        <v>950</v>
      </c>
      <c r="I780" s="12">
        <v>1225</v>
      </c>
      <c r="J780" s="13">
        <f t="shared" si="120"/>
        <v>0.40972222222222221</v>
      </c>
      <c r="K780" s="13">
        <f t="shared" si="121"/>
        <v>0.51736111111111116</v>
      </c>
      <c r="L780" s="14">
        <f t="shared" si="122"/>
        <v>0.10763888888888895</v>
      </c>
      <c r="M780" s="14">
        <f t="shared" si="119"/>
        <v>2</v>
      </c>
      <c r="N780" s="14">
        <f t="shared" si="123"/>
        <v>35</v>
      </c>
      <c r="O780" s="15">
        <f t="shared" si="124"/>
        <v>155</v>
      </c>
      <c r="P780" s="12"/>
      <c r="Q780" s="15">
        <f t="shared" si="118"/>
        <v>465</v>
      </c>
    </row>
    <row r="781" spans="1:17" ht="26" customHeight="1">
      <c r="A781" s="19">
        <v>45736</v>
      </c>
      <c r="B781" s="11" t="s">
        <v>57</v>
      </c>
      <c r="C781" s="11" t="s">
        <v>59</v>
      </c>
      <c r="D781" s="11" t="s">
        <v>55</v>
      </c>
      <c r="E781" s="12">
        <v>3</v>
      </c>
      <c r="F781" s="132"/>
      <c r="G781" s="12">
        <v>108</v>
      </c>
      <c r="H781" s="12">
        <v>1330</v>
      </c>
      <c r="I781" s="12">
        <v>1525</v>
      </c>
      <c r="J781" s="13">
        <f t="shared" si="120"/>
        <v>0.5625</v>
      </c>
      <c r="K781" s="13">
        <f t="shared" si="121"/>
        <v>0.64236111111111116</v>
      </c>
      <c r="L781" s="14">
        <f t="shared" si="122"/>
        <v>7.986111111111116E-2</v>
      </c>
      <c r="M781" s="14">
        <f t="shared" si="119"/>
        <v>1</v>
      </c>
      <c r="N781" s="14">
        <f t="shared" si="123"/>
        <v>55</v>
      </c>
      <c r="O781" s="15">
        <f t="shared" si="124"/>
        <v>115</v>
      </c>
      <c r="P781" s="12"/>
      <c r="Q781" s="15">
        <f t="shared" si="118"/>
        <v>345</v>
      </c>
    </row>
    <row r="782" spans="1:17" ht="26" customHeight="1">
      <c r="A782" s="19">
        <v>45736</v>
      </c>
      <c r="B782" s="11" t="s">
        <v>57</v>
      </c>
      <c r="C782" s="11" t="s">
        <v>59</v>
      </c>
      <c r="D782" s="11" t="s">
        <v>55</v>
      </c>
      <c r="E782" s="12">
        <v>3</v>
      </c>
      <c r="F782" s="132"/>
      <c r="G782" s="12">
        <v>136</v>
      </c>
      <c r="H782" s="12">
        <v>1550</v>
      </c>
      <c r="I782" s="12">
        <v>1750</v>
      </c>
      <c r="J782" s="13">
        <f t="shared" si="120"/>
        <v>0.65972222222222221</v>
      </c>
      <c r="K782" s="13">
        <f t="shared" si="121"/>
        <v>0.74305555555555558</v>
      </c>
      <c r="L782" s="14">
        <f t="shared" si="122"/>
        <v>8.333333333333337E-2</v>
      </c>
      <c r="M782" s="14">
        <f t="shared" si="119"/>
        <v>2</v>
      </c>
      <c r="N782" s="14">
        <f t="shared" si="123"/>
        <v>0</v>
      </c>
      <c r="O782" s="15">
        <f t="shared" si="124"/>
        <v>120</v>
      </c>
      <c r="P782" s="12"/>
      <c r="Q782" s="15">
        <f t="shared" si="118"/>
        <v>360</v>
      </c>
    </row>
    <row r="783" spans="1:17" ht="26" customHeight="1">
      <c r="A783" s="19">
        <v>45736</v>
      </c>
      <c r="B783" s="11" t="s">
        <v>57</v>
      </c>
      <c r="C783" s="11" t="s">
        <v>59</v>
      </c>
      <c r="D783" s="11" t="s">
        <v>55</v>
      </c>
      <c r="E783" s="12">
        <v>3</v>
      </c>
      <c r="F783" s="132"/>
      <c r="G783" s="12">
        <v>96</v>
      </c>
      <c r="H783" s="12">
        <v>950</v>
      </c>
      <c r="I783" s="12">
        <v>1125</v>
      </c>
      <c r="J783" s="13">
        <f t="shared" si="120"/>
        <v>0.40972222222222221</v>
      </c>
      <c r="K783" s="13">
        <f t="shared" si="121"/>
        <v>0.47569444444444442</v>
      </c>
      <c r="L783" s="14">
        <f t="shared" si="122"/>
        <v>6.597222222222221E-2</v>
      </c>
      <c r="M783" s="14">
        <f t="shared" si="119"/>
        <v>1</v>
      </c>
      <c r="N783" s="14">
        <f t="shared" si="123"/>
        <v>35</v>
      </c>
      <c r="O783" s="15">
        <f t="shared" si="124"/>
        <v>95</v>
      </c>
      <c r="P783" s="12"/>
      <c r="Q783" s="15">
        <f t="shared" si="118"/>
        <v>285</v>
      </c>
    </row>
    <row r="784" spans="1:17" ht="26" customHeight="1">
      <c r="A784" s="19">
        <v>45736</v>
      </c>
      <c r="B784" s="11" t="s">
        <v>57</v>
      </c>
      <c r="C784" s="11" t="s">
        <v>59</v>
      </c>
      <c r="D784" s="11" t="s">
        <v>55</v>
      </c>
      <c r="E784" s="12">
        <v>3</v>
      </c>
      <c r="F784" s="132"/>
      <c r="G784" s="12">
        <v>168</v>
      </c>
      <c r="H784" s="12">
        <v>1330</v>
      </c>
      <c r="I784" s="12">
        <v>1525</v>
      </c>
      <c r="J784" s="13">
        <f t="shared" si="120"/>
        <v>0.5625</v>
      </c>
      <c r="K784" s="13">
        <f t="shared" si="121"/>
        <v>0.64236111111111116</v>
      </c>
      <c r="L784" s="14">
        <f t="shared" si="122"/>
        <v>7.986111111111116E-2</v>
      </c>
      <c r="M784" s="14">
        <f t="shared" si="119"/>
        <v>1</v>
      </c>
      <c r="N784" s="14">
        <f t="shared" si="123"/>
        <v>55</v>
      </c>
      <c r="O784" s="15">
        <f t="shared" si="124"/>
        <v>115</v>
      </c>
      <c r="P784" s="12"/>
      <c r="Q784" s="15">
        <f t="shared" si="118"/>
        <v>345</v>
      </c>
    </row>
    <row r="785" spans="1:17" ht="26" customHeight="1">
      <c r="A785" s="19">
        <v>45736</v>
      </c>
      <c r="B785" s="11" t="s">
        <v>57</v>
      </c>
      <c r="C785" s="11" t="s">
        <v>59</v>
      </c>
      <c r="D785" s="11" t="s">
        <v>55</v>
      </c>
      <c r="E785" s="12">
        <v>3</v>
      </c>
      <c r="F785" s="132"/>
      <c r="G785" s="12">
        <v>165</v>
      </c>
      <c r="H785" s="12">
        <v>1550</v>
      </c>
      <c r="I785" s="12">
        <v>1755</v>
      </c>
      <c r="J785" s="13">
        <f t="shared" si="120"/>
        <v>0.65972222222222221</v>
      </c>
      <c r="K785" s="13">
        <f t="shared" si="121"/>
        <v>0.74652777777777779</v>
      </c>
      <c r="L785" s="14">
        <f t="shared" si="122"/>
        <v>8.680555555555558E-2</v>
      </c>
      <c r="M785" s="14">
        <f t="shared" si="119"/>
        <v>2</v>
      </c>
      <c r="N785" s="14">
        <f t="shared" si="123"/>
        <v>5</v>
      </c>
      <c r="O785" s="15">
        <f t="shared" si="124"/>
        <v>125</v>
      </c>
      <c r="P785" s="12"/>
      <c r="Q785" s="15">
        <f t="shared" si="118"/>
        <v>375</v>
      </c>
    </row>
    <row r="786" spans="1:17" ht="26" customHeight="1">
      <c r="A786" s="19">
        <v>45736</v>
      </c>
      <c r="B786" s="11" t="s">
        <v>57</v>
      </c>
      <c r="C786" s="11" t="s">
        <v>59</v>
      </c>
      <c r="D786" s="11" t="s">
        <v>55</v>
      </c>
      <c r="E786" s="12">
        <v>3</v>
      </c>
      <c r="F786" s="132"/>
      <c r="G786" s="12">
        <v>132</v>
      </c>
      <c r="H786" s="12">
        <v>950</v>
      </c>
      <c r="I786" s="12">
        <v>1225</v>
      </c>
      <c r="J786" s="13">
        <f t="shared" si="120"/>
        <v>0.40972222222222221</v>
      </c>
      <c r="K786" s="13">
        <f t="shared" si="121"/>
        <v>0.51736111111111116</v>
      </c>
      <c r="L786" s="14">
        <f t="shared" si="122"/>
        <v>0.10763888888888895</v>
      </c>
      <c r="M786" s="14">
        <f t="shared" si="119"/>
        <v>2</v>
      </c>
      <c r="N786" s="14">
        <f t="shared" si="123"/>
        <v>35</v>
      </c>
      <c r="O786" s="15">
        <f t="shared" si="124"/>
        <v>155</v>
      </c>
      <c r="P786" s="12"/>
      <c r="Q786" s="15">
        <f t="shared" ref="Q786:Q849" si="125">(O786-P786)*E786</f>
        <v>465</v>
      </c>
    </row>
    <row r="787" spans="1:17" ht="26" customHeight="1">
      <c r="A787" s="19">
        <v>45736</v>
      </c>
      <c r="B787" s="11" t="s">
        <v>57</v>
      </c>
      <c r="C787" s="11" t="s">
        <v>59</v>
      </c>
      <c r="D787" s="11" t="s">
        <v>55</v>
      </c>
      <c r="E787" s="12">
        <v>3</v>
      </c>
      <c r="F787" s="132"/>
      <c r="G787" s="12">
        <v>96</v>
      </c>
      <c r="H787" s="12">
        <v>1335</v>
      </c>
      <c r="I787" s="12">
        <v>1520</v>
      </c>
      <c r="J787" s="13">
        <f t="shared" si="120"/>
        <v>0.56597222222222221</v>
      </c>
      <c r="K787" s="13">
        <f t="shared" si="121"/>
        <v>0.63888888888888884</v>
      </c>
      <c r="L787" s="14">
        <f t="shared" si="122"/>
        <v>7.291666666666663E-2</v>
      </c>
      <c r="M787" s="14">
        <f t="shared" si="119"/>
        <v>1</v>
      </c>
      <c r="N787" s="14">
        <f t="shared" si="123"/>
        <v>45</v>
      </c>
      <c r="O787" s="15">
        <f t="shared" si="124"/>
        <v>105</v>
      </c>
      <c r="P787" s="12"/>
      <c r="Q787" s="15">
        <f t="shared" si="125"/>
        <v>315</v>
      </c>
    </row>
    <row r="788" spans="1:17" ht="26" customHeight="1">
      <c r="A788" s="19">
        <v>45736</v>
      </c>
      <c r="B788" s="11" t="s">
        <v>57</v>
      </c>
      <c r="C788" s="11" t="s">
        <v>59</v>
      </c>
      <c r="D788" s="11" t="s">
        <v>55</v>
      </c>
      <c r="E788" s="12">
        <v>3</v>
      </c>
      <c r="F788" s="132"/>
      <c r="G788" s="12">
        <v>116</v>
      </c>
      <c r="H788" s="12">
        <v>1550</v>
      </c>
      <c r="I788" s="12">
        <v>1735</v>
      </c>
      <c r="J788" s="13">
        <f t="shared" si="120"/>
        <v>0.65972222222222221</v>
      </c>
      <c r="K788" s="13">
        <f t="shared" si="121"/>
        <v>0.73263888888888884</v>
      </c>
      <c r="L788" s="14">
        <f t="shared" si="122"/>
        <v>7.291666666666663E-2</v>
      </c>
      <c r="M788" s="14">
        <f t="shared" si="119"/>
        <v>1</v>
      </c>
      <c r="N788" s="14">
        <f t="shared" si="123"/>
        <v>45</v>
      </c>
      <c r="O788" s="15">
        <f t="shared" si="124"/>
        <v>105</v>
      </c>
      <c r="P788" s="12"/>
      <c r="Q788" s="15">
        <f t="shared" si="125"/>
        <v>315</v>
      </c>
    </row>
    <row r="789" spans="1:17" ht="26" customHeight="1">
      <c r="A789" s="19">
        <v>45736</v>
      </c>
      <c r="B789" s="11" t="s">
        <v>57</v>
      </c>
      <c r="C789" s="11" t="s">
        <v>59</v>
      </c>
      <c r="D789" s="11" t="s">
        <v>55</v>
      </c>
      <c r="E789" s="12">
        <v>3</v>
      </c>
      <c r="F789" s="132"/>
      <c r="G789" s="12">
        <v>96</v>
      </c>
      <c r="H789" s="12">
        <v>1000</v>
      </c>
      <c r="I789" s="12">
        <v>1130</v>
      </c>
      <c r="J789" s="13">
        <f t="shared" si="120"/>
        <v>0.41666666666666669</v>
      </c>
      <c r="K789" s="13">
        <f t="shared" si="121"/>
        <v>0.47916666666666669</v>
      </c>
      <c r="L789" s="14">
        <f t="shared" si="122"/>
        <v>6.25E-2</v>
      </c>
      <c r="M789" s="14">
        <f t="shared" si="119"/>
        <v>1</v>
      </c>
      <c r="N789" s="14">
        <f t="shared" si="123"/>
        <v>30</v>
      </c>
      <c r="O789" s="15">
        <f t="shared" si="124"/>
        <v>90</v>
      </c>
      <c r="P789" s="12"/>
      <c r="Q789" s="15">
        <f t="shared" si="125"/>
        <v>270</v>
      </c>
    </row>
    <row r="790" spans="1:17" ht="26" customHeight="1">
      <c r="A790" s="19">
        <v>45736</v>
      </c>
      <c r="B790" s="11" t="s">
        <v>57</v>
      </c>
      <c r="C790" s="11" t="s">
        <v>59</v>
      </c>
      <c r="D790" s="11" t="s">
        <v>55</v>
      </c>
      <c r="E790" s="12">
        <v>3</v>
      </c>
      <c r="F790" s="132"/>
      <c r="G790" s="12">
        <v>180</v>
      </c>
      <c r="H790" s="12">
        <v>1330</v>
      </c>
      <c r="I790" s="12">
        <v>1530</v>
      </c>
      <c r="J790" s="13">
        <f t="shared" si="120"/>
        <v>0.5625</v>
      </c>
      <c r="K790" s="13">
        <f t="shared" si="121"/>
        <v>0.64583333333333337</v>
      </c>
      <c r="L790" s="14">
        <f t="shared" si="122"/>
        <v>8.333333333333337E-2</v>
      </c>
      <c r="M790" s="14">
        <f t="shared" si="119"/>
        <v>2</v>
      </c>
      <c r="N790" s="14">
        <f t="shared" si="123"/>
        <v>0</v>
      </c>
      <c r="O790" s="15">
        <f t="shared" si="124"/>
        <v>120</v>
      </c>
      <c r="P790" s="12"/>
      <c r="Q790" s="15">
        <f t="shared" si="125"/>
        <v>360</v>
      </c>
    </row>
    <row r="791" spans="1:17" ht="26" customHeight="1">
      <c r="A791" s="19">
        <v>45736</v>
      </c>
      <c r="B791" s="11" t="s">
        <v>57</v>
      </c>
      <c r="C791" s="11" t="s">
        <v>59</v>
      </c>
      <c r="D791" s="11" t="s">
        <v>55</v>
      </c>
      <c r="E791" s="12">
        <v>3</v>
      </c>
      <c r="F791" s="132"/>
      <c r="G791" s="12">
        <v>252</v>
      </c>
      <c r="H791" s="12">
        <v>1545</v>
      </c>
      <c r="I791" s="12">
        <v>1755</v>
      </c>
      <c r="J791" s="13">
        <f t="shared" si="120"/>
        <v>0.65625</v>
      </c>
      <c r="K791" s="13">
        <f t="shared" si="121"/>
        <v>0.74652777777777779</v>
      </c>
      <c r="L791" s="14">
        <f t="shared" si="122"/>
        <v>9.027777777777779E-2</v>
      </c>
      <c r="M791" s="14">
        <f t="shared" si="119"/>
        <v>2</v>
      </c>
      <c r="N791" s="14">
        <f t="shared" si="123"/>
        <v>10</v>
      </c>
      <c r="O791" s="15">
        <f t="shared" si="124"/>
        <v>130</v>
      </c>
      <c r="P791" s="12"/>
      <c r="Q791" s="15">
        <f t="shared" si="125"/>
        <v>390</v>
      </c>
    </row>
    <row r="792" spans="1:17" ht="26" customHeight="1">
      <c r="A792" s="19">
        <v>45736</v>
      </c>
      <c r="B792" s="11" t="s">
        <v>57</v>
      </c>
      <c r="C792" s="11" t="s">
        <v>59</v>
      </c>
      <c r="D792" s="11" t="s">
        <v>55</v>
      </c>
      <c r="E792" s="12">
        <v>3</v>
      </c>
      <c r="F792" s="132"/>
      <c r="G792" s="12">
        <v>188</v>
      </c>
      <c r="H792" s="12">
        <v>1000</v>
      </c>
      <c r="I792" s="12">
        <v>1227</v>
      </c>
      <c r="J792" s="13">
        <f t="shared" si="120"/>
        <v>0.41666666666666669</v>
      </c>
      <c r="K792" s="13">
        <f t="shared" si="121"/>
        <v>0.51875000000000004</v>
      </c>
      <c r="L792" s="14">
        <f t="shared" si="122"/>
        <v>0.10208333333333336</v>
      </c>
      <c r="M792" s="14">
        <f t="shared" si="119"/>
        <v>2</v>
      </c>
      <c r="N792" s="14">
        <f t="shared" si="123"/>
        <v>27</v>
      </c>
      <c r="O792" s="15">
        <f t="shared" si="124"/>
        <v>147</v>
      </c>
      <c r="P792" s="12"/>
      <c r="Q792" s="15">
        <f t="shared" si="125"/>
        <v>441</v>
      </c>
    </row>
    <row r="793" spans="1:17" ht="26" customHeight="1">
      <c r="A793" s="19">
        <v>45736</v>
      </c>
      <c r="B793" s="11" t="s">
        <v>57</v>
      </c>
      <c r="C793" s="11" t="s">
        <v>59</v>
      </c>
      <c r="D793" s="11" t="s">
        <v>55</v>
      </c>
      <c r="E793" s="12">
        <v>3</v>
      </c>
      <c r="F793" s="132"/>
      <c r="G793" s="12">
        <v>84</v>
      </c>
      <c r="H793" s="12">
        <v>1332</v>
      </c>
      <c r="I793" s="12">
        <v>1440</v>
      </c>
      <c r="J793" s="13">
        <f t="shared" si="120"/>
        <v>0.56388888888888888</v>
      </c>
      <c r="K793" s="13">
        <f t="shared" si="121"/>
        <v>0.61111111111111116</v>
      </c>
      <c r="L793" s="14">
        <f t="shared" si="122"/>
        <v>4.7222222222222276E-2</v>
      </c>
      <c r="M793" s="14">
        <f t="shared" si="119"/>
        <v>1</v>
      </c>
      <c r="N793" s="14">
        <f t="shared" si="123"/>
        <v>8</v>
      </c>
      <c r="O793" s="15">
        <f t="shared" si="124"/>
        <v>68</v>
      </c>
      <c r="P793" s="12"/>
      <c r="Q793" s="15">
        <f t="shared" si="125"/>
        <v>204</v>
      </c>
    </row>
    <row r="794" spans="1:17" ht="26" customHeight="1">
      <c r="A794" s="19">
        <v>45736</v>
      </c>
      <c r="B794" s="11" t="s">
        <v>60</v>
      </c>
      <c r="C794" s="11"/>
      <c r="D794" s="11" t="s">
        <v>55</v>
      </c>
      <c r="E794" s="12">
        <v>3</v>
      </c>
      <c r="F794" s="132"/>
      <c r="G794" s="12">
        <v>124</v>
      </c>
      <c r="H794" s="12">
        <v>955</v>
      </c>
      <c r="I794" s="12">
        <v>1125</v>
      </c>
      <c r="J794" s="13">
        <f t="shared" si="120"/>
        <v>0.41319444444444442</v>
      </c>
      <c r="K794" s="13">
        <f t="shared" si="121"/>
        <v>0.47569444444444442</v>
      </c>
      <c r="L794" s="14">
        <f t="shared" si="122"/>
        <v>6.25E-2</v>
      </c>
      <c r="M794" s="14">
        <f t="shared" si="119"/>
        <v>1</v>
      </c>
      <c r="N794" s="14">
        <f t="shared" si="123"/>
        <v>30</v>
      </c>
      <c r="O794" s="15">
        <f t="shared" si="124"/>
        <v>90</v>
      </c>
      <c r="P794" s="12"/>
      <c r="Q794" s="15">
        <f t="shared" si="125"/>
        <v>270</v>
      </c>
    </row>
    <row r="795" spans="1:17" ht="26" customHeight="1">
      <c r="A795" s="19">
        <v>45736</v>
      </c>
      <c r="B795" s="11" t="s">
        <v>60</v>
      </c>
      <c r="C795" s="11"/>
      <c r="D795" s="11" t="s">
        <v>55</v>
      </c>
      <c r="E795" s="12">
        <v>3</v>
      </c>
      <c r="F795" s="132"/>
      <c r="G795" s="12">
        <v>45</v>
      </c>
      <c r="H795" s="12">
        <v>1235</v>
      </c>
      <c r="I795" s="12">
        <v>1455</v>
      </c>
      <c r="J795" s="13">
        <f t="shared" si="120"/>
        <v>0.52430555555555558</v>
      </c>
      <c r="K795" s="13">
        <f t="shared" si="121"/>
        <v>0.62152777777777779</v>
      </c>
      <c r="L795" s="14">
        <f t="shared" si="122"/>
        <v>9.722222222222221E-2</v>
      </c>
      <c r="M795" s="14">
        <f t="shared" si="119"/>
        <v>2</v>
      </c>
      <c r="N795" s="14">
        <f t="shared" si="123"/>
        <v>20</v>
      </c>
      <c r="O795" s="15">
        <f t="shared" si="124"/>
        <v>140</v>
      </c>
      <c r="P795" s="12"/>
      <c r="Q795" s="15">
        <f t="shared" si="125"/>
        <v>420</v>
      </c>
    </row>
    <row r="796" spans="1:17" ht="26" customHeight="1">
      <c r="A796" s="19">
        <v>45736</v>
      </c>
      <c r="B796" s="11" t="s">
        <v>60</v>
      </c>
      <c r="C796" s="11"/>
      <c r="D796" s="11" t="s">
        <v>55</v>
      </c>
      <c r="E796" s="12">
        <v>3</v>
      </c>
      <c r="F796" s="132"/>
      <c r="G796" s="12">
        <v>83</v>
      </c>
      <c r="H796" s="12">
        <v>1525</v>
      </c>
      <c r="I796" s="12">
        <v>1755</v>
      </c>
      <c r="J796" s="13">
        <f t="shared" si="120"/>
        <v>0.64236111111111116</v>
      </c>
      <c r="K796" s="13">
        <f t="shared" si="121"/>
        <v>0.74652777777777779</v>
      </c>
      <c r="L796" s="14">
        <f t="shared" si="122"/>
        <v>0.10416666666666663</v>
      </c>
      <c r="M796" s="14">
        <f t="shared" si="119"/>
        <v>2</v>
      </c>
      <c r="N796" s="14">
        <f t="shared" si="123"/>
        <v>30</v>
      </c>
      <c r="O796" s="15">
        <f t="shared" si="124"/>
        <v>150</v>
      </c>
      <c r="P796" s="12"/>
      <c r="Q796" s="15">
        <f t="shared" si="125"/>
        <v>450</v>
      </c>
    </row>
    <row r="797" spans="1:17" ht="26" customHeight="1">
      <c r="A797" s="19">
        <v>45736</v>
      </c>
      <c r="B797" s="11" t="s">
        <v>60</v>
      </c>
      <c r="C797" s="11"/>
      <c r="D797" s="11" t="s">
        <v>55</v>
      </c>
      <c r="E797" s="12">
        <v>4</v>
      </c>
      <c r="F797" s="132"/>
      <c r="G797" s="12">
        <v>60</v>
      </c>
      <c r="H797" s="12">
        <v>950</v>
      </c>
      <c r="I797" s="12">
        <v>1130</v>
      </c>
      <c r="J797" s="13">
        <f t="shared" si="120"/>
        <v>0.40972222222222221</v>
      </c>
      <c r="K797" s="13">
        <f t="shared" si="121"/>
        <v>0.47916666666666669</v>
      </c>
      <c r="L797" s="14">
        <f t="shared" si="122"/>
        <v>6.9444444444444475E-2</v>
      </c>
      <c r="M797" s="14">
        <f t="shared" si="119"/>
        <v>1</v>
      </c>
      <c r="N797" s="14">
        <f t="shared" si="123"/>
        <v>40</v>
      </c>
      <c r="O797" s="15">
        <f t="shared" si="124"/>
        <v>100</v>
      </c>
      <c r="P797" s="12"/>
      <c r="Q797" s="15">
        <f t="shared" si="125"/>
        <v>400</v>
      </c>
    </row>
    <row r="798" spans="1:17" ht="26" customHeight="1">
      <c r="A798" s="19">
        <v>45736</v>
      </c>
      <c r="B798" s="11" t="s">
        <v>60</v>
      </c>
      <c r="C798" s="11"/>
      <c r="D798" s="11" t="s">
        <v>55</v>
      </c>
      <c r="E798" s="12">
        <v>4</v>
      </c>
      <c r="F798" s="132"/>
      <c r="G798" s="12">
        <v>143</v>
      </c>
      <c r="H798" s="12">
        <v>1230</v>
      </c>
      <c r="I798" s="12">
        <v>1500</v>
      </c>
      <c r="J798" s="13">
        <f t="shared" si="120"/>
        <v>0.52083333333333337</v>
      </c>
      <c r="K798" s="13">
        <f t="shared" si="121"/>
        <v>0.625</v>
      </c>
      <c r="L798" s="14">
        <f t="shared" si="122"/>
        <v>0.10416666666666663</v>
      </c>
      <c r="M798" s="14">
        <f t="shared" si="119"/>
        <v>2</v>
      </c>
      <c r="N798" s="14">
        <f t="shared" si="123"/>
        <v>30</v>
      </c>
      <c r="O798" s="15">
        <f t="shared" si="124"/>
        <v>150</v>
      </c>
      <c r="P798" s="12"/>
      <c r="Q798" s="15">
        <f t="shared" si="125"/>
        <v>600</v>
      </c>
    </row>
    <row r="799" spans="1:17" ht="26" customHeight="1">
      <c r="A799" s="19">
        <v>45736</v>
      </c>
      <c r="B799" s="11" t="s">
        <v>60</v>
      </c>
      <c r="C799" s="11"/>
      <c r="D799" s="11" t="s">
        <v>55</v>
      </c>
      <c r="E799" s="12">
        <v>4</v>
      </c>
      <c r="F799" s="132"/>
      <c r="G799" s="12">
        <v>16</v>
      </c>
      <c r="H799" s="12">
        <v>1520</v>
      </c>
      <c r="I799" s="12">
        <v>1540</v>
      </c>
      <c r="J799" s="13">
        <f t="shared" si="120"/>
        <v>0.63888888888888884</v>
      </c>
      <c r="K799" s="13">
        <f t="shared" si="121"/>
        <v>0.65277777777777779</v>
      </c>
      <c r="L799" s="14">
        <f t="shared" si="122"/>
        <v>1.3888888888888951E-2</v>
      </c>
      <c r="M799" s="14">
        <f t="shared" si="119"/>
        <v>0</v>
      </c>
      <c r="N799" s="14">
        <f t="shared" si="123"/>
        <v>20</v>
      </c>
      <c r="O799" s="15">
        <f t="shared" si="124"/>
        <v>20</v>
      </c>
      <c r="P799" s="12"/>
      <c r="Q799" s="15">
        <f t="shared" si="125"/>
        <v>80</v>
      </c>
    </row>
    <row r="800" spans="1:17" ht="26" customHeight="1">
      <c r="A800" s="19">
        <v>45736</v>
      </c>
      <c r="B800" s="11" t="s">
        <v>60</v>
      </c>
      <c r="C800" s="11"/>
      <c r="D800" s="11" t="s">
        <v>55</v>
      </c>
      <c r="E800" s="12">
        <v>4</v>
      </c>
      <c r="F800" s="132"/>
      <c r="G800" s="12">
        <v>33</v>
      </c>
      <c r="H800" s="12">
        <v>1540</v>
      </c>
      <c r="I800" s="12">
        <v>1610</v>
      </c>
      <c r="J800" s="13">
        <f t="shared" si="120"/>
        <v>0.65277777777777779</v>
      </c>
      <c r="K800" s="13">
        <f t="shared" si="121"/>
        <v>0.67361111111111116</v>
      </c>
      <c r="L800" s="14">
        <f t="shared" si="122"/>
        <v>2.083333333333337E-2</v>
      </c>
      <c r="M800" s="14">
        <f t="shared" si="119"/>
        <v>0</v>
      </c>
      <c r="N800" s="14">
        <f t="shared" si="123"/>
        <v>30</v>
      </c>
      <c r="O800" s="15">
        <f t="shared" si="124"/>
        <v>30</v>
      </c>
      <c r="P800" s="12"/>
      <c r="Q800" s="15">
        <f t="shared" si="125"/>
        <v>120</v>
      </c>
    </row>
    <row r="801" spans="1:17" ht="26" customHeight="1">
      <c r="A801" s="19">
        <v>45736</v>
      </c>
      <c r="B801" s="11" t="s">
        <v>60</v>
      </c>
      <c r="C801" s="11"/>
      <c r="D801" s="11" t="s">
        <v>55</v>
      </c>
      <c r="E801" s="12">
        <v>4</v>
      </c>
      <c r="F801" s="132"/>
      <c r="G801" s="12">
        <v>121</v>
      </c>
      <c r="H801" s="12">
        <v>1610</v>
      </c>
      <c r="I801" s="12">
        <v>1750</v>
      </c>
      <c r="J801" s="13">
        <f t="shared" si="120"/>
        <v>0.67361111111111116</v>
      </c>
      <c r="K801" s="13">
        <f t="shared" si="121"/>
        <v>0.74305555555555558</v>
      </c>
      <c r="L801" s="14">
        <f t="shared" si="122"/>
        <v>6.944444444444442E-2</v>
      </c>
      <c r="M801" s="14">
        <f t="shared" si="119"/>
        <v>1</v>
      </c>
      <c r="N801" s="14">
        <f t="shared" si="123"/>
        <v>40</v>
      </c>
      <c r="O801" s="15">
        <f t="shared" si="124"/>
        <v>100</v>
      </c>
      <c r="P801" s="12"/>
      <c r="Q801" s="15">
        <f t="shared" si="125"/>
        <v>400</v>
      </c>
    </row>
    <row r="802" spans="1:17" ht="26" customHeight="1">
      <c r="A802" s="19">
        <v>45736</v>
      </c>
      <c r="B802" s="11" t="s">
        <v>66</v>
      </c>
      <c r="C802" s="11"/>
      <c r="D802" s="11" t="s">
        <v>55</v>
      </c>
      <c r="E802" s="12">
        <v>6</v>
      </c>
      <c r="F802" s="132"/>
      <c r="G802" s="12">
        <v>70</v>
      </c>
      <c r="H802" s="12">
        <v>950</v>
      </c>
      <c r="I802" s="12">
        <v>1130</v>
      </c>
      <c r="J802" s="13">
        <f t="shared" si="120"/>
        <v>0.40972222222222221</v>
      </c>
      <c r="K802" s="13">
        <f t="shared" si="121"/>
        <v>0.47916666666666669</v>
      </c>
      <c r="L802" s="14">
        <f t="shared" si="122"/>
        <v>6.9444444444444475E-2</v>
      </c>
      <c r="M802" s="14">
        <f t="shared" si="119"/>
        <v>1</v>
      </c>
      <c r="N802" s="14">
        <f t="shared" si="123"/>
        <v>40</v>
      </c>
      <c r="O802" s="15">
        <f t="shared" si="124"/>
        <v>100</v>
      </c>
      <c r="P802" s="12"/>
      <c r="Q802" s="15">
        <f t="shared" si="125"/>
        <v>600</v>
      </c>
    </row>
    <row r="803" spans="1:17" ht="26" customHeight="1">
      <c r="A803" s="19">
        <v>45736</v>
      </c>
      <c r="B803" s="11" t="s">
        <v>66</v>
      </c>
      <c r="C803" s="11"/>
      <c r="D803" s="11" t="s">
        <v>55</v>
      </c>
      <c r="E803" s="12">
        <v>6</v>
      </c>
      <c r="F803" s="132"/>
      <c r="G803" s="12">
        <v>111</v>
      </c>
      <c r="H803" s="12">
        <v>1230</v>
      </c>
      <c r="I803" s="12">
        <v>1500</v>
      </c>
      <c r="J803" s="13">
        <f t="shared" si="120"/>
        <v>0.52083333333333337</v>
      </c>
      <c r="K803" s="13">
        <f t="shared" si="121"/>
        <v>0.625</v>
      </c>
      <c r="L803" s="14">
        <f t="shared" si="122"/>
        <v>0.10416666666666663</v>
      </c>
      <c r="M803" s="14">
        <f t="shared" si="119"/>
        <v>2</v>
      </c>
      <c r="N803" s="14">
        <f t="shared" si="123"/>
        <v>30</v>
      </c>
      <c r="O803" s="15">
        <f t="shared" si="124"/>
        <v>150</v>
      </c>
      <c r="P803" s="12"/>
      <c r="Q803" s="15">
        <f t="shared" si="125"/>
        <v>900</v>
      </c>
    </row>
    <row r="804" spans="1:17" ht="26" customHeight="1">
      <c r="A804" s="19">
        <v>45736</v>
      </c>
      <c r="B804" s="11" t="s">
        <v>66</v>
      </c>
      <c r="C804" s="11"/>
      <c r="D804" s="11" t="s">
        <v>55</v>
      </c>
      <c r="E804" s="12">
        <v>6</v>
      </c>
      <c r="F804" s="132"/>
      <c r="G804" s="12">
        <v>50</v>
      </c>
      <c r="H804" s="12">
        <v>1520</v>
      </c>
      <c r="I804" s="12">
        <v>1710</v>
      </c>
      <c r="J804" s="13">
        <f t="shared" si="120"/>
        <v>0.63888888888888884</v>
      </c>
      <c r="K804" s="13">
        <f t="shared" si="121"/>
        <v>0.71527777777777779</v>
      </c>
      <c r="L804" s="14">
        <f t="shared" si="122"/>
        <v>7.6388888888888951E-2</v>
      </c>
      <c r="M804" s="14">
        <f t="shared" si="119"/>
        <v>1</v>
      </c>
      <c r="N804" s="14">
        <f t="shared" si="123"/>
        <v>50</v>
      </c>
      <c r="O804" s="15">
        <f t="shared" si="124"/>
        <v>110</v>
      </c>
      <c r="P804" s="12"/>
      <c r="Q804" s="15">
        <f t="shared" si="125"/>
        <v>660</v>
      </c>
    </row>
    <row r="805" spans="1:17" ht="26" customHeight="1">
      <c r="A805" s="19">
        <v>45736</v>
      </c>
      <c r="B805" s="11" t="s">
        <v>53</v>
      </c>
      <c r="C805" s="11"/>
      <c r="D805" s="11" t="s">
        <v>55</v>
      </c>
      <c r="E805" s="12">
        <v>7</v>
      </c>
      <c r="F805" s="132"/>
      <c r="G805" s="12">
        <v>929</v>
      </c>
      <c r="H805" s="12">
        <v>950</v>
      </c>
      <c r="I805" s="12">
        <v>1225</v>
      </c>
      <c r="J805" s="13">
        <f t="shared" si="120"/>
        <v>0.40972222222222221</v>
      </c>
      <c r="K805" s="13">
        <f t="shared" si="121"/>
        <v>0.51736111111111116</v>
      </c>
      <c r="L805" s="14">
        <f t="shared" si="122"/>
        <v>0.10763888888888895</v>
      </c>
      <c r="M805" s="14">
        <f t="shared" si="119"/>
        <v>2</v>
      </c>
      <c r="N805" s="14">
        <f t="shared" si="123"/>
        <v>35</v>
      </c>
      <c r="O805" s="15">
        <f t="shared" si="124"/>
        <v>155</v>
      </c>
      <c r="P805" s="12"/>
      <c r="Q805" s="15">
        <f t="shared" si="125"/>
        <v>1085</v>
      </c>
    </row>
    <row r="806" spans="1:17" ht="26" customHeight="1">
      <c r="A806" s="19">
        <v>45736</v>
      </c>
      <c r="B806" s="11" t="s">
        <v>53</v>
      </c>
      <c r="C806" s="11"/>
      <c r="D806" s="11" t="s">
        <v>55</v>
      </c>
      <c r="E806" s="12">
        <v>7</v>
      </c>
      <c r="F806" s="132"/>
      <c r="G806" s="12">
        <v>641</v>
      </c>
      <c r="H806" s="12">
        <v>1335</v>
      </c>
      <c r="I806" s="12">
        <v>1525</v>
      </c>
      <c r="J806" s="13">
        <f t="shared" si="120"/>
        <v>0.56597222222222221</v>
      </c>
      <c r="K806" s="13">
        <f t="shared" si="121"/>
        <v>0.64236111111111116</v>
      </c>
      <c r="L806" s="14">
        <f t="shared" si="122"/>
        <v>7.6388888888888951E-2</v>
      </c>
      <c r="M806" s="14">
        <f t="shared" si="119"/>
        <v>1</v>
      </c>
      <c r="N806" s="14">
        <f t="shared" si="123"/>
        <v>50</v>
      </c>
      <c r="O806" s="15">
        <f t="shared" si="124"/>
        <v>110</v>
      </c>
      <c r="P806" s="12"/>
      <c r="Q806" s="15">
        <f t="shared" si="125"/>
        <v>770</v>
      </c>
    </row>
    <row r="807" spans="1:17" ht="26" customHeight="1">
      <c r="A807" s="19">
        <v>45736</v>
      </c>
      <c r="B807" s="11" t="s">
        <v>53</v>
      </c>
      <c r="C807" s="11"/>
      <c r="D807" s="11" t="s">
        <v>55</v>
      </c>
      <c r="E807" s="12">
        <v>7</v>
      </c>
      <c r="F807" s="132"/>
      <c r="G807" s="12">
        <v>744</v>
      </c>
      <c r="H807" s="12">
        <v>1555</v>
      </c>
      <c r="I807" s="12">
        <v>1750</v>
      </c>
      <c r="J807" s="13">
        <f t="shared" si="120"/>
        <v>0.66319444444444442</v>
      </c>
      <c r="K807" s="13">
        <f t="shared" si="121"/>
        <v>0.74305555555555558</v>
      </c>
      <c r="L807" s="14">
        <f t="shared" si="122"/>
        <v>7.986111111111116E-2</v>
      </c>
      <c r="M807" s="14">
        <f t="shared" si="119"/>
        <v>1</v>
      </c>
      <c r="N807" s="14">
        <f t="shared" si="123"/>
        <v>55</v>
      </c>
      <c r="O807" s="15">
        <f t="shared" si="124"/>
        <v>115</v>
      </c>
      <c r="P807" s="12"/>
      <c r="Q807" s="15">
        <f t="shared" si="125"/>
        <v>805</v>
      </c>
    </row>
    <row r="808" spans="1:17" ht="26" customHeight="1">
      <c r="A808" s="19">
        <v>45736</v>
      </c>
      <c r="B808" s="11" t="s">
        <v>63</v>
      </c>
      <c r="C808" s="11"/>
      <c r="D808" s="11" t="s">
        <v>55</v>
      </c>
      <c r="E808" s="12">
        <v>6</v>
      </c>
      <c r="F808" s="132"/>
      <c r="G808" s="12">
        <v>558</v>
      </c>
      <c r="H808" s="12">
        <v>946</v>
      </c>
      <c r="I808" s="12">
        <v>1325</v>
      </c>
      <c r="J808" s="13">
        <f t="shared" si="120"/>
        <v>0.40694444444444444</v>
      </c>
      <c r="K808" s="13">
        <f t="shared" si="121"/>
        <v>0.55902777777777779</v>
      </c>
      <c r="L808" s="14">
        <f t="shared" si="122"/>
        <v>0.15208333333333335</v>
      </c>
      <c r="M808" s="14">
        <f t="shared" si="119"/>
        <v>3</v>
      </c>
      <c r="N808" s="14">
        <f t="shared" si="123"/>
        <v>39</v>
      </c>
      <c r="O808" s="15">
        <f t="shared" si="124"/>
        <v>219</v>
      </c>
      <c r="P808" s="12"/>
      <c r="Q808" s="15">
        <f t="shared" si="125"/>
        <v>1314</v>
      </c>
    </row>
    <row r="809" spans="1:17" ht="26" customHeight="1">
      <c r="A809" s="19">
        <v>45736</v>
      </c>
      <c r="B809" s="11" t="s">
        <v>63</v>
      </c>
      <c r="C809" s="11"/>
      <c r="D809" s="11" t="s">
        <v>55</v>
      </c>
      <c r="E809" s="12">
        <v>6</v>
      </c>
      <c r="F809" s="132"/>
      <c r="G809" s="12">
        <v>370</v>
      </c>
      <c r="H809" s="12">
        <v>1432</v>
      </c>
      <c r="I809" s="12">
        <v>1625</v>
      </c>
      <c r="J809" s="13">
        <f t="shared" si="120"/>
        <v>0.60555555555555551</v>
      </c>
      <c r="K809" s="13">
        <f t="shared" si="121"/>
        <v>0.68402777777777779</v>
      </c>
      <c r="L809" s="14">
        <f t="shared" si="122"/>
        <v>7.8472222222222276E-2</v>
      </c>
      <c r="M809" s="14">
        <f t="shared" si="119"/>
        <v>1</v>
      </c>
      <c r="N809" s="14">
        <f t="shared" si="123"/>
        <v>53</v>
      </c>
      <c r="O809" s="15">
        <f t="shared" si="124"/>
        <v>113</v>
      </c>
      <c r="P809" s="12"/>
      <c r="Q809" s="15">
        <f t="shared" si="125"/>
        <v>678</v>
      </c>
    </row>
    <row r="810" spans="1:17" ht="26" customHeight="1">
      <c r="A810" s="19">
        <v>45736</v>
      </c>
      <c r="B810" s="11" t="s">
        <v>63</v>
      </c>
      <c r="C810" s="11"/>
      <c r="D810" s="11" t="s">
        <v>55</v>
      </c>
      <c r="E810" s="12">
        <v>6</v>
      </c>
      <c r="F810" s="132"/>
      <c r="G810" s="12">
        <v>198</v>
      </c>
      <c r="H810" s="12">
        <v>1652</v>
      </c>
      <c r="I810" s="12">
        <v>1746</v>
      </c>
      <c r="J810" s="13">
        <f t="shared" si="120"/>
        <v>0.70277777777777772</v>
      </c>
      <c r="K810" s="13">
        <f t="shared" si="121"/>
        <v>0.74027777777777781</v>
      </c>
      <c r="L810" s="14">
        <f t="shared" si="122"/>
        <v>3.7500000000000089E-2</v>
      </c>
      <c r="M810" s="14">
        <f t="shared" si="119"/>
        <v>0</v>
      </c>
      <c r="N810" s="14">
        <f t="shared" si="123"/>
        <v>54</v>
      </c>
      <c r="O810" s="15">
        <f t="shared" si="124"/>
        <v>54</v>
      </c>
      <c r="P810" s="12"/>
      <c r="Q810" s="15">
        <f t="shared" si="125"/>
        <v>324</v>
      </c>
    </row>
    <row r="811" spans="1:17" ht="26" customHeight="1">
      <c r="A811" s="19">
        <v>45736</v>
      </c>
      <c r="B811" s="11" t="s">
        <v>61</v>
      </c>
      <c r="C811" s="11"/>
      <c r="D811" s="11" t="s">
        <v>55</v>
      </c>
      <c r="E811" s="12">
        <v>5</v>
      </c>
      <c r="F811" s="132"/>
      <c r="G811" s="12">
        <v>2247</v>
      </c>
      <c r="H811" s="12">
        <v>945</v>
      </c>
      <c r="I811" s="12">
        <v>1327</v>
      </c>
      <c r="J811" s="13">
        <f t="shared" si="120"/>
        <v>0.40625</v>
      </c>
      <c r="K811" s="13">
        <f t="shared" si="121"/>
        <v>0.56041666666666667</v>
      </c>
      <c r="L811" s="14">
        <f t="shared" si="122"/>
        <v>0.15416666666666667</v>
      </c>
      <c r="M811" s="14">
        <f t="shared" si="119"/>
        <v>3</v>
      </c>
      <c r="N811" s="14">
        <f t="shared" si="123"/>
        <v>42</v>
      </c>
      <c r="O811" s="15">
        <f t="shared" si="124"/>
        <v>222</v>
      </c>
      <c r="P811" s="12"/>
      <c r="Q811" s="15">
        <f t="shared" si="125"/>
        <v>1110</v>
      </c>
    </row>
    <row r="812" spans="1:17" ht="26" customHeight="1">
      <c r="A812" s="19">
        <v>45736</v>
      </c>
      <c r="B812" s="11" t="s">
        <v>61</v>
      </c>
      <c r="C812" s="11"/>
      <c r="D812" s="11" t="s">
        <v>55</v>
      </c>
      <c r="E812" s="12">
        <v>5</v>
      </c>
      <c r="F812" s="132"/>
      <c r="G812" s="12">
        <v>1286</v>
      </c>
      <c r="H812" s="12">
        <v>1432</v>
      </c>
      <c r="I812" s="12">
        <v>1627</v>
      </c>
      <c r="J812" s="13">
        <f t="shared" si="120"/>
        <v>0.60555555555555551</v>
      </c>
      <c r="K812" s="13">
        <f t="shared" si="121"/>
        <v>0.68541666666666667</v>
      </c>
      <c r="L812" s="14">
        <f t="shared" si="122"/>
        <v>7.986111111111116E-2</v>
      </c>
      <c r="M812" s="14">
        <f t="shared" si="119"/>
        <v>1</v>
      </c>
      <c r="N812" s="14">
        <f t="shared" si="123"/>
        <v>55</v>
      </c>
      <c r="O812" s="15">
        <f t="shared" si="124"/>
        <v>115</v>
      </c>
      <c r="P812" s="12"/>
      <c r="Q812" s="15">
        <f t="shared" si="125"/>
        <v>575</v>
      </c>
    </row>
    <row r="813" spans="1:17" ht="26" customHeight="1">
      <c r="A813" s="19">
        <v>45736</v>
      </c>
      <c r="B813" s="11" t="s">
        <v>61</v>
      </c>
      <c r="C813" s="11"/>
      <c r="D813" s="11" t="s">
        <v>55</v>
      </c>
      <c r="E813" s="12">
        <v>5</v>
      </c>
      <c r="F813" s="132"/>
      <c r="G813" s="12">
        <v>390</v>
      </c>
      <c r="H813" s="12">
        <v>1653</v>
      </c>
      <c r="I813" s="12">
        <v>1747</v>
      </c>
      <c r="J813" s="13">
        <f t="shared" si="120"/>
        <v>0.70347222222222228</v>
      </c>
      <c r="K813" s="13">
        <f t="shared" si="121"/>
        <v>0.74097222222222225</v>
      </c>
      <c r="L813" s="14">
        <f t="shared" si="122"/>
        <v>3.7499999999999978E-2</v>
      </c>
      <c r="M813" s="14">
        <f t="shared" si="119"/>
        <v>0</v>
      </c>
      <c r="N813" s="14">
        <f t="shared" si="123"/>
        <v>54</v>
      </c>
      <c r="O813" s="15">
        <f t="shared" si="124"/>
        <v>54</v>
      </c>
      <c r="P813" s="12"/>
      <c r="Q813" s="15">
        <f t="shared" si="125"/>
        <v>270</v>
      </c>
    </row>
    <row r="814" spans="1:17" ht="26" customHeight="1">
      <c r="A814" s="19">
        <v>45736</v>
      </c>
      <c r="B814" s="11" t="s">
        <v>61</v>
      </c>
      <c r="C814" s="11"/>
      <c r="D814" s="11" t="s">
        <v>55</v>
      </c>
      <c r="E814" s="12">
        <v>5</v>
      </c>
      <c r="F814" s="132"/>
      <c r="G814" s="12">
        <v>584</v>
      </c>
      <c r="H814" s="12">
        <v>1815</v>
      </c>
      <c r="I814" s="12">
        <v>1950</v>
      </c>
      <c r="J814" s="13">
        <f t="shared" si="120"/>
        <v>0.76041666666666663</v>
      </c>
      <c r="K814" s="13">
        <f t="shared" si="121"/>
        <v>0.82638888888888884</v>
      </c>
      <c r="L814" s="14">
        <f t="shared" si="122"/>
        <v>6.597222222222221E-2</v>
      </c>
      <c r="M814" s="14">
        <f t="shared" si="119"/>
        <v>1</v>
      </c>
      <c r="N814" s="14">
        <f t="shared" si="123"/>
        <v>35</v>
      </c>
      <c r="O814" s="15">
        <f t="shared" si="124"/>
        <v>95</v>
      </c>
      <c r="P814" s="12"/>
      <c r="Q814" s="15">
        <f t="shared" si="125"/>
        <v>475</v>
      </c>
    </row>
    <row r="815" spans="1:17" ht="26" customHeight="1">
      <c r="A815" s="19">
        <v>45736</v>
      </c>
      <c r="B815" s="11" t="s">
        <v>62</v>
      </c>
      <c r="C815" s="11"/>
      <c r="D815" s="11" t="s">
        <v>55</v>
      </c>
      <c r="E815" s="12">
        <v>6</v>
      </c>
      <c r="F815" s="132"/>
      <c r="G815" s="12">
        <v>305</v>
      </c>
      <c r="H815" s="12">
        <v>943</v>
      </c>
      <c r="I815" s="12">
        <v>1127</v>
      </c>
      <c r="J815" s="13">
        <f t="shared" si="120"/>
        <v>0.40486111111111112</v>
      </c>
      <c r="K815" s="13">
        <f t="shared" si="121"/>
        <v>0.47708333333333336</v>
      </c>
      <c r="L815" s="14">
        <f t="shared" si="122"/>
        <v>7.2222222222222243E-2</v>
      </c>
      <c r="M815" s="14">
        <f t="shared" si="119"/>
        <v>1</v>
      </c>
      <c r="N815" s="14">
        <f t="shared" si="123"/>
        <v>44</v>
      </c>
      <c r="O815" s="15">
        <f t="shared" si="124"/>
        <v>104</v>
      </c>
      <c r="P815" s="12"/>
      <c r="Q815" s="15">
        <f t="shared" si="125"/>
        <v>624</v>
      </c>
    </row>
    <row r="816" spans="1:17" ht="26" customHeight="1">
      <c r="A816" s="19">
        <v>45736</v>
      </c>
      <c r="B816" s="11" t="s">
        <v>62</v>
      </c>
      <c r="C816" s="11"/>
      <c r="D816" s="11" t="s">
        <v>55</v>
      </c>
      <c r="E816" s="12">
        <v>6</v>
      </c>
      <c r="F816" s="132"/>
      <c r="G816" s="12">
        <v>138</v>
      </c>
      <c r="H816" s="12">
        <v>1230</v>
      </c>
      <c r="I816" s="12">
        <v>1340</v>
      </c>
      <c r="J816" s="13">
        <f t="shared" si="120"/>
        <v>0.52083333333333337</v>
      </c>
      <c r="K816" s="13">
        <f t="shared" si="121"/>
        <v>0.56944444444444442</v>
      </c>
      <c r="L816" s="14">
        <f t="shared" si="122"/>
        <v>4.8611111111111049E-2</v>
      </c>
      <c r="M816" s="14">
        <f t="shared" si="119"/>
        <v>1</v>
      </c>
      <c r="N816" s="14">
        <f t="shared" si="123"/>
        <v>10</v>
      </c>
      <c r="O816" s="15">
        <f t="shared" si="124"/>
        <v>70</v>
      </c>
      <c r="P816" s="12"/>
      <c r="Q816" s="15">
        <f t="shared" si="125"/>
        <v>420</v>
      </c>
    </row>
    <row r="817" spans="1:17" ht="26" customHeight="1">
      <c r="A817" s="19">
        <v>45736</v>
      </c>
      <c r="B817" s="11" t="s">
        <v>62</v>
      </c>
      <c r="C817" s="11"/>
      <c r="D817" s="11" t="s">
        <v>55</v>
      </c>
      <c r="E817" s="12">
        <v>6</v>
      </c>
      <c r="F817" s="132"/>
      <c r="G817" s="12">
        <v>125</v>
      </c>
      <c r="H817" s="12">
        <v>1340</v>
      </c>
      <c r="I817" s="12">
        <v>1458</v>
      </c>
      <c r="J817" s="13">
        <f t="shared" si="120"/>
        <v>0.56944444444444442</v>
      </c>
      <c r="K817" s="13">
        <f t="shared" si="121"/>
        <v>0.62361111111111112</v>
      </c>
      <c r="L817" s="14">
        <f t="shared" si="122"/>
        <v>5.4166666666666696E-2</v>
      </c>
      <c r="M817" s="14">
        <f t="shared" si="119"/>
        <v>1</v>
      </c>
      <c r="N817" s="14">
        <f t="shared" si="123"/>
        <v>18</v>
      </c>
      <c r="O817" s="15">
        <f t="shared" si="124"/>
        <v>78</v>
      </c>
      <c r="P817" s="12"/>
      <c r="Q817" s="15">
        <f t="shared" si="125"/>
        <v>468</v>
      </c>
    </row>
    <row r="818" spans="1:17" ht="26" customHeight="1">
      <c r="A818" s="19">
        <v>45736</v>
      </c>
      <c r="B818" s="11" t="s">
        <v>62</v>
      </c>
      <c r="C818" s="11"/>
      <c r="D818" s="11" t="s">
        <v>55</v>
      </c>
      <c r="E818" s="12">
        <v>6</v>
      </c>
      <c r="F818" s="132"/>
      <c r="G818" s="12">
        <v>390</v>
      </c>
      <c r="H818" s="12">
        <v>1520</v>
      </c>
      <c r="I818" s="12">
        <v>1741</v>
      </c>
      <c r="J818" s="13">
        <f t="shared" si="120"/>
        <v>0.63888888888888884</v>
      </c>
      <c r="K818" s="13">
        <f t="shared" si="121"/>
        <v>0.7368055555555556</v>
      </c>
      <c r="L818" s="14">
        <f t="shared" si="122"/>
        <v>9.7916666666666763E-2</v>
      </c>
      <c r="M818" s="14">
        <f t="shared" si="119"/>
        <v>2</v>
      </c>
      <c r="N818" s="14">
        <f t="shared" si="123"/>
        <v>21</v>
      </c>
      <c r="O818" s="15">
        <f t="shared" si="124"/>
        <v>141</v>
      </c>
      <c r="P818" s="12"/>
      <c r="Q818" s="15">
        <f t="shared" si="125"/>
        <v>846</v>
      </c>
    </row>
    <row r="819" spans="1:17" ht="26" customHeight="1">
      <c r="A819" s="19">
        <v>45736</v>
      </c>
      <c r="B819" s="11" t="s">
        <v>57</v>
      </c>
      <c r="C819" s="11" t="s">
        <v>59</v>
      </c>
      <c r="D819" s="11" t="s">
        <v>54</v>
      </c>
      <c r="E819" s="12">
        <v>3</v>
      </c>
      <c r="F819" s="132"/>
      <c r="G819" s="12">
        <v>120</v>
      </c>
      <c r="H819" s="12">
        <v>2200</v>
      </c>
      <c r="I819" s="12">
        <v>2345</v>
      </c>
      <c r="J819" s="13">
        <f t="shared" si="120"/>
        <v>0.91666666666666663</v>
      </c>
      <c r="K819" s="13">
        <f t="shared" si="121"/>
        <v>0.98958333333333337</v>
      </c>
      <c r="L819" s="14">
        <f t="shared" si="122"/>
        <v>7.2916666666666741E-2</v>
      </c>
      <c r="M819" s="14">
        <f t="shared" si="119"/>
        <v>1</v>
      </c>
      <c r="N819" s="14">
        <f t="shared" si="123"/>
        <v>45</v>
      </c>
      <c r="O819" s="15">
        <f t="shared" si="124"/>
        <v>105</v>
      </c>
      <c r="P819" s="12"/>
      <c r="Q819" s="15">
        <f t="shared" si="125"/>
        <v>315</v>
      </c>
    </row>
    <row r="820" spans="1:17" ht="26" customHeight="1">
      <c r="A820" s="19">
        <v>45736</v>
      </c>
      <c r="B820" s="11" t="s">
        <v>57</v>
      </c>
      <c r="C820" s="11" t="s">
        <v>59</v>
      </c>
      <c r="D820" s="11" t="s">
        <v>54</v>
      </c>
      <c r="E820" s="12">
        <v>3</v>
      </c>
      <c r="F820" s="132"/>
      <c r="G820" s="12">
        <v>96</v>
      </c>
      <c r="H820" s="12">
        <v>2420</v>
      </c>
      <c r="I820" s="12">
        <v>2600</v>
      </c>
      <c r="J820" s="13">
        <f t="shared" si="120"/>
        <v>1.0138888888888888</v>
      </c>
      <c r="K820" s="13">
        <f t="shared" si="121"/>
        <v>1.0833333333333333</v>
      </c>
      <c r="L820" s="14">
        <f t="shared" si="122"/>
        <v>6.944444444444442E-2</v>
      </c>
      <c r="M820" s="14">
        <f t="shared" si="119"/>
        <v>1</v>
      </c>
      <c r="N820" s="14">
        <f t="shared" si="123"/>
        <v>40</v>
      </c>
      <c r="O820" s="15">
        <f t="shared" si="124"/>
        <v>100</v>
      </c>
      <c r="P820" s="12"/>
      <c r="Q820" s="15">
        <f t="shared" si="125"/>
        <v>300</v>
      </c>
    </row>
    <row r="821" spans="1:17" ht="26" customHeight="1">
      <c r="A821" s="19">
        <v>45736</v>
      </c>
      <c r="B821" s="11" t="s">
        <v>57</v>
      </c>
      <c r="C821" s="11" t="s">
        <v>59</v>
      </c>
      <c r="D821" s="11" t="s">
        <v>54</v>
      </c>
      <c r="E821" s="12">
        <v>3</v>
      </c>
      <c r="F821" s="132"/>
      <c r="G821" s="12">
        <v>224</v>
      </c>
      <c r="H821" s="12">
        <v>330</v>
      </c>
      <c r="I821" s="12">
        <v>530</v>
      </c>
      <c r="J821" s="13">
        <f t="shared" si="120"/>
        <v>0.14583333333333334</v>
      </c>
      <c r="K821" s="13">
        <f t="shared" si="121"/>
        <v>0.22916666666666666</v>
      </c>
      <c r="L821" s="14">
        <f t="shared" si="122"/>
        <v>8.3333333333333315E-2</v>
      </c>
      <c r="M821" s="14">
        <f t="shared" si="119"/>
        <v>2</v>
      </c>
      <c r="N821" s="14">
        <f t="shared" si="123"/>
        <v>0</v>
      </c>
      <c r="O821" s="15">
        <f t="shared" si="124"/>
        <v>120</v>
      </c>
      <c r="P821" s="12"/>
      <c r="Q821" s="15">
        <f t="shared" si="125"/>
        <v>360</v>
      </c>
    </row>
    <row r="822" spans="1:17" ht="26" customHeight="1">
      <c r="A822" s="19">
        <v>45736</v>
      </c>
      <c r="B822" s="11" t="s">
        <v>57</v>
      </c>
      <c r="C822" s="11" t="s">
        <v>59</v>
      </c>
      <c r="D822" s="11" t="s">
        <v>54</v>
      </c>
      <c r="E822" s="12">
        <v>3</v>
      </c>
      <c r="F822" s="132"/>
      <c r="G822" s="12">
        <v>348</v>
      </c>
      <c r="H822" s="12">
        <v>2145</v>
      </c>
      <c r="I822" s="12">
        <v>2345</v>
      </c>
      <c r="J822" s="13">
        <f t="shared" si="120"/>
        <v>0.90625</v>
      </c>
      <c r="K822" s="13">
        <f t="shared" si="121"/>
        <v>0.98958333333333337</v>
      </c>
      <c r="L822" s="14">
        <f t="shared" si="122"/>
        <v>8.333333333333337E-2</v>
      </c>
      <c r="M822" s="14">
        <f t="shared" si="119"/>
        <v>2</v>
      </c>
      <c r="N822" s="14">
        <f t="shared" si="123"/>
        <v>0</v>
      </c>
      <c r="O822" s="15">
        <f t="shared" si="124"/>
        <v>120</v>
      </c>
      <c r="P822" s="12"/>
      <c r="Q822" s="15">
        <f t="shared" si="125"/>
        <v>360</v>
      </c>
    </row>
    <row r="823" spans="1:17" ht="26" customHeight="1">
      <c r="A823" s="19">
        <v>45736</v>
      </c>
      <c r="B823" s="11" t="s">
        <v>57</v>
      </c>
      <c r="C823" s="11" t="s">
        <v>59</v>
      </c>
      <c r="D823" s="11" t="s">
        <v>54</v>
      </c>
      <c r="E823" s="12">
        <v>3</v>
      </c>
      <c r="F823" s="132"/>
      <c r="G823" s="12">
        <v>247</v>
      </c>
      <c r="H823" s="12">
        <v>2418</v>
      </c>
      <c r="I823" s="12">
        <v>2600</v>
      </c>
      <c r="J823" s="13">
        <f t="shared" si="120"/>
        <v>1.0125</v>
      </c>
      <c r="K823" s="13">
        <f t="shared" si="121"/>
        <v>1.0833333333333333</v>
      </c>
      <c r="L823" s="14">
        <f t="shared" si="122"/>
        <v>7.0833333333333304E-2</v>
      </c>
      <c r="M823" s="14">
        <f t="shared" si="119"/>
        <v>1</v>
      </c>
      <c r="N823" s="14">
        <f t="shared" si="123"/>
        <v>42</v>
      </c>
      <c r="O823" s="15">
        <f t="shared" si="124"/>
        <v>102</v>
      </c>
      <c r="P823" s="12"/>
      <c r="Q823" s="15">
        <f t="shared" si="125"/>
        <v>306</v>
      </c>
    </row>
    <row r="824" spans="1:17" ht="26" customHeight="1">
      <c r="A824" s="19">
        <v>45736</v>
      </c>
      <c r="B824" s="11" t="s">
        <v>57</v>
      </c>
      <c r="C824" s="11" t="s">
        <v>59</v>
      </c>
      <c r="D824" s="11" t="s">
        <v>54</v>
      </c>
      <c r="E824" s="12">
        <v>3</v>
      </c>
      <c r="F824" s="132"/>
      <c r="G824" s="12">
        <v>323</v>
      </c>
      <c r="H824" s="12">
        <v>325</v>
      </c>
      <c r="I824" s="12">
        <v>530</v>
      </c>
      <c r="J824" s="13">
        <f t="shared" si="120"/>
        <v>0.1423611111111111</v>
      </c>
      <c r="K824" s="13">
        <f t="shared" si="121"/>
        <v>0.22916666666666666</v>
      </c>
      <c r="L824" s="14">
        <f t="shared" si="122"/>
        <v>8.6805555555555552E-2</v>
      </c>
      <c r="M824" s="14">
        <f t="shared" ref="M824:M902" si="126">HOUR(L824)</f>
        <v>2</v>
      </c>
      <c r="N824" s="14">
        <f t="shared" si="123"/>
        <v>5</v>
      </c>
      <c r="O824" s="15">
        <f t="shared" si="124"/>
        <v>125</v>
      </c>
      <c r="P824" s="12"/>
      <c r="Q824" s="15">
        <f t="shared" si="125"/>
        <v>375</v>
      </c>
    </row>
    <row r="825" spans="1:17" ht="26" customHeight="1">
      <c r="A825" s="19">
        <v>45736</v>
      </c>
      <c r="B825" s="11" t="s">
        <v>56</v>
      </c>
      <c r="C825" s="11"/>
      <c r="D825" s="11" t="s">
        <v>54</v>
      </c>
      <c r="E825" s="12">
        <v>7</v>
      </c>
      <c r="F825" s="132"/>
      <c r="G825" s="12">
        <v>873</v>
      </c>
      <c r="H825" s="12">
        <v>2150</v>
      </c>
      <c r="I825" s="12">
        <v>2345</v>
      </c>
      <c r="J825" s="13">
        <f t="shared" ref="J825:J903" si="127">IF(ISERROR(VALUE(IF(LEN(H825)=3,(LEFT(H825,1)&amp;":"&amp;RIGHT(H825,2)),(LEFT(H825,2)&amp;":"&amp;RIGHT(H825,2))))),"",VALUE(IF(LEN(H825)=3,(LEFT(H825,1)&amp;":"&amp;RIGHT(H825,2)),(LEFT(H825,2)&amp;":"&amp;RIGHT(H825,2)))))</f>
        <v>0.90972222222222221</v>
      </c>
      <c r="K825" s="13">
        <f t="shared" ref="K825:K903" si="128">IF(ISERROR(VALUE(IF(LEN(I825)=3,(LEFT(I825,1)&amp;":"&amp;RIGHT(I825,2)),(LEFT(I825,2)&amp;":"&amp;RIGHT(I825,2))))),"",VALUE(IF(LEN(I825)=3,(LEFT(I825,1)&amp;":"&amp;RIGHT(I825,2)),(LEFT(I825,2)&amp;":"&amp;RIGHT(I825,2)))))</f>
        <v>0.98958333333333337</v>
      </c>
      <c r="L825" s="14">
        <f t="shared" ref="L825:L903" si="129">K825-J825</f>
        <v>7.986111111111116E-2</v>
      </c>
      <c r="M825" s="14">
        <f t="shared" si="126"/>
        <v>1</v>
      </c>
      <c r="N825" s="14">
        <f t="shared" ref="N825:N903" si="130">MINUTE(L825)</f>
        <v>55</v>
      </c>
      <c r="O825" s="15">
        <f t="shared" ref="O825:O903" si="131">IF(AND(ISNUMBER(H825),ISNUMBER(I825)),IF(M825*60+N825,M825*60+N825,"　"),0)</f>
        <v>115</v>
      </c>
      <c r="P825" s="12"/>
      <c r="Q825" s="15">
        <f t="shared" si="125"/>
        <v>805</v>
      </c>
    </row>
    <row r="826" spans="1:17" ht="26" customHeight="1">
      <c r="A826" s="19">
        <v>45736</v>
      </c>
      <c r="B826" s="11" t="s">
        <v>56</v>
      </c>
      <c r="C826" s="11"/>
      <c r="D826" s="11" t="s">
        <v>54</v>
      </c>
      <c r="E826" s="12">
        <v>7</v>
      </c>
      <c r="F826" s="132"/>
      <c r="G826" s="12">
        <v>478</v>
      </c>
      <c r="H826" s="12">
        <v>2425</v>
      </c>
      <c r="I826" s="12">
        <v>2600</v>
      </c>
      <c r="J826" s="13">
        <f t="shared" si="127"/>
        <v>1.0173611111111112</v>
      </c>
      <c r="K826" s="13">
        <f t="shared" si="128"/>
        <v>1.0833333333333333</v>
      </c>
      <c r="L826" s="14">
        <f t="shared" si="129"/>
        <v>6.5972222222222099E-2</v>
      </c>
      <c r="M826" s="14">
        <f t="shared" si="126"/>
        <v>1</v>
      </c>
      <c r="N826" s="14">
        <f t="shared" si="130"/>
        <v>35</v>
      </c>
      <c r="O826" s="15">
        <f t="shared" si="131"/>
        <v>95</v>
      </c>
      <c r="P826" s="12"/>
      <c r="Q826" s="15">
        <f t="shared" si="125"/>
        <v>665</v>
      </c>
    </row>
    <row r="827" spans="1:17" ht="26" customHeight="1">
      <c r="A827" s="19">
        <v>45736</v>
      </c>
      <c r="B827" s="11" t="s">
        <v>56</v>
      </c>
      <c r="C827" s="11"/>
      <c r="D827" s="11" t="s">
        <v>54</v>
      </c>
      <c r="E827" s="12">
        <v>7</v>
      </c>
      <c r="F827" s="132"/>
      <c r="G827" s="12">
        <v>436</v>
      </c>
      <c r="H827" s="12">
        <v>330</v>
      </c>
      <c r="I827" s="12">
        <v>450</v>
      </c>
      <c r="J827" s="13">
        <f t="shared" si="127"/>
        <v>0.14583333333333334</v>
      </c>
      <c r="K827" s="13">
        <f t="shared" si="128"/>
        <v>0.2013888888888889</v>
      </c>
      <c r="L827" s="14">
        <f t="shared" si="129"/>
        <v>5.5555555555555552E-2</v>
      </c>
      <c r="M827" s="14">
        <f t="shared" si="126"/>
        <v>1</v>
      </c>
      <c r="N827" s="14">
        <f t="shared" si="130"/>
        <v>20</v>
      </c>
      <c r="O827" s="15">
        <f t="shared" si="131"/>
        <v>80</v>
      </c>
      <c r="P827" s="12"/>
      <c r="Q827" s="15">
        <f t="shared" si="125"/>
        <v>560</v>
      </c>
    </row>
    <row r="828" spans="1:17" ht="26" customHeight="1">
      <c r="A828" s="19">
        <v>45737</v>
      </c>
      <c r="B828" s="11" t="s">
        <v>57</v>
      </c>
      <c r="C828" s="11" t="s">
        <v>58</v>
      </c>
      <c r="D828" s="11" t="s">
        <v>55</v>
      </c>
      <c r="E828" s="12">
        <v>3</v>
      </c>
      <c r="F828" s="132"/>
      <c r="G828" s="12">
        <v>196</v>
      </c>
      <c r="H828" s="12">
        <v>1000</v>
      </c>
      <c r="I828" s="12">
        <v>1225</v>
      </c>
      <c r="J828" s="13">
        <f t="shared" si="127"/>
        <v>0.41666666666666669</v>
      </c>
      <c r="K828" s="13">
        <f t="shared" si="128"/>
        <v>0.51736111111111116</v>
      </c>
      <c r="L828" s="14">
        <f t="shared" si="129"/>
        <v>0.10069444444444448</v>
      </c>
      <c r="M828" s="14">
        <f t="shared" si="126"/>
        <v>2</v>
      </c>
      <c r="N828" s="14">
        <f t="shared" si="130"/>
        <v>25</v>
      </c>
      <c r="O828" s="15">
        <f t="shared" si="131"/>
        <v>145</v>
      </c>
      <c r="P828" s="12"/>
      <c r="Q828" s="15">
        <f t="shared" si="125"/>
        <v>435</v>
      </c>
    </row>
    <row r="829" spans="1:17" ht="26" customHeight="1">
      <c r="A829" s="19">
        <v>45737</v>
      </c>
      <c r="B829" s="11" t="s">
        <v>57</v>
      </c>
      <c r="C829" s="11" t="s">
        <v>58</v>
      </c>
      <c r="D829" s="11" t="s">
        <v>55</v>
      </c>
      <c r="E829" s="12">
        <v>3</v>
      </c>
      <c r="F829" s="132"/>
      <c r="G829" s="12">
        <v>72</v>
      </c>
      <c r="H829" s="12">
        <v>1333</v>
      </c>
      <c r="I829" s="12">
        <v>1525</v>
      </c>
      <c r="J829" s="13">
        <f t="shared" si="127"/>
        <v>0.56458333333333333</v>
      </c>
      <c r="K829" s="13">
        <f t="shared" si="128"/>
        <v>0.64236111111111116</v>
      </c>
      <c r="L829" s="14">
        <f t="shared" si="129"/>
        <v>7.7777777777777835E-2</v>
      </c>
      <c r="M829" s="14">
        <f t="shared" si="126"/>
        <v>1</v>
      </c>
      <c r="N829" s="14">
        <f t="shared" si="130"/>
        <v>52</v>
      </c>
      <c r="O829" s="15">
        <f t="shared" si="131"/>
        <v>112</v>
      </c>
      <c r="P829" s="12"/>
      <c r="Q829" s="15">
        <f t="shared" si="125"/>
        <v>336</v>
      </c>
    </row>
    <row r="830" spans="1:17" ht="26" customHeight="1">
      <c r="A830" s="19">
        <v>45737</v>
      </c>
      <c r="B830" s="11" t="s">
        <v>57</v>
      </c>
      <c r="C830" s="11" t="s">
        <v>58</v>
      </c>
      <c r="D830" s="11" t="s">
        <v>55</v>
      </c>
      <c r="E830" s="12">
        <v>3</v>
      </c>
      <c r="F830" s="132"/>
      <c r="G830" s="12">
        <v>108</v>
      </c>
      <c r="H830" s="12">
        <v>1550</v>
      </c>
      <c r="I830" s="12">
        <v>1755</v>
      </c>
      <c r="J830" s="13">
        <f t="shared" si="127"/>
        <v>0.65972222222222221</v>
      </c>
      <c r="K830" s="13">
        <f t="shared" si="128"/>
        <v>0.74652777777777779</v>
      </c>
      <c r="L830" s="14">
        <f t="shared" si="129"/>
        <v>8.680555555555558E-2</v>
      </c>
      <c r="M830" s="14">
        <f t="shared" si="126"/>
        <v>2</v>
      </c>
      <c r="N830" s="14">
        <f t="shared" si="130"/>
        <v>5</v>
      </c>
      <c r="O830" s="15">
        <f t="shared" si="131"/>
        <v>125</v>
      </c>
      <c r="P830" s="12"/>
      <c r="Q830" s="15">
        <f t="shared" si="125"/>
        <v>375</v>
      </c>
    </row>
    <row r="831" spans="1:17" ht="26" customHeight="1">
      <c r="A831" s="19">
        <v>45737</v>
      </c>
      <c r="B831" s="11" t="s">
        <v>57</v>
      </c>
      <c r="C831" s="11" t="s">
        <v>58</v>
      </c>
      <c r="D831" s="11" t="s">
        <v>55</v>
      </c>
      <c r="E831" s="12">
        <v>3</v>
      </c>
      <c r="F831" s="132"/>
      <c r="G831" s="12">
        <v>264</v>
      </c>
      <c r="H831" s="12">
        <v>950</v>
      </c>
      <c r="I831" s="12">
        <v>1225</v>
      </c>
      <c r="J831" s="13">
        <f t="shared" si="127"/>
        <v>0.40972222222222221</v>
      </c>
      <c r="K831" s="13">
        <f t="shared" si="128"/>
        <v>0.51736111111111116</v>
      </c>
      <c r="L831" s="14">
        <f t="shared" si="129"/>
        <v>0.10763888888888895</v>
      </c>
      <c r="M831" s="14">
        <f t="shared" si="126"/>
        <v>2</v>
      </c>
      <c r="N831" s="14">
        <f t="shared" si="130"/>
        <v>35</v>
      </c>
      <c r="O831" s="15">
        <f t="shared" si="131"/>
        <v>155</v>
      </c>
      <c r="P831" s="12"/>
      <c r="Q831" s="15">
        <f t="shared" si="125"/>
        <v>465</v>
      </c>
    </row>
    <row r="832" spans="1:17" ht="26" customHeight="1">
      <c r="A832" s="19">
        <v>45737</v>
      </c>
      <c r="B832" s="11" t="s">
        <v>57</v>
      </c>
      <c r="C832" s="11" t="s">
        <v>58</v>
      </c>
      <c r="D832" s="11" t="s">
        <v>55</v>
      </c>
      <c r="E832" s="12">
        <v>3</v>
      </c>
      <c r="F832" s="132"/>
      <c r="G832" s="12">
        <v>108</v>
      </c>
      <c r="H832" s="12">
        <v>1330</v>
      </c>
      <c r="I832" s="12">
        <v>1525</v>
      </c>
      <c r="J832" s="13">
        <f t="shared" si="127"/>
        <v>0.5625</v>
      </c>
      <c r="K832" s="13">
        <f t="shared" si="128"/>
        <v>0.64236111111111116</v>
      </c>
      <c r="L832" s="14">
        <f t="shared" si="129"/>
        <v>7.986111111111116E-2</v>
      </c>
      <c r="M832" s="14">
        <f t="shared" si="126"/>
        <v>1</v>
      </c>
      <c r="N832" s="14">
        <f t="shared" si="130"/>
        <v>55</v>
      </c>
      <c r="O832" s="15">
        <f t="shared" si="131"/>
        <v>115</v>
      </c>
      <c r="P832" s="12"/>
      <c r="Q832" s="15">
        <f t="shared" si="125"/>
        <v>345</v>
      </c>
    </row>
    <row r="833" spans="1:18" ht="26" customHeight="1">
      <c r="A833" s="19">
        <v>45737</v>
      </c>
      <c r="B833" s="11" t="s">
        <v>57</v>
      </c>
      <c r="C833" s="11" t="s">
        <v>58</v>
      </c>
      <c r="D833" s="11" t="s">
        <v>55</v>
      </c>
      <c r="E833" s="12">
        <v>3</v>
      </c>
      <c r="F833" s="132"/>
      <c r="G833" s="12">
        <v>125</v>
      </c>
      <c r="H833" s="12">
        <v>1550</v>
      </c>
      <c r="I833" s="12">
        <v>1755</v>
      </c>
      <c r="J833" s="13">
        <f t="shared" si="127"/>
        <v>0.65972222222222221</v>
      </c>
      <c r="K833" s="13">
        <f t="shared" si="128"/>
        <v>0.74652777777777779</v>
      </c>
      <c r="L833" s="14">
        <f t="shared" si="129"/>
        <v>8.680555555555558E-2</v>
      </c>
      <c r="M833" s="14">
        <f t="shared" si="126"/>
        <v>2</v>
      </c>
      <c r="N833" s="14">
        <f t="shared" si="130"/>
        <v>5</v>
      </c>
      <c r="O833" s="15">
        <f t="shared" si="131"/>
        <v>125</v>
      </c>
      <c r="P833" s="12"/>
      <c r="Q833" s="15">
        <f t="shared" si="125"/>
        <v>375</v>
      </c>
    </row>
    <row r="834" spans="1:18" ht="26" customHeight="1">
      <c r="A834" s="19">
        <v>45737</v>
      </c>
      <c r="B834" s="11" t="s">
        <v>57</v>
      </c>
      <c r="C834" s="11" t="s">
        <v>59</v>
      </c>
      <c r="D834" s="11" t="s">
        <v>55</v>
      </c>
      <c r="E834" s="12">
        <v>3</v>
      </c>
      <c r="F834" s="132"/>
      <c r="G834" s="12">
        <v>192</v>
      </c>
      <c r="H834" s="12">
        <v>1000</v>
      </c>
      <c r="I834" s="12">
        <v>1225</v>
      </c>
      <c r="J834" s="13">
        <f t="shared" si="127"/>
        <v>0.41666666666666669</v>
      </c>
      <c r="K834" s="13">
        <f t="shared" si="128"/>
        <v>0.51736111111111116</v>
      </c>
      <c r="L834" s="14">
        <f t="shared" si="129"/>
        <v>0.10069444444444448</v>
      </c>
      <c r="M834" s="14">
        <f t="shared" si="126"/>
        <v>2</v>
      </c>
      <c r="N834" s="14">
        <f t="shared" si="130"/>
        <v>25</v>
      </c>
      <c r="O834" s="15">
        <f t="shared" si="131"/>
        <v>145</v>
      </c>
      <c r="P834" s="12"/>
      <c r="Q834" s="15">
        <f t="shared" si="125"/>
        <v>435</v>
      </c>
    </row>
    <row r="835" spans="1:18" ht="26" customHeight="1">
      <c r="A835" s="19">
        <v>45737</v>
      </c>
      <c r="B835" s="11" t="s">
        <v>57</v>
      </c>
      <c r="C835" s="11" t="s">
        <v>59</v>
      </c>
      <c r="D835" s="11" t="s">
        <v>55</v>
      </c>
      <c r="E835" s="12">
        <v>3</v>
      </c>
      <c r="F835" s="132"/>
      <c r="G835" s="12">
        <v>72</v>
      </c>
      <c r="H835" s="12">
        <v>1335</v>
      </c>
      <c r="I835" s="12">
        <v>1525</v>
      </c>
      <c r="J835" s="13">
        <f t="shared" si="127"/>
        <v>0.56597222222222221</v>
      </c>
      <c r="K835" s="13">
        <f t="shared" si="128"/>
        <v>0.64236111111111116</v>
      </c>
      <c r="L835" s="14">
        <f t="shared" si="129"/>
        <v>7.6388888888888951E-2</v>
      </c>
      <c r="M835" s="14">
        <f t="shared" si="126"/>
        <v>1</v>
      </c>
      <c r="N835" s="14">
        <f t="shared" si="130"/>
        <v>50</v>
      </c>
      <c r="O835" s="15">
        <f t="shared" si="131"/>
        <v>110</v>
      </c>
      <c r="P835" s="12"/>
      <c r="Q835" s="15">
        <f t="shared" si="125"/>
        <v>330</v>
      </c>
    </row>
    <row r="836" spans="1:18" ht="26" customHeight="1">
      <c r="A836" s="19">
        <v>45737</v>
      </c>
      <c r="B836" s="11" t="s">
        <v>57</v>
      </c>
      <c r="C836" s="11" t="s">
        <v>59</v>
      </c>
      <c r="D836" s="11" t="s">
        <v>55</v>
      </c>
      <c r="E836" s="12">
        <v>3</v>
      </c>
      <c r="F836" s="132"/>
      <c r="G836" s="12">
        <v>72</v>
      </c>
      <c r="H836" s="12">
        <v>1550</v>
      </c>
      <c r="I836" s="12">
        <v>1745</v>
      </c>
      <c r="J836" s="13">
        <f t="shared" si="127"/>
        <v>0.65972222222222221</v>
      </c>
      <c r="K836" s="13">
        <f t="shared" si="128"/>
        <v>0.73958333333333337</v>
      </c>
      <c r="L836" s="14">
        <f t="shared" si="129"/>
        <v>7.986111111111116E-2</v>
      </c>
      <c r="M836" s="14">
        <f t="shared" si="126"/>
        <v>1</v>
      </c>
      <c r="N836" s="14">
        <f t="shared" si="130"/>
        <v>55</v>
      </c>
      <c r="O836" s="15">
        <f t="shared" si="131"/>
        <v>115</v>
      </c>
      <c r="P836" s="12"/>
      <c r="Q836" s="15">
        <f t="shared" si="125"/>
        <v>345</v>
      </c>
    </row>
    <row r="837" spans="1:18" ht="26" customHeight="1">
      <c r="A837" s="19">
        <v>45737</v>
      </c>
      <c r="B837" s="11" t="s">
        <v>57</v>
      </c>
      <c r="C837" s="11" t="s">
        <v>59</v>
      </c>
      <c r="D837" s="11" t="s">
        <v>55</v>
      </c>
      <c r="E837" s="12">
        <v>3</v>
      </c>
      <c r="F837" s="132"/>
      <c r="G837" s="12">
        <v>108</v>
      </c>
      <c r="H837" s="12">
        <v>955</v>
      </c>
      <c r="I837" s="12">
        <v>1130</v>
      </c>
      <c r="J837" s="13">
        <f t="shared" si="127"/>
        <v>0.41319444444444442</v>
      </c>
      <c r="K837" s="13">
        <f t="shared" si="128"/>
        <v>0.47916666666666669</v>
      </c>
      <c r="L837" s="14">
        <f t="shared" si="129"/>
        <v>6.5972222222222265E-2</v>
      </c>
      <c r="M837" s="14">
        <f t="shared" si="126"/>
        <v>1</v>
      </c>
      <c r="N837" s="14">
        <f t="shared" si="130"/>
        <v>35</v>
      </c>
      <c r="O837" s="15">
        <f t="shared" si="131"/>
        <v>95</v>
      </c>
      <c r="P837" s="12"/>
      <c r="Q837" s="15">
        <f t="shared" si="125"/>
        <v>285</v>
      </c>
      <c r="R837" t="s">
        <v>67</v>
      </c>
    </row>
    <row r="838" spans="1:18" ht="26" customHeight="1">
      <c r="A838" s="19">
        <v>45737</v>
      </c>
      <c r="B838" s="11" t="s">
        <v>57</v>
      </c>
      <c r="C838" s="11" t="s">
        <v>59</v>
      </c>
      <c r="D838" s="11" t="s">
        <v>55</v>
      </c>
      <c r="E838" s="12">
        <v>3</v>
      </c>
      <c r="F838" s="132"/>
      <c r="G838" s="12">
        <v>48</v>
      </c>
      <c r="H838" s="12">
        <v>1130</v>
      </c>
      <c r="I838" s="12">
        <v>1225</v>
      </c>
      <c r="J838" s="13">
        <f t="shared" si="127"/>
        <v>0.47916666666666669</v>
      </c>
      <c r="K838" s="13">
        <f t="shared" si="128"/>
        <v>0.51736111111111116</v>
      </c>
      <c r="L838" s="14">
        <f t="shared" si="129"/>
        <v>3.8194444444444475E-2</v>
      </c>
      <c r="M838" s="14">
        <f t="shared" si="126"/>
        <v>0</v>
      </c>
      <c r="N838" s="14">
        <f t="shared" si="130"/>
        <v>55</v>
      </c>
      <c r="O838" s="15">
        <f t="shared" si="131"/>
        <v>55</v>
      </c>
      <c r="P838" s="12"/>
      <c r="Q838" s="15">
        <f t="shared" si="125"/>
        <v>165</v>
      </c>
      <c r="R838" t="s">
        <v>67</v>
      </c>
    </row>
    <row r="839" spans="1:18" ht="26" customHeight="1">
      <c r="A839" s="19">
        <v>45737</v>
      </c>
      <c r="B839" s="11" t="s">
        <v>57</v>
      </c>
      <c r="C839" s="11" t="s">
        <v>59</v>
      </c>
      <c r="D839" s="11" t="s">
        <v>55</v>
      </c>
      <c r="E839" s="12">
        <v>3</v>
      </c>
      <c r="F839" s="132"/>
      <c r="G839" s="12">
        <v>23</v>
      </c>
      <c r="H839" s="12">
        <v>1333</v>
      </c>
      <c r="I839" s="12">
        <v>1405</v>
      </c>
      <c r="J839" s="13">
        <f t="shared" si="127"/>
        <v>0.56458333333333333</v>
      </c>
      <c r="K839" s="13">
        <f t="shared" si="128"/>
        <v>0.58680555555555558</v>
      </c>
      <c r="L839" s="14">
        <f t="shared" si="129"/>
        <v>2.2222222222222254E-2</v>
      </c>
      <c r="M839" s="14">
        <f t="shared" si="126"/>
        <v>0</v>
      </c>
      <c r="N839" s="14">
        <f t="shared" si="130"/>
        <v>32</v>
      </c>
      <c r="O839" s="15">
        <f t="shared" si="131"/>
        <v>32</v>
      </c>
      <c r="P839" s="12"/>
      <c r="Q839" s="15">
        <f t="shared" si="125"/>
        <v>96</v>
      </c>
      <c r="R839" t="s">
        <v>67</v>
      </c>
    </row>
    <row r="840" spans="1:18" ht="26" customHeight="1">
      <c r="A840" s="19">
        <v>45737</v>
      </c>
      <c r="B840" s="11" t="s">
        <v>57</v>
      </c>
      <c r="C840" s="11" t="s">
        <v>59</v>
      </c>
      <c r="D840" s="11" t="s">
        <v>55</v>
      </c>
      <c r="E840" s="12">
        <v>3</v>
      </c>
      <c r="F840" s="132"/>
      <c r="G840" s="12">
        <v>60</v>
      </c>
      <c r="H840" s="12">
        <v>1405</v>
      </c>
      <c r="I840" s="12">
        <v>1525</v>
      </c>
      <c r="J840" s="13">
        <f t="shared" si="127"/>
        <v>0.58680555555555558</v>
      </c>
      <c r="K840" s="13">
        <f t="shared" si="128"/>
        <v>0.64236111111111116</v>
      </c>
      <c r="L840" s="14">
        <f t="shared" si="129"/>
        <v>5.555555555555558E-2</v>
      </c>
      <c r="M840" s="14">
        <f t="shared" si="126"/>
        <v>1</v>
      </c>
      <c r="N840" s="14">
        <f t="shared" si="130"/>
        <v>20</v>
      </c>
      <c r="O840" s="15">
        <f t="shared" si="131"/>
        <v>80</v>
      </c>
      <c r="P840" s="12"/>
      <c r="Q840" s="15">
        <f t="shared" si="125"/>
        <v>240</v>
      </c>
      <c r="R840" t="s">
        <v>67</v>
      </c>
    </row>
    <row r="841" spans="1:18" ht="26" customHeight="1">
      <c r="A841" s="19">
        <v>45737</v>
      </c>
      <c r="B841" s="11" t="s">
        <v>57</v>
      </c>
      <c r="C841" s="11" t="s">
        <v>59</v>
      </c>
      <c r="D841" s="11" t="s">
        <v>55</v>
      </c>
      <c r="E841" s="12">
        <v>3</v>
      </c>
      <c r="F841" s="132"/>
      <c r="G841" s="12">
        <v>121</v>
      </c>
      <c r="H841" s="12">
        <v>1550</v>
      </c>
      <c r="I841" s="12">
        <v>1750</v>
      </c>
      <c r="J841" s="13">
        <f t="shared" si="127"/>
        <v>0.65972222222222221</v>
      </c>
      <c r="K841" s="13">
        <f t="shared" si="128"/>
        <v>0.74305555555555558</v>
      </c>
      <c r="L841" s="14">
        <f t="shared" si="129"/>
        <v>8.333333333333337E-2</v>
      </c>
      <c r="M841" s="14">
        <f t="shared" si="126"/>
        <v>2</v>
      </c>
      <c r="N841" s="14">
        <f t="shared" si="130"/>
        <v>0</v>
      </c>
      <c r="O841" s="15">
        <f t="shared" si="131"/>
        <v>120</v>
      </c>
      <c r="P841" s="12"/>
      <c r="Q841" s="15">
        <f t="shared" si="125"/>
        <v>360</v>
      </c>
      <c r="R841" t="s">
        <v>67</v>
      </c>
    </row>
    <row r="842" spans="1:18" ht="26" customHeight="1">
      <c r="A842" s="19">
        <v>45737</v>
      </c>
      <c r="B842" s="11" t="s">
        <v>57</v>
      </c>
      <c r="C842" s="11" t="s">
        <v>59</v>
      </c>
      <c r="D842" s="11" t="s">
        <v>55</v>
      </c>
      <c r="E842" s="12">
        <v>3</v>
      </c>
      <c r="F842" s="132"/>
      <c r="G842" s="12">
        <v>54</v>
      </c>
      <c r="H842" s="12">
        <v>1000</v>
      </c>
      <c r="I842" s="12">
        <v>1055</v>
      </c>
      <c r="J842" s="13">
        <f t="shared" si="127"/>
        <v>0.41666666666666669</v>
      </c>
      <c r="K842" s="13">
        <f t="shared" si="128"/>
        <v>0.4548611111111111</v>
      </c>
      <c r="L842" s="14">
        <f t="shared" si="129"/>
        <v>3.819444444444442E-2</v>
      </c>
      <c r="M842" s="14">
        <f t="shared" si="126"/>
        <v>0</v>
      </c>
      <c r="N842" s="14">
        <f t="shared" si="130"/>
        <v>55</v>
      </c>
      <c r="O842" s="15">
        <f t="shared" si="131"/>
        <v>55</v>
      </c>
      <c r="P842" s="12"/>
      <c r="Q842" s="15">
        <f t="shared" si="125"/>
        <v>165</v>
      </c>
    </row>
    <row r="843" spans="1:18" ht="26" customHeight="1">
      <c r="A843" s="19">
        <v>45737</v>
      </c>
      <c r="B843" s="11" t="s">
        <v>57</v>
      </c>
      <c r="C843" s="11" t="s">
        <v>59</v>
      </c>
      <c r="D843" s="11" t="s">
        <v>55</v>
      </c>
      <c r="E843" s="12">
        <v>3</v>
      </c>
      <c r="F843" s="132"/>
      <c r="G843" s="12">
        <v>116</v>
      </c>
      <c r="H843" s="12">
        <v>1100</v>
      </c>
      <c r="I843" s="12">
        <v>1225</v>
      </c>
      <c r="J843" s="13">
        <f t="shared" si="127"/>
        <v>0.45833333333333331</v>
      </c>
      <c r="K843" s="13">
        <f t="shared" si="128"/>
        <v>0.51736111111111116</v>
      </c>
      <c r="L843" s="14">
        <f t="shared" si="129"/>
        <v>5.9027777777777846E-2</v>
      </c>
      <c r="M843" s="14">
        <f t="shared" si="126"/>
        <v>1</v>
      </c>
      <c r="N843" s="14">
        <f t="shared" si="130"/>
        <v>25</v>
      </c>
      <c r="O843" s="15">
        <f t="shared" si="131"/>
        <v>85</v>
      </c>
      <c r="P843" s="12"/>
      <c r="Q843" s="15">
        <f t="shared" si="125"/>
        <v>255</v>
      </c>
    </row>
    <row r="844" spans="1:18" ht="26" customHeight="1">
      <c r="A844" s="19">
        <v>45737</v>
      </c>
      <c r="B844" s="11" t="s">
        <v>57</v>
      </c>
      <c r="C844" s="11" t="s">
        <v>59</v>
      </c>
      <c r="D844" s="11" t="s">
        <v>55</v>
      </c>
      <c r="E844" s="12">
        <v>3</v>
      </c>
      <c r="F844" s="132"/>
      <c r="G844" s="12">
        <v>40</v>
      </c>
      <c r="H844" s="12">
        <v>1330</v>
      </c>
      <c r="I844" s="12">
        <v>1405</v>
      </c>
      <c r="J844" s="13">
        <f t="shared" si="127"/>
        <v>0.5625</v>
      </c>
      <c r="K844" s="13">
        <f t="shared" si="128"/>
        <v>0.58680555555555558</v>
      </c>
      <c r="L844" s="14">
        <f t="shared" si="129"/>
        <v>2.430555555555558E-2</v>
      </c>
      <c r="M844" s="14">
        <f t="shared" si="126"/>
        <v>0</v>
      </c>
      <c r="N844" s="14">
        <f t="shared" si="130"/>
        <v>35</v>
      </c>
      <c r="O844" s="15">
        <f t="shared" si="131"/>
        <v>35</v>
      </c>
      <c r="P844" s="12"/>
      <c r="Q844" s="15">
        <f t="shared" si="125"/>
        <v>105</v>
      </c>
    </row>
    <row r="845" spans="1:18" ht="26" customHeight="1">
      <c r="A845" s="19">
        <v>45737</v>
      </c>
      <c r="B845" s="11" t="s">
        <v>57</v>
      </c>
      <c r="C845" s="11" t="s">
        <v>59</v>
      </c>
      <c r="D845" s="11" t="s">
        <v>55</v>
      </c>
      <c r="E845" s="12">
        <v>3</v>
      </c>
      <c r="F845" s="132"/>
      <c r="G845" s="12">
        <v>48</v>
      </c>
      <c r="H845" s="12">
        <v>1410</v>
      </c>
      <c r="I845" s="12">
        <v>1525</v>
      </c>
      <c r="J845" s="13">
        <f t="shared" si="127"/>
        <v>0.59027777777777779</v>
      </c>
      <c r="K845" s="13">
        <f t="shared" si="128"/>
        <v>0.64236111111111116</v>
      </c>
      <c r="L845" s="14">
        <f t="shared" si="129"/>
        <v>5.208333333333337E-2</v>
      </c>
      <c r="M845" s="14">
        <f t="shared" si="126"/>
        <v>1</v>
      </c>
      <c r="N845" s="14">
        <f t="shared" si="130"/>
        <v>15</v>
      </c>
      <c r="O845" s="15">
        <f t="shared" si="131"/>
        <v>75</v>
      </c>
      <c r="P845" s="12"/>
      <c r="Q845" s="15">
        <f t="shared" si="125"/>
        <v>225</v>
      </c>
    </row>
    <row r="846" spans="1:18" ht="26" customHeight="1">
      <c r="A846" s="19">
        <v>45737</v>
      </c>
      <c r="B846" s="11" t="s">
        <v>57</v>
      </c>
      <c r="C846" s="11" t="s">
        <v>59</v>
      </c>
      <c r="D846" s="11" t="s">
        <v>55</v>
      </c>
      <c r="E846" s="12">
        <v>3</v>
      </c>
      <c r="F846" s="132"/>
      <c r="G846" s="12">
        <v>84</v>
      </c>
      <c r="H846" s="12">
        <v>1550</v>
      </c>
      <c r="I846" s="12">
        <v>1750</v>
      </c>
      <c r="J846" s="13">
        <f t="shared" si="127"/>
        <v>0.65972222222222221</v>
      </c>
      <c r="K846" s="13">
        <f t="shared" si="128"/>
        <v>0.74305555555555558</v>
      </c>
      <c r="L846" s="14">
        <f t="shared" si="129"/>
        <v>8.333333333333337E-2</v>
      </c>
      <c r="M846" s="14">
        <f t="shared" si="126"/>
        <v>2</v>
      </c>
      <c r="N846" s="14">
        <f t="shared" si="130"/>
        <v>0</v>
      </c>
      <c r="O846" s="15">
        <f t="shared" si="131"/>
        <v>120</v>
      </c>
      <c r="P846" s="12"/>
      <c r="Q846" s="15">
        <f t="shared" si="125"/>
        <v>360</v>
      </c>
    </row>
    <row r="847" spans="1:18" ht="26" customHeight="1">
      <c r="A847" s="19">
        <v>45737</v>
      </c>
      <c r="B847" s="11" t="s">
        <v>57</v>
      </c>
      <c r="C847" s="11" t="s">
        <v>59</v>
      </c>
      <c r="D847" s="11" t="s">
        <v>55</v>
      </c>
      <c r="E847" s="12">
        <v>3</v>
      </c>
      <c r="F847" s="132"/>
      <c r="G847" s="12">
        <v>241</v>
      </c>
      <c r="H847" s="12">
        <v>1000</v>
      </c>
      <c r="I847" s="12">
        <v>1230</v>
      </c>
      <c r="J847" s="13">
        <f t="shared" si="127"/>
        <v>0.41666666666666669</v>
      </c>
      <c r="K847" s="13">
        <f t="shared" si="128"/>
        <v>0.52083333333333337</v>
      </c>
      <c r="L847" s="14">
        <f t="shared" si="129"/>
        <v>0.10416666666666669</v>
      </c>
      <c r="M847" s="14">
        <f t="shared" si="126"/>
        <v>2</v>
      </c>
      <c r="N847" s="14">
        <f t="shared" si="130"/>
        <v>30</v>
      </c>
      <c r="O847" s="15">
        <f t="shared" si="131"/>
        <v>150</v>
      </c>
      <c r="P847" s="12"/>
      <c r="Q847" s="15">
        <f t="shared" si="125"/>
        <v>450</v>
      </c>
    </row>
    <row r="848" spans="1:18" ht="26" customHeight="1">
      <c r="A848" s="19">
        <v>45737</v>
      </c>
      <c r="B848" s="11" t="s">
        <v>57</v>
      </c>
      <c r="C848" s="11" t="s">
        <v>59</v>
      </c>
      <c r="D848" s="11" t="s">
        <v>55</v>
      </c>
      <c r="E848" s="12">
        <v>3</v>
      </c>
      <c r="F848" s="132"/>
      <c r="G848" s="12">
        <v>72</v>
      </c>
      <c r="H848" s="12">
        <v>1330</v>
      </c>
      <c r="I848" s="12">
        <v>1405</v>
      </c>
      <c r="J848" s="13">
        <f t="shared" si="127"/>
        <v>0.5625</v>
      </c>
      <c r="K848" s="13">
        <f t="shared" si="128"/>
        <v>0.58680555555555558</v>
      </c>
      <c r="L848" s="14">
        <f t="shared" si="129"/>
        <v>2.430555555555558E-2</v>
      </c>
      <c r="M848" s="14">
        <f t="shared" si="126"/>
        <v>0</v>
      </c>
      <c r="N848" s="14">
        <f t="shared" si="130"/>
        <v>35</v>
      </c>
      <c r="O848" s="15">
        <f t="shared" si="131"/>
        <v>35</v>
      </c>
      <c r="P848" s="12"/>
      <c r="Q848" s="15">
        <f t="shared" si="125"/>
        <v>105</v>
      </c>
    </row>
    <row r="849" spans="1:17" ht="26" customHeight="1">
      <c r="A849" s="19">
        <v>45737</v>
      </c>
      <c r="B849" s="11" t="s">
        <v>57</v>
      </c>
      <c r="C849" s="11" t="s">
        <v>59</v>
      </c>
      <c r="D849" s="11" t="s">
        <v>55</v>
      </c>
      <c r="E849" s="12">
        <v>3</v>
      </c>
      <c r="F849" s="132"/>
      <c r="G849" s="12">
        <v>89</v>
      </c>
      <c r="H849" s="12">
        <v>1405</v>
      </c>
      <c r="I849" s="12">
        <v>1530</v>
      </c>
      <c r="J849" s="13">
        <f t="shared" si="127"/>
        <v>0.58680555555555558</v>
      </c>
      <c r="K849" s="13">
        <f t="shared" si="128"/>
        <v>0.64583333333333337</v>
      </c>
      <c r="L849" s="14">
        <f t="shared" si="129"/>
        <v>5.902777777777779E-2</v>
      </c>
      <c r="M849" s="14">
        <f t="shared" si="126"/>
        <v>1</v>
      </c>
      <c r="N849" s="14">
        <f t="shared" si="130"/>
        <v>25</v>
      </c>
      <c r="O849" s="15">
        <f t="shared" si="131"/>
        <v>85</v>
      </c>
      <c r="P849" s="12"/>
      <c r="Q849" s="15">
        <f t="shared" si="125"/>
        <v>255</v>
      </c>
    </row>
    <row r="850" spans="1:17" ht="26" customHeight="1">
      <c r="A850" s="19">
        <v>45737</v>
      </c>
      <c r="B850" s="11" t="s">
        <v>57</v>
      </c>
      <c r="C850" s="11" t="s">
        <v>59</v>
      </c>
      <c r="D850" s="11" t="s">
        <v>55</v>
      </c>
      <c r="E850" s="12">
        <v>3</v>
      </c>
      <c r="F850" s="132"/>
      <c r="G850" s="12">
        <v>24</v>
      </c>
      <c r="H850" s="12">
        <v>1545</v>
      </c>
      <c r="I850" s="12">
        <v>1610</v>
      </c>
      <c r="J850" s="13">
        <f t="shared" si="127"/>
        <v>0.65625</v>
      </c>
      <c r="K850" s="13">
        <f t="shared" si="128"/>
        <v>0.67361111111111116</v>
      </c>
      <c r="L850" s="14">
        <f t="shared" si="129"/>
        <v>1.736111111111116E-2</v>
      </c>
      <c r="M850" s="14">
        <f t="shared" si="126"/>
        <v>0</v>
      </c>
      <c r="N850" s="14">
        <f t="shared" si="130"/>
        <v>25</v>
      </c>
      <c r="O850" s="15">
        <f t="shared" si="131"/>
        <v>25</v>
      </c>
      <c r="P850" s="12"/>
      <c r="Q850" s="15">
        <f t="shared" ref="Q850:Q928" si="132">(O850-P850)*E850</f>
        <v>75</v>
      </c>
    </row>
    <row r="851" spans="1:17" ht="26" customHeight="1">
      <c r="A851" s="19">
        <v>45737</v>
      </c>
      <c r="B851" s="11" t="s">
        <v>57</v>
      </c>
      <c r="C851" s="11" t="s">
        <v>59</v>
      </c>
      <c r="D851" s="11" t="s">
        <v>55</v>
      </c>
      <c r="E851" s="12">
        <v>3</v>
      </c>
      <c r="F851" s="132"/>
      <c r="G851" s="12">
        <v>312</v>
      </c>
      <c r="H851" s="12">
        <v>945</v>
      </c>
      <c r="I851" s="12">
        <v>1225</v>
      </c>
      <c r="J851" s="13">
        <f t="shared" si="127"/>
        <v>0.40625</v>
      </c>
      <c r="K851" s="13">
        <f t="shared" si="128"/>
        <v>0.51736111111111116</v>
      </c>
      <c r="L851" s="14">
        <f t="shared" si="129"/>
        <v>0.11111111111111116</v>
      </c>
      <c r="M851" s="14">
        <f t="shared" si="126"/>
        <v>2</v>
      </c>
      <c r="N851" s="14">
        <f t="shared" si="130"/>
        <v>40</v>
      </c>
      <c r="O851" s="15">
        <f t="shared" si="131"/>
        <v>160</v>
      </c>
      <c r="P851" s="12"/>
      <c r="Q851" s="15">
        <f t="shared" si="132"/>
        <v>480</v>
      </c>
    </row>
    <row r="852" spans="1:17" ht="26" customHeight="1">
      <c r="A852" s="19">
        <v>45737</v>
      </c>
      <c r="B852" s="11" t="s">
        <v>57</v>
      </c>
      <c r="C852" s="11" t="s">
        <v>59</v>
      </c>
      <c r="D852" s="11" t="s">
        <v>55</v>
      </c>
      <c r="E852" s="12">
        <v>3</v>
      </c>
      <c r="F852" s="132"/>
      <c r="G852" s="12">
        <v>47</v>
      </c>
      <c r="H852" s="12">
        <v>1330</v>
      </c>
      <c r="I852" s="12">
        <v>1355</v>
      </c>
      <c r="J852" s="13">
        <f t="shared" si="127"/>
        <v>0.5625</v>
      </c>
      <c r="K852" s="13">
        <f t="shared" si="128"/>
        <v>0.57986111111111116</v>
      </c>
      <c r="L852" s="14">
        <f t="shared" si="129"/>
        <v>1.736111111111116E-2</v>
      </c>
      <c r="M852" s="14">
        <f t="shared" si="126"/>
        <v>0</v>
      </c>
      <c r="N852" s="14">
        <f t="shared" si="130"/>
        <v>25</v>
      </c>
      <c r="O852" s="15">
        <f t="shared" si="131"/>
        <v>25</v>
      </c>
      <c r="P852" s="12"/>
      <c r="Q852" s="15">
        <f t="shared" si="132"/>
        <v>75</v>
      </c>
    </row>
    <row r="853" spans="1:17" ht="26" customHeight="1">
      <c r="A853" s="19">
        <v>45737</v>
      </c>
      <c r="B853" s="11" t="s">
        <v>57</v>
      </c>
      <c r="C853" s="11" t="s">
        <v>59</v>
      </c>
      <c r="D853" s="11" t="s">
        <v>55</v>
      </c>
      <c r="E853" s="12">
        <v>3</v>
      </c>
      <c r="F853" s="132"/>
      <c r="G853" s="12">
        <v>96</v>
      </c>
      <c r="H853" s="12">
        <v>1400</v>
      </c>
      <c r="I853" s="12">
        <v>1525</v>
      </c>
      <c r="J853" s="13">
        <f t="shared" si="127"/>
        <v>0.58333333333333337</v>
      </c>
      <c r="K853" s="13">
        <f t="shared" si="128"/>
        <v>0.64236111111111116</v>
      </c>
      <c r="L853" s="14">
        <f t="shared" si="129"/>
        <v>5.902777777777779E-2</v>
      </c>
      <c r="M853" s="14">
        <f t="shared" si="126"/>
        <v>1</v>
      </c>
      <c r="N853" s="14">
        <f t="shared" si="130"/>
        <v>25</v>
      </c>
      <c r="O853" s="15">
        <f t="shared" si="131"/>
        <v>85</v>
      </c>
      <c r="P853" s="12"/>
      <c r="Q853" s="15">
        <f t="shared" si="132"/>
        <v>255</v>
      </c>
    </row>
    <row r="854" spans="1:17" ht="26" customHeight="1">
      <c r="A854" s="19">
        <v>45737</v>
      </c>
      <c r="B854" s="11" t="s">
        <v>57</v>
      </c>
      <c r="C854" s="11" t="s">
        <v>59</v>
      </c>
      <c r="D854" s="11" t="s">
        <v>55</v>
      </c>
      <c r="E854" s="12">
        <v>3</v>
      </c>
      <c r="F854" s="132"/>
      <c r="G854" s="12">
        <v>12</v>
      </c>
      <c r="H854" s="12">
        <v>1550</v>
      </c>
      <c r="I854" s="12">
        <v>1600</v>
      </c>
      <c r="J854" s="13">
        <f t="shared" si="127"/>
        <v>0.65972222222222221</v>
      </c>
      <c r="K854" s="13">
        <f t="shared" si="128"/>
        <v>0.66666666666666663</v>
      </c>
      <c r="L854" s="14">
        <f t="shared" si="129"/>
        <v>6.9444444444444198E-3</v>
      </c>
      <c r="M854" s="14">
        <f t="shared" si="126"/>
        <v>0</v>
      </c>
      <c r="N854" s="14">
        <f t="shared" si="130"/>
        <v>10</v>
      </c>
      <c r="O854" s="15">
        <f t="shared" si="131"/>
        <v>10</v>
      </c>
      <c r="P854" s="12"/>
      <c r="Q854" s="15">
        <f t="shared" si="132"/>
        <v>30</v>
      </c>
    </row>
    <row r="855" spans="1:17" ht="26" customHeight="1">
      <c r="A855" s="19">
        <v>45737</v>
      </c>
      <c r="B855" s="11" t="s">
        <v>60</v>
      </c>
      <c r="C855" s="11"/>
      <c r="D855" s="11" t="s">
        <v>55</v>
      </c>
      <c r="E855" s="12">
        <v>4</v>
      </c>
      <c r="F855" s="132"/>
      <c r="G855" s="12">
        <v>144</v>
      </c>
      <c r="H855" s="12">
        <v>950</v>
      </c>
      <c r="I855" s="12">
        <v>1115</v>
      </c>
      <c r="J855" s="13">
        <f t="shared" si="127"/>
        <v>0.40972222222222221</v>
      </c>
      <c r="K855" s="13">
        <f t="shared" si="128"/>
        <v>0.46875</v>
      </c>
      <c r="L855" s="14">
        <f t="shared" si="129"/>
        <v>5.902777777777779E-2</v>
      </c>
      <c r="M855" s="14">
        <f t="shared" si="126"/>
        <v>1</v>
      </c>
      <c r="N855" s="14">
        <f t="shared" si="130"/>
        <v>25</v>
      </c>
      <c r="O855" s="15">
        <f t="shared" si="131"/>
        <v>85</v>
      </c>
      <c r="P855" s="12"/>
      <c r="Q855" s="15">
        <f t="shared" si="132"/>
        <v>340</v>
      </c>
    </row>
    <row r="856" spans="1:17" ht="26" customHeight="1">
      <c r="A856" s="19">
        <v>45737</v>
      </c>
      <c r="B856" s="11" t="s">
        <v>60</v>
      </c>
      <c r="C856" s="11"/>
      <c r="D856" s="11" t="s">
        <v>55</v>
      </c>
      <c r="E856" s="12">
        <v>4</v>
      </c>
      <c r="F856" s="132"/>
      <c r="G856" s="12">
        <v>37</v>
      </c>
      <c r="H856" s="12">
        <v>1115</v>
      </c>
      <c r="I856" s="12">
        <v>1130</v>
      </c>
      <c r="J856" s="13">
        <f t="shared" si="127"/>
        <v>0.46875</v>
      </c>
      <c r="K856" s="13">
        <f t="shared" si="128"/>
        <v>0.47916666666666669</v>
      </c>
      <c r="L856" s="14">
        <f t="shared" si="129"/>
        <v>1.0416666666666685E-2</v>
      </c>
      <c r="M856" s="14">
        <f t="shared" si="126"/>
        <v>0</v>
      </c>
      <c r="N856" s="14">
        <f t="shared" si="130"/>
        <v>15</v>
      </c>
      <c r="O856" s="15">
        <f t="shared" si="131"/>
        <v>15</v>
      </c>
      <c r="P856" s="12"/>
      <c r="Q856" s="15">
        <f t="shared" si="132"/>
        <v>60</v>
      </c>
    </row>
    <row r="857" spans="1:17" ht="26" customHeight="1">
      <c r="A857" s="19">
        <v>45737</v>
      </c>
      <c r="B857" s="11" t="s">
        <v>60</v>
      </c>
      <c r="C857" s="11"/>
      <c r="D857" s="11" t="s">
        <v>55</v>
      </c>
      <c r="E857" s="12">
        <v>4</v>
      </c>
      <c r="F857" s="132"/>
      <c r="G857" s="12">
        <v>118</v>
      </c>
      <c r="H857" s="12">
        <v>1230</v>
      </c>
      <c r="I857" s="12">
        <v>1410</v>
      </c>
      <c r="J857" s="13">
        <f t="shared" si="127"/>
        <v>0.52083333333333337</v>
      </c>
      <c r="K857" s="13">
        <f t="shared" si="128"/>
        <v>0.59027777777777779</v>
      </c>
      <c r="L857" s="14">
        <f t="shared" si="129"/>
        <v>6.944444444444442E-2</v>
      </c>
      <c r="M857" s="14">
        <f t="shared" si="126"/>
        <v>1</v>
      </c>
      <c r="N857" s="14">
        <f t="shared" si="130"/>
        <v>40</v>
      </c>
      <c r="O857" s="15">
        <f t="shared" si="131"/>
        <v>100</v>
      </c>
      <c r="P857" s="12"/>
      <c r="Q857" s="15">
        <f t="shared" si="132"/>
        <v>400</v>
      </c>
    </row>
    <row r="858" spans="1:17" ht="26" customHeight="1">
      <c r="A858" s="19">
        <v>45737</v>
      </c>
      <c r="B858" s="11" t="s">
        <v>60</v>
      </c>
      <c r="C858" s="11"/>
      <c r="D858" s="11" t="s">
        <v>55</v>
      </c>
      <c r="E858" s="12">
        <v>4</v>
      </c>
      <c r="F858" s="132"/>
      <c r="G858" s="12">
        <v>75</v>
      </c>
      <c r="H858" s="12">
        <v>1410</v>
      </c>
      <c r="I858" s="12">
        <v>1500</v>
      </c>
      <c r="J858" s="13">
        <f t="shared" si="127"/>
        <v>0.59027777777777779</v>
      </c>
      <c r="K858" s="13">
        <f t="shared" si="128"/>
        <v>0.625</v>
      </c>
      <c r="L858" s="14">
        <f t="shared" si="129"/>
        <v>3.472222222222221E-2</v>
      </c>
      <c r="M858" s="14">
        <f t="shared" si="126"/>
        <v>0</v>
      </c>
      <c r="N858" s="14">
        <f t="shared" si="130"/>
        <v>50</v>
      </c>
      <c r="O858" s="15">
        <f t="shared" si="131"/>
        <v>50</v>
      </c>
      <c r="P858" s="12"/>
      <c r="Q858" s="15">
        <f t="shared" si="132"/>
        <v>200</v>
      </c>
    </row>
    <row r="859" spans="1:17" ht="26" customHeight="1">
      <c r="A859" s="19">
        <v>45737</v>
      </c>
      <c r="B859" s="11" t="s">
        <v>60</v>
      </c>
      <c r="C859" s="11"/>
      <c r="D859" s="11" t="s">
        <v>55</v>
      </c>
      <c r="E859" s="12">
        <v>4</v>
      </c>
      <c r="F859" s="132"/>
      <c r="G859" s="12">
        <v>84</v>
      </c>
      <c r="H859" s="12">
        <v>1520</v>
      </c>
      <c r="I859" s="12">
        <v>1635</v>
      </c>
      <c r="J859" s="13">
        <f t="shared" si="127"/>
        <v>0.63888888888888884</v>
      </c>
      <c r="K859" s="13">
        <f t="shared" si="128"/>
        <v>0.69097222222222221</v>
      </c>
      <c r="L859" s="14">
        <f t="shared" si="129"/>
        <v>5.208333333333337E-2</v>
      </c>
      <c r="M859" s="14">
        <f t="shared" si="126"/>
        <v>1</v>
      </c>
      <c r="N859" s="14">
        <f t="shared" si="130"/>
        <v>15</v>
      </c>
      <c r="O859" s="15">
        <f t="shared" si="131"/>
        <v>75</v>
      </c>
      <c r="P859" s="12"/>
      <c r="Q859" s="15">
        <f t="shared" si="132"/>
        <v>300</v>
      </c>
    </row>
    <row r="860" spans="1:17" ht="26" customHeight="1">
      <c r="A860" s="19">
        <v>45737</v>
      </c>
      <c r="B860" s="11" t="s">
        <v>60</v>
      </c>
      <c r="C860" s="11"/>
      <c r="D860" s="11" t="s">
        <v>55</v>
      </c>
      <c r="E860" s="12">
        <v>4</v>
      </c>
      <c r="F860" s="132"/>
      <c r="G860" s="12">
        <v>66</v>
      </c>
      <c r="H860" s="12">
        <v>1635</v>
      </c>
      <c r="I860" s="12">
        <v>1740</v>
      </c>
      <c r="J860" s="13">
        <f t="shared" si="127"/>
        <v>0.69097222222222221</v>
      </c>
      <c r="K860" s="13">
        <f t="shared" si="128"/>
        <v>0.73611111111111116</v>
      </c>
      <c r="L860" s="14">
        <f t="shared" si="129"/>
        <v>4.5138888888888951E-2</v>
      </c>
      <c r="M860" s="14">
        <f t="shared" si="126"/>
        <v>1</v>
      </c>
      <c r="N860" s="14">
        <f t="shared" si="130"/>
        <v>5</v>
      </c>
      <c r="O860" s="15">
        <f t="shared" si="131"/>
        <v>65</v>
      </c>
      <c r="P860" s="12"/>
      <c r="Q860" s="15">
        <f t="shared" si="132"/>
        <v>260</v>
      </c>
    </row>
    <row r="861" spans="1:17" ht="26" customHeight="1">
      <c r="A861" s="19">
        <v>45737</v>
      </c>
      <c r="B861" s="11" t="s">
        <v>60</v>
      </c>
      <c r="C861" s="11"/>
      <c r="D861" s="11" t="s">
        <v>55</v>
      </c>
      <c r="E861" s="12">
        <v>4</v>
      </c>
      <c r="F861" s="132"/>
      <c r="G861" s="12">
        <v>368</v>
      </c>
      <c r="H861" s="12">
        <v>950</v>
      </c>
      <c r="I861" s="12">
        <v>1130</v>
      </c>
      <c r="J861" s="13">
        <f t="shared" si="127"/>
        <v>0.40972222222222221</v>
      </c>
      <c r="K861" s="13">
        <f t="shared" si="128"/>
        <v>0.47916666666666669</v>
      </c>
      <c r="L861" s="14">
        <f t="shared" si="129"/>
        <v>6.9444444444444475E-2</v>
      </c>
      <c r="M861" s="14">
        <f t="shared" si="126"/>
        <v>1</v>
      </c>
      <c r="N861" s="14">
        <f t="shared" si="130"/>
        <v>40</v>
      </c>
      <c r="O861" s="15">
        <f t="shared" si="131"/>
        <v>100</v>
      </c>
      <c r="P861" s="12"/>
      <c r="Q861" s="15">
        <f t="shared" si="132"/>
        <v>400</v>
      </c>
    </row>
    <row r="862" spans="1:17" ht="26" customHeight="1">
      <c r="A862" s="19">
        <v>45737</v>
      </c>
      <c r="B862" s="11" t="s">
        <v>60</v>
      </c>
      <c r="C862" s="11"/>
      <c r="D862" s="11" t="s">
        <v>55</v>
      </c>
      <c r="E862" s="12">
        <v>4</v>
      </c>
      <c r="F862" s="132"/>
      <c r="G862" s="12">
        <v>80</v>
      </c>
      <c r="H862" s="12">
        <v>1230</v>
      </c>
      <c r="I862" s="12">
        <v>1455</v>
      </c>
      <c r="J862" s="13">
        <f t="shared" si="127"/>
        <v>0.52083333333333337</v>
      </c>
      <c r="K862" s="13">
        <f t="shared" si="128"/>
        <v>0.62152777777777779</v>
      </c>
      <c r="L862" s="14">
        <f t="shared" si="129"/>
        <v>0.10069444444444442</v>
      </c>
      <c r="M862" s="14">
        <f t="shared" si="126"/>
        <v>2</v>
      </c>
      <c r="N862" s="14">
        <f t="shared" si="130"/>
        <v>25</v>
      </c>
      <c r="O862" s="15">
        <f t="shared" si="131"/>
        <v>145</v>
      </c>
      <c r="P862" s="12"/>
      <c r="Q862" s="15">
        <f t="shared" si="132"/>
        <v>580</v>
      </c>
    </row>
    <row r="863" spans="1:17" ht="26" customHeight="1">
      <c r="A863" s="19">
        <v>45737</v>
      </c>
      <c r="B863" s="11" t="s">
        <v>60</v>
      </c>
      <c r="C863" s="11"/>
      <c r="D863" s="11" t="s">
        <v>55</v>
      </c>
      <c r="E863" s="12">
        <v>4</v>
      </c>
      <c r="F863" s="132"/>
      <c r="G863" s="12">
        <v>71</v>
      </c>
      <c r="H863" s="12">
        <v>1520</v>
      </c>
      <c r="I863" s="12">
        <v>1710</v>
      </c>
      <c r="J863" s="13">
        <f t="shared" si="127"/>
        <v>0.63888888888888884</v>
      </c>
      <c r="K863" s="13">
        <f t="shared" si="128"/>
        <v>0.71527777777777779</v>
      </c>
      <c r="L863" s="14">
        <f t="shared" si="129"/>
        <v>7.6388888888888951E-2</v>
      </c>
      <c r="M863" s="14">
        <f t="shared" si="126"/>
        <v>1</v>
      </c>
      <c r="N863" s="14">
        <f t="shared" si="130"/>
        <v>50</v>
      </c>
      <c r="O863" s="15">
        <f t="shared" si="131"/>
        <v>110</v>
      </c>
      <c r="P863" s="12"/>
      <c r="Q863" s="15">
        <f t="shared" si="132"/>
        <v>440</v>
      </c>
    </row>
    <row r="864" spans="1:17" ht="26" customHeight="1">
      <c r="A864" s="19">
        <v>45737</v>
      </c>
      <c r="B864" s="11" t="s">
        <v>60</v>
      </c>
      <c r="C864" s="11"/>
      <c r="D864" s="11" t="s">
        <v>55</v>
      </c>
      <c r="E864" s="12">
        <v>4</v>
      </c>
      <c r="F864" s="132"/>
      <c r="G864" s="12">
        <v>44</v>
      </c>
      <c r="H864" s="12">
        <v>1710</v>
      </c>
      <c r="I864" s="12">
        <v>1725</v>
      </c>
      <c r="J864" s="13">
        <f t="shared" si="127"/>
        <v>0.71527777777777779</v>
      </c>
      <c r="K864" s="13">
        <f t="shared" si="128"/>
        <v>0.72569444444444442</v>
      </c>
      <c r="L864" s="14">
        <f t="shared" si="129"/>
        <v>1.041666666666663E-2</v>
      </c>
      <c r="M864" s="14">
        <f t="shared" si="126"/>
        <v>0</v>
      </c>
      <c r="N864" s="14">
        <f t="shared" si="130"/>
        <v>15</v>
      </c>
      <c r="O864" s="15">
        <f t="shared" si="131"/>
        <v>15</v>
      </c>
      <c r="P864" s="12"/>
      <c r="Q864" s="15">
        <f t="shared" si="132"/>
        <v>60</v>
      </c>
    </row>
    <row r="865" spans="1:17" ht="26" customHeight="1">
      <c r="A865" s="19">
        <v>45737</v>
      </c>
      <c r="B865" s="11" t="s">
        <v>60</v>
      </c>
      <c r="C865" s="11"/>
      <c r="D865" s="11" t="s">
        <v>55</v>
      </c>
      <c r="E865" s="12">
        <v>4</v>
      </c>
      <c r="F865" s="132"/>
      <c r="G865" s="12">
        <v>49</v>
      </c>
      <c r="H865" s="12">
        <v>950</v>
      </c>
      <c r="I865" s="12">
        <v>1123</v>
      </c>
      <c r="J865" s="13">
        <f t="shared" si="127"/>
        <v>0.40972222222222221</v>
      </c>
      <c r="K865" s="13">
        <f t="shared" si="128"/>
        <v>0.47430555555555554</v>
      </c>
      <c r="L865" s="14">
        <f t="shared" si="129"/>
        <v>6.4583333333333326E-2</v>
      </c>
      <c r="M865" s="14">
        <f t="shared" si="126"/>
        <v>1</v>
      </c>
      <c r="N865" s="14">
        <f t="shared" si="130"/>
        <v>33</v>
      </c>
      <c r="O865" s="15">
        <f t="shared" si="131"/>
        <v>93</v>
      </c>
      <c r="P865" s="12"/>
      <c r="Q865" s="15">
        <f t="shared" si="132"/>
        <v>372</v>
      </c>
    </row>
    <row r="866" spans="1:17" ht="26" customHeight="1">
      <c r="A866" s="19">
        <v>45737</v>
      </c>
      <c r="B866" s="11" t="s">
        <v>60</v>
      </c>
      <c r="C866" s="11"/>
      <c r="D866" s="11" t="s">
        <v>55</v>
      </c>
      <c r="E866" s="12">
        <v>4</v>
      </c>
      <c r="F866" s="132"/>
      <c r="G866" s="12">
        <v>47</v>
      </c>
      <c r="H866" s="12">
        <v>1235</v>
      </c>
      <c r="I866" s="12">
        <v>1455</v>
      </c>
      <c r="J866" s="13">
        <f t="shared" si="127"/>
        <v>0.52430555555555558</v>
      </c>
      <c r="K866" s="13">
        <f t="shared" si="128"/>
        <v>0.62152777777777779</v>
      </c>
      <c r="L866" s="14">
        <f t="shared" si="129"/>
        <v>9.722222222222221E-2</v>
      </c>
      <c r="M866" s="14">
        <f t="shared" si="126"/>
        <v>2</v>
      </c>
      <c r="N866" s="14">
        <f t="shared" si="130"/>
        <v>20</v>
      </c>
      <c r="O866" s="15">
        <f t="shared" si="131"/>
        <v>140</v>
      </c>
      <c r="P866" s="12"/>
      <c r="Q866" s="15">
        <f t="shared" si="132"/>
        <v>560</v>
      </c>
    </row>
    <row r="867" spans="1:17" ht="26" customHeight="1">
      <c r="A867" s="19">
        <v>45737</v>
      </c>
      <c r="B867" s="11" t="s">
        <v>60</v>
      </c>
      <c r="C867" s="11"/>
      <c r="D867" s="11" t="s">
        <v>55</v>
      </c>
      <c r="E867" s="12">
        <v>4</v>
      </c>
      <c r="F867" s="132"/>
      <c r="G867" s="12">
        <v>71</v>
      </c>
      <c r="H867" s="12">
        <v>1520</v>
      </c>
      <c r="I867" s="12">
        <v>1740</v>
      </c>
      <c r="J867" s="13">
        <f t="shared" si="127"/>
        <v>0.63888888888888884</v>
      </c>
      <c r="K867" s="13">
        <f t="shared" si="128"/>
        <v>0.73611111111111116</v>
      </c>
      <c r="L867" s="14">
        <f t="shared" si="129"/>
        <v>9.7222222222222321E-2</v>
      </c>
      <c r="M867" s="14">
        <f t="shared" si="126"/>
        <v>2</v>
      </c>
      <c r="N867" s="14">
        <f t="shared" si="130"/>
        <v>20</v>
      </c>
      <c r="O867" s="15">
        <f t="shared" si="131"/>
        <v>140</v>
      </c>
      <c r="P867" s="12"/>
      <c r="Q867" s="15">
        <f t="shared" si="132"/>
        <v>560</v>
      </c>
    </row>
    <row r="868" spans="1:17" ht="26" customHeight="1">
      <c r="A868" s="19">
        <v>45737</v>
      </c>
      <c r="B868" s="11" t="s">
        <v>60</v>
      </c>
      <c r="C868" s="11"/>
      <c r="D868" s="11" t="s">
        <v>55</v>
      </c>
      <c r="E868" s="12">
        <v>4</v>
      </c>
      <c r="F868" s="132"/>
      <c r="G868" s="12">
        <v>53</v>
      </c>
      <c r="H868" s="12">
        <v>1610</v>
      </c>
      <c r="I868" s="12">
        <v>1750</v>
      </c>
      <c r="J868" s="13">
        <f t="shared" si="127"/>
        <v>0.67361111111111116</v>
      </c>
      <c r="K868" s="13">
        <f t="shared" si="128"/>
        <v>0.74305555555555558</v>
      </c>
      <c r="L868" s="14">
        <f t="shared" si="129"/>
        <v>6.944444444444442E-2</v>
      </c>
      <c r="M868" s="14">
        <f t="shared" si="126"/>
        <v>1</v>
      </c>
      <c r="N868" s="14">
        <f t="shared" si="130"/>
        <v>40</v>
      </c>
      <c r="O868" s="15">
        <f t="shared" si="131"/>
        <v>100</v>
      </c>
      <c r="P868" s="12"/>
      <c r="Q868" s="15">
        <f t="shared" si="132"/>
        <v>400</v>
      </c>
    </row>
    <row r="869" spans="1:17" ht="26" customHeight="1">
      <c r="A869" s="19">
        <v>45737</v>
      </c>
      <c r="B869" s="11" t="s">
        <v>53</v>
      </c>
      <c r="C869" s="11"/>
      <c r="D869" s="11" t="s">
        <v>55</v>
      </c>
      <c r="E869" s="12">
        <v>7</v>
      </c>
      <c r="F869" s="132"/>
      <c r="G869" s="12">
        <v>222</v>
      </c>
      <c r="H869" s="12">
        <v>950</v>
      </c>
      <c r="I869" s="12">
        <v>1030</v>
      </c>
      <c r="J869" s="13">
        <f t="shared" si="127"/>
        <v>0.40972222222222221</v>
      </c>
      <c r="K869" s="13">
        <f t="shared" si="128"/>
        <v>0.4375</v>
      </c>
      <c r="L869" s="14">
        <f t="shared" si="129"/>
        <v>2.777777777777779E-2</v>
      </c>
      <c r="M869" s="14">
        <f t="shared" si="126"/>
        <v>0</v>
      </c>
      <c r="N869" s="14">
        <f t="shared" si="130"/>
        <v>40</v>
      </c>
      <c r="O869" s="15">
        <f t="shared" si="131"/>
        <v>40</v>
      </c>
      <c r="P869" s="12"/>
      <c r="Q869" s="15">
        <f t="shared" si="132"/>
        <v>280</v>
      </c>
    </row>
    <row r="870" spans="1:17" ht="26" customHeight="1">
      <c r="A870" s="19">
        <v>45737</v>
      </c>
      <c r="B870" s="11" t="s">
        <v>53</v>
      </c>
      <c r="C870" s="11"/>
      <c r="D870" s="11" t="s">
        <v>55</v>
      </c>
      <c r="E870" s="12">
        <v>7</v>
      </c>
      <c r="F870" s="132"/>
      <c r="G870" s="12">
        <v>610</v>
      </c>
      <c r="H870" s="12">
        <v>1040</v>
      </c>
      <c r="I870" s="12">
        <v>1225</v>
      </c>
      <c r="J870" s="13">
        <f t="shared" si="127"/>
        <v>0.44444444444444442</v>
      </c>
      <c r="K870" s="13">
        <f t="shared" si="128"/>
        <v>0.51736111111111116</v>
      </c>
      <c r="L870" s="14">
        <f t="shared" si="129"/>
        <v>7.2916666666666741E-2</v>
      </c>
      <c r="M870" s="14">
        <f t="shared" si="126"/>
        <v>1</v>
      </c>
      <c r="N870" s="14">
        <f t="shared" si="130"/>
        <v>45</v>
      </c>
      <c r="O870" s="15">
        <f t="shared" si="131"/>
        <v>105</v>
      </c>
      <c r="P870" s="12"/>
      <c r="Q870" s="15">
        <f t="shared" si="132"/>
        <v>735</v>
      </c>
    </row>
    <row r="871" spans="1:17" ht="26" customHeight="1">
      <c r="A871" s="19">
        <v>45737</v>
      </c>
      <c r="B871" s="11" t="s">
        <v>53</v>
      </c>
      <c r="C871" s="11"/>
      <c r="D871" s="11" t="s">
        <v>55</v>
      </c>
      <c r="E871" s="12">
        <v>7</v>
      </c>
      <c r="F871" s="132"/>
      <c r="G871" s="12">
        <v>178</v>
      </c>
      <c r="H871" s="12">
        <v>1335</v>
      </c>
      <c r="I871" s="12">
        <v>1400</v>
      </c>
      <c r="J871" s="13">
        <f t="shared" si="127"/>
        <v>0.56597222222222221</v>
      </c>
      <c r="K871" s="13">
        <f t="shared" si="128"/>
        <v>0.58333333333333337</v>
      </c>
      <c r="L871" s="14">
        <f t="shared" si="129"/>
        <v>1.736111111111116E-2</v>
      </c>
      <c r="M871" s="14">
        <f t="shared" si="126"/>
        <v>0</v>
      </c>
      <c r="N871" s="14">
        <f t="shared" si="130"/>
        <v>25</v>
      </c>
      <c r="O871" s="15">
        <f t="shared" si="131"/>
        <v>25</v>
      </c>
      <c r="P871" s="12"/>
      <c r="Q871" s="15">
        <f t="shared" si="132"/>
        <v>175</v>
      </c>
    </row>
    <row r="872" spans="1:17" ht="26" customHeight="1">
      <c r="A872" s="19">
        <v>45737</v>
      </c>
      <c r="B872" s="11" t="s">
        <v>53</v>
      </c>
      <c r="C872" s="11"/>
      <c r="D872" s="11" t="s">
        <v>55</v>
      </c>
      <c r="E872" s="12">
        <v>7</v>
      </c>
      <c r="F872" s="132"/>
      <c r="G872" s="12">
        <v>537</v>
      </c>
      <c r="H872" s="12">
        <v>1410</v>
      </c>
      <c r="I872" s="12">
        <v>1525</v>
      </c>
      <c r="J872" s="13">
        <f t="shared" si="127"/>
        <v>0.59027777777777779</v>
      </c>
      <c r="K872" s="13">
        <f t="shared" si="128"/>
        <v>0.64236111111111116</v>
      </c>
      <c r="L872" s="14">
        <f t="shared" si="129"/>
        <v>5.208333333333337E-2</v>
      </c>
      <c r="M872" s="14">
        <f t="shared" si="126"/>
        <v>1</v>
      </c>
      <c r="N872" s="14">
        <f t="shared" si="130"/>
        <v>15</v>
      </c>
      <c r="O872" s="15">
        <f t="shared" si="131"/>
        <v>75</v>
      </c>
      <c r="P872" s="12"/>
      <c r="Q872" s="15">
        <f t="shared" si="132"/>
        <v>525</v>
      </c>
    </row>
    <row r="873" spans="1:17" ht="26" customHeight="1">
      <c r="A873" s="19">
        <v>45737</v>
      </c>
      <c r="B873" s="11" t="s">
        <v>53</v>
      </c>
      <c r="C873" s="11"/>
      <c r="D873" s="11" t="s">
        <v>55</v>
      </c>
      <c r="E873" s="12">
        <v>7</v>
      </c>
      <c r="F873" s="132"/>
      <c r="G873" s="12">
        <v>1123</v>
      </c>
      <c r="H873" s="12">
        <v>1555</v>
      </c>
      <c r="I873" s="12">
        <v>1750</v>
      </c>
      <c r="J873" s="13">
        <f t="shared" si="127"/>
        <v>0.66319444444444442</v>
      </c>
      <c r="K873" s="13">
        <f t="shared" si="128"/>
        <v>0.74305555555555558</v>
      </c>
      <c r="L873" s="14">
        <f t="shared" si="129"/>
        <v>7.986111111111116E-2</v>
      </c>
      <c r="M873" s="14">
        <f t="shared" si="126"/>
        <v>1</v>
      </c>
      <c r="N873" s="14">
        <f t="shared" si="130"/>
        <v>55</v>
      </c>
      <c r="O873" s="15">
        <f t="shared" si="131"/>
        <v>115</v>
      </c>
      <c r="P873" s="12"/>
      <c r="Q873" s="15">
        <f t="shared" si="132"/>
        <v>805</v>
      </c>
    </row>
    <row r="874" spans="1:17" ht="26" customHeight="1">
      <c r="A874" s="19">
        <v>45737</v>
      </c>
      <c r="B874" s="11" t="s">
        <v>63</v>
      </c>
      <c r="C874" s="11"/>
      <c r="D874" s="11" t="s">
        <v>55</v>
      </c>
      <c r="E874" s="12">
        <v>7</v>
      </c>
      <c r="F874" s="132"/>
      <c r="G874" s="12">
        <v>527</v>
      </c>
      <c r="H874" s="12">
        <v>946</v>
      </c>
      <c r="I874" s="12">
        <v>1325</v>
      </c>
      <c r="J874" s="13">
        <f t="shared" si="127"/>
        <v>0.40694444444444444</v>
      </c>
      <c r="K874" s="13">
        <f t="shared" si="128"/>
        <v>0.55902777777777779</v>
      </c>
      <c r="L874" s="14">
        <f t="shared" si="129"/>
        <v>0.15208333333333335</v>
      </c>
      <c r="M874" s="14">
        <f t="shared" si="126"/>
        <v>3</v>
      </c>
      <c r="N874" s="14">
        <f t="shared" si="130"/>
        <v>39</v>
      </c>
      <c r="O874" s="15">
        <f t="shared" si="131"/>
        <v>219</v>
      </c>
      <c r="P874" s="12"/>
      <c r="Q874" s="15">
        <f t="shared" si="132"/>
        <v>1533</v>
      </c>
    </row>
    <row r="875" spans="1:17" ht="26" customHeight="1">
      <c r="A875" s="19">
        <v>45737</v>
      </c>
      <c r="B875" s="11" t="s">
        <v>63</v>
      </c>
      <c r="C875" s="11"/>
      <c r="D875" s="11" t="s">
        <v>55</v>
      </c>
      <c r="E875" s="12">
        <v>7</v>
      </c>
      <c r="F875" s="132"/>
      <c r="G875" s="12">
        <v>111</v>
      </c>
      <c r="H875" s="12">
        <v>1432</v>
      </c>
      <c r="I875" s="12">
        <v>1515</v>
      </c>
      <c r="J875" s="13">
        <f t="shared" si="127"/>
        <v>0.60555555555555551</v>
      </c>
      <c r="K875" s="13">
        <f t="shared" si="128"/>
        <v>0.63541666666666663</v>
      </c>
      <c r="L875" s="14">
        <f t="shared" si="129"/>
        <v>2.9861111111111116E-2</v>
      </c>
      <c r="M875" s="14">
        <f t="shared" si="126"/>
        <v>0</v>
      </c>
      <c r="N875" s="14">
        <f t="shared" si="130"/>
        <v>43</v>
      </c>
      <c r="O875" s="15">
        <f t="shared" si="131"/>
        <v>43</v>
      </c>
      <c r="P875" s="12"/>
      <c r="Q875" s="15">
        <f t="shared" si="132"/>
        <v>301</v>
      </c>
    </row>
    <row r="876" spans="1:17" ht="26" customHeight="1">
      <c r="A876" s="19">
        <v>45737</v>
      </c>
      <c r="B876" s="11" t="s">
        <v>61</v>
      </c>
      <c r="C876" s="11"/>
      <c r="D876" s="11" t="s">
        <v>55</v>
      </c>
      <c r="E876" s="12">
        <v>5</v>
      </c>
      <c r="F876" s="132"/>
      <c r="G876" s="12">
        <v>1903</v>
      </c>
      <c r="H876" s="12">
        <v>947</v>
      </c>
      <c r="I876" s="12">
        <v>1327</v>
      </c>
      <c r="J876" s="13">
        <f t="shared" si="127"/>
        <v>0.40763888888888888</v>
      </c>
      <c r="K876" s="13">
        <f t="shared" si="128"/>
        <v>0.56041666666666667</v>
      </c>
      <c r="L876" s="14">
        <f t="shared" si="129"/>
        <v>0.15277777777777779</v>
      </c>
      <c r="M876" s="14">
        <f t="shared" si="126"/>
        <v>3</v>
      </c>
      <c r="N876" s="14">
        <f t="shared" si="130"/>
        <v>40</v>
      </c>
      <c r="O876" s="15">
        <f t="shared" si="131"/>
        <v>220</v>
      </c>
      <c r="P876" s="12"/>
      <c r="Q876" s="15">
        <f t="shared" si="132"/>
        <v>1100</v>
      </c>
    </row>
    <row r="877" spans="1:17" ht="26" customHeight="1">
      <c r="A877" s="19">
        <v>45737</v>
      </c>
      <c r="B877" s="11" t="s">
        <v>61</v>
      </c>
      <c r="C877" s="11"/>
      <c r="D877" s="11" t="s">
        <v>55</v>
      </c>
      <c r="E877" s="12">
        <v>5</v>
      </c>
      <c r="F877" s="132"/>
      <c r="G877" s="12">
        <v>1198</v>
      </c>
      <c r="H877" s="12">
        <v>1432</v>
      </c>
      <c r="I877" s="12">
        <v>1627</v>
      </c>
      <c r="J877" s="13">
        <f t="shared" si="127"/>
        <v>0.60555555555555551</v>
      </c>
      <c r="K877" s="13">
        <f t="shared" si="128"/>
        <v>0.68541666666666667</v>
      </c>
      <c r="L877" s="14">
        <f t="shared" si="129"/>
        <v>7.986111111111116E-2</v>
      </c>
      <c r="M877" s="14">
        <f t="shared" si="126"/>
        <v>1</v>
      </c>
      <c r="N877" s="14">
        <f t="shared" si="130"/>
        <v>55</v>
      </c>
      <c r="O877" s="15">
        <f t="shared" si="131"/>
        <v>115</v>
      </c>
      <c r="P877" s="12"/>
      <c r="Q877" s="15">
        <f t="shared" si="132"/>
        <v>575</v>
      </c>
    </row>
    <row r="878" spans="1:17" ht="26" customHeight="1">
      <c r="A878" s="19">
        <v>45737</v>
      </c>
      <c r="B878" s="11" t="s">
        <v>61</v>
      </c>
      <c r="C878" s="11"/>
      <c r="D878" s="11" t="s">
        <v>55</v>
      </c>
      <c r="E878" s="12">
        <v>5</v>
      </c>
      <c r="F878" s="132"/>
      <c r="G878" s="12">
        <v>769</v>
      </c>
      <c r="H878" s="12">
        <v>1652</v>
      </c>
      <c r="I878" s="12">
        <v>1758</v>
      </c>
      <c r="J878" s="13">
        <f t="shared" si="127"/>
        <v>0.70277777777777772</v>
      </c>
      <c r="K878" s="13">
        <f t="shared" si="128"/>
        <v>0.74861111111111112</v>
      </c>
      <c r="L878" s="14">
        <f t="shared" si="129"/>
        <v>4.5833333333333393E-2</v>
      </c>
      <c r="M878" s="14">
        <f t="shared" si="126"/>
        <v>1</v>
      </c>
      <c r="N878" s="14">
        <f t="shared" si="130"/>
        <v>6</v>
      </c>
      <c r="O878" s="15">
        <f t="shared" si="131"/>
        <v>66</v>
      </c>
      <c r="P878" s="12"/>
      <c r="Q878" s="15">
        <f t="shared" si="132"/>
        <v>330</v>
      </c>
    </row>
    <row r="879" spans="1:17" ht="26" customHeight="1">
      <c r="A879" s="19">
        <v>45737</v>
      </c>
      <c r="B879" s="11" t="s">
        <v>62</v>
      </c>
      <c r="C879" s="11"/>
      <c r="D879" s="11" t="s">
        <v>55</v>
      </c>
      <c r="E879" s="12">
        <v>6</v>
      </c>
      <c r="F879" s="132"/>
      <c r="G879" s="12">
        <v>311</v>
      </c>
      <c r="H879" s="12">
        <v>947</v>
      </c>
      <c r="I879" s="12">
        <v>1127</v>
      </c>
      <c r="J879" s="13">
        <f t="shared" si="127"/>
        <v>0.40763888888888888</v>
      </c>
      <c r="K879" s="13">
        <f t="shared" si="128"/>
        <v>0.47708333333333336</v>
      </c>
      <c r="L879" s="14">
        <f t="shared" si="129"/>
        <v>6.9444444444444475E-2</v>
      </c>
      <c r="M879" s="14">
        <f t="shared" si="126"/>
        <v>1</v>
      </c>
      <c r="N879" s="14">
        <f t="shared" si="130"/>
        <v>40</v>
      </c>
      <c r="O879" s="15">
        <f t="shared" si="131"/>
        <v>100</v>
      </c>
      <c r="P879" s="12"/>
      <c r="Q879" s="15">
        <f t="shared" si="132"/>
        <v>600</v>
      </c>
    </row>
    <row r="880" spans="1:17" ht="26" customHeight="1">
      <c r="A880" s="19">
        <v>45737</v>
      </c>
      <c r="B880" s="11" t="s">
        <v>62</v>
      </c>
      <c r="C880" s="11"/>
      <c r="D880" s="11" t="s">
        <v>55</v>
      </c>
      <c r="E880" s="12">
        <v>6</v>
      </c>
      <c r="F880" s="132"/>
      <c r="G880" s="12">
        <v>321</v>
      </c>
      <c r="H880" s="12">
        <v>1230</v>
      </c>
      <c r="I880" s="12">
        <v>1457</v>
      </c>
      <c r="J880" s="13">
        <f t="shared" si="127"/>
        <v>0.52083333333333337</v>
      </c>
      <c r="K880" s="13">
        <f t="shared" si="128"/>
        <v>0.62291666666666667</v>
      </c>
      <c r="L880" s="14">
        <f t="shared" si="129"/>
        <v>0.1020833333333333</v>
      </c>
      <c r="M880" s="14">
        <f t="shared" si="126"/>
        <v>2</v>
      </c>
      <c r="N880" s="14">
        <f t="shared" si="130"/>
        <v>27</v>
      </c>
      <c r="O880" s="15">
        <f t="shared" si="131"/>
        <v>147</v>
      </c>
      <c r="P880" s="12"/>
      <c r="Q880" s="15">
        <f t="shared" si="132"/>
        <v>882</v>
      </c>
    </row>
    <row r="881" spans="1:17" ht="26" customHeight="1">
      <c r="A881" s="19">
        <v>45737</v>
      </c>
      <c r="B881" s="11" t="s">
        <v>62</v>
      </c>
      <c r="C881" s="11"/>
      <c r="D881" s="11" t="s">
        <v>55</v>
      </c>
      <c r="E881" s="12">
        <v>6</v>
      </c>
      <c r="F881" s="132"/>
      <c r="G881" s="12">
        <v>241</v>
      </c>
      <c r="H881" s="12">
        <v>1520</v>
      </c>
      <c r="I881" s="12">
        <v>1752</v>
      </c>
      <c r="J881" s="13">
        <f t="shared" si="127"/>
        <v>0.63888888888888884</v>
      </c>
      <c r="K881" s="13">
        <f t="shared" si="128"/>
        <v>0.74444444444444446</v>
      </c>
      <c r="L881" s="14">
        <f t="shared" si="129"/>
        <v>0.10555555555555562</v>
      </c>
      <c r="M881" s="14">
        <f t="shared" si="126"/>
        <v>2</v>
      </c>
      <c r="N881" s="14">
        <f t="shared" si="130"/>
        <v>32</v>
      </c>
      <c r="O881" s="15">
        <f t="shared" si="131"/>
        <v>152</v>
      </c>
      <c r="P881" s="12"/>
      <c r="Q881" s="15">
        <f t="shared" si="132"/>
        <v>912</v>
      </c>
    </row>
    <row r="882" spans="1:17" ht="26" customHeight="1">
      <c r="A882" s="19">
        <v>45737</v>
      </c>
      <c r="B882" s="11" t="s">
        <v>57</v>
      </c>
      <c r="C882" s="11" t="s">
        <v>59</v>
      </c>
      <c r="D882" s="11" t="s">
        <v>54</v>
      </c>
      <c r="E882" s="12">
        <v>3</v>
      </c>
      <c r="F882" s="132"/>
      <c r="G882" s="12">
        <v>31</v>
      </c>
      <c r="H882" s="12">
        <v>2245</v>
      </c>
      <c r="I882" s="12">
        <v>2345</v>
      </c>
      <c r="J882" s="13">
        <f t="shared" ref="J882:J896" si="133">IF(ISERROR(VALUE(IF(LEN(H882)=3,(LEFT(H882,1)&amp;":"&amp;RIGHT(H882,2)),(LEFT(H882,2)&amp;":"&amp;RIGHT(H882,2))))),"",VALUE(IF(LEN(H882)=3,(LEFT(H882,1)&amp;":"&amp;RIGHT(H882,2)),(LEFT(H882,2)&amp;":"&amp;RIGHT(H882,2)))))</f>
        <v>0.94791666666666663</v>
      </c>
      <c r="K882" s="13">
        <f t="shared" si="128"/>
        <v>0.98958333333333337</v>
      </c>
      <c r="L882" s="14">
        <f t="shared" ref="L882:L896" si="134">K882-J882</f>
        <v>4.1666666666666741E-2</v>
      </c>
      <c r="M882" s="14">
        <f t="shared" ref="M882:M896" si="135">HOUR(L882)</f>
        <v>1</v>
      </c>
      <c r="N882" s="14">
        <f t="shared" ref="N882:N896" si="136">MINUTE(L882)</f>
        <v>0</v>
      </c>
      <c r="O882" s="15">
        <f t="shared" ref="O882:O896" si="137">IF(AND(ISNUMBER(H882),ISNUMBER(I882)),IF(M882*60+N882,M882*60+N882,"　"),0)</f>
        <v>60</v>
      </c>
      <c r="P882" s="12"/>
      <c r="Q882" s="15">
        <f t="shared" ref="Q882:Q896" si="138">(O882-P882)*E882</f>
        <v>180</v>
      </c>
    </row>
    <row r="883" spans="1:17" ht="26" customHeight="1">
      <c r="A883" s="19">
        <v>45737</v>
      </c>
      <c r="B883" s="11" t="s">
        <v>57</v>
      </c>
      <c r="C883" s="11" t="s">
        <v>59</v>
      </c>
      <c r="D883" s="11" t="s">
        <v>54</v>
      </c>
      <c r="E883" s="12">
        <v>3</v>
      </c>
      <c r="F883" s="132"/>
      <c r="G883" s="12">
        <v>55</v>
      </c>
      <c r="H883" s="12">
        <v>2425</v>
      </c>
      <c r="I883" s="12">
        <v>2600</v>
      </c>
      <c r="J883" s="13">
        <f t="shared" si="133"/>
        <v>1.0173611111111112</v>
      </c>
      <c r="K883" s="13">
        <f t="shared" si="128"/>
        <v>1.0833333333333333</v>
      </c>
      <c r="L883" s="14">
        <f t="shared" si="134"/>
        <v>6.5972222222222099E-2</v>
      </c>
      <c r="M883" s="14">
        <f t="shared" si="135"/>
        <v>1</v>
      </c>
      <c r="N883" s="14">
        <f t="shared" si="136"/>
        <v>35</v>
      </c>
      <c r="O883" s="15">
        <f t="shared" si="137"/>
        <v>95</v>
      </c>
      <c r="P883" s="12"/>
      <c r="Q883" s="15">
        <f t="shared" si="138"/>
        <v>285</v>
      </c>
    </row>
    <row r="884" spans="1:17" ht="26" customHeight="1">
      <c r="A884" s="19">
        <v>45737</v>
      </c>
      <c r="B884" s="11" t="s">
        <v>57</v>
      </c>
      <c r="C884" s="11" t="s">
        <v>59</v>
      </c>
      <c r="D884" s="11" t="s">
        <v>54</v>
      </c>
      <c r="E884" s="12">
        <v>3</v>
      </c>
      <c r="F884" s="132"/>
      <c r="G884" s="12">
        <v>24</v>
      </c>
      <c r="H884" s="12">
        <v>330</v>
      </c>
      <c r="I884" s="12">
        <v>420</v>
      </c>
      <c r="J884" s="13">
        <f t="shared" si="133"/>
        <v>0.14583333333333334</v>
      </c>
      <c r="K884" s="13">
        <f t="shared" si="128"/>
        <v>0.18055555555555555</v>
      </c>
      <c r="L884" s="14">
        <f t="shared" si="134"/>
        <v>3.472222222222221E-2</v>
      </c>
      <c r="M884" s="14">
        <f t="shared" si="135"/>
        <v>0</v>
      </c>
      <c r="N884" s="14">
        <f t="shared" si="136"/>
        <v>50</v>
      </c>
      <c r="O884" s="15">
        <f t="shared" si="137"/>
        <v>50</v>
      </c>
      <c r="P884" s="12"/>
      <c r="Q884" s="15">
        <f t="shared" si="138"/>
        <v>150</v>
      </c>
    </row>
    <row r="885" spans="1:17" ht="26" customHeight="1">
      <c r="A885" s="19">
        <v>45737</v>
      </c>
      <c r="B885" s="11" t="s">
        <v>57</v>
      </c>
      <c r="C885" s="11" t="s">
        <v>59</v>
      </c>
      <c r="D885" s="11" t="s">
        <v>54</v>
      </c>
      <c r="E885" s="12">
        <v>3</v>
      </c>
      <c r="F885" s="132"/>
      <c r="G885" s="12">
        <v>60</v>
      </c>
      <c r="H885" s="12">
        <v>430</v>
      </c>
      <c r="I885" s="12">
        <v>530</v>
      </c>
      <c r="J885" s="13">
        <f t="shared" si="133"/>
        <v>0.1875</v>
      </c>
      <c r="K885" s="13">
        <f t="shared" si="128"/>
        <v>0.22916666666666666</v>
      </c>
      <c r="L885" s="14">
        <f t="shared" si="134"/>
        <v>4.1666666666666657E-2</v>
      </c>
      <c r="M885" s="14">
        <f t="shared" si="135"/>
        <v>1</v>
      </c>
      <c r="N885" s="14">
        <f t="shared" si="136"/>
        <v>0</v>
      </c>
      <c r="O885" s="15">
        <f t="shared" si="137"/>
        <v>60</v>
      </c>
      <c r="P885" s="12"/>
      <c r="Q885" s="15">
        <f t="shared" si="138"/>
        <v>180</v>
      </c>
    </row>
    <row r="886" spans="1:17" ht="26" customHeight="1">
      <c r="A886" s="19">
        <v>45737</v>
      </c>
      <c r="B886" s="11" t="s">
        <v>57</v>
      </c>
      <c r="C886" s="11" t="s">
        <v>59</v>
      </c>
      <c r="D886" s="11" t="s">
        <v>54</v>
      </c>
      <c r="E886" s="12">
        <v>3</v>
      </c>
      <c r="F886" s="132"/>
      <c r="G886" s="12">
        <v>156</v>
      </c>
      <c r="H886" s="12">
        <v>2140</v>
      </c>
      <c r="I886" s="12">
        <v>2345</v>
      </c>
      <c r="J886" s="13">
        <f t="shared" si="133"/>
        <v>0.90277777777777779</v>
      </c>
      <c r="K886" s="13">
        <f t="shared" si="128"/>
        <v>0.98958333333333337</v>
      </c>
      <c r="L886" s="14">
        <f t="shared" si="134"/>
        <v>8.680555555555558E-2</v>
      </c>
      <c r="M886" s="14">
        <f t="shared" si="135"/>
        <v>2</v>
      </c>
      <c r="N886" s="14">
        <f t="shared" si="136"/>
        <v>5</v>
      </c>
      <c r="O886" s="15">
        <f t="shared" si="137"/>
        <v>125</v>
      </c>
      <c r="P886" s="12"/>
      <c r="Q886" s="15">
        <f t="shared" si="138"/>
        <v>375</v>
      </c>
    </row>
    <row r="887" spans="1:17" ht="26" customHeight="1">
      <c r="A887" s="19">
        <v>45737</v>
      </c>
      <c r="B887" s="11" t="s">
        <v>57</v>
      </c>
      <c r="C887" s="11" t="s">
        <v>59</v>
      </c>
      <c r="D887" s="11" t="s">
        <v>54</v>
      </c>
      <c r="E887" s="12">
        <v>3</v>
      </c>
      <c r="F887" s="132"/>
      <c r="G887" s="12">
        <v>180</v>
      </c>
      <c r="H887" s="12">
        <v>2420</v>
      </c>
      <c r="I887" s="12">
        <v>2600</v>
      </c>
      <c r="J887" s="13">
        <f t="shared" si="133"/>
        <v>1.0138888888888888</v>
      </c>
      <c r="K887" s="13">
        <f t="shared" si="128"/>
        <v>1.0833333333333333</v>
      </c>
      <c r="L887" s="14">
        <f t="shared" si="134"/>
        <v>6.944444444444442E-2</v>
      </c>
      <c r="M887" s="14">
        <f t="shared" si="135"/>
        <v>1</v>
      </c>
      <c r="N887" s="14">
        <f t="shared" si="136"/>
        <v>40</v>
      </c>
      <c r="O887" s="15">
        <f t="shared" si="137"/>
        <v>100</v>
      </c>
      <c r="P887" s="12"/>
      <c r="Q887" s="15">
        <f t="shared" si="138"/>
        <v>300</v>
      </c>
    </row>
    <row r="888" spans="1:17" ht="26" customHeight="1">
      <c r="A888" s="19">
        <v>45737</v>
      </c>
      <c r="B888" s="11" t="s">
        <v>57</v>
      </c>
      <c r="C888" s="11" t="s">
        <v>59</v>
      </c>
      <c r="D888" s="11" t="s">
        <v>54</v>
      </c>
      <c r="E888" s="12">
        <v>3</v>
      </c>
      <c r="F888" s="132"/>
      <c r="G888" s="12">
        <v>70</v>
      </c>
      <c r="H888" s="12">
        <v>325</v>
      </c>
      <c r="I888" s="12">
        <v>420</v>
      </c>
      <c r="J888" s="13">
        <f t="shared" si="133"/>
        <v>0.1423611111111111</v>
      </c>
      <c r="K888" s="13">
        <f t="shared" si="128"/>
        <v>0.18055555555555555</v>
      </c>
      <c r="L888" s="14">
        <f t="shared" si="134"/>
        <v>3.8194444444444448E-2</v>
      </c>
      <c r="M888" s="14">
        <f t="shared" si="135"/>
        <v>0</v>
      </c>
      <c r="N888" s="14">
        <f t="shared" si="136"/>
        <v>55</v>
      </c>
      <c r="O888" s="15">
        <f t="shared" si="137"/>
        <v>55</v>
      </c>
      <c r="P888" s="12"/>
      <c r="Q888" s="15">
        <f t="shared" si="138"/>
        <v>165</v>
      </c>
    </row>
    <row r="889" spans="1:17" ht="26" customHeight="1">
      <c r="A889" s="19">
        <v>45737</v>
      </c>
      <c r="B889" s="11" t="s">
        <v>57</v>
      </c>
      <c r="C889" s="11" t="s">
        <v>59</v>
      </c>
      <c r="D889" s="11" t="s">
        <v>54</v>
      </c>
      <c r="E889" s="12">
        <v>3</v>
      </c>
      <c r="F889" s="132"/>
      <c r="G889" s="12">
        <v>73</v>
      </c>
      <c r="H889" s="12">
        <v>425</v>
      </c>
      <c r="I889" s="12">
        <v>525</v>
      </c>
      <c r="J889" s="13">
        <f t="shared" si="133"/>
        <v>0.18402777777777779</v>
      </c>
      <c r="K889" s="13">
        <f t="shared" si="128"/>
        <v>0.22569444444444445</v>
      </c>
      <c r="L889" s="14">
        <f t="shared" si="134"/>
        <v>4.1666666666666657E-2</v>
      </c>
      <c r="M889" s="14">
        <f t="shared" si="135"/>
        <v>1</v>
      </c>
      <c r="N889" s="14">
        <f t="shared" si="136"/>
        <v>0</v>
      </c>
      <c r="O889" s="15">
        <f t="shared" si="137"/>
        <v>60</v>
      </c>
      <c r="P889" s="12"/>
      <c r="Q889" s="15">
        <f t="shared" si="138"/>
        <v>180</v>
      </c>
    </row>
    <row r="890" spans="1:17" ht="26" customHeight="1">
      <c r="A890" s="19">
        <v>45737</v>
      </c>
      <c r="B890" s="11" t="s">
        <v>57</v>
      </c>
      <c r="C890" s="11" t="s">
        <v>59</v>
      </c>
      <c r="D890" s="11" t="s">
        <v>54</v>
      </c>
      <c r="E890" s="12">
        <v>3</v>
      </c>
      <c r="F890" s="132"/>
      <c r="G890" s="12">
        <v>156</v>
      </c>
      <c r="H890" s="12">
        <v>2140</v>
      </c>
      <c r="I890" s="12">
        <v>2345</v>
      </c>
      <c r="J890" s="13">
        <f t="shared" si="133"/>
        <v>0.90277777777777779</v>
      </c>
      <c r="K890" s="13">
        <f t="shared" si="128"/>
        <v>0.98958333333333337</v>
      </c>
      <c r="L890" s="14">
        <f t="shared" si="134"/>
        <v>8.680555555555558E-2</v>
      </c>
      <c r="M890" s="14">
        <f t="shared" si="135"/>
        <v>2</v>
      </c>
      <c r="N890" s="14">
        <f t="shared" si="136"/>
        <v>5</v>
      </c>
      <c r="O890" s="15">
        <f t="shared" si="137"/>
        <v>125</v>
      </c>
      <c r="P890" s="12"/>
      <c r="Q890" s="15">
        <f t="shared" si="138"/>
        <v>375</v>
      </c>
    </row>
    <row r="891" spans="1:17" ht="26" customHeight="1">
      <c r="A891" s="19">
        <v>45737</v>
      </c>
      <c r="B891" s="11" t="s">
        <v>57</v>
      </c>
      <c r="C891" s="11" t="s">
        <v>59</v>
      </c>
      <c r="D891" s="11" t="s">
        <v>54</v>
      </c>
      <c r="E891" s="12">
        <v>3</v>
      </c>
      <c r="F891" s="132"/>
      <c r="G891" s="12">
        <v>150</v>
      </c>
      <c r="H891" s="12">
        <v>2420</v>
      </c>
      <c r="I891" s="12">
        <v>2600</v>
      </c>
      <c r="J891" s="13">
        <f t="shared" si="133"/>
        <v>1.0138888888888888</v>
      </c>
      <c r="K891" s="13">
        <f t="shared" si="128"/>
        <v>1.0833333333333333</v>
      </c>
      <c r="L891" s="14">
        <f t="shared" si="134"/>
        <v>6.944444444444442E-2</v>
      </c>
      <c r="M891" s="14">
        <f t="shared" si="135"/>
        <v>1</v>
      </c>
      <c r="N891" s="14">
        <f t="shared" si="136"/>
        <v>40</v>
      </c>
      <c r="O891" s="15">
        <f t="shared" si="137"/>
        <v>100</v>
      </c>
      <c r="P891" s="12"/>
      <c r="Q891" s="15">
        <f t="shared" si="138"/>
        <v>300</v>
      </c>
    </row>
    <row r="892" spans="1:17" ht="26" customHeight="1">
      <c r="A892" s="19">
        <v>45737</v>
      </c>
      <c r="B892" s="11" t="s">
        <v>57</v>
      </c>
      <c r="C892" s="11" t="s">
        <v>59</v>
      </c>
      <c r="D892" s="11" t="s">
        <v>54</v>
      </c>
      <c r="E892" s="12">
        <v>3</v>
      </c>
      <c r="F892" s="132"/>
      <c r="G892" s="12">
        <v>87</v>
      </c>
      <c r="H892" s="12">
        <v>325</v>
      </c>
      <c r="I892" s="12">
        <v>418</v>
      </c>
      <c r="J892" s="13">
        <f t="shared" si="133"/>
        <v>0.1423611111111111</v>
      </c>
      <c r="K892" s="13">
        <f t="shared" si="128"/>
        <v>0.17916666666666667</v>
      </c>
      <c r="L892" s="14">
        <f t="shared" si="134"/>
        <v>3.6805555555555564E-2</v>
      </c>
      <c r="M892" s="14">
        <f t="shared" si="135"/>
        <v>0</v>
      </c>
      <c r="N892" s="14">
        <f t="shared" si="136"/>
        <v>53</v>
      </c>
      <c r="O892" s="15">
        <f t="shared" si="137"/>
        <v>53</v>
      </c>
      <c r="P892" s="12"/>
      <c r="Q892" s="15">
        <f t="shared" si="138"/>
        <v>159</v>
      </c>
    </row>
    <row r="893" spans="1:17" ht="26" customHeight="1">
      <c r="A893" s="19">
        <v>45737</v>
      </c>
      <c r="B893" s="11" t="s">
        <v>57</v>
      </c>
      <c r="C893" s="11" t="s">
        <v>59</v>
      </c>
      <c r="D893" s="11" t="s">
        <v>54</v>
      </c>
      <c r="E893" s="12">
        <v>3</v>
      </c>
      <c r="F893" s="132"/>
      <c r="G893" s="12">
        <v>128</v>
      </c>
      <c r="H893" s="12">
        <v>425</v>
      </c>
      <c r="I893" s="12">
        <v>525</v>
      </c>
      <c r="J893" s="13">
        <f t="shared" si="133"/>
        <v>0.18402777777777779</v>
      </c>
      <c r="K893" s="13">
        <f t="shared" si="128"/>
        <v>0.22569444444444445</v>
      </c>
      <c r="L893" s="14">
        <f t="shared" si="134"/>
        <v>4.1666666666666657E-2</v>
      </c>
      <c r="M893" s="14">
        <f t="shared" si="135"/>
        <v>1</v>
      </c>
      <c r="N893" s="14">
        <f t="shared" si="136"/>
        <v>0</v>
      </c>
      <c r="O893" s="15">
        <f t="shared" si="137"/>
        <v>60</v>
      </c>
      <c r="P893" s="12"/>
      <c r="Q893" s="15">
        <f t="shared" si="138"/>
        <v>180</v>
      </c>
    </row>
    <row r="894" spans="1:17" ht="26" customHeight="1">
      <c r="A894" s="19">
        <v>45737</v>
      </c>
      <c r="B894" s="11" t="s">
        <v>56</v>
      </c>
      <c r="C894" s="11"/>
      <c r="D894" s="11" t="s">
        <v>54</v>
      </c>
      <c r="E894" s="12">
        <v>6</v>
      </c>
      <c r="F894" s="132"/>
      <c r="G894" s="12">
        <v>289</v>
      </c>
      <c r="H894" s="12">
        <v>2150</v>
      </c>
      <c r="I894" s="12">
        <v>2345</v>
      </c>
      <c r="J894" s="13">
        <f t="shared" si="133"/>
        <v>0.90972222222222221</v>
      </c>
      <c r="K894" s="13">
        <f t="shared" si="128"/>
        <v>0.98958333333333337</v>
      </c>
      <c r="L894" s="14">
        <f t="shared" si="134"/>
        <v>7.986111111111116E-2</v>
      </c>
      <c r="M894" s="14">
        <f t="shared" si="135"/>
        <v>1</v>
      </c>
      <c r="N894" s="14">
        <f t="shared" si="136"/>
        <v>55</v>
      </c>
      <c r="O894" s="15">
        <f t="shared" si="137"/>
        <v>115</v>
      </c>
      <c r="P894" s="12"/>
      <c r="Q894" s="15">
        <f t="shared" si="138"/>
        <v>690</v>
      </c>
    </row>
    <row r="895" spans="1:17" ht="26" customHeight="1">
      <c r="A895" s="19">
        <v>45737</v>
      </c>
      <c r="B895" s="11" t="s">
        <v>56</v>
      </c>
      <c r="C895" s="11"/>
      <c r="D895" s="11" t="s">
        <v>54</v>
      </c>
      <c r="E895" s="12">
        <v>6</v>
      </c>
      <c r="F895" s="132"/>
      <c r="G895" s="12">
        <v>973</v>
      </c>
      <c r="H895" s="12">
        <v>2425</v>
      </c>
      <c r="I895" s="12">
        <v>2600</v>
      </c>
      <c r="J895" s="13">
        <f t="shared" si="133"/>
        <v>1.0173611111111112</v>
      </c>
      <c r="K895" s="13">
        <f t="shared" si="128"/>
        <v>1.0833333333333333</v>
      </c>
      <c r="L895" s="14">
        <f t="shared" si="134"/>
        <v>6.5972222222222099E-2</v>
      </c>
      <c r="M895" s="14">
        <f t="shared" si="135"/>
        <v>1</v>
      </c>
      <c r="N895" s="14">
        <f t="shared" si="136"/>
        <v>35</v>
      </c>
      <c r="O895" s="15">
        <f t="shared" si="137"/>
        <v>95</v>
      </c>
      <c r="P895" s="12"/>
      <c r="Q895" s="15">
        <f t="shared" si="138"/>
        <v>570</v>
      </c>
    </row>
    <row r="896" spans="1:17" ht="26" customHeight="1">
      <c r="A896" s="19">
        <v>45737</v>
      </c>
      <c r="B896" s="11" t="s">
        <v>56</v>
      </c>
      <c r="C896" s="11"/>
      <c r="D896" s="11" t="s">
        <v>54</v>
      </c>
      <c r="E896" s="12">
        <v>6</v>
      </c>
      <c r="F896" s="132"/>
      <c r="G896" s="12">
        <v>559</v>
      </c>
      <c r="H896" s="12">
        <v>330</v>
      </c>
      <c r="I896" s="12">
        <v>505</v>
      </c>
      <c r="J896" s="13">
        <f t="shared" si="133"/>
        <v>0.14583333333333334</v>
      </c>
      <c r="K896" s="13">
        <f t="shared" si="128"/>
        <v>0.21180555555555555</v>
      </c>
      <c r="L896" s="14">
        <f t="shared" si="134"/>
        <v>6.597222222222221E-2</v>
      </c>
      <c r="M896" s="14">
        <f t="shared" si="135"/>
        <v>1</v>
      </c>
      <c r="N896" s="14">
        <f t="shared" si="136"/>
        <v>35</v>
      </c>
      <c r="O896" s="15">
        <f t="shared" si="137"/>
        <v>95</v>
      </c>
      <c r="P896" s="12"/>
      <c r="Q896" s="15">
        <f t="shared" si="138"/>
        <v>570</v>
      </c>
    </row>
    <row r="897" spans="1:18" ht="26" customHeight="1">
      <c r="A897" s="19">
        <v>45738</v>
      </c>
      <c r="B897" s="11" t="s">
        <v>57</v>
      </c>
      <c r="C897" s="11" t="s">
        <v>58</v>
      </c>
      <c r="D897" s="11" t="s">
        <v>55</v>
      </c>
      <c r="E897" s="12">
        <v>3</v>
      </c>
      <c r="F897" s="132"/>
      <c r="G897" s="12">
        <v>120</v>
      </c>
      <c r="H897" s="12">
        <v>950</v>
      </c>
      <c r="I897" s="12">
        <v>1225</v>
      </c>
      <c r="J897" s="13">
        <f t="shared" si="127"/>
        <v>0.40972222222222221</v>
      </c>
      <c r="K897" s="13">
        <f t="shared" si="128"/>
        <v>0.51736111111111116</v>
      </c>
      <c r="L897" s="14">
        <f t="shared" si="129"/>
        <v>0.10763888888888895</v>
      </c>
      <c r="M897" s="14">
        <f t="shared" si="126"/>
        <v>2</v>
      </c>
      <c r="N897" s="14">
        <f t="shared" si="130"/>
        <v>35</v>
      </c>
      <c r="O897" s="15">
        <f t="shared" si="131"/>
        <v>155</v>
      </c>
      <c r="P897" s="12"/>
      <c r="Q897" s="15">
        <f t="shared" si="132"/>
        <v>465</v>
      </c>
    </row>
    <row r="898" spans="1:18" ht="26" customHeight="1">
      <c r="A898" s="19">
        <v>45738</v>
      </c>
      <c r="B898" s="11" t="s">
        <v>57</v>
      </c>
      <c r="C898" s="11" t="s">
        <v>58</v>
      </c>
      <c r="D898" s="11" t="s">
        <v>55</v>
      </c>
      <c r="E898" s="12">
        <v>3</v>
      </c>
      <c r="F898" s="132"/>
      <c r="G898" s="12">
        <v>180</v>
      </c>
      <c r="H898" s="12">
        <v>1335</v>
      </c>
      <c r="I898" s="12">
        <v>1525</v>
      </c>
      <c r="J898" s="13">
        <f t="shared" si="127"/>
        <v>0.56597222222222221</v>
      </c>
      <c r="K898" s="13">
        <f t="shared" si="128"/>
        <v>0.64236111111111116</v>
      </c>
      <c r="L898" s="14">
        <f t="shared" si="129"/>
        <v>7.6388888888888951E-2</v>
      </c>
      <c r="M898" s="14">
        <f t="shared" si="126"/>
        <v>1</v>
      </c>
      <c r="N898" s="14">
        <f t="shared" si="130"/>
        <v>50</v>
      </c>
      <c r="O898" s="15">
        <f t="shared" si="131"/>
        <v>110</v>
      </c>
      <c r="P898" s="12"/>
      <c r="Q898" s="15">
        <f t="shared" si="132"/>
        <v>330</v>
      </c>
    </row>
    <row r="899" spans="1:18" ht="26" customHeight="1">
      <c r="A899" s="19">
        <v>45738</v>
      </c>
      <c r="B899" s="11" t="s">
        <v>57</v>
      </c>
      <c r="C899" s="11" t="s">
        <v>58</v>
      </c>
      <c r="D899" s="11" t="s">
        <v>55</v>
      </c>
      <c r="E899" s="12">
        <v>3</v>
      </c>
      <c r="F899" s="132"/>
      <c r="G899" s="12">
        <v>180</v>
      </c>
      <c r="H899" s="12">
        <v>1550</v>
      </c>
      <c r="I899" s="12">
        <v>1725</v>
      </c>
      <c r="J899" s="13">
        <f t="shared" si="127"/>
        <v>0.65972222222222221</v>
      </c>
      <c r="K899" s="13">
        <f t="shared" si="128"/>
        <v>0.72569444444444442</v>
      </c>
      <c r="L899" s="14">
        <f t="shared" si="129"/>
        <v>6.597222222222221E-2</v>
      </c>
      <c r="M899" s="14">
        <f t="shared" si="126"/>
        <v>1</v>
      </c>
      <c r="N899" s="14">
        <f t="shared" si="130"/>
        <v>35</v>
      </c>
      <c r="O899" s="15">
        <f t="shared" si="131"/>
        <v>95</v>
      </c>
      <c r="P899" s="12"/>
      <c r="Q899" s="15">
        <f t="shared" si="132"/>
        <v>285</v>
      </c>
    </row>
    <row r="900" spans="1:18" ht="26" customHeight="1">
      <c r="A900" s="19">
        <v>45738</v>
      </c>
      <c r="B900" s="11" t="s">
        <v>57</v>
      </c>
      <c r="C900" s="11" t="s">
        <v>59</v>
      </c>
      <c r="D900" s="11" t="s">
        <v>55</v>
      </c>
      <c r="E900" s="12">
        <v>3</v>
      </c>
      <c r="F900" s="132"/>
      <c r="G900" s="12">
        <v>120</v>
      </c>
      <c r="H900" s="12">
        <v>1335</v>
      </c>
      <c r="I900" s="12">
        <v>1525</v>
      </c>
      <c r="J900" s="13">
        <f t="shared" si="127"/>
        <v>0.56597222222222221</v>
      </c>
      <c r="K900" s="13">
        <f t="shared" si="128"/>
        <v>0.64236111111111116</v>
      </c>
      <c r="L900" s="14">
        <f t="shared" si="129"/>
        <v>7.6388888888888951E-2</v>
      </c>
      <c r="M900" s="14">
        <f t="shared" si="126"/>
        <v>1</v>
      </c>
      <c r="N900" s="14">
        <f t="shared" si="130"/>
        <v>50</v>
      </c>
      <c r="O900" s="15">
        <f t="shared" si="131"/>
        <v>110</v>
      </c>
      <c r="P900" s="12"/>
      <c r="Q900" s="15">
        <f t="shared" si="132"/>
        <v>330</v>
      </c>
    </row>
    <row r="901" spans="1:18" ht="26" customHeight="1">
      <c r="A901" s="19">
        <v>45738</v>
      </c>
      <c r="B901" s="11" t="s">
        <v>57</v>
      </c>
      <c r="C901" s="11" t="s">
        <v>59</v>
      </c>
      <c r="D901" s="11" t="s">
        <v>55</v>
      </c>
      <c r="E901" s="12">
        <v>3</v>
      </c>
      <c r="F901" s="132"/>
      <c r="G901" s="12">
        <v>153</v>
      </c>
      <c r="H901" s="12">
        <v>1550</v>
      </c>
      <c r="I901" s="12">
        <v>1750</v>
      </c>
      <c r="J901" s="13">
        <f t="shared" si="127"/>
        <v>0.65972222222222221</v>
      </c>
      <c r="K901" s="13">
        <f t="shared" si="128"/>
        <v>0.74305555555555558</v>
      </c>
      <c r="L901" s="14">
        <f t="shared" si="129"/>
        <v>8.333333333333337E-2</v>
      </c>
      <c r="M901" s="14">
        <f t="shared" si="126"/>
        <v>2</v>
      </c>
      <c r="N901" s="14">
        <f t="shared" si="130"/>
        <v>0</v>
      </c>
      <c r="O901" s="15">
        <f t="shared" si="131"/>
        <v>120</v>
      </c>
      <c r="P901" s="12"/>
      <c r="Q901" s="15">
        <f t="shared" si="132"/>
        <v>360</v>
      </c>
    </row>
    <row r="902" spans="1:18" ht="26" customHeight="1">
      <c r="A902" s="19">
        <v>45738</v>
      </c>
      <c r="B902" s="11" t="s">
        <v>57</v>
      </c>
      <c r="C902" s="11" t="s">
        <v>59</v>
      </c>
      <c r="D902" s="11" t="s">
        <v>55</v>
      </c>
      <c r="E902" s="12">
        <v>3</v>
      </c>
      <c r="F902" s="132"/>
      <c r="G902" s="12">
        <v>132</v>
      </c>
      <c r="H902" s="12">
        <v>1555</v>
      </c>
      <c r="I902" s="12">
        <v>1745</v>
      </c>
      <c r="J902" s="13">
        <f t="shared" si="127"/>
        <v>0.66319444444444442</v>
      </c>
      <c r="K902" s="13">
        <f t="shared" si="128"/>
        <v>0.73958333333333337</v>
      </c>
      <c r="L902" s="14">
        <f t="shared" si="129"/>
        <v>7.6388888888888951E-2</v>
      </c>
      <c r="M902" s="14">
        <f t="shared" si="126"/>
        <v>1</v>
      </c>
      <c r="N902" s="14">
        <f t="shared" si="130"/>
        <v>50</v>
      </c>
      <c r="O902" s="15">
        <f t="shared" si="131"/>
        <v>110</v>
      </c>
      <c r="P902" s="12"/>
      <c r="Q902" s="15">
        <f t="shared" si="132"/>
        <v>330</v>
      </c>
    </row>
    <row r="903" spans="1:18" ht="26" customHeight="1">
      <c r="A903" s="19">
        <v>45738</v>
      </c>
      <c r="B903" s="11" t="s">
        <v>57</v>
      </c>
      <c r="C903" s="11" t="s">
        <v>59</v>
      </c>
      <c r="D903" s="11" t="s">
        <v>55</v>
      </c>
      <c r="E903" s="12">
        <v>3</v>
      </c>
      <c r="F903" s="132"/>
      <c r="G903" s="12">
        <v>144</v>
      </c>
      <c r="H903" s="12">
        <v>950</v>
      </c>
      <c r="I903" s="12">
        <v>1120</v>
      </c>
      <c r="J903" s="13">
        <f t="shared" si="127"/>
        <v>0.40972222222222221</v>
      </c>
      <c r="K903" s="13">
        <f t="shared" si="128"/>
        <v>0.47222222222222221</v>
      </c>
      <c r="L903" s="14">
        <f t="shared" si="129"/>
        <v>6.25E-2</v>
      </c>
      <c r="M903" s="14">
        <f t="shared" ref="M903:M951" si="139">HOUR(L903)</f>
        <v>1</v>
      </c>
      <c r="N903" s="14">
        <f t="shared" si="130"/>
        <v>30</v>
      </c>
      <c r="O903" s="15">
        <f t="shared" si="131"/>
        <v>90</v>
      </c>
      <c r="P903" s="12"/>
      <c r="Q903" s="15">
        <f t="shared" si="132"/>
        <v>270</v>
      </c>
      <c r="R903" t="s">
        <v>67</v>
      </c>
    </row>
    <row r="904" spans="1:18" ht="26" customHeight="1">
      <c r="A904" s="19">
        <v>45738</v>
      </c>
      <c r="B904" s="11" t="s">
        <v>57</v>
      </c>
      <c r="C904" s="11" t="s">
        <v>59</v>
      </c>
      <c r="D904" s="11" t="s">
        <v>55</v>
      </c>
      <c r="E904" s="12">
        <v>3</v>
      </c>
      <c r="F904" s="132"/>
      <c r="G904" s="12">
        <v>144</v>
      </c>
      <c r="H904" s="12">
        <v>1120</v>
      </c>
      <c r="I904" s="12">
        <v>1225</v>
      </c>
      <c r="J904" s="13">
        <f t="shared" ref="J904:J952" si="140">IF(ISERROR(VALUE(IF(LEN(H904)=3,(LEFT(H904,1)&amp;":"&amp;RIGHT(H904,2)),(LEFT(H904,2)&amp;":"&amp;RIGHT(H904,2))))),"",VALUE(IF(LEN(H904)=3,(LEFT(H904,1)&amp;":"&amp;RIGHT(H904,2)),(LEFT(H904,2)&amp;":"&amp;RIGHT(H904,2)))))</f>
        <v>0.47222222222222221</v>
      </c>
      <c r="K904" s="13">
        <f t="shared" ref="K904:K952" si="141">IF(ISERROR(VALUE(IF(LEN(I904)=3,(LEFT(I904,1)&amp;":"&amp;RIGHT(I904,2)),(LEFT(I904,2)&amp;":"&amp;RIGHT(I904,2))))),"",VALUE(IF(LEN(I904)=3,(LEFT(I904,1)&amp;":"&amp;RIGHT(I904,2)),(LEFT(I904,2)&amp;":"&amp;RIGHT(I904,2)))))</f>
        <v>0.51736111111111116</v>
      </c>
      <c r="L904" s="14">
        <f t="shared" ref="L904:L952" si="142">K904-J904</f>
        <v>4.5138888888888951E-2</v>
      </c>
      <c r="M904" s="14">
        <f t="shared" si="139"/>
        <v>1</v>
      </c>
      <c r="N904" s="14">
        <f t="shared" ref="N904:N952" si="143">MINUTE(L904)</f>
        <v>5</v>
      </c>
      <c r="O904" s="15">
        <f t="shared" ref="O904:O952" si="144">IF(AND(ISNUMBER(H904),ISNUMBER(I904)),IF(M904*60+N904,M904*60+N904,"　"),0)</f>
        <v>65</v>
      </c>
      <c r="P904" s="12"/>
      <c r="Q904" s="15">
        <f t="shared" si="132"/>
        <v>195</v>
      </c>
      <c r="R904" t="s">
        <v>67</v>
      </c>
    </row>
    <row r="905" spans="1:18" ht="26" customHeight="1">
      <c r="A905" s="19">
        <v>45738</v>
      </c>
      <c r="B905" s="11" t="s">
        <v>57</v>
      </c>
      <c r="C905" s="11" t="s">
        <v>59</v>
      </c>
      <c r="D905" s="11" t="s">
        <v>55</v>
      </c>
      <c r="E905" s="12">
        <v>3</v>
      </c>
      <c r="F905" s="132"/>
      <c r="G905" s="12">
        <v>36</v>
      </c>
      <c r="H905" s="12">
        <v>1330</v>
      </c>
      <c r="I905" s="12">
        <v>1345</v>
      </c>
      <c r="J905" s="13">
        <f t="shared" si="140"/>
        <v>0.5625</v>
      </c>
      <c r="K905" s="13">
        <f t="shared" si="141"/>
        <v>0.57291666666666663</v>
      </c>
      <c r="L905" s="14">
        <f t="shared" si="142"/>
        <v>1.041666666666663E-2</v>
      </c>
      <c r="M905" s="14">
        <f t="shared" si="139"/>
        <v>0</v>
      </c>
      <c r="N905" s="14">
        <f t="shared" si="143"/>
        <v>15</v>
      </c>
      <c r="O905" s="15">
        <f t="shared" si="144"/>
        <v>15</v>
      </c>
      <c r="P905" s="12"/>
      <c r="Q905" s="15">
        <f t="shared" si="132"/>
        <v>45</v>
      </c>
      <c r="R905" t="s">
        <v>67</v>
      </c>
    </row>
    <row r="906" spans="1:18" ht="26" customHeight="1">
      <c r="A906" s="19">
        <v>45738</v>
      </c>
      <c r="B906" s="11" t="s">
        <v>57</v>
      </c>
      <c r="C906" s="11" t="s">
        <v>59</v>
      </c>
      <c r="D906" s="11" t="s">
        <v>55</v>
      </c>
      <c r="E906" s="12">
        <v>3</v>
      </c>
      <c r="F906" s="132"/>
      <c r="G906" s="12">
        <v>144</v>
      </c>
      <c r="H906" s="12">
        <v>1345</v>
      </c>
      <c r="I906" s="12">
        <v>1525</v>
      </c>
      <c r="J906" s="13">
        <f t="shared" si="140"/>
        <v>0.57291666666666663</v>
      </c>
      <c r="K906" s="13">
        <f t="shared" si="141"/>
        <v>0.64236111111111116</v>
      </c>
      <c r="L906" s="14">
        <f t="shared" si="142"/>
        <v>6.9444444444444531E-2</v>
      </c>
      <c r="M906" s="14">
        <f t="shared" si="139"/>
        <v>1</v>
      </c>
      <c r="N906" s="14">
        <f t="shared" si="143"/>
        <v>40</v>
      </c>
      <c r="O906" s="15">
        <f t="shared" si="144"/>
        <v>100</v>
      </c>
      <c r="P906" s="12"/>
      <c r="Q906" s="15">
        <f t="shared" si="132"/>
        <v>300</v>
      </c>
      <c r="R906" t="s">
        <v>67</v>
      </c>
    </row>
    <row r="907" spans="1:18" ht="26" customHeight="1">
      <c r="A907" s="19">
        <v>45738</v>
      </c>
      <c r="B907" s="11" t="s">
        <v>57</v>
      </c>
      <c r="C907" s="11" t="s">
        <v>59</v>
      </c>
      <c r="D907" s="11" t="s">
        <v>55</v>
      </c>
      <c r="E907" s="12">
        <v>3</v>
      </c>
      <c r="F907" s="132"/>
      <c r="G907" s="12">
        <v>180</v>
      </c>
      <c r="H907" s="12">
        <v>1550</v>
      </c>
      <c r="I907" s="12">
        <v>1750</v>
      </c>
      <c r="J907" s="13">
        <f t="shared" si="140"/>
        <v>0.65972222222222221</v>
      </c>
      <c r="K907" s="13">
        <f t="shared" si="141"/>
        <v>0.74305555555555558</v>
      </c>
      <c r="L907" s="14">
        <f t="shared" si="142"/>
        <v>8.333333333333337E-2</v>
      </c>
      <c r="M907" s="14">
        <f t="shared" si="139"/>
        <v>2</v>
      </c>
      <c r="N907" s="14">
        <f t="shared" si="143"/>
        <v>0</v>
      </c>
      <c r="O907" s="15">
        <f t="shared" si="144"/>
        <v>120</v>
      </c>
      <c r="P907" s="12"/>
      <c r="Q907" s="15">
        <f t="shared" si="132"/>
        <v>360</v>
      </c>
      <c r="R907" t="s">
        <v>67</v>
      </c>
    </row>
    <row r="908" spans="1:18" ht="26" customHeight="1">
      <c r="A908" s="19">
        <v>45738</v>
      </c>
      <c r="B908" s="11" t="s">
        <v>57</v>
      </c>
      <c r="C908" s="11" t="s">
        <v>59</v>
      </c>
      <c r="D908" s="11" t="s">
        <v>55</v>
      </c>
      <c r="E908" s="12">
        <v>3</v>
      </c>
      <c r="F908" s="132"/>
      <c r="G908" s="12">
        <v>180</v>
      </c>
      <c r="H908" s="12">
        <v>955</v>
      </c>
      <c r="I908" s="12">
        <v>1225</v>
      </c>
      <c r="J908" s="13">
        <f t="shared" si="140"/>
        <v>0.41319444444444442</v>
      </c>
      <c r="K908" s="13">
        <f t="shared" si="141"/>
        <v>0.51736111111111116</v>
      </c>
      <c r="L908" s="14">
        <f t="shared" si="142"/>
        <v>0.10416666666666674</v>
      </c>
      <c r="M908" s="14">
        <f t="shared" si="139"/>
        <v>2</v>
      </c>
      <c r="N908" s="14">
        <f t="shared" si="143"/>
        <v>30</v>
      </c>
      <c r="O908" s="15">
        <f t="shared" si="144"/>
        <v>150</v>
      </c>
      <c r="P908" s="12"/>
      <c r="Q908" s="15">
        <f t="shared" si="132"/>
        <v>450</v>
      </c>
    </row>
    <row r="909" spans="1:18" ht="26" customHeight="1">
      <c r="A909" s="19">
        <v>45738</v>
      </c>
      <c r="B909" s="11" t="s">
        <v>57</v>
      </c>
      <c r="C909" s="11" t="s">
        <v>59</v>
      </c>
      <c r="D909" s="11" t="s">
        <v>55</v>
      </c>
      <c r="E909" s="12">
        <v>3</v>
      </c>
      <c r="F909" s="132"/>
      <c r="G909" s="12">
        <v>134</v>
      </c>
      <c r="H909" s="12">
        <v>1330</v>
      </c>
      <c r="I909" s="12">
        <v>1525</v>
      </c>
      <c r="J909" s="13">
        <f t="shared" si="140"/>
        <v>0.5625</v>
      </c>
      <c r="K909" s="13">
        <f t="shared" si="141"/>
        <v>0.64236111111111116</v>
      </c>
      <c r="L909" s="14">
        <f t="shared" si="142"/>
        <v>7.986111111111116E-2</v>
      </c>
      <c r="M909" s="14">
        <f t="shared" si="139"/>
        <v>1</v>
      </c>
      <c r="N909" s="14">
        <f t="shared" si="143"/>
        <v>55</v>
      </c>
      <c r="O909" s="15">
        <f t="shared" si="144"/>
        <v>115</v>
      </c>
      <c r="P909" s="12"/>
      <c r="Q909" s="15">
        <f t="shared" si="132"/>
        <v>345</v>
      </c>
    </row>
    <row r="910" spans="1:18" ht="26" customHeight="1">
      <c r="A910" s="19">
        <v>45738</v>
      </c>
      <c r="B910" s="11" t="s">
        <v>57</v>
      </c>
      <c r="C910" s="11" t="s">
        <v>59</v>
      </c>
      <c r="D910" s="11" t="s">
        <v>55</v>
      </c>
      <c r="E910" s="12">
        <v>3</v>
      </c>
      <c r="F910" s="132"/>
      <c r="G910" s="12">
        <v>84</v>
      </c>
      <c r="H910" s="12">
        <v>1550</v>
      </c>
      <c r="I910" s="12">
        <v>1745</v>
      </c>
      <c r="J910" s="13">
        <f t="shared" si="140"/>
        <v>0.65972222222222221</v>
      </c>
      <c r="K910" s="13">
        <f t="shared" si="141"/>
        <v>0.73958333333333337</v>
      </c>
      <c r="L910" s="14">
        <f t="shared" si="142"/>
        <v>7.986111111111116E-2</v>
      </c>
      <c r="M910" s="14">
        <f t="shared" si="139"/>
        <v>1</v>
      </c>
      <c r="N910" s="14">
        <f t="shared" si="143"/>
        <v>55</v>
      </c>
      <c r="O910" s="15">
        <f t="shared" si="144"/>
        <v>115</v>
      </c>
      <c r="P910" s="12"/>
      <c r="Q910" s="15">
        <f t="shared" si="132"/>
        <v>345</v>
      </c>
    </row>
    <row r="911" spans="1:18" ht="26" customHeight="1">
      <c r="A911" s="19">
        <v>45738</v>
      </c>
      <c r="B911" s="11" t="s">
        <v>60</v>
      </c>
      <c r="C911" s="11"/>
      <c r="D911" s="11" t="s">
        <v>55</v>
      </c>
      <c r="E911" s="12">
        <v>4</v>
      </c>
      <c r="F911" s="132"/>
      <c r="G911" s="12">
        <v>97</v>
      </c>
      <c r="H911" s="12">
        <v>945</v>
      </c>
      <c r="I911" s="12">
        <v>1105</v>
      </c>
      <c r="J911" s="13">
        <f t="shared" si="140"/>
        <v>0.40625</v>
      </c>
      <c r="K911" s="13">
        <f t="shared" si="141"/>
        <v>0.46180555555555558</v>
      </c>
      <c r="L911" s="14">
        <f t="shared" si="142"/>
        <v>5.555555555555558E-2</v>
      </c>
      <c r="M911" s="14">
        <f t="shared" si="139"/>
        <v>1</v>
      </c>
      <c r="N911" s="14">
        <f t="shared" si="143"/>
        <v>20</v>
      </c>
      <c r="O911" s="15">
        <f t="shared" si="144"/>
        <v>80</v>
      </c>
      <c r="P911" s="12"/>
      <c r="Q911" s="15">
        <f t="shared" si="132"/>
        <v>320</v>
      </c>
    </row>
    <row r="912" spans="1:18" ht="26" customHeight="1">
      <c r="A912" s="19">
        <v>45738</v>
      </c>
      <c r="B912" s="11" t="s">
        <v>60</v>
      </c>
      <c r="C912" s="11"/>
      <c r="D912" s="11" t="s">
        <v>55</v>
      </c>
      <c r="E912" s="12">
        <v>4</v>
      </c>
      <c r="F912" s="132"/>
      <c r="G912" s="12">
        <v>13</v>
      </c>
      <c r="H912" s="12">
        <v>1105</v>
      </c>
      <c r="I912" s="12">
        <v>1125</v>
      </c>
      <c r="J912" s="13">
        <f t="shared" si="140"/>
        <v>0.46180555555555558</v>
      </c>
      <c r="K912" s="13">
        <f t="shared" si="141"/>
        <v>0.47569444444444442</v>
      </c>
      <c r="L912" s="14">
        <f t="shared" si="142"/>
        <v>1.388888888888884E-2</v>
      </c>
      <c r="M912" s="14">
        <f t="shared" si="139"/>
        <v>0</v>
      </c>
      <c r="N912" s="14">
        <f t="shared" si="143"/>
        <v>20</v>
      </c>
      <c r="O912" s="15">
        <f t="shared" si="144"/>
        <v>20</v>
      </c>
      <c r="P912" s="12"/>
      <c r="Q912" s="15">
        <f t="shared" si="132"/>
        <v>80</v>
      </c>
    </row>
    <row r="913" spans="1:17" ht="26" customHeight="1">
      <c r="A913" s="19">
        <v>45738</v>
      </c>
      <c r="B913" s="11" t="s">
        <v>60</v>
      </c>
      <c r="C913" s="11"/>
      <c r="D913" s="11" t="s">
        <v>55</v>
      </c>
      <c r="E913" s="12">
        <v>4</v>
      </c>
      <c r="F913" s="132"/>
      <c r="G913" s="12">
        <v>82</v>
      </c>
      <c r="H913" s="12">
        <v>1235</v>
      </c>
      <c r="I913" s="12">
        <v>1315</v>
      </c>
      <c r="J913" s="13">
        <f t="shared" si="140"/>
        <v>0.52430555555555558</v>
      </c>
      <c r="K913" s="13">
        <f t="shared" si="141"/>
        <v>0.55208333333333337</v>
      </c>
      <c r="L913" s="14">
        <f t="shared" si="142"/>
        <v>2.777777777777779E-2</v>
      </c>
      <c r="M913" s="14">
        <f t="shared" si="139"/>
        <v>0</v>
      </c>
      <c r="N913" s="14">
        <f t="shared" si="143"/>
        <v>40</v>
      </c>
      <c r="O913" s="15">
        <f t="shared" si="144"/>
        <v>40</v>
      </c>
      <c r="P913" s="12"/>
      <c r="Q913" s="15">
        <f t="shared" si="132"/>
        <v>160</v>
      </c>
    </row>
    <row r="914" spans="1:17" ht="26" customHeight="1">
      <c r="A914" s="19">
        <v>45738</v>
      </c>
      <c r="B914" s="11" t="s">
        <v>60</v>
      </c>
      <c r="C914" s="11"/>
      <c r="D914" s="11" t="s">
        <v>55</v>
      </c>
      <c r="E914" s="12">
        <v>4</v>
      </c>
      <c r="F914" s="132"/>
      <c r="G914" s="12">
        <v>74</v>
      </c>
      <c r="H914" s="12">
        <v>1315</v>
      </c>
      <c r="I914" s="12">
        <v>1455</v>
      </c>
      <c r="J914" s="13">
        <f t="shared" si="140"/>
        <v>0.55208333333333337</v>
      </c>
      <c r="K914" s="13">
        <f t="shared" si="141"/>
        <v>0.62152777777777779</v>
      </c>
      <c r="L914" s="14">
        <f t="shared" si="142"/>
        <v>6.944444444444442E-2</v>
      </c>
      <c r="M914" s="14">
        <f t="shared" si="139"/>
        <v>1</v>
      </c>
      <c r="N914" s="14">
        <f t="shared" si="143"/>
        <v>40</v>
      </c>
      <c r="O914" s="15">
        <f t="shared" si="144"/>
        <v>100</v>
      </c>
      <c r="P914" s="12"/>
      <c r="Q914" s="15">
        <f t="shared" si="132"/>
        <v>400</v>
      </c>
    </row>
    <row r="915" spans="1:17" ht="26" customHeight="1">
      <c r="A915" s="19">
        <v>45738</v>
      </c>
      <c r="B915" s="11" t="s">
        <v>60</v>
      </c>
      <c r="C915" s="11"/>
      <c r="D915" s="11" t="s">
        <v>55</v>
      </c>
      <c r="E915" s="12">
        <v>4</v>
      </c>
      <c r="F915" s="132"/>
      <c r="G915" s="12">
        <v>189</v>
      </c>
      <c r="H915" s="12">
        <v>1520</v>
      </c>
      <c r="I915" s="12">
        <v>1750</v>
      </c>
      <c r="J915" s="13">
        <f t="shared" si="140"/>
        <v>0.63888888888888884</v>
      </c>
      <c r="K915" s="13">
        <f t="shared" si="141"/>
        <v>0.74305555555555558</v>
      </c>
      <c r="L915" s="14">
        <f t="shared" si="142"/>
        <v>0.10416666666666674</v>
      </c>
      <c r="M915" s="14">
        <f t="shared" si="139"/>
        <v>2</v>
      </c>
      <c r="N915" s="14">
        <f t="shared" si="143"/>
        <v>30</v>
      </c>
      <c r="O915" s="15">
        <f t="shared" si="144"/>
        <v>150</v>
      </c>
      <c r="P915" s="12"/>
      <c r="Q915" s="15">
        <f t="shared" si="132"/>
        <v>600</v>
      </c>
    </row>
    <row r="916" spans="1:17" ht="26" customHeight="1">
      <c r="A916" s="19">
        <v>45738</v>
      </c>
      <c r="B916" s="11" t="s">
        <v>53</v>
      </c>
      <c r="C916" s="11"/>
      <c r="D916" s="11" t="s">
        <v>55</v>
      </c>
      <c r="E916" s="12">
        <v>7</v>
      </c>
      <c r="F916" s="132"/>
      <c r="G916" s="12">
        <v>162</v>
      </c>
      <c r="H916" s="12">
        <v>950</v>
      </c>
      <c r="I916" s="12">
        <v>1012</v>
      </c>
      <c r="J916" s="13">
        <f t="shared" si="140"/>
        <v>0.40972222222222221</v>
      </c>
      <c r="K916" s="13">
        <f t="shared" si="141"/>
        <v>0.42499999999999999</v>
      </c>
      <c r="L916" s="14">
        <f t="shared" si="142"/>
        <v>1.5277777777777779E-2</v>
      </c>
      <c r="M916" s="14">
        <f t="shared" si="139"/>
        <v>0</v>
      </c>
      <c r="N916" s="14">
        <f t="shared" si="143"/>
        <v>22</v>
      </c>
      <c r="O916" s="15">
        <f t="shared" si="144"/>
        <v>22</v>
      </c>
      <c r="P916" s="12"/>
      <c r="Q916" s="15">
        <f t="shared" si="132"/>
        <v>154</v>
      </c>
    </row>
    <row r="917" spans="1:17" ht="26" customHeight="1">
      <c r="A917" s="19">
        <v>45738</v>
      </c>
      <c r="B917" s="11" t="s">
        <v>53</v>
      </c>
      <c r="C917" s="11"/>
      <c r="D917" s="11" t="s">
        <v>55</v>
      </c>
      <c r="E917" s="12">
        <v>7</v>
      </c>
      <c r="F917" s="132"/>
      <c r="G917" s="12">
        <v>371</v>
      </c>
      <c r="H917" s="12">
        <v>1015</v>
      </c>
      <c r="I917" s="12">
        <v>1110</v>
      </c>
      <c r="J917" s="13">
        <f t="shared" si="140"/>
        <v>0.42708333333333331</v>
      </c>
      <c r="K917" s="13">
        <f t="shared" si="141"/>
        <v>0.46527777777777779</v>
      </c>
      <c r="L917" s="14">
        <f t="shared" si="142"/>
        <v>3.8194444444444475E-2</v>
      </c>
      <c r="M917" s="14">
        <f t="shared" si="139"/>
        <v>0</v>
      </c>
      <c r="N917" s="14">
        <f t="shared" si="143"/>
        <v>55</v>
      </c>
      <c r="O917" s="15">
        <f t="shared" si="144"/>
        <v>55</v>
      </c>
      <c r="P917" s="12"/>
      <c r="Q917" s="15">
        <f t="shared" si="132"/>
        <v>385</v>
      </c>
    </row>
    <row r="918" spans="1:17" ht="26" customHeight="1">
      <c r="A918" s="19">
        <v>45738</v>
      </c>
      <c r="B918" s="11" t="s">
        <v>53</v>
      </c>
      <c r="C918" s="11"/>
      <c r="D918" s="11" t="s">
        <v>55</v>
      </c>
      <c r="E918" s="12">
        <v>7</v>
      </c>
      <c r="F918" s="132"/>
      <c r="G918" s="12">
        <v>251</v>
      </c>
      <c r="H918" s="12">
        <v>1123</v>
      </c>
      <c r="I918" s="12">
        <v>1153</v>
      </c>
      <c r="J918" s="13">
        <f t="shared" si="140"/>
        <v>0.47430555555555554</v>
      </c>
      <c r="K918" s="13">
        <f t="shared" si="141"/>
        <v>0.49513888888888891</v>
      </c>
      <c r="L918" s="14">
        <f t="shared" si="142"/>
        <v>2.083333333333337E-2</v>
      </c>
      <c r="M918" s="14">
        <f t="shared" si="139"/>
        <v>0</v>
      </c>
      <c r="N918" s="14">
        <f t="shared" si="143"/>
        <v>30</v>
      </c>
      <c r="O918" s="15">
        <f t="shared" si="144"/>
        <v>30</v>
      </c>
      <c r="P918" s="12"/>
      <c r="Q918" s="15">
        <f t="shared" si="132"/>
        <v>210</v>
      </c>
    </row>
    <row r="919" spans="1:17" ht="26" customHeight="1">
      <c r="A919" s="19">
        <v>45738</v>
      </c>
      <c r="B919" s="11" t="s">
        <v>53</v>
      </c>
      <c r="C919" s="11"/>
      <c r="D919" s="11" t="s">
        <v>55</v>
      </c>
      <c r="E919" s="12">
        <v>7</v>
      </c>
      <c r="F919" s="132"/>
      <c r="G919" s="12">
        <v>540</v>
      </c>
      <c r="H919" s="12">
        <v>1330</v>
      </c>
      <c r="I919" s="12">
        <v>1500</v>
      </c>
      <c r="J919" s="13">
        <f t="shared" si="140"/>
        <v>0.5625</v>
      </c>
      <c r="K919" s="13">
        <f t="shared" si="141"/>
        <v>0.625</v>
      </c>
      <c r="L919" s="14">
        <f t="shared" si="142"/>
        <v>6.25E-2</v>
      </c>
      <c r="M919" s="14">
        <f t="shared" si="139"/>
        <v>1</v>
      </c>
      <c r="N919" s="14">
        <f t="shared" si="143"/>
        <v>30</v>
      </c>
      <c r="O919" s="15">
        <f t="shared" si="144"/>
        <v>90</v>
      </c>
      <c r="P919" s="12"/>
      <c r="Q919" s="15">
        <f t="shared" si="132"/>
        <v>630</v>
      </c>
    </row>
    <row r="920" spans="1:17" ht="26" customHeight="1">
      <c r="A920" s="19">
        <v>45738</v>
      </c>
      <c r="B920" s="11" t="s">
        <v>53</v>
      </c>
      <c r="C920" s="11"/>
      <c r="D920" s="11" t="s">
        <v>55</v>
      </c>
      <c r="E920" s="12">
        <v>7</v>
      </c>
      <c r="F920" s="132"/>
      <c r="G920" s="12">
        <v>852</v>
      </c>
      <c r="H920" s="12">
        <v>1550</v>
      </c>
      <c r="I920" s="12">
        <v>1705</v>
      </c>
      <c r="J920" s="13">
        <f t="shared" si="140"/>
        <v>0.65972222222222221</v>
      </c>
      <c r="K920" s="13">
        <f t="shared" si="141"/>
        <v>0.71180555555555558</v>
      </c>
      <c r="L920" s="14">
        <f t="shared" si="142"/>
        <v>5.208333333333337E-2</v>
      </c>
      <c r="M920" s="14">
        <f t="shared" si="139"/>
        <v>1</v>
      </c>
      <c r="N920" s="14">
        <f t="shared" si="143"/>
        <v>15</v>
      </c>
      <c r="O920" s="15">
        <f t="shared" si="144"/>
        <v>75</v>
      </c>
      <c r="P920" s="12"/>
      <c r="Q920" s="15">
        <f t="shared" si="132"/>
        <v>525</v>
      </c>
    </row>
    <row r="921" spans="1:17" ht="26" customHeight="1">
      <c r="A921" s="19">
        <v>45738</v>
      </c>
      <c r="B921" s="11" t="s">
        <v>63</v>
      </c>
      <c r="C921" s="11"/>
      <c r="D921" s="11" t="s">
        <v>55</v>
      </c>
      <c r="E921" s="12">
        <v>6</v>
      </c>
      <c r="F921" s="132"/>
      <c r="G921" s="12">
        <f>40+386</f>
        <v>426</v>
      </c>
      <c r="H921" s="12">
        <v>950</v>
      </c>
      <c r="I921" s="12">
        <v>1330</v>
      </c>
      <c r="J921" s="13">
        <f t="shared" si="140"/>
        <v>0.40972222222222221</v>
      </c>
      <c r="K921" s="13">
        <f t="shared" si="141"/>
        <v>0.5625</v>
      </c>
      <c r="L921" s="14">
        <f t="shared" si="142"/>
        <v>0.15277777777777779</v>
      </c>
      <c r="M921" s="14">
        <f t="shared" si="139"/>
        <v>3</v>
      </c>
      <c r="N921" s="14">
        <f t="shared" si="143"/>
        <v>40</v>
      </c>
      <c r="O921" s="15">
        <f t="shared" si="144"/>
        <v>220</v>
      </c>
      <c r="P921" s="12"/>
      <c r="Q921" s="15">
        <f t="shared" si="132"/>
        <v>1320</v>
      </c>
    </row>
    <row r="922" spans="1:17" ht="26" customHeight="1">
      <c r="A922" s="19">
        <v>45738</v>
      </c>
      <c r="B922" s="11" t="s">
        <v>63</v>
      </c>
      <c r="C922" s="11"/>
      <c r="D922" s="11" t="s">
        <v>55</v>
      </c>
      <c r="E922" s="12">
        <v>6</v>
      </c>
      <c r="F922" s="132"/>
      <c r="G922" s="12">
        <v>476</v>
      </c>
      <c r="H922" s="12">
        <v>1430</v>
      </c>
      <c r="I922" s="12">
        <v>1615</v>
      </c>
      <c r="J922" s="13">
        <f t="shared" si="140"/>
        <v>0.60416666666666663</v>
      </c>
      <c r="K922" s="13">
        <f t="shared" si="141"/>
        <v>0.67708333333333337</v>
      </c>
      <c r="L922" s="14">
        <f t="shared" si="142"/>
        <v>7.2916666666666741E-2</v>
      </c>
      <c r="M922" s="14">
        <f t="shared" si="139"/>
        <v>1</v>
      </c>
      <c r="N922" s="14">
        <f t="shared" si="143"/>
        <v>45</v>
      </c>
      <c r="O922" s="15">
        <f t="shared" si="144"/>
        <v>105</v>
      </c>
      <c r="P922" s="12"/>
      <c r="Q922" s="15">
        <f t="shared" si="132"/>
        <v>630</v>
      </c>
    </row>
    <row r="923" spans="1:17" ht="26" customHeight="1">
      <c r="A923" s="19">
        <v>45738</v>
      </c>
      <c r="B923" s="11" t="s">
        <v>61</v>
      </c>
      <c r="C923" s="11"/>
      <c r="D923" s="11" t="s">
        <v>55</v>
      </c>
      <c r="E923" s="12">
        <v>5</v>
      </c>
      <c r="F923" s="132"/>
      <c r="G923" s="12">
        <v>2850</v>
      </c>
      <c r="H923" s="12">
        <v>945</v>
      </c>
      <c r="I923" s="12">
        <v>1327</v>
      </c>
      <c r="J923" s="13">
        <f t="shared" si="140"/>
        <v>0.40625</v>
      </c>
      <c r="K923" s="13">
        <f t="shared" si="141"/>
        <v>0.56041666666666667</v>
      </c>
      <c r="L923" s="14">
        <f t="shared" si="142"/>
        <v>0.15416666666666667</v>
      </c>
      <c r="M923" s="14">
        <f t="shared" si="139"/>
        <v>3</v>
      </c>
      <c r="N923" s="14">
        <f t="shared" si="143"/>
        <v>42</v>
      </c>
      <c r="O923" s="15">
        <f t="shared" si="144"/>
        <v>222</v>
      </c>
      <c r="P923" s="12"/>
      <c r="Q923" s="15">
        <f t="shared" si="132"/>
        <v>1110</v>
      </c>
    </row>
    <row r="924" spans="1:17" ht="26" customHeight="1">
      <c r="A924" s="19">
        <v>45738</v>
      </c>
      <c r="B924" s="11" t="s">
        <v>61</v>
      </c>
      <c r="C924" s="11"/>
      <c r="D924" s="11" t="s">
        <v>55</v>
      </c>
      <c r="E924" s="12">
        <v>5</v>
      </c>
      <c r="F924" s="132"/>
      <c r="G924" s="12">
        <v>1704</v>
      </c>
      <c r="H924" s="12">
        <v>1432</v>
      </c>
      <c r="I924" s="12">
        <v>1627</v>
      </c>
      <c r="J924" s="13">
        <f t="shared" si="140"/>
        <v>0.60555555555555551</v>
      </c>
      <c r="K924" s="13">
        <f t="shared" si="141"/>
        <v>0.68541666666666667</v>
      </c>
      <c r="L924" s="14">
        <f t="shared" si="142"/>
        <v>7.986111111111116E-2</v>
      </c>
      <c r="M924" s="14">
        <f t="shared" si="139"/>
        <v>1</v>
      </c>
      <c r="N924" s="14">
        <f t="shared" si="143"/>
        <v>55</v>
      </c>
      <c r="O924" s="15">
        <f t="shared" si="144"/>
        <v>115</v>
      </c>
      <c r="P924" s="12"/>
      <c r="Q924" s="15">
        <f t="shared" si="132"/>
        <v>575</v>
      </c>
    </row>
    <row r="925" spans="1:17" ht="26" customHeight="1">
      <c r="A925" s="19">
        <v>45738</v>
      </c>
      <c r="B925" s="11" t="s">
        <v>61</v>
      </c>
      <c r="C925" s="11"/>
      <c r="D925" s="11" t="s">
        <v>55</v>
      </c>
      <c r="E925" s="12">
        <v>5</v>
      </c>
      <c r="F925" s="132"/>
      <c r="G925" s="12">
        <v>861</v>
      </c>
      <c r="H925" s="12">
        <v>1652</v>
      </c>
      <c r="I925" s="12">
        <v>1752</v>
      </c>
      <c r="J925" s="13">
        <f t="shared" si="140"/>
        <v>0.70277777777777772</v>
      </c>
      <c r="K925" s="13">
        <f t="shared" si="141"/>
        <v>0.74444444444444446</v>
      </c>
      <c r="L925" s="14">
        <f t="shared" si="142"/>
        <v>4.1666666666666741E-2</v>
      </c>
      <c r="M925" s="14">
        <f t="shared" si="139"/>
        <v>1</v>
      </c>
      <c r="N925" s="14">
        <f t="shared" si="143"/>
        <v>0</v>
      </c>
      <c r="O925" s="15">
        <f t="shared" si="144"/>
        <v>60</v>
      </c>
      <c r="P925" s="12"/>
      <c r="Q925" s="15">
        <f t="shared" si="132"/>
        <v>300</v>
      </c>
    </row>
    <row r="926" spans="1:17" ht="26" customHeight="1">
      <c r="A926" s="19">
        <v>45738</v>
      </c>
      <c r="B926" s="11" t="s">
        <v>62</v>
      </c>
      <c r="C926" s="11"/>
      <c r="D926" s="11" t="s">
        <v>55</v>
      </c>
      <c r="E926" s="12">
        <v>6</v>
      </c>
      <c r="F926" s="132"/>
      <c r="G926" s="12">
        <v>182</v>
      </c>
      <c r="H926" s="12">
        <v>945</v>
      </c>
      <c r="I926" s="12">
        <v>1128</v>
      </c>
      <c r="J926" s="13">
        <f t="shared" si="140"/>
        <v>0.40625</v>
      </c>
      <c r="K926" s="13">
        <f t="shared" si="141"/>
        <v>0.4777777777777778</v>
      </c>
      <c r="L926" s="14">
        <f t="shared" si="142"/>
        <v>7.1527777777777801E-2</v>
      </c>
      <c r="M926" s="14">
        <f t="shared" si="139"/>
        <v>1</v>
      </c>
      <c r="N926" s="14">
        <f t="shared" si="143"/>
        <v>43</v>
      </c>
      <c r="O926" s="15">
        <f t="shared" si="144"/>
        <v>103</v>
      </c>
      <c r="P926" s="12"/>
      <c r="Q926" s="15">
        <f t="shared" si="132"/>
        <v>618</v>
      </c>
    </row>
    <row r="927" spans="1:17" ht="26" customHeight="1">
      <c r="A927" s="19">
        <v>45738</v>
      </c>
      <c r="B927" s="11" t="s">
        <v>62</v>
      </c>
      <c r="C927" s="11"/>
      <c r="D927" s="11" t="s">
        <v>55</v>
      </c>
      <c r="E927" s="12">
        <v>6</v>
      </c>
      <c r="F927" s="132"/>
      <c r="G927" s="12">
        <v>219</v>
      </c>
      <c r="H927" s="12">
        <v>1230</v>
      </c>
      <c r="I927" s="12">
        <v>1458</v>
      </c>
      <c r="J927" s="13">
        <f t="shared" si="140"/>
        <v>0.52083333333333337</v>
      </c>
      <c r="K927" s="13">
        <f t="shared" si="141"/>
        <v>0.62361111111111112</v>
      </c>
      <c r="L927" s="14">
        <f t="shared" si="142"/>
        <v>0.10277777777777775</v>
      </c>
      <c r="M927" s="14">
        <f t="shared" si="139"/>
        <v>2</v>
      </c>
      <c r="N927" s="14">
        <f t="shared" si="143"/>
        <v>28</v>
      </c>
      <c r="O927" s="15">
        <f t="shared" si="144"/>
        <v>148</v>
      </c>
      <c r="P927" s="12"/>
      <c r="Q927" s="15">
        <f t="shared" si="132"/>
        <v>888</v>
      </c>
    </row>
    <row r="928" spans="1:17" ht="26" customHeight="1">
      <c r="A928" s="19">
        <v>45738</v>
      </c>
      <c r="B928" s="11" t="s">
        <v>62</v>
      </c>
      <c r="C928" s="11"/>
      <c r="D928" s="11" t="s">
        <v>55</v>
      </c>
      <c r="E928" s="12">
        <v>6</v>
      </c>
      <c r="F928" s="132"/>
      <c r="G928" s="12">
        <v>317</v>
      </c>
      <c r="H928" s="12">
        <v>1520</v>
      </c>
      <c r="I928" s="12">
        <v>1736</v>
      </c>
      <c r="J928" s="13">
        <f t="shared" si="140"/>
        <v>0.63888888888888884</v>
      </c>
      <c r="K928" s="13">
        <f t="shared" si="141"/>
        <v>0.73333333333333328</v>
      </c>
      <c r="L928" s="14">
        <f t="shared" si="142"/>
        <v>9.4444444444444442E-2</v>
      </c>
      <c r="M928" s="14">
        <f t="shared" si="139"/>
        <v>2</v>
      </c>
      <c r="N928" s="14">
        <f t="shared" si="143"/>
        <v>16</v>
      </c>
      <c r="O928" s="15">
        <f t="shared" si="144"/>
        <v>136</v>
      </c>
      <c r="P928" s="12"/>
      <c r="Q928" s="15">
        <f t="shared" si="132"/>
        <v>816</v>
      </c>
    </row>
    <row r="929" spans="1:17" ht="26" customHeight="1">
      <c r="A929" s="19">
        <v>45740</v>
      </c>
      <c r="B929" s="11" t="s">
        <v>57</v>
      </c>
      <c r="C929" s="11" t="s">
        <v>58</v>
      </c>
      <c r="D929" s="11" t="s">
        <v>55</v>
      </c>
      <c r="E929" s="12">
        <v>3</v>
      </c>
      <c r="F929" s="132"/>
      <c r="G929" s="12">
        <v>144</v>
      </c>
      <c r="H929" s="12">
        <v>1000</v>
      </c>
      <c r="I929" s="12">
        <v>1230</v>
      </c>
      <c r="J929" s="13">
        <f t="shared" si="140"/>
        <v>0.41666666666666669</v>
      </c>
      <c r="K929" s="13">
        <f t="shared" si="141"/>
        <v>0.52083333333333337</v>
      </c>
      <c r="L929" s="14">
        <f t="shared" si="142"/>
        <v>0.10416666666666669</v>
      </c>
      <c r="M929" s="14">
        <f t="shared" si="139"/>
        <v>2</v>
      </c>
      <c r="N929" s="14">
        <f t="shared" si="143"/>
        <v>30</v>
      </c>
      <c r="O929" s="15">
        <f t="shared" si="144"/>
        <v>150</v>
      </c>
      <c r="P929" s="12"/>
      <c r="Q929" s="15">
        <f t="shared" ref="Q929:Q977" si="145">(O929-P929)*E929</f>
        <v>450</v>
      </c>
    </row>
    <row r="930" spans="1:17" ht="26" customHeight="1">
      <c r="A930" s="19">
        <v>45740</v>
      </c>
      <c r="B930" s="11" t="s">
        <v>57</v>
      </c>
      <c r="C930" s="11" t="s">
        <v>58</v>
      </c>
      <c r="D930" s="11" t="s">
        <v>55</v>
      </c>
      <c r="E930" s="12">
        <v>3</v>
      </c>
      <c r="F930" s="132"/>
      <c r="G930" s="12">
        <v>192</v>
      </c>
      <c r="H930" s="12">
        <v>1330</v>
      </c>
      <c r="I930" s="12">
        <v>1530</v>
      </c>
      <c r="J930" s="13">
        <f t="shared" si="140"/>
        <v>0.5625</v>
      </c>
      <c r="K930" s="13">
        <f t="shared" si="141"/>
        <v>0.64583333333333337</v>
      </c>
      <c r="L930" s="14">
        <f t="shared" si="142"/>
        <v>8.333333333333337E-2</v>
      </c>
      <c r="M930" s="14">
        <f t="shared" si="139"/>
        <v>2</v>
      </c>
      <c r="N930" s="14">
        <f t="shared" si="143"/>
        <v>0</v>
      </c>
      <c r="O930" s="15">
        <f t="shared" si="144"/>
        <v>120</v>
      </c>
      <c r="P930" s="12"/>
      <c r="Q930" s="15">
        <f t="shared" si="145"/>
        <v>360</v>
      </c>
    </row>
    <row r="931" spans="1:17" ht="26" customHeight="1">
      <c r="A931" s="19">
        <v>45740</v>
      </c>
      <c r="B931" s="11" t="s">
        <v>57</v>
      </c>
      <c r="C931" s="11" t="s">
        <v>58</v>
      </c>
      <c r="D931" s="11" t="s">
        <v>55</v>
      </c>
      <c r="E931" s="12">
        <v>3</v>
      </c>
      <c r="F931" s="132"/>
      <c r="G931" s="12">
        <v>144</v>
      </c>
      <c r="H931" s="12">
        <v>1545</v>
      </c>
      <c r="I931" s="12">
        <v>1745</v>
      </c>
      <c r="J931" s="13">
        <f t="shared" si="140"/>
        <v>0.65625</v>
      </c>
      <c r="K931" s="13">
        <f t="shared" si="141"/>
        <v>0.73958333333333337</v>
      </c>
      <c r="L931" s="14">
        <f t="shared" si="142"/>
        <v>8.333333333333337E-2</v>
      </c>
      <c r="M931" s="14">
        <f t="shared" si="139"/>
        <v>2</v>
      </c>
      <c r="N931" s="14">
        <f t="shared" si="143"/>
        <v>0</v>
      </c>
      <c r="O931" s="15">
        <f t="shared" si="144"/>
        <v>120</v>
      </c>
      <c r="P931" s="12"/>
      <c r="Q931" s="15">
        <f t="shared" si="145"/>
        <v>360</v>
      </c>
    </row>
    <row r="932" spans="1:17" ht="26" customHeight="1">
      <c r="A932" s="19">
        <v>45740</v>
      </c>
      <c r="B932" s="11" t="s">
        <v>57</v>
      </c>
      <c r="C932" s="11" t="s">
        <v>58</v>
      </c>
      <c r="D932" s="11" t="s">
        <v>55</v>
      </c>
      <c r="E932" s="12">
        <v>3</v>
      </c>
      <c r="F932" s="132"/>
      <c r="G932" s="12">
        <v>164</v>
      </c>
      <c r="H932" s="12">
        <v>950</v>
      </c>
      <c r="I932" s="12">
        <v>1220</v>
      </c>
      <c r="J932" s="13">
        <f t="shared" si="140"/>
        <v>0.40972222222222221</v>
      </c>
      <c r="K932" s="13">
        <f t="shared" si="141"/>
        <v>0.51388888888888884</v>
      </c>
      <c r="L932" s="14">
        <f t="shared" si="142"/>
        <v>0.10416666666666663</v>
      </c>
      <c r="M932" s="14">
        <f t="shared" si="139"/>
        <v>2</v>
      </c>
      <c r="N932" s="14">
        <f t="shared" si="143"/>
        <v>30</v>
      </c>
      <c r="O932" s="15">
        <f t="shared" si="144"/>
        <v>150</v>
      </c>
      <c r="P932" s="12"/>
      <c r="Q932" s="15">
        <f t="shared" si="145"/>
        <v>450</v>
      </c>
    </row>
    <row r="933" spans="1:17" ht="26" customHeight="1">
      <c r="A933" s="19">
        <v>45740</v>
      </c>
      <c r="B933" s="11" t="s">
        <v>57</v>
      </c>
      <c r="C933" s="11" t="s">
        <v>58</v>
      </c>
      <c r="D933" s="11" t="s">
        <v>55</v>
      </c>
      <c r="E933" s="12">
        <v>3</v>
      </c>
      <c r="F933" s="132"/>
      <c r="G933" s="12">
        <v>84</v>
      </c>
      <c r="H933" s="12">
        <v>1335</v>
      </c>
      <c r="I933" s="12">
        <v>1520</v>
      </c>
      <c r="J933" s="13">
        <f t="shared" si="140"/>
        <v>0.56597222222222221</v>
      </c>
      <c r="K933" s="13">
        <f t="shared" si="141"/>
        <v>0.63888888888888884</v>
      </c>
      <c r="L933" s="14">
        <f t="shared" si="142"/>
        <v>7.291666666666663E-2</v>
      </c>
      <c r="M933" s="14">
        <f t="shared" si="139"/>
        <v>1</v>
      </c>
      <c r="N933" s="14">
        <f t="shared" si="143"/>
        <v>45</v>
      </c>
      <c r="O933" s="15">
        <f t="shared" si="144"/>
        <v>105</v>
      </c>
      <c r="P933" s="12"/>
      <c r="Q933" s="15">
        <f t="shared" si="145"/>
        <v>315</v>
      </c>
    </row>
    <row r="934" spans="1:17" ht="26" customHeight="1">
      <c r="A934" s="19">
        <v>45740</v>
      </c>
      <c r="B934" s="11" t="s">
        <v>57</v>
      </c>
      <c r="C934" s="11" t="s">
        <v>58</v>
      </c>
      <c r="D934" s="11" t="s">
        <v>55</v>
      </c>
      <c r="E934" s="12">
        <v>3</v>
      </c>
      <c r="F934" s="132"/>
      <c r="G934" s="12">
        <v>96</v>
      </c>
      <c r="H934" s="12">
        <v>1550</v>
      </c>
      <c r="I934" s="12">
        <v>1740</v>
      </c>
      <c r="J934" s="13">
        <f t="shared" si="140"/>
        <v>0.65972222222222221</v>
      </c>
      <c r="K934" s="13">
        <f t="shared" si="141"/>
        <v>0.73611111111111116</v>
      </c>
      <c r="L934" s="14">
        <f t="shared" si="142"/>
        <v>7.6388888888888951E-2</v>
      </c>
      <c r="M934" s="14">
        <f t="shared" si="139"/>
        <v>1</v>
      </c>
      <c r="N934" s="14">
        <f t="shared" si="143"/>
        <v>50</v>
      </c>
      <c r="O934" s="15">
        <f t="shared" si="144"/>
        <v>110</v>
      </c>
      <c r="P934" s="12"/>
      <c r="Q934" s="15">
        <f t="shared" si="145"/>
        <v>330</v>
      </c>
    </row>
    <row r="935" spans="1:17" ht="26" customHeight="1">
      <c r="A935" s="19">
        <v>45740</v>
      </c>
      <c r="B935" s="11" t="s">
        <v>57</v>
      </c>
      <c r="C935" s="11" t="s">
        <v>59</v>
      </c>
      <c r="D935" s="11" t="s">
        <v>55</v>
      </c>
      <c r="E935" s="12">
        <v>3</v>
      </c>
      <c r="F935" s="132"/>
      <c r="G935" s="12">
        <v>156</v>
      </c>
      <c r="H935" s="12">
        <v>950</v>
      </c>
      <c r="I935" s="12">
        <v>1225</v>
      </c>
      <c r="J935" s="13">
        <f t="shared" si="140"/>
        <v>0.40972222222222221</v>
      </c>
      <c r="K935" s="13">
        <f t="shared" si="141"/>
        <v>0.51736111111111116</v>
      </c>
      <c r="L935" s="14">
        <f t="shared" si="142"/>
        <v>0.10763888888888895</v>
      </c>
      <c r="M935" s="14">
        <f t="shared" si="139"/>
        <v>2</v>
      </c>
      <c r="N935" s="14">
        <f t="shared" si="143"/>
        <v>35</v>
      </c>
      <c r="O935" s="15">
        <f t="shared" si="144"/>
        <v>155</v>
      </c>
      <c r="P935" s="12"/>
      <c r="Q935" s="15">
        <f t="shared" si="145"/>
        <v>465</v>
      </c>
    </row>
    <row r="936" spans="1:17" ht="26" customHeight="1">
      <c r="A936" s="19">
        <v>45740</v>
      </c>
      <c r="B936" s="11" t="s">
        <v>57</v>
      </c>
      <c r="C936" s="11" t="s">
        <v>59</v>
      </c>
      <c r="D936" s="11" t="s">
        <v>55</v>
      </c>
      <c r="E936" s="12">
        <v>3</v>
      </c>
      <c r="F936" s="132"/>
      <c r="G936" s="12">
        <v>142</v>
      </c>
      <c r="H936" s="12">
        <v>1330</v>
      </c>
      <c r="I936" s="12">
        <v>1525</v>
      </c>
      <c r="J936" s="13">
        <f t="shared" si="140"/>
        <v>0.5625</v>
      </c>
      <c r="K936" s="13">
        <f t="shared" si="141"/>
        <v>0.64236111111111116</v>
      </c>
      <c r="L936" s="14">
        <f t="shared" si="142"/>
        <v>7.986111111111116E-2</v>
      </c>
      <c r="M936" s="14">
        <f t="shared" si="139"/>
        <v>1</v>
      </c>
      <c r="N936" s="14">
        <f t="shared" si="143"/>
        <v>55</v>
      </c>
      <c r="O936" s="15">
        <f t="shared" si="144"/>
        <v>115</v>
      </c>
      <c r="P936" s="12"/>
      <c r="Q936" s="15">
        <f t="shared" si="145"/>
        <v>345</v>
      </c>
    </row>
    <row r="937" spans="1:17" ht="26" customHeight="1">
      <c r="A937" s="19">
        <v>45740</v>
      </c>
      <c r="B937" s="11" t="s">
        <v>57</v>
      </c>
      <c r="C937" s="11" t="s">
        <v>59</v>
      </c>
      <c r="D937" s="11" t="s">
        <v>55</v>
      </c>
      <c r="E937" s="12">
        <v>3</v>
      </c>
      <c r="F937" s="132"/>
      <c r="G937" s="12">
        <v>116</v>
      </c>
      <c r="H937" s="12">
        <v>1545</v>
      </c>
      <c r="I937" s="12">
        <v>1745</v>
      </c>
      <c r="J937" s="13">
        <f t="shared" si="140"/>
        <v>0.65625</v>
      </c>
      <c r="K937" s="13">
        <f t="shared" si="141"/>
        <v>0.73958333333333337</v>
      </c>
      <c r="L937" s="14">
        <f t="shared" si="142"/>
        <v>8.333333333333337E-2</v>
      </c>
      <c r="M937" s="14">
        <f t="shared" si="139"/>
        <v>2</v>
      </c>
      <c r="N937" s="14">
        <f t="shared" si="143"/>
        <v>0</v>
      </c>
      <c r="O937" s="15">
        <f t="shared" si="144"/>
        <v>120</v>
      </c>
      <c r="P937" s="12"/>
      <c r="Q937" s="15">
        <f t="shared" si="145"/>
        <v>360</v>
      </c>
    </row>
    <row r="938" spans="1:17" ht="26" customHeight="1">
      <c r="A938" s="19">
        <v>45740</v>
      </c>
      <c r="B938" s="11" t="s">
        <v>57</v>
      </c>
      <c r="C938" s="11" t="s">
        <v>59</v>
      </c>
      <c r="D938" s="11" t="s">
        <v>55</v>
      </c>
      <c r="E938" s="12">
        <v>3</v>
      </c>
      <c r="F938" s="132"/>
      <c r="G938" s="12">
        <v>194</v>
      </c>
      <c r="H938" s="12">
        <v>950</v>
      </c>
      <c r="I938" s="12">
        <v>1220</v>
      </c>
      <c r="J938" s="13">
        <f t="shared" si="140"/>
        <v>0.40972222222222221</v>
      </c>
      <c r="K938" s="13">
        <f t="shared" si="141"/>
        <v>0.51388888888888884</v>
      </c>
      <c r="L938" s="14">
        <f t="shared" si="142"/>
        <v>0.10416666666666663</v>
      </c>
      <c r="M938" s="14">
        <f t="shared" si="139"/>
        <v>2</v>
      </c>
      <c r="N938" s="14">
        <f t="shared" si="143"/>
        <v>30</v>
      </c>
      <c r="O938" s="15">
        <f t="shared" si="144"/>
        <v>150</v>
      </c>
      <c r="P938" s="12"/>
      <c r="Q938" s="15">
        <f t="shared" si="145"/>
        <v>450</v>
      </c>
    </row>
    <row r="939" spans="1:17" ht="26" customHeight="1">
      <c r="A939" s="19">
        <v>45740</v>
      </c>
      <c r="B939" s="11" t="s">
        <v>57</v>
      </c>
      <c r="C939" s="11" t="s">
        <v>59</v>
      </c>
      <c r="D939" s="11" t="s">
        <v>55</v>
      </c>
      <c r="E939" s="12">
        <v>3</v>
      </c>
      <c r="F939" s="132"/>
      <c r="G939" s="12">
        <v>189</v>
      </c>
      <c r="H939" s="12">
        <v>1335</v>
      </c>
      <c r="I939" s="12">
        <v>1520</v>
      </c>
      <c r="J939" s="13">
        <f t="shared" si="140"/>
        <v>0.56597222222222221</v>
      </c>
      <c r="K939" s="13">
        <f t="shared" si="141"/>
        <v>0.63888888888888884</v>
      </c>
      <c r="L939" s="14">
        <f t="shared" si="142"/>
        <v>7.291666666666663E-2</v>
      </c>
      <c r="M939" s="14">
        <f t="shared" si="139"/>
        <v>1</v>
      </c>
      <c r="N939" s="14">
        <f t="shared" si="143"/>
        <v>45</v>
      </c>
      <c r="O939" s="15">
        <f t="shared" si="144"/>
        <v>105</v>
      </c>
      <c r="P939" s="12"/>
      <c r="Q939" s="15">
        <f t="shared" si="145"/>
        <v>315</v>
      </c>
    </row>
    <row r="940" spans="1:17" ht="26" customHeight="1">
      <c r="A940" s="19">
        <v>45740</v>
      </c>
      <c r="B940" s="11" t="s">
        <v>57</v>
      </c>
      <c r="C940" s="11" t="s">
        <v>59</v>
      </c>
      <c r="D940" s="11" t="s">
        <v>55</v>
      </c>
      <c r="E940" s="12">
        <v>3</v>
      </c>
      <c r="F940" s="132"/>
      <c r="G940" s="12">
        <v>188</v>
      </c>
      <c r="H940" s="12">
        <v>1550</v>
      </c>
      <c r="I940" s="12">
        <v>1740</v>
      </c>
      <c r="J940" s="13">
        <f t="shared" si="140"/>
        <v>0.65972222222222221</v>
      </c>
      <c r="K940" s="13">
        <f t="shared" si="141"/>
        <v>0.73611111111111116</v>
      </c>
      <c r="L940" s="14">
        <f t="shared" si="142"/>
        <v>7.6388888888888951E-2</v>
      </c>
      <c r="M940" s="14">
        <f t="shared" si="139"/>
        <v>1</v>
      </c>
      <c r="N940" s="14">
        <f t="shared" si="143"/>
        <v>50</v>
      </c>
      <c r="O940" s="15">
        <f t="shared" si="144"/>
        <v>110</v>
      </c>
      <c r="P940" s="12"/>
      <c r="Q940" s="15">
        <f t="shared" si="145"/>
        <v>330</v>
      </c>
    </row>
    <row r="941" spans="1:17" ht="26" customHeight="1">
      <c r="A941" s="19">
        <v>45740</v>
      </c>
      <c r="B941" s="11" t="s">
        <v>57</v>
      </c>
      <c r="C941" s="11" t="s">
        <v>59</v>
      </c>
      <c r="D941" s="11" t="s">
        <v>55</v>
      </c>
      <c r="E941" s="12">
        <v>3</v>
      </c>
      <c r="F941" s="132"/>
      <c r="G941" s="12">
        <v>192</v>
      </c>
      <c r="H941" s="12">
        <v>1000</v>
      </c>
      <c r="I941" s="12">
        <v>1225</v>
      </c>
      <c r="J941" s="13">
        <f t="shared" si="140"/>
        <v>0.41666666666666669</v>
      </c>
      <c r="K941" s="13">
        <f t="shared" si="141"/>
        <v>0.51736111111111116</v>
      </c>
      <c r="L941" s="14">
        <f t="shared" si="142"/>
        <v>0.10069444444444448</v>
      </c>
      <c r="M941" s="14">
        <f t="shared" si="139"/>
        <v>2</v>
      </c>
      <c r="N941" s="14">
        <f t="shared" si="143"/>
        <v>25</v>
      </c>
      <c r="O941" s="15">
        <f t="shared" si="144"/>
        <v>145</v>
      </c>
      <c r="P941" s="12"/>
      <c r="Q941" s="15">
        <f t="shared" si="145"/>
        <v>435</v>
      </c>
    </row>
    <row r="942" spans="1:17" ht="26" customHeight="1">
      <c r="A942" s="19">
        <v>45740</v>
      </c>
      <c r="B942" s="11" t="s">
        <v>57</v>
      </c>
      <c r="C942" s="11" t="s">
        <v>59</v>
      </c>
      <c r="D942" s="11" t="s">
        <v>55</v>
      </c>
      <c r="E942" s="12">
        <v>3</v>
      </c>
      <c r="F942" s="132"/>
      <c r="G942" s="12">
        <v>96</v>
      </c>
      <c r="H942" s="12">
        <v>1330</v>
      </c>
      <c r="I942" s="12">
        <v>1525</v>
      </c>
      <c r="J942" s="13">
        <f t="shared" si="140"/>
        <v>0.5625</v>
      </c>
      <c r="K942" s="13">
        <f t="shared" si="141"/>
        <v>0.64236111111111116</v>
      </c>
      <c r="L942" s="14">
        <f t="shared" si="142"/>
        <v>7.986111111111116E-2</v>
      </c>
      <c r="M942" s="14">
        <f t="shared" si="139"/>
        <v>1</v>
      </c>
      <c r="N942" s="14">
        <f t="shared" si="143"/>
        <v>55</v>
      </c>
      <c r="O942" s="15">
        <f t="shared" si="144"/>
        <v>115</v>
      </c>
      <c r="P942" s="12"/>
      <c r="Q942" s="15">
        <f t="shared" si="145"/>
        <v>345</v>
      </c>
    </row>
    <row r="943" spans="1:17" ht="26" customHeight="1">
      <c r="A943" s="19">
        <v>45740</v>
      </c>
      <c r="B943" s="11" t="s">
        <v>57</v>
      </c>
      <c r="C943" s="11" t="s">
        <v>59</v>
      </c>
      <c r="D943" s="11" t="s">
        <v>55</v>
      </c>
      <c r="E943" s="12">
        <v>3</v>
      </c>
      <c r="F943" s="132"/>
      <c r="G943" s="12">
        <v>180</v>
      </c>
      <c r="H943" s="12">
        <v>1550</v>
      </c>
      <c r="I943" s="12">
        <v>1750</v>
      </c>
      <c r="J943" s="13">
        <f t="shared" si="140"/>
        <v>0.65972222222222221</v>
      </c>
      <c r="K943" s="13">
        <f t="shared" si="141"/>
        <v>0.74305555555555558</v>
      </c>
      <c r="L943" s="14">
        <f t="shared" si="142"/>
        <v>8.333333333333337E-2</v>
      </c>
      <c r="M943" s="14">
        <f t="shared" si="139"/>
        <v>2</v>
      </c>
      <c r="N943" s="14">
        <f t="shared" si="143"/>
        <v>0</v>
      </c>
      <c r="O943" s="15">
        <f t="shared" si="144"/>
        <v>120</v>
      </c>
      <c r="P943" s="12"/>
      <c r="Q943" s="15">
        <f t="shared" si="145"/>
        <v>360</v>
      </c>
    </row>
    <row r="944" spans="1:17" ht="26" customHeight="1">
      <c r="A944" s="19">
        <v>45740</v>
      </c>
      <c r="B944" s="11" t="s">
        <v>57</v>
      </c>
      <c r="C944" s="11" t="s">
        <v>59</v>
      </c>
      <c r="D944" s="11" t="s">
        <v>55</v>
      </c>
      <c r="E944" s="12">
        <v>3</v>
      </c>
      <c r="F944" s="132"/>
      <c r="G944" s="12">
        <v>192</v>
      </c>
      <c r="H944" s="12">
        <v>1000</v>
      </c>
      <c r="I944" s="12">
        <v>1225</v>
      </c>
      <c r="J944" s="13">
        <f t="shared" si="140"/>
        <v>0.41666666666666669</v>
      </c>
      <c r="K944" s="13">
        <f t="shared" si="141"/>
        <v>0.51736111111111116</v>
      </c>
      <c r="L944" s="14">
        <f t="shared" si="142"/>
        <v>0.10069444444444448</v>
      </c>
      <c r="M944" s="14">
        <f t="shared" si="139"/>
        <v>2</v>
      </c>
      <c r="N944" s="14">
        <f t="shared" si="143"/>
        <v>25</v>
      </c>
      <c r="O944" s="15">
        <f t="shared" si="144"/>
        <v>145</v>
      </c>
      <c r="P944" s="12"/>
      <c r="Q944" s="15">
        <f t="shared" si="145"/>
        <v>435</v>
      </c>
    </row>
    <row r="945" spans="1:17" ht="26" customHeight="1">
      <c r="A945" s="19">
        <v>45740</v>
      </c>
      <c r="B945" s="11" t="s">
        <v>57</v>
      </c>
      <c r="C945" s="11" t="s">
        <v>59</v>
      </c>
      <c r="D945" s="11" t="s">
        <v>55</v>
      </c>
      <c r="E945" s="12">
        <v>3</v>
      </c>
      <c r="F945" s="132"/>
      <c r="G945" s="12">
        <v>12</v>
      </c>
      <c r="H945" s="12">
        <v>1335</v>
      </c>
      <c r="I945" s="12">
        <v>1340</v>
      </c>
      <c r="J945" s="13">
        <f t="shared" si="140"/>
        <v>0.56597222222222221</v>
      </c>
      <c r="K945" s="13">
        <f t="shared" si="141"/>
        <v>0.56944444444444442</v>
      </c>
      <c r="L945" s="14">
        <f t="shared" si="142"/>
        <v>3.4722222222222099E-3</v>
      </c>
      <c r="M945" s="14">
        <f t="shared" si="139"/>
        <v>0</v>
      </c>
      <c r="N945" s="14">
        <f t="shared" si="143"/>
        <v>5</v>
      </c>
      <c r="O945" s="15">
        <f t="shared" si="144"/>
        <v>5</v>
      </c>
      <c r="P945" s="12"/>
      <c r="Q945" s="15">
        <f t="shared" si="145"/>
        <v>15</v>
      </c>
    </row>
    <row r="946" spans="1:17" ht="26" customHeight="1">
      <c r="A946" s="19">
        <v>45740</v>
      </c>
      <c r="B946" s="11" t="s">
        <v>57</v>
      </c>
      <c r="C946" s="11" t="s">
        <v>59</v>
      </c>
      <c r="D946" s="11" t="s">
        <v>55</v>
      </c>
      <c r="E946" s="12">
        <v>3</v>
      </c>
      <c r="F946" s="132"/>
      <c r="G946" s="12">
        <v>65</v>
      </c>
      <c r="H946" s="12">
        <v>1340</v>
      </c>
      <c r="I946" s="12">
        <v>1415</v>
      </c>
      <c r="J946" s="13">
        <f t="shared" si="140"/>
        <v>0.56944444444444442</v>
      </c>
      <c r="K946" s="13">
        <f t="shared" si="141"/>
        <v>0.59375</v>
      </c>
      <c r="L946" s="14">
        <f t="shared" si="142"/>
        <v>2.430555555555558E-2</v>
      </c>
      <c r="M946" s="14">
        <f t="shared" si="139"/>
        <v>0</v>
      </c>
      <c r="N946" s="14">
        <f t="shared" si="143"/>
        <v>35</v>
      </c>
      <c r="O946" s="15">
        <f t="shared" si="144"/>
        <v>35</v>
      </c>
      <c r="P946" s="12"/>
      <c r="Q946" s="15">
        <f t="shared" si="145"/>
        <v>105</v>
      </c>
    </row>
    <row r="947" spans="1:17" ht="26" customHeight="1">
      <c r="A947" s="19">
        <v>45740</v>
      </c>
      <c r="B947" s="11" t="s">
        <v>57</v>
      </c>
      <c r="C947" s="11" t="s">
        <v>59</v>
      </c>
      <c r="D947" s="11" t="s">
        <v>55</v>
      </c>
      <c r="E947" s="12">
        <v>3</v>
      </c>
      <c r="F947" s="132"/>
      <c r="G947" s="12">
        <v>146</v>
      </c>
      <c r="H947" s="12">
        <v>1415</v>
      </c>
      <c r="I947" s="12">
        <v>1525</v>
      </c>
      <c r="J947" s="13">
        <f t="shared" si="140"/>
        <v>0.59375</v>
      </c>
      <c r="K947" s="13">
        <f t="shared" si="141"/>
        <v>0.64236111111111116</v>
      </c>
      <c r="L947" s="14">
        <f t="shared" si="142"/>
        <v>4.861111111111116E-2</v>
      </c>
      <c r="M947" s="14">
        <f t="shared" si="139"/>
        <v>1</v>
      </c>
      <c r="N947" s="14">
        <f t="shared" si="143"/>
        <v>10</v>
      </c>
      <c r="O947" s="15">
        <f t="shared" si="144"/>
        <v>70</v>
      </c>
      <c r="P947" s="12"/>
      <c r="Q947" s="15">
        <f t="shared" si="145"/>
        <v>210</v>
      </c>
    </row>
    <row r="948" spans="1:17" ht="26" customHeight="1">
      <c r="A948" s="19">
        <v>45740</v>
      </c>
      <c r="B948" s="11" t="s">
        <v>57</v>
      </c>
      <c r="C948" s="11" t="s">
        <v>59</v>
      </c>
      <c r="D948" s="11" t="s">
        <v>55</v>
      </c>
      <c r="E948" s="12">
        <v>3</v>
      </c>
      <c r="F948" s="132"/>
      <c r="G948" s="12">
        <v>243</v>
      </c>
      <c r="H948" s="12">
        <v>1550</v>
      </c>
      <c r="I948" s="12">
        <v>1755</v>
      </c>
      <c r="J948" s="13">
        <f t="shared" si="140"/>
        <v>0.65972222222222221</v>
      </c>
      <c r="K948" s="13">
        <f t="shared" si="141"/>
        <v>0.74652777777777779</v>
      </c>
      <c r="L948" s="14">
        <f t="shared" si="142"/>
        <v>8.680555555555558E-2</v>
      </c>
      <c r="M948" s="14">
        <f t="shared" si="139"/>
        <v>2</v>
      </c>
      <c r="N948" s="14">
        <f t="shared" si="143"/>
        <v>5</v>
      </c>
      <c r="O948" s="15">
        <f t="shared" si="144"/>
        <v>125</v>
      </c>
      <c r="P948" s="12"/>
      <c r="Q948" s="15">
        <f t="shared" si="145"/>
        <v>375</v>
      </c>
    </row>
    <row r="949" spans="1:17" ht="26" customHeight="1">
      <c r="A949" s="19">
        <v>45740</v>
      </c>
      <c r="B949" s="11" t="s">
        <v>57</v>
      </c>
      <c r="C949" s="11" t="s">
        <v>59</v>
      </c>
      <c r="D949" s="11" t="s">
        <v>55</v>
      </c>
      <c r="E949" s="12">
        <v>3</v>
      </c>
      <c r="F949" s="132"/>
      <c r="G949" s="12">
        <v>231</v>
      </c>
      <c r="H949" s="12">
        <v>950</v>
      </c>
      <c r="I949" s="12">
        <v>1225</v>
      </c>
      <c r="J949" s="13">
        <f t="shared" si="140"/>
        <v>0.40972222222222221</v>
      </c>
      <c r="K949" s="13">
        <f t="shared" si="141"/>
        <v>0.51736111111111116</v>
      </c>
      <c r="L949" s="14">
        <f t="shared" si="142"/>
        <v>0.10763888888888895</v>
      </c>
      <c r="M949" s="14">
        <f t="shared" si="139"/>
        <v>2</v>
      </c>
      <c r="N949" s="14">
        <f t="shared" si="143"/>
        <v>35</v>
      </c>
      <c r="O949" s="15">
        <f t="shared" si="144"/>
        <v>155</v>
      </c>
      <c r="P949" s="12"/>
      <c r="Q949" s="15">
        <f t="shared" si="145"/>
        <v>465</v>
      </c>
    </row>
    <row r="950" spans="1:17" ht="26" customHeight="1">
      <c r="A950" s="19">
        <v>45740</v>
      </c>
      <c r="B950" s="11" t="s">
        <v>57</v>
      </c>
      <c r="C950" s="11" t="s">
        <v>59</v>
      </c>
      <c r="D950" s="11" t="s">
        <v>55</v>
      </c>
      <c r="E950" s="12">
        <v>3</v>
      </c>
      <c r="F950" s="132"/>
      <c r="G950" s="12">
        <v>88</v>
      </c>
      <c r="H950" s="12">
        <v>1330</v>
      </c>
      <c r="I950" s="12">
        <v>1410</v>
      </c>
      <c r="J950" s="13">
        <f t="shared" si="140"/>
        <v>0.5625</v>
      </c>
      <c r="K950" s="13">
        <f t="shared" si="141"/>
        <v>0.59027777777777779</v>
      </c>
      <c r="L950" s="14">
        <f t="shared" si="142"/>
        <v>2.777777777777779E-2</v>
      </c>
      <c r="M950" s="14">
        <f t="shared" si="139"/>
        <v>0</v>
      </c>
      <c r="N950" s="14">
        <f t="shared" si="143"/>
        <v>40</v>
      </c>
      <c r="O950" s="15">
        <f t="shared" si="144"/>
        <v>40</v>
      </c>
      <c r="P950" s="12"/>
      <c r="Q950" s="15">
        <f t="shared" si="145"/>
        <v>120</v>
      </c>
    </row>
    <row r="951" spans="1:17" ht="26" customHeight="1">
      <c r="A951" s="19">
        <v>45740</v>
      </c>
      <c r="B951" s="11" t="s">
        <v>57</v>
      </c>
      <c r="C951" s="11" t="s">
        <v>59</v>
      </c>
      <c r="D951" s="11" t="s">
        <v>55</v>
      </c>
      <c r="E951" s="12">
        <v>3</v>
      </c>
      <c r="F951" s="132"/>
      <c r="G951" s="12">
        <v>76</v>
      </c>
      <c r="H951" s="12">
        <v>1410</v>
      </c>
      <c r="I951" s="12">
        <v>1525</v>
      </c>
      <c r="J951" s="13">
        <f t="shared" si="140"/>
        <v>0.59027777777777779</v>
      </c>
      <c r="K951" s="13">
        <f t="shared" si="141"/>
        <v>0.64236111111111116</v>
      </c>
      <c r="L951" s="14">
        <f t="shared" si="142"/>
        <v>5.208333333333337E-2</v>
      </c>
      <c r="M951" s="14">
        <f t="shared" si="139"/>
        <v>1</v>
      </c>
      <c r="N951" s="14">
        <f t="shared" si="143"/>
        <v>15</v>
      </c>
      <c r="O951" s="15">
        <f t="shared" si="144"/>
        <v>75</v>
      </c>
      <c r="P951" s="12"/>
      <c r="Q951" s="15">
        <f t="shared" si="145"/>
        <v>225</v>
      </c>
    </row>
    <row r="952" spans="1:17" ht="26" customHeight="1">
      <c r="A952" s="19">
        <v>45740</v>
      </c>
      <c r="B952" s="11" t="s">
        <v>57</v>
      </c>
      <c r="C952" s="11" t="s">
        <v>59</v>
      </c>
      <c r="D952" s="11" t="s">
        <v>55</v>
      </c>
      <c r="E952" s="12">
        <v>3</v>
      </c>
      <c r="F952" s="132"/>
      <c r="G952" s="12">
        <v>217</v>
      </c>
      <c r="H952" s="12">
        <v>1550</v>
      </c>
      <c r="I952" s="12">
        <v>1745</v>
      </c>
      <c r="J952" s="13">
        <f t="shared" si="140"/>
        <v>0.65972222222222221</v>
      </c>
      <c r="K952" s="13">
        <f t="shared" si="141"/>
        <v>0.73958333333333337</v>
      </c>
      <c r="L952" s="14">
        <f t="shared" si="142"/>
        <v>7.986111111111116E-2</v>
      </c>
      <c r="M952" s="14">
        <f t="shared" ref="M952:M1015" si="146">HOUR(L952)</f>
        <v>1</v>
      </c>
      <c r="N952" s="14">
        <f t="shared" si="143"/>
        <v>55</v>
      </c>
      <c r="O952" s="15">
        <f t="shared" si="144"/>
        <v>115</v>
      </c>
      <c r="P952" s="12"/>
      <c r="Q952" s="15">
        <f t="shared" si="145"/>
        <v>345</v>
      </c>
    </row>
    <row r="953" spans="1:17" ht="26" customHeight="1">
      <c r="A953" s="19">
        <v>45740</v>
      </c>
      <c r="B953" s="11" t="s">
        <v>60</v>
      </c>
      <c r="C953" s="11"/>
      <c r="D953" s="11" t="s">
        <v>55</v>
      </c>
      <c r="E953" s="12">
        <v>2</v>
      </c>
      <c r="F953" s="132"/>
      <c r="G953" s="12">
        <v>203</v>
      </c>
      <c r="H953" s="12">
        <v>946</v>
      </c>
      <c r="I953" s="12">
        <v>1124</v>
      </c>
      <c r="J953" s="13">
        <f t="shared" ref="J953:J1016" si="147">IF(ISERROR(VALUE(IF(LEN(H953)=3,(LEFT(H953,1)&amp;":"&amp;RIGHT(H953,2)),(LEFT(H953,2)&amp;":"&amp;RIGHT(H953,2))))),"",VALUE(IF(LEN(H953)=3,(LEFT(H953,1)&amp;":"&amp;RIGHT(H953,2)),(LEFT(H953,2)&amp;":"&amp;RIGHT(H953,2)))))</f>
        <v>0.40694444444444444</v>
      </c>
      <c r="K953" s="13">
        <f t="shared" ref="K953:K1016" si="148">IF(ISERROR(VALUE(IF(LEN(I953)=3,(LEFT(I953,1)&amp;":"&amp;RIGHT(I953,2)),(LEFT(I953,2)&amp;":"&amp;RIGHT(I953,2))))),"",VALUE(IF(LEN(I953)=3,(LEFT(I953,1)&amp;":"&amp;RIGHT(I953,2)),(LEFT(I953,2)&amp;":"&amp;RIGHT(I953,2)))))</f>
        <v>0.47499999999999998</v>
      </c>
      <c r="L953" s="14">
        <f t="shared" ref="L953:L1016" si="149">K953-J953</f>
        <v>6.8055555555555536E-2</v>
      </c>
      <c r="M953" s="14">
        <f t="shared" si="146"/>
        <v>1</v>
      </c>
      <c r="N953" s="14">
        <f t="shared" ref="N953:N1016" si="150">MINUTE(L953)</f>
        <v>38</v>
      </c>
      <c r="O953" s="15">
        <f t="shared" ref="O953:O1016" si="151">IF(AND(ISNUMBER(H953),ISNUMBER(I953)),IF(M953*60+N953,M953*60+N953,"　"),0)</f>
        <v>98</v>
      </c>
      <c r="P953" s="12"/>
      <c r="Q953" s="15">
        <f t="shared" si="145"/>
        <v>196</v>
      </c>
    </row>
    <row r="954" spans="1:17" ht="26" customHeight="1">
      <c r="A954" s="19">
        <v>45740</v>
      </c>
      <c r="B954" s="11" t="s">
        <v>60</v>
      </c>
      <c r="C954" s="11"/>
      <c r="D954" s="11" t="s">
        <v>55</v>
      </c>
      <c r="E954" s="12">
        <v>2</v>
      </c>
      <c r="F954" s="132"/>
      <c r="G954" s="12">
        <v>151</v>
      </c>
      <c r="H954" s="12">
        <v>1232</v>
      </c>
      <c r="I954" s="12">
        <v>1455</v>
      </c>
      <c r="J954" s="13">
        <f t="shared" si="147"/>
        <v>0.52222222222222225</v>
      </c>
      <c r="K954" s="13">
        <f t="shared" si="148"/>
        <v>0.62152777777777779</v>
      </c>
      <c r="L954" s="14">
        <f t="shared" si="149"/>
        <v>9.9305555555555536E-2</v>
      </c>
      <c r="M954" s="14">
        <f t="shared" si="146"/>
        <v>2</v>
      </c>
      <c r="N954" s="14">
        <f t="shared" si="150"/>
        <v>23</v>
      </c>
      <c r="O954" s="15">
        <f t="shared" si="151"/>
        <v>143</v>
      </c>
      <c r="P954" s="12"/>
      <c r="Q954" s="15">
        <f t="shared" si="145"/>
        <v>286</v>
      </c>
    </row>
    <row r="955" spans="1:17" ht="26" customHeight="1">
      <c r="A955" s="19">
        <v>45740</v>
      </c>
      <c r="B955" s="11" t="s">
        <v>60</v>
      </c>
      <c r="C955" s="11"/>
      <c r="D955" s="11" t="s">
        <v>55</v>
      </c>
      <c r="E955" s="12">
        <v>2</v>
      </c>
      <c r="F955" s="132"/>
      <c r="G955" s="12">
        <v>97</v>
      </c>
      <c r="H955" s="12">
        <v>1521</v>
      </c>
      <c r="I955" s="12">
        <v>1615</v>
      </c>
      <c r="J955" s="13">
        <f t="shared" si="147"/>
        <v>0.63958333333333328</v>
      </c>
      <c r="K955" s="13">
        <f t="shared" si="148"/>
        <v>0.67708333333333337</v>
      </c>
      <c r="L955" s="14">
        <f t="shared" si="149"/>
        <v>3.7500000000000089E-2</v>
      </c>
      <c r="M955" s="14">
        <f t="shared" si="146"/>
        <v>0</v>
      </c>
      <c r="N955" s="14">
        <f t="shared" si="150"/>
        <v>54</v>
      </c>
      <c r="O955" s="15">
        <f t="shared" si="151"/>
        <v>54</v>
      </c>
      <c r="P955" s="12"/>
      <c r="Q955" s="15">
        <f t="shared" si="145"/>
        <v>108</v>
      </c>
    </row>
    <row r="956" spans="1:17" ht="26" customHeight="1">
      <c r="A956" s="19">
        <v>45740</v>
      </c>
      <c r="B956" s="11" t="s">
        <v>60</v>
      </c>
      <c r="C956" s="11"/>
      <c r="D956" s="11" t="s">
        <v>55</v>
      </c>
      <c r="E956" s="12">
        <v>4</v>
      </c>
      <c r="F956" s="132"/>
      <c r="G956" s="12">
        <v>60</v>
      </c>
      <c r="H956" s="12">
        <v>955</v>
      </c>
      <c r="I956" s="12">
        <v>1125</v>
      </c>
      <c r="J956" s="13">
        <f t="shared" si="147"/>
        <v>0.41319444444444442</v>
      </c>
      <c r="K956" s="13">
        <f t="shared" si="148"/>
        <v>0.47569444444444442</v>
      </c>
      <c r="L956" s="14">
        <f t="shared" si="149"/>
        <v>6.25E-2</v>
      </c>
      <c r="M956" s="14">
        <f t="shared" si="146"/>
        <v>1</v>
      </c>
      <c r="N956" s="14">
        <f t="shared" si="150"/>
        <v>30</v>
      </c>
      <c r="O956" s="15">
        <f t="shared" si="151"/>
        <v>90</v>
      </c>
      <c r="P956" s="12"/>
      <c r="Q956" s="15">
        <f t="shared" si="145"/>
        <v>360</v>
      </c>
    </row>
    <row r="957" spans="1:17" ht="26" customHeight="1">
      <c r="A957" s="19">
        <v>45740</v>
      </c>
      <c r="B957" s="11" t="s">
        <v>60</v>
      </c>
      <c r="C957" s="11"/>
      <c r="D957" s="11" t="s">
        <v>55</v>
      </c>
      <c r="E957" s="12">
        <v>4</v>
      </c>
      <c r="F957" s="132"/>
      <c r="G957" s="12">
        <v>20</v>
      </c>
      <c r="H957" s="12">
        <v>1230</v>
      </c>
      <c r="I957" s="12">
        <v>1320</v>
      </c>
      <c r="J957" s="13">
        <f t="shared" si="147"/>
        <v>0.52083333333333337</v>
      </c>
      <c r="K957" s="13">
        <f t="shared" si="148"/>
        <v>0.55555555555555558</v>
      </c>
      <c r="L957" s="14">
        <f t="shared" si="149"/>
        <v>3.472222222222221E-2</v>
      </c>
      <c r="M957" s="14">
        <f t="shared" si="146"/>
        <v>0</v>
      </c>
      <c r="N957" s="14">
        <f t="shared" si="150"/>
        <v>50</v>
      </c>
      <c r="O957" s="15">
        <f t="shared" si="151"/>
        <v>50</v>
      </c>
      <c r="P957" s="12"/>
      <c r="Q957" s="15">
        <f t="shared" si="145"/>
        <v>200</v>
      </c>
    </row>
    <row r="958" spans="1:17" ht="26" customHeight="1">
      <c r="A958" s="19">
        <v>45740</v>
      </c>
      <c r="B958" s="11" t="s">
        <v>62</v>
      </c>
      <c r="C958" s="11"/>
      <c r="D958" s="11" t="s">
        <v>55</v>
      </c>
      <c r="E958" s="12">
        <v>4</v>
      </c>
      <c r="F958" s="132"/>
      <c r="G958" s="12">
        <v>78</v>
      </c>
      <c r="H958" s="12">
        <v>1325</v>
      </c>
      <c r="I958" s="12">
        <v>1435</v>
      </c>
      <c r="J958" s="13">
        <f t="shared" si="147"/>
        <v>0.55902777777777779</v>
      </c>
      <c r="K958" s="13">
        <f t="shared" si="148"/>
        <v>0.60763888888888884</v>
      </c>
      <c r="L958" s="14">
        <f t="shared" si="149"/>
        <v>4.8611111111111049E-2</v>
      </c>
      <c r="M958" s="14">
        <f t="shared" si="146"/>
        <v>1</v>
      </c>
      <c r="N958" s="14">
        <f t="shared" si="150"/>
        <v>10</v>
      </c>
      <c r="O958" s="15">
        <f t="shared" si="151"/>
        <v>70</v>
      </c>
      <c r="P958" s="12"/>
      <c r="Q958" s="15">
        <f t="shared" si="145"/>
        <v>280</v>
      </c>
    </row>
    <row r="959" spans="1:17" ht="26" customHeight="1">
      <c r="A959" s="19">
        <v>45740</v>
      </c>
      <c r="B959" s="11" t="s">
        <v>60</v>
      </c>
      <c r="C959" s="11"/>
      <c r="D959" s="11" t="s">
        <v>55</v>
      </c>
      <c r="E959" s="12">
        <v>4</v>
      </c>
      <c r="F959" s="132"/>
      <c r="G959" s="12">
        <v>20</v>
      </c>
      <c r="H959" s="12">
        <v>1435</v>
      </c>
      <c r="I959" s="12">
        <v>1455</v>
      </c>
      <c r="J959" s="13">
        <f t="shared" si="147"/>
        <v>0.60763888888888884</v>
      </c>
      <c r="K959" s="13">
        <f t="shared" si="148"/>
        <v>0.62152777777777779</v>
      </c>
      <c r="L959" s="14">
        <f t="shared" si="149"/>
        <v>1.3888888888888951E-2</v>
      </c>
      <c r="M959" s="14">
        <f t="shared" si="146"/>
        <v>0</v>
      </c>
      <c r="N959" s="14">
        <f t="shared" si="150"/>
        <v>20</v>
      </c>
      <c r="O959" s="15">
        <f t="shared" si="151"/>
        <v>20</v>
      </c>
      <c r="P959" s="12"/>
      <c r="Q959" s="15">
        <f t="shared" si="145"/>
        <v>80</v>
      </c>
    </row>
    <row r="960" spans="1:17" ht="26" customHeight="1">
      <c r="A960" s="19">
        <v>45740</v>
      </c>
      <c r="B960" s="11" t="s">
        <v>60</v>
      </c>
      <c r="C960" s="11"/>
      <c r="D960" s="11" t="s">
        <v>55</v>
      </c>
      <c r="E960" s="12">
        <v>4</v>
      </c>
      <c r="F960" s="132"/>
      <c r="G960" s="12">
        <v>10</v>
      </c>
      <c r="H960" s="12">
        <v>1520</v>
      </c>
      <c r="I960" s="12">
        <v>1550</v>
      </c>
      <c r="J960" s="13">
        <f t="shared" si="147"/>
        <v>0.63888888888888884</v>
      </c>
      <c r="K960" s="13">
        <f t="shared" si="148"/>
        <v>0.65972222222222221</v>
      </c>
      <c r="L960" s="14">
        <f t="shared" si="149"/>
        <v>2.083333333333337E-2</v>
      </c>
      <c r="M960" s="14">
        <f t="shared" si="146"/>
        <v>0</v>
      </c>
      <c r="N960" s="14">
        <f t="shared" si="150"/>
        <v>30</v>
      </c>
      <c r="O960" s="15">
        <f t="shared" si="151"/>
        <v>30</v>
      </c>
      <c r="P960" s="12"/>
      <c r="Q960" s="15">
        <f t="shared" si="145"/>
        <v>120</v>
      </c>
    </row>
    <row r="961" spans="1:17" ht="26" customHeight="1">
      <c r="A961" s="19">
        <v>45740</v>
      </c>
      <c r="B961" s="11" t="s">
        <v>60</v>
      </c>
      <c r="C961" s="11"/>
      <c r="D961" s="11" t="s">
        <v>55</v>
      </c>
      <c r="E961" s="12">
        <v>4</v>
      </c>
      <c r="F961" s="132"/>
      <c r="G961" s="12">
        <v>29</v>
      </c>
      <c r="H961" s="12">
        <v>1555</v>
      </c>
      <c r="I961" s="12">
        <v>1635</v>
      </c>
      <c r="J961" s="13">
        <f t="shared" si="147"/>
        <v>0.66319444444444442</v>
      </c>
      <c r="K961" s="13">
        <f t="shared" si="148"/>
        <v>0.69097222222222221</v>
      </c>
      <c r="L961" s="14">
        <f t="shared" si="149"/>
        <v>2.777777777777779E-2</v>
      </c>
      <c r="M961" s="14">
        <f t="shared" si="146"/>
        <v>0</v>
      </c>
      <c r="N961" s="14">
        <f t="shared" si="150"/>
        <v>40</v>
      </c>
      <c r="O961" s="15">
        <f t="shared" si="151"/>
        <v>40</v>
      </c>
      <c r="P961" s="12"/>
      <c r="Q961" s="15">
        <f t="shared" si="145"/>
        <v>160</v>
      </c>
    </row>
    <row r="962" spans="1:17" ht="26" customHeight="1">
      <c r="A962" s="19">
        <v>45740</v>
      </c>
      <c r="B962" s="11" t="s">
        <v>60</v>
      </c>
      <c r="C962" s="11"/>
      <c r="D962" s="11" t="s">
        <v>55</v>
      </c>
      <c r="E962" s="12">
        <v>4</v>
      </c>
      <c r="F962" s="132"/>
      <c r="G962" s="12">
        <v>22</v>
      </c>
      <c r="H962" s="12">
        <v>1640</v>
      </c>
      <c r="I962" s="12">
        <v>1740</v>
      </c>
      <c r="J962" s="13">
        <f t="shared" si="147"/>
        <v>0.69444444444444442</v>
      </c>
      <c r="K962" s="13">
        <f t="shared" si="148"/>
        <v>0.73611111111111116</v>
      </c>
      <c r="L962" s="14">
        <f t="shared" si="149"/>
        <v>4.1666666666666741E-2</v>
      </c>
      <c r="M962" s="14">
        <f t="shared" si="146"/>
        <v>1</v>
      </c>
      <c r="N962" s="14">
        <f t="shared" si="150"/>
        <v>0</v>
      </c>
      <c r="O962" s="15">
        <f t="shared" si="151"/>
        <v>60</v>
      </c>
      <c r="P962" s="12"/>
      <c r="Q962" s="15">
        <f t="shared" si="145"/>
        <v>240</v>
      </c>
    </row>
    <row r="963" spans="1:17" ht="26" customHeight="1">
      <c r="A963" s="19">
        <v>45740</v>
      </c>
      <c r="B963" s="11" t="s">
        <v>60</v>
      </c>
      <c r="C963" s="11"/>
      <c r="D963" s="11" t="s">
        <v>55</v>
      </c>
      <c r="E963" s="12">
        <v>4</v>
      </c>
      <c r="F963" s="132"/>
      <c r="G963" s="12">
        <v>45</v>
      </c>
      <c r="H963" s="12">
        <v>955</v>
      </c>
      <c r="I963" s="12">
        <v>1115</v>
      </c>
      <c r="J963" s="13">
        <f t="shared" si="147"/>
        <v>0.41319444444444442</v>
      </c>
      <c r="K963" s="13">
        <f t="shared" si="148"/>
        <v>0.46875</v>
      </c>
      <c r="L963" s="14">
        <f t="shared" si="149"/>
        <v>5.555555555555558E-2</v>
      </c>
      <c r="M963" s="14">
        <f t="shared" si="146"/>
        <v>1</v>
      </c>
      <c r="N963" s="14">
        <f t="shared" si="150"/>
        <v>20</v>
      </c>
      <c r="O963" s="15">
        <f t="shared" si="151"/>
        <v>80</v>
      </c>
      <c r="P963" s="12"/>
      <c r="Q963" s="15">
        <f t="shared" si="145"/>
        <v>320</v>
      </c>
    </row>
    <row r="964" spans="1:17" ht="26" customHeight="1">
      <c r="A964" s="19">
        <v>45740</v>
      </c>
      <c r="B964" s="11" t="s">
        <v>60</v>
      </c>
      <c r="C964" s="11"/>
      <c r="D964" s="11" t="s">
        <v>55</v>
      </c>
      <c r="E964" s="12">
        <v>4</v>
      </c>
      <c r="F964" s="132"/>
      <c r="G964" s="12">
        <v>12</v>
      </c>
      <c r="H964" s="12">
        <v>1115</v>
      </c>
      <c r="I964" s="12">
        <v>1125</v>
      </c>
      <c r="J964" s="13">
        <f t="shared" si="147"/>
        <v>0.46875</v>
      </c>
      <c r="K964" s="13">
        <f t="shared" si="148"/>
        <v>0.47569444444444442</v>
      </c>
      <c r="L964" s="14">
        <f t="shared" si="149"/>
        <v>6.9444444444444198E-3</v>
      </c>
      <c r="M964" s="14">
        <f t="shared" si="146"/>
        <v>0</v>
      </c>
      <c r="N964" s="14">
        <f t="shared" si="150"/>
        <v>10</v>
      </c>
      <c r="O964" s="15">
        <f t="shared" si="151"/>
        <v>10</v>
      </c>
      <c r="P964" s="12"/>
      <c r="Q964" s="15">
        <f t="shared" si="145"/>
        <v>40</v>
      </c>
    </row>
    <row r="965" spans="1:17" ht="26" customHeight="1">
      <c r="A965" s="19">
        <v>45740</v>
      </c>
      <c r="B965" s="11" t="s">
        <v>60</v>
      </c>
      <c r="C965" s="11"/>
      <c r="D965" s="11" t="s">
        <v>55</v>
      </c>
      <c r="E965" s="12">
        <v>4</v>
      </c>
      <c r="F965" s="132"/>
      <c r="G965" s="12">
        <v>53</v>
      </c>
      <c r="H965" s="12">
        <v>1235</v>
      </c>
      <c r="I965" s="12">
        <v>1300</v>
      </c>
      <c r="J965" s="13">
        <f t="shared" si="147"/>
        <v>0.52430555555555558</v>
      </c>
      <c r="K965" s="13">
        <f t="shared" si="148"/>
        <v>0.54166666666666663</v>
      </c>
      <c r="L965" s="14">
        <f t="shared" si="149"/>
        <v>1.7361111111111049E-2</v>
      </c>
      <c r="M965" s="14">
        <f t="shared" si="146"/>
        <v>0</v>
      </c>
      <c r="N965" s="14">
        <f t="shared" si="150"/>
        <v>25</v>
      </c>
      <c r="O965" s="15">
        <f t="shared" si="151"/>
        <v>25</v>
      </c>
      <c r="P965" s="12"/>
      <c r="Q965" s="15">
        <f t="shared" si="145"/>
        <v>100</v>
      </c>
    </row>
    <row r="966" spans="1:17" ht="26" customHeight="1">
      <c r="A966" s="19">
        <v>45740</v>
      </c>
      <c r="B966" s="11" t="s">
        <v>60</v>
      </c>
      <c r="C966" s="11"/>
      <c r="D966" s="11" t="s">
        <v>55</v>
      </c>
      <c r="E966" s="12">
        <v>4</v>
      </c>
      <c r="F966" s="132"/>
      <c r="G966" s="12">
        <v>51</v>
      </c>
      <c r="H966" s="12">
        <v>1320</v>
      </c>
      <c r="I966" s="12">
        <v>1455</v>
      </c>
      <c r="J966" s="13">
        <f t="shared" si="147"/>
        <v>0.55555555555555558</v>
      </c>
      <c r="K966" s="13">
        <f t="shared" si="148"/>
        <v>0.62152777777777779</v>
      </c>
      <c r="L966" s="14">
        <f t="shared" si="149"/>
        <v>6.597222222222221E-2</v>
      </c>
      <c r="M966" s="14">
        <f t="shared" si="146"/>
        <v>1</v>
      </c>
      <c r="N966" s="14">
        <f t="shared" si="150"/>
        <v>35</v>
      </c>
      <c r="O966" s="15">
        <f t="shared" si="151"/>
        <v>95</v>
      </c>
      <c r="P966" s="12"/>
      <c r="Q966" s="15">
        <f t="shared" si="145"/>
        <v>380</v>
      </c>
    </row>
    <row r="967" spans="1:17" ht="26" customHeight="1">
      <c r="A967" s="19">
        <v>45740</v>
      </c>
      <c r="B967" s="11" t="s">
        <v>60</v>
      </c>
      <c r="C967" s="11"/>
      <c r="D967" s="11" t="s">
        <v>55</v>
      </c>
      <c r="E967" s="12">
        <v>4</v>
      </c>
      <c r="F967" s="132"/>
      <c r="G967" s="12">
        <v>4</v>
      </c>
      <c r="H967" s="12">
        <v>1520</v>
      </c>
      <c r="I967" s="12">
        <v>1530</v>
      </c>
      <c r="J967" s="13">
        <f t="shared" si="147"/>
        <v>0.63888888888888884</v>
      </c>
      <c r="K967" s="13">
        <f t="shared" si="148"/>
        <v>0.64583333333333337</v>
      </c>
      <c r="L967" s="14">
        <f t="shared" si="149"/>
        <v>6.9444444444445308E-3</v>
      </c>
      <c r="M967" s="14">
        <f t="shared" si="146"/>
        <v>0</v>
      </c>
      <c r="N967" s="14">
        <f t="shared" si="150"/>
        <v>10</v>
      </c>
      <c r="O967" s="15">
        <f t="shared" si="151"/>
        <v>10</v>
      </c>
      <c r="P967" s="12"/>
      <c r="Q967" s="15">
        <f t="shared" si="145"/>
        <v>40</v>
      </c>
    </row>
    <row r="968" spans="1:17" ht="26" customHeight="1">
      <c r="A968" s="19">
        <v>45740</v>
      </c>
      <c r="B968" s="11" t="s">
        <v>60</v>
      </c>
      <c r="C968" s="11"/>
      <c r="D968" s="11" t="s">
        <v>55</v>
      </c>
      <c r="E968" s="12">
        <v>4</v>
      </c>
      <c r="F968" s="132"/>
      <c r="G968" s="12">
        <v>102</v>
      </c>
      <c r="H968" s="12">
        <v>1530</v>
      </c>
      <c r="I968" s="12">
        <v>1650</v>
      </c>
      <c r="J968" s="13">
        <f t="shared" si="147"/>
        <v>0.64583333333333337</v>
      </c>
      <c r="K968" s="13">
        <f t="shared" si="148"/>
        <v>0.70138888888888884</v>
      </c>
      <c r="L968" s="14">
        <f t="shared" si="149"/>
        <v>5.5555555555555469E-2</v>
      </c>
      <c r="M968" s="14">
        <f t="shared" si="146"/>
        <v>1</v>
      </c>
      <c r="N968" s="14">
        <f t="shared" si="150"/>
        <v>20</v>
      </c>
      <c r="O968" s="15">
        <f t="shared" si="151"/>
        <v>80</v>
      </c>
      <c r="P968" s="12"/>
      <c r="Q968" s="15">
        <f t="shared" si="145"/>
        <v>320</v>
      </c>
    </row>
    <row r="969" spans="1:17" ht="26" customHeight="1">
      <c r="A969" s="19">
        <v>45740</v>
      </c>
      <c r="B969" s="11" t="s">
        <v>60</v>
      </c>
      <c r="C969" s="11"/>
      <c r="D969" s="11" t="s">
        <v>55</v>
      </c>
      <c r="E969" s="12">
        <v>4</v>
      </c>
      <c r="F969" s="132"/>
      <c r="G969" s="12">
        <v>51</v>
      </c>
      <c r="H969" s="12">
        <v>1700</v>
      </c>
      <c r="I969" s="12">
        <v>1750</v>
      </c>
      <c r="J969" s="13">
        <f t="shared" si="147"/>
        <v>0.70833333333333337</v>
      </c>
      <c r="K969" s="13">
        <f t="shared" si="148"/>
        <v>0.74305555555555558</v>
      </c>
      <c r="L969" s="14">
        <f t="shared" si="149"/>
        <v>3.472222222222221E-2</v>
      </c>
      <c r="M969" s="14">
        <f t="shared" si="146"/>
        <v>0</v>
      </c>
      <c r="N969" s="14">
        <f t="shared" si="150"/>
        <v>50</v>
      </c>
      <c r="O969" s="15">
        <f t="shared" si="151"/>
        <v>50</v>
      </c>
      <c r="P969" s="12"/>
      <c r="Q969" s="15">
        <f t="shared" si="145"/>
        <v>200</v>
      </c>
    </row>
    <row r="970" spans="1:17" ht="26" customHeight="1">
      <c r="A970" s="19">
        <v>45740</v>
      </c>
      <c r="B970" s="11" t="s">
        <v>53</v>
      </c>
      <c r="C970" s="11"/>
      <c r="D970" s="11" t="s">
        <v>55</v>
      </c>
      <c r="E970" s="12">
        <v>7</v>
      </c>
      <c r="F970" s="132"/>
      <c r="G970" s="12">
        <v>720</v>
      </c>
      <c r="H970" s="12">
        <v>950</v>
      </c>
      <c r="I970" s="12">
        <v>1230</v>
      </c>
      <c r="J970" s="13">
        <f t="shared" si="147"/>
        <v>0.40972222222222221</v>
      </c>
      <c r="K970" s="13">
        <f t="shared" si="148"/>
        <v>0.52083333333333337</v>
      </c>
      <c r="L970" s="14">
        <f t="shared" si="149"/>
        <v>0.11111111111111116</v>
      </c>
      <c r="M970" s="14">
        <f t="shared" si="146"/>
        <v>2</v>
      </c>
      <c r="N970" s="14">
        <f t="shared" si="150"/>
        <v>40</v>
      </c>
      <c r="O970" s="15">
        <f t="shared" si="151"/>
        <v>160</v>
      </c>
      <c r="P970" s="12"/>
      <c r="Q970" s="15">
        <f t="shared" si="145"/>
        <v>1120</v>
      </c>
    </row>
    <row r="971" spans="1:17" ht="26" customHeight="1">
      <c r="A971" s="19">
        <v>45740</v>
      </c>
      <c r="B971" s="11" t="s">
        <v>53</v>
      </c>
      <c r="C971" s="11"/>
      <c r="D971" s="11" t="s">
        <v>55</v>
      </c>
      <c r="E971" s="12">
        <v>7</v>
      </c>
      <c r="F971" s="132"/>
      <c r="G971" s="12">
        <v>686</v>
      </c>
      <c r="H971" s="12">
        <v>1330</v>
      </c>
      <c r="I971" s="12">
        <v>1530</v>
      </c>
      <c r="J971" s="13">
        <f t="shared" si="147"/>
        <v>0.5625</v>
      </c>
      <c r="K971" s="13">
        <f t="shared" si="148"/>
        <v>0.64583333333333337</v>
      </c>
      <c r="L971" s="14">
        <f t="shared" si="149"/>
        <v>8.333333333333337E-2</v>
      </c>
      <c r="M971" s="14">
        <f t="shared" si="146"/>
        <v>2</v>
      </c>
      <c r="N971" s="14">
        <f t="shared" si="150"/>
        <v>0</v>
      </c>
      <c r="O971" s="15">
        <f t="shared" si="151"/>
        <v>120</v>
      </c>
      <c r="P971" s="12"/>
      <c r="Q971" s="15">
        <f t="shared" si="145"/>
        <v>840</v>
      </c>
    </row>
    <row r="972" spans="1:17" ht="26" customHeight="1">
      <c r="A972" s="19">
        <v>45740</v>
      </c>
      <c r="B972" s="11" t="s">
        <v>53</v>
      </c>
      <c r="C972" s="11"/>
      <c r="D972" s="11" t="s">
        <v>55</v>
      </c>
      <c r="E972" s="12">
        <v>7</v>
      </c>
      <c r="F972" s="132"/>
      <c r="G972" s="12">
        <v>539</v>
      </c>
      <c r="H972" s="12">
        <v>1545</v>
      </c>
      <c r="I972" s="12">
        <v>1750</v>
      </c>
      <c r="J972" s="13">
        <f t="shared" si="147"/>
        <v>0.65625</v>
      </c>
      <c r="K972" s="13">
        <f t="shared" si="148"/>
        <v>0.74305555555555558</v>
      </c>
      <c r="L972" s="14">
        <f t="shared" si="149"/>
        <v>8.680555555555558E-2</v>
      </c>
      <c r="M972" s="14">
        <f t="shared" si="146"/>
        <v>2</v>
      </c>
      <c r="N972" s="14">
        <f t="shared" si="150"/>
        <v>5</v>
      </c>
      <c r="O972" s="15">
        <f t="shared" si="151"/>
        <v>125</v>
      </c>
      <c r="P972" s="12"/>
      <c r="Q972" s="15">
        <f t="shared" si="145"/>
        <v>875</v>
      </c>
    </row>
    <row r="973" spans="1:17" ht="26" customHeight="1">
      <c r="A973" s="19">
        <v>45740</v>
      </c>
      <c r="B973" s="11" t="s">
        <v>61</v>
      </c>
      <c r="C973" s="11"/>
      <c r="D973" s="11" t="s">
        <v>55</v>
      </c>
      <c r="E973" s="12">
        <v>5</v>
      </c>
      <c r="F973" s="132"/>
      <c r="G973" s="12">
        <v>2404</v>
      </c>
      <c r="H973" s="12">
        <v>950</v>
      </c>
      <c r="I973" s="12">
        <v>1325</v>
      </c>
      <c r="J973" s="13">
        <f t="shared" si="147"/>
        <v>0.40972222222222221</v>
      </c>
      <c r="K973" s="13">
        <f t="shared" si="148"/>
        <v>0.55902777777777779</v>
      </c>
      <c r="L973" s="14">
        <f t="shared" si="149"/>
        <v>0.14930555555555558</v>
      </c>
      <c r="M973" s="14">
        <f t="shared" si="146"/>
        <v>3</v>
      </c>
      <c r="N973" s="14">
        <f t="shared" si="150"/>
        <v>35</v>
      </c>
      <c r="O973" s="15">
        <f t="shared" si="151"/>
        <v>215</v>
      </c>
      <c r="P973" s="12"/>
      <c r="Q973" s="15">
        <f t="shared" si="145"/>
        <v>1075</v>
      </c>
    </row>
    <row r="974" spans="1:17" ht="26" customHeight="1">
      <c r="A974" s="19">
        <v>45740</v>
      </c>
      <c r="B974" s="11" t="s">
        <v>62</v>
      </c>
      <c r="C974" s="11"/>
      <c r="D974" s="11" t="s">
        <v>55</v>
      </c>
      <c r="E974" s="12">
        <v>6</v>
      </c>
      <c r="F974" s="132"/>
      <c r="G974" s="12">
        <v>508</v>
      </c>
      <c r="H974" s="12">
        <v>950</v>
      </c>
      <c r="I974" s="12">
        <v>1252</v>
      </c>
      <c r="J974" s="13">
        <f t="shared" si="147"/>
        <v>0.40972222222222221</v>
      </c>
      <c r="K974" s="13">
        <f t="shared" si="148"/>
        <v>0.53611111111111109</v>
      </c>
      <c r="L974" s="14">
        <f t="shared" si="149"/>
        <v>0.12638888888888888</v>
      </c>
      <c r="M974" s="14">
        <f t="shared" si="146"/>
        <v>3</v>
      </c>
      <c r="N974" s="14">
        <f t="shared" si="150"/>
        <v>2</v>
      </c>
      <c r="O974" s="15">
        <f t="shared" si="151"/>
        <v>182</v>
      </c>
      <c r="P974" s="12"/>
      <c r="Q974" s="15">
        <f t="shared" si="145"/>
        <v>1092</v>
      </c>
    </row>
    <row r="975" spans="1:17" ht="26" customHeight="1">
      <c r="A975" s="19">
        <v>45740</v>
      </c>
      <c r="B975" s="11" t="s">
        <v>62</v>
      </c>
      <c r="C975" s="11"/>
      <c r="D975" s="11" t="s">
        <v>55</v>
      </c>
      <c r="E975" s="12">
        <v>6</v>
      </c>
      <c r="F975" s="132"/>
      <c r="G975" s="12">
        <v>83</v>
      </c>
      <c r="H975" s="12">
        <v>1300</v>
      </c>
      <c r="I975" s="12">
        <v>1327</v>
      </c>
      <c r="J975" s="13">
        <f t="shared" si="147"/>
        <v>0.54166666666666663</v>
      </c>
      <c r="K975" s="13">
        <f t="shared" si="148"/>
        <v>0.56041666666666667</v>
      </c>
      <c r="L975" s="14">
        <f t="shared" si="149"/>
        <v>1.8750000000000044E-2</v>
      </c>
      <c r="M975" s="14">
        <f t="shared" si="146"/>
        <v>0</v>
      </c>
      <c r="N975" s="14">
        <f t="shared" si="150"/>
        <v>27</v>
      </c>
      <c r="O975" s="15">
        <f t="shared" si="151"/>
        <v>27</v>
      </c>
      <c r="P975" s="12"/>
      <c r="Q975" s="15">
        <f t="shared" si="145"/>
        <v>162</v>
      </c>
    </row>
    <row r="976" spans="1:17" ht="26" customHeight="1">
      <c r="A976" s="19">
        <v>45740</v>
      </c>
      <c r="B976" s="11" t="s">
        <v>62</v>
      </c>
      <c r="C976" s="11"/>
      <c r="D976" s="11" t="s">
        <v>55</v>
      </c>
      <c r="E976" s="12">
        <v>6</v>
      </c>
      <c r="F976" s="132"/>
      <c r="G976" s="12">
        <v>34</v>
      </c>
      <c r="H976" s="12">
        <v>1432</v>
      </c>
      <c r="I976" s="12">
        <v>1448</v>
      </c>
      <c r="J976" s="13">
        <f t="shared" si="147"/>
        <v>0.60555555555555551</v>
      </c>
      <c r="K976" s="13">
        <f t="shared" si="148"/>
        <v>0.6166666666666667</v>
      </c>
      <c r="L976" s="14">
        <f t="shared" si="149"/>
        <v>1.1111111111111183E-2</v>
      </c>
      <c r="M976" s="14">
        <f t="shared" si="146"/>
        <v>0</v>
      </c>
      <c r="N976" s="14">
        <f t="shared" si="150"/>
        <v>16</v>
      </c>
      <c r="O976" s="15">
        <f t="shared" si="151"/>
        <v>16</v>
      </c>
      <c r="P976" s="12"/>
      <c r="Q976" s="15">
        <f t="shared" si="145"/>
        <v>96</v>
      </c>
    </row>
    <row r="977" spans="1:17" ht="26" customHeight="1">
      <c r="A977" s="19">
        <v>45740</v>
      </c>
      <c r="B977" s="11" t="s">
        <v>62</v>
      </c>
      <c r="C977" s="11"/>
      <c r="D977" s="11" t="s">
        <v>55</v>
      </c>
      <c r="E977" s="12">
        <v>6</v>
      </c>
      <c r="F977" s="132"/>
      <c r="G977" s="12">
        <v>34</v>
      </c>
      <c r="H977" s="12">
        <v>1450</v>
      </c>
      <c r="I977" s="12">
        <v>1518</v>
      </c>
      <c r="J977" s="13">
        <f t="shared" si="147"/>
        <v>0.61805555555555558</v>
      </c>
      <c r="K977" s="13">
        <f t="shared" si="148"/>
        <v>0.63749999999999996</v>
      </c>
      <c r="L977" s="14">
        <f t="shared" si="149"/>
        <v>1.9444444444444375E-2</v>
      </c>
      <c r="M977" s="14">
        <f t="shared" si="146"/>
        <v>0</v>
      </c>
      <c r="N977" s="14">
        <f t="shared" si="150"/>
        <v>28</v>
      </c>
      <c r="O977" s="15">
        <f t="shared" si="151"/>
        <v>28</v>
      </c>
      <c r="P977" s="12"/>
      <c r="Q977" s="15">
        <f t="shared" si="145"/>
        <v>168</v>
      </c>
    </row>
    <row r="978" spans="1:17" ht="26" customHeight="1">
      <c r="A978" s="19">
        <v>45740</v>
      </c>
      <c r="B978" s="11" t="s">
        <v>62</v>
      </c>
      <c r="C978" s="11"/>
      <c r="D978" s="11" t="s">
        <v>55</v>
      </c>
      <c r="E978" s="12">
        <v>6</v>
      </c>
      <c r="F978" s="132"/>
      <c r="G978" s="12">
        <v>109</v>
      </c>
      <c r="H978" s="12">
        <v>1528</v>
      </c>
      <c r="I978" s="12">
        <v>1627</v>
      </c>
      <c r="J978" s="13">
        <f t="shared" si="147"/>
        <v>0.64444444444444449</v>
      </c>
      <c r="K978" s="13">
        <f t="shared" si="148"/>
        <v>0.68541666666666667</v>
      </c>
      <c r="L978" s="14">
        <f t="shared" si="149"/>
        <v>4.0972222222222188E-2</v>
      </c>
      <c r="M978" s="14">
        <f t="shared" si="146"/>
        <v>0</v>
      </c>
      <c r="N978" s="14">
        <f t="shared" si="150"/>
        <v>59</v>
      </c>
      <c r="O978" s="15">
        <f t="shared" si="151"/>
        <v>59</v>
      </c>
      <c r="P978" s="12"/>
      <c r="Q978" s="15">
        <f t="shared" ref="Q978:Q1041" si="152">(O978-P978)*E978</f>
        <v>354</v>
      </c>
    </row>
    <row r="979" spans="1:17" ht="26" customHeight="1">
      <c r="A979" s="19">
        <v>45740</v>
      </c>
      <c r="B979" s="11" t="s">
        <v>62</v>
      </c>
      <c r="C979" s="11"/>
      <c r="D979" s="11" t="s">
        <v>55</v>
      </c>
      <c r="E979" s="12">
        <v>6</v>
      </c>
      <c r="F979" s="132"/>
      <c r="G979" s="12">
        <v>30</v>
      </c>
      <c r="H979" s="12">
        <v>1650</v>
      </c>
      <c r="I979" s="12">
        <v>1715</v>
      </c>
      <c r="J979" s="13">
        <f t="shared" si="147"/>
        <v>0.70138888888888884</v>
      </c>
      <c r="K979" s="13">
        <f t="shared" si="148"/>
        <v>0.71875</v>
      </c>
      <c r="L979" s="14">
        <f t="shared" si="149"/>
        <v>1.736111111111116E-2</v>
      </c>
      <c r="M979" s="14">
        <f t="shared" si="146"/>
        <v>0</v>
      </c>
      <c r="N979" s="14">
        <f t="shared" si="150"/>
        <v>25</v>
      </c>
      <c r="O979" s="15">
        <f t="shared" si="151"/>
        <v>25</v>
      </c>
      <c r="P979" s="12"/>
      <c r="Q979" s="15">
        <f t="shared" si="152"/>
        <v>150</v>
      </c>
    </row>
    <row r="980" spans="1:17" ht="26" customHeight="1">
      <c r="A980" s="19">
        <v>45740</v>
      </c>
      <c r="B980" s="11" t="s">
        <v>62</v>
      </c>
      <c r="C980" s="11"/>
      <c r="D980" s="11" t="s">
        <v>55</v>
      </c>
      <c r="E980" s="12">
        <v>6</v>
      </c>
      <c r="F980" s="132"/>
      <c r="G980" s="12">
        <v>43</v>
      </c>
      <c r="H980" s="12">
        <v>1715</v>
      </c>
      <c r="I980" s="12">
        <v>1753</v>
      </c>
      <c r="J980" s="13">
        <f t="shared" si="147"/>
        <v>0.71875</v>
      </c>
      <c r="K980" s="13">
        <f t="shared" si="148"/>
        <v>0.74513888888888891</v>
      </c>
      <c r="L980" s="14">
        <f t="shared" si="149"/>
        <v>2.6388888888888906E-2</v>
      </c>
      <c r="M980" s="14">
        <f t="shared" si="146"/>
        <v>0</v>
      </c>
      <c r="N980" s="14">
        <f t="shared" si="150"/>
        <v>38</v>
      </c>
      <c r="O980" s="15">
        <f t="shared" si="151"/>
        <v>38</v>
      </c>
      <c r="P980" s="12"/>
      <c r="Q980" s="15">
        <f t="shared" si="152"/>
        <v>228</v>
      </c>
    </row>
    <row r="981" spans="1:17" ht="26" customHeight="1">
      <c r="A981" s="19">
        <v>45740</v>
      </c>
      <c r="B981" s="11" t="s">
        <v>62</v>
      </c>
      <c r="C981" s="11"/>
      <c r="D981" s="11" t="s">
        <v>55</v>
      </c>
      <c r="E981" s="12">
        <v>6</v>
      </c>
      <c r="F981" s="132"/>
      <c r="G981" s="12">
        <v>34</v>
      </c>
      <c r="H981" s="12">
        <v>1825</v>
      </c>
      <c r="I981" s="12">
        <v>1900</v>
      </c>
      <c r="J981" s="13">
        <f t="shared" si="147"/>
        <v>0.76736111111111116</v>
      </c>
      <c r="K981" s="13">
        <f t="shared" si="148"/>
        <v>0.79166666666666663</v>
      </c>
      <c r="L981" s="14">
        <f t="shared" si="149"/>
        <v>2.4305555555555469E-2</v>
      </c>
      <c r="M981" s="14">
        <f t="shared" si="146"/>
        <v>0</v>
      </c>
      <c r="N981" s="14">
        <f t="shared" si="150"/>
        <v>35</v>
      </c>
      <c r="O981" s="15">
        <f t="shared" si="151"/>
        <v>35</v>
      </c>
      <c r="P981" s="12"/>
      <c r="Q981" s="15">
        <f t="shared" si="152"/>
        <v>210</v>
      </c>
    </row>
    <row r="982" spans="1:17" ht="26" customHeight="1">
      <c r="A982" s="19">
        <v>45740</v>
      </c>
      <c r="B982" s="11" t="s">
        <v>57</v>
      </c>
      <c r="C982" s="11" t="s">
        <v>59</v>
      </c>
      <c r="D982" s="11" t="s">
        <v>54</v>
      </c>
      <c r="E982" s="12">
        <v>3</v>
      </c>
      <c r="F982" s="132"/>
      <c r="G982" s="12">
        <v>144</v>
      </c>
      <c r="H982" s="12">
        <v>2145</v>
      </c>
      <c r="I982" s="12">
        <v>2340</v>
      </c>
      <c r="J982" s="13">
        <f t="shared" si="147"/>
        <v>0.90625</v>
      </c>
      <c r="K982" s="13">
        <f t="shared" si="148"/>
        <v>0.98611111111111116</v>
      </c>
      <c r="L982" s="14">
        <f t="shared" si="149"/>
        <v>7.986111111111116E-2</v>
      </c>
      <c r="M982" s="14">
        <f t="shared" si="146"/>
        <v>1</v>
      </c>
      <c r="N982" s="14">
        <f t="shared" si="150"/>
        <v>55</v>
      </c>
      <c r="O982" s="15">
        <f t="shared" si="151"/>
        <v>115</v>
      </c>
      <c r="P982" s="12"/>
      <c r="Q982" s="15">
        <f t="shared" si="152"/>
        <v>345</v>
      </c>
    </row>
    <row r="983" spans="1:17" ht="26" customHeight="1">
      <c r="A983" s="19">
        <v>45740</v>
      </c>
      <c r="B983" s="11" t="s">
        <v>57</v>
      </c>
      <c r="C983" s="11" t="s">
        <v>59</v>
      </c>
      <c r="D983" s="11" t="s">
        <v>54</v>
      </c>
      <c r="E983" s="12">
        <v>3</v>
      </c>
      <c r="F983" s="132"/>
      <c r="G983" s="12">
        <v>12</v>
      </c>
      <c r="H983" s="12">
        <v>2420</v>
      </c>
      <c r="I983" s="12">
        <v>2440</v>
      </c>
      <c r="J983" s="13">
        <f t="shared" si="147"/>
        <v>1.0138888888888888</v>
      </c>
      <c r="K983" s="13">
        <f t="shared" si="148"/>
        <v>1.0277777777777777</v>
      </c>
      <c r="L983" s="14">
        <f t="shared" si="149"/>
        <v>1.388888888888884E-2</v>
      </c>
      <c r="M983" s="14">
        <f t="shared" si="146"/>
        <v>0</v>
      </c>
      <c r="N983" s="14">
        <f t="shared" si="150"/>
        <v>20</v>
      </c>
      <c r="O983" s="15">
        <f t="shared" si="151"/>
        <v>20</v>
      </c>
      <c r="P983" s="12"/>
      <c r="Q983" s="15">
        <f t="shared" si="152"/>
        <v>60</v>
      </c>
    </row>
    <row r="984" spans="1:17" ht="26" customHeight="1">
      <c r="A984" s="19">
        <v>45740</v>
      </c>
      <c r="B984" s="11" t="s">
        <v>57</v>
      </c>
      <c r="C984" s="11" t="s">
        <v>59</v>
      </c>
      <c r="D984" s="11" t="s">
        <v>54</v>
      </c>
      <c r="E984" s="12">
        <v>3</v>
      </c>
      <c r="F984" s="132"/>
      <c r="G984" s="12">
        <v>132</v>
      </c>
      <c r="H984" s="12">
        <v>2440</v>
      </c>
      <c r="I984" s="12">
        <v>2600</v>
      </c>
      <c r="J984" s="13">
        <f t="shared" si="147"/>
        <v>1.0277777777777777</v>
      </c>
      <c r="K984" s="13">
        <f t="shared" si="148"/>
        <v>1.0833333333333333</v>
      </c>
      <c r="L984" s="14">
        <f t="shared" si="149"/>
        <v>5.555555555555558E-2</v>
      </c>
      <c r="M984" s="14">
        <f t="shared" si="146"/>
        <v>1</v>
      </c>
      <c r="N984" s="14">
        <f t="shared" si="150"/>
        <v>20</v>
      </c>
      <c r="O984" s="15">
        <f t="shared" si="151"/>
        <v>80</v>
      </c>
      <c r="P984" s="12"/>
      <c r="Q984" s="15">
        <f t="shared" si="152"/>
        <v>240</v>
      </c>
    </row>
    <row r="985" spans="1:17" ht="26" customHeight="1">
      <c r="A985" s="19">
        <v>45740</v>
      </c>
      <c r="B985" s="11" t="s">
        <v>57</v>
      </c>
      <c r="C985" s="11" t="s">
        <v>59</v>
      </c>
      <c r="D985" s="11" t="s">
        <v>54</v>
      </c>
      <c r="E985" s="12">
        <v>3</v>
      </c>
      <c r="F985" s="132"/>
      <c r="G985" s="12">
        <v>156</v>
      </c>
      <c r="H985" s="12">
        <v>330</v>
      </c>
      <c r="I985" s="12">
        <v>520</v>
      </c>
      <c r="J985" s="13">
        <f t="shared" si="147"/>
        <v>0.14583333333333334</v>
      </c>
      <c r="K985" s="13">
        <f t="shared" si="148"/>
        <v>0.22222222222222221</v>
      </c>
      <c r="L985" s="14">
        <f t="shared" si="149"/>
        <v>7.6388888888888867E-2</v>
      </c>
      <c r="M985" s="14">
        <f t="shared" si="146"/>
        <v>1</v>
      </c>
      <c r="N985" s="14">
        <f t="shared" si="150"/>
        <v>50</v>
      </c>
      <c r="O985" s="15">
        <f t="shared" si="151"/>
        <v>110</v>
      </c>
      <c r="P985" s="12"/>
      <c r="Q985" s="15">
        <f t="shared" si="152"/>
        <v>330</v>
      </c>
    </row>
    <row r="986" spans="1:17" ht="26" customHeight="1">
      <c r="A986" s="19">
        <v>45740</v>
      </c>
      <c r="B986" s="11" t="s">
        <v>57</v>
      </c>
      <c r="C986" s="11" t="s">
        <v>59</v>
      </c>
      <c r="D986" s="11" t="s">
        <v>54</v>
      </c>
      <c r="E986" s="12">
        <v>3</v>
      </c>
      <c r="F986" s="132"/>
      <c r="G986" s="12">
        <v>273</v>
      </c>
      <c r="H986" s="12">
        <v>2145</v>
      </c>
      <c r="I986" s="12">
        <v>2345</v>
      </c>
      <c r="J986" s="13">
        <f t="shared" si="147"/>
        <v>0.90625</v>
      </c>
      <c r="K986" s="13">
        <f t="shared" si="148"/>
        <v>0.98958333333333337</v>
      </c>
      <c r="L986" s="14">
        <f t="shared" si="149"/>
        <v>8.333333333333337E-2</v>
      </c>
      <c r="M986" s="14">
        <f t="shared" si="146"/>
        <v>2</v>
      </c>
      <c r="N986" s="14">
        <f t="shared" si="150"/>
        <v>0</v>
      </c>
      <c r="O986" s="15">
        <f t="shared" si="151"/>
        <v>120</v>
      </c>
      <c r="P986" s="12"/>
      <c r="Q986" s="15">
        <f t="shared" si="152"/>
        <v>360</v>
      </c>
    </row>
    <row r="987" spans="1:17" ht="26" customHeight="1">
      <c r="A987" s="19">
        <v>45740</v>
      </c>
      <c r="B987" s="11" t="s">
        <v>57</v>
      </c>
      <c r="C987" s="11" t="s">
        <v>59</v>
      </c>
      <c r="D987" s="11" t="s">
        <v>54</v>
      </c>
      <c r="E987" s="12">
        <v>3</v>
      </c>
      <c r="F987" s="132"/>
      <c r="G987" s="12">
        <v>30</v>
      </c>
      <c r="H987" s="12">
        <v>2420</v>
      </c>
      <c r="I987" s="12">
        <v>2440</v>
      </c>
      <c r="J987" s="13">
        <f t="shared" si="147"/>
        <v>1.0138888888888888</v>
      </c>
      <c r="K987" s="13">
        <f t="shared" si="148"/>
        <v>1.0277777777777777</v>
      </c>
      <c r="L987" s="14">
        <f t="shared" si="149"/>
        <v>1.388888888888884E-2</v>
      </c>
      <c r="M987" s="14">
        <f t="shared" si="146"/>
        <v>0</v>
      </c>
      <c r="N987" s="14">
        <f t="shared" si="150"/>
        <v>20</v>
      </c>
      <c r="O987" s="15">
        <f t="shared" si="151"/>
        <v>20</v>
      </c>
      <c r="P987" s="12"/>
      <c r="Q987" s="15">
        <f t="shared" si="152"/>
        <v>60</v>
      </c>
    </row>
    <row r="988" spans="1:17" ht="26" customHeight="1">
      <c r="A988" s="19">
        <v>45740</v>
      </c>
      <c r="B988" s="11" t="s">
        <v>57</v>
      </c>
      <c r="C988" s="11" t="s">
        <v>59</v>
      </c>
      <c r="D988" s="11" t="s">
        <v>54</v>
      </c>
      <c r="E988" s="12">
        <v>3</v>
      </c>
      <c r="F988" s="132"/>
      <c r="G988" s="12">
        <v>180</v>
      </c>
      <c r="H988" s="12">
        <v>2443</v>
      </c>
      <c r="I988" s="12">
        <v>2600</v>
      </c>
      <c r="J988" s="13">
        <f t="shared" si="147"/>
        <v>1.0298611111111111</v>
      </c>
      <c r="K988" s="13">
        <f t="shared" si="148"/>
        <v>1.0833333333333333</v>
      </c>
      <c r="L988" s="14">
        <f t="shared" si="149"/>
        <v>5.3472222222222143E-2</v>
      </c>
      <c r="M988" s="14">
        <f t="shared" si="146"/>
        <v>1</v>
      </c>
      <c r="N988" s="14">
        <f t="shared" si="150"/>
        <v>17</v>
      </c>
      <c r="O988" s="15">
        <f t="shared" si="151"/>
        <v>77</v>
      </c>
      <c r="P988" s="12"/>
      <c r="Q988" s="15">
        <f t="shared" si="152"/>
        <v>231</v>
      </c>
    </row>
    <row r="989" spans="1:17" ht="26" customHeight="1">
      <c r="A989" s="19">
        <v>45740</v>
      </c>
      <c r="B989" s="11" t="s">
        <v>57</v>
      </c>
      <c r="C989" s="11" t="s">
        <v>59</v>
      </c>
      <c r="D989" s="11" t="s">
        <v>54</v>
      </c>
      <c r="E989" s="12">
        <v>3</v>
      </c>
      <c r="F989" s="132"/>
      <c r="G989" s="12">
        <v>148</v>
      </c>
      <c r="H989" s="12">
        <v>325</v>
      </c>
      <c r="I989" s="12">
        <v>520</v>
      </c>
      <c r="J989" s="13">
        <f t="shared" si="147"/>
        <v>0.1423611111111111</v>
      </c>
      <c r="K989" s="13">
        <f t="shared" si="148"/>
        <v>0.22222222222222221</v>
      </c>
      <c r="L989" s="14">
        <f t="shared" si="149"/>
        <v>7.9861111111111105E-2</v>
      </c>
      <c r="M989" s="14">
        <f t="shared" si="146"/>
        <v>1</v>
      </c>
      <c r="N989" s="14">
        <f t="shared" si="150"/>
        <v>55</v>
      </c>
      <c r="O989" s="15">
        <f t="shared" si="151"/>
        <v>115</v>
      </c>
      <c r="P989" s="12"/>
      <c r="Q989" s="15">
        <f t="shared" si="152"/>
        <v>345</v>
      </c>
    </row>
    <row r="990" spans="1:17" ht="26" customHeight="1">
      <c r="A990" s="19">
        <v>45740</v>
      </c>
      <c r="B990" s="11" t="s">
        <v>57</v>
      </c>
      <c r="C990" s="11" t="s">
        <v>59</v>
      </c>
      <c r="D990" s="11" t="s">
        <v>54</v>
      </c>
      <c r="E990" s="12">
        <v>3</v>
      </c>
      <c r="F990" s="132"/>
      <c r="G990" s="12">
        <v>257</v>
      </c>
      <c r="H990" s="12">
        <v>2140</v>
      </c>
      <c r="I990" s="12">
        <v>2345</v>
      </c>
      <c r="J990" s="13">
        <f t="shared" si="147"/>
        <v>0.90277777777777779</v>
      </c>
      <c r="K990" s="13">
        <f t="shared" si="148"/>
        <v>0.98958333333333337</v>
      </c>
      <c r="L990" s="14">
        <f t="shared" si="149"/>
        <v>8.680555555555558E-2</v>
      </c>
      <c r="M990" s="14">
        <f t="shared" si="146"/>
        <v>2</v>
      </c>
      <c r="N990" s="14">
        <f t="shared" si="150"/>
        <v>5</v>
      </c>
      <c r="O990" s="15">
        <f t="shared" si="151"/>
        <v>125</v>
      </c>
      <c r="P990" s="12"/>
      <c r="Q990" s="15">
        <f t="shared" si="152"/>
        <v>375</v>
      </c>
    </row>
    <row r="991" spans="1:17" ht="26" customHeight="1">
      <c r="A991" s="19">
        <v>45740</v>
      </c>
      <c r="B991" s="11" t="s">
        <v>57</v>
      </c>
      <c r="C991" s="11" t="s">
        <v>59</v>
      </c>
      <c r="D991" s="11" t="s">
        <v>54</v>
      </c>
      <c r="E991" s="12">
        <v>3</v>
      </c>
      <c r="F991" s="132"/>
      <c r="G991" s="12">
        <v>14</v>
      </c>
      <c r="H991" s="12">
        <v>2420</v>
      </c>
      <c r="I991" s="12">
        <v>2435</v>
      </c>
      <c r="J991" s="13">
        <f t="shared" si="147"/>
        <v>1.0138888888888888</v>
      </c>
      <c r="K991" s="13">
        <f t="shared" si="148"/>
        <v>1.0243055555555556</v>
      </c>
      <c r="L991" s="14">
        <f t="shared" si="149"/>
        <v>1.0416666666666741E-2</v>
      </c>
      <c r="M991" s="14">
        <f t="shared" si="146"/>
        <v>0</v>
      </c>
      <c r="N991" s="14">
        <f t="shared" si="150"/>
        <v>15</v>
      </c>
      <c r="O991" s="15">
        <f t="shared" si="151"/>
        <v>15</v>
      </c>
      <c r="P991" s="12"/>
      <c r="Q991" s="15">
        <f t="shared" si="152"/>
        <v>45</v>
      </c>
    </row>
    <row r="992" spans="1:17" ht="26" customHeight="1">
      <c r="A992" s="19">
        <v>45740</v>
      </c>
      <c r="B992" s="11" t="s">
        <v>57</v>
      </c>
      <c r="C992" s="11" t="s">
        <v>59</v>
      </c>
      <c r="D992" s="11" t="s">
        <v>54</v>
      </c>
      <c r="E992" s="12">
        <v>3</v>
      </c>
      <c r="F992" s="132"/>
      <c r="G992" s="12">
        <v>140</v>
      </c>
      <c r="H992" s="12">
        <v>2435</v>
      </c>
      <c r="I992" s="12">
        <v>2600</v>
      </c>
      <c r="J992" s="13">
        <f t="shared" si="147"/>
        <v>1.0243055555555556</v>
      </c>
      <c r="K992" s="13">
        <f t="shared" si="148"/>
        <v>1.0833333333333333</v>
      </c>
      <c r="L992" s="14">
        <f t="shared" si="149"/>
        <v>5.9027777777777679E-2</v>
      </c>
      <c r="M992" s="14">
        <f t="shared" si="146"/>
        <v>1</v>
      </c>
      <c r="N992" s="14">
        <f t="shared" si="150"/>
        <v>25</v>
      </c>
      <c r="O992" s="15">
        <f t="shared" si="151"/>
        <v>85</v>
      </c>
      <c r="P992" s="12"/>
      <c r="Q992" s="15">
        <f t="shared" si="152"/>
        <v>255</v>
      </c>
    </row>
    <row r="993" spans="1:17" ht="26" customHeight="1">
      <c r="A993" s="19">
        <v>45740</v>
      </c>
      <c r="B993" s="11" t="s">
        <v>57</v>
      </c>
      <c r="C993" s="11" t="s">
        <v>59</v>
      </c>
      <c r="D993" s="11" t="s">
        <v>54</v>
      </c>
      <c r="E993" s="12">
        <v>3</v>
      </c>
      <c r="F993" s="132"/>
      <c r="G993" s="12">
        <v>228</v>
      </c>
      <c r="H993" s="12">
        <v>325</v>
      </c>
      <c r="I993" s="12">
        <v>530</v>
      </c>
      <c r="J993" s="13">
        <f t="shared" si="147"/>
        <v>0.1423611111111111</v>
      </c>
      <c r="K993" s="13">
        <f t="shared" si="148"/>
        <v>0.22916666666666666</v>
      </c>
      <c r="L993" s="14">
        <f t="shared" si="149"/>
        <v>8.6805555555555552E-2</v>
      </c>
      <c r="M993" s="14">
        <f t="shared" si="146"/>
        <v>2</v>
      </c>
      <c r="N993" s="14">
        <f t="shared" si="150"/>
        <v>5</v>
      </c>
      <c r="O993" s="15">
        <f t="shared" si="151"/>
        <v>125</v>
      </c>
      <c r="P993" s="12"/>
      <c r="Q993" s="15">
        <f t="shared" si="152"/>
        <v>375</v>
      </c>
    </row>
    <row r="994" spans="1:17" ht="26" customHeight="1">
      <c r="A994" s="19">
        <v>45740</v>
      </c>
      <c r="B994" s="11" t="s">
        <v>57</v>
      </c>
      <c r="C994" s="11" t="s">
        <v>59</v>
      </c>
      <c r="D994" s="11" t="s">
        <v>54</v>
      </c>
      <c r="E994" s="12">
        <v>3</v>
      </c>
      <c r="F994" s="132"/>
      <c r="G994" s="12">
        <v>252</v>
      </c>
      <c r="H994" s="12">
        <v>2145</v>
      </c>
      <c r="I994" s="12">
        <v>2345</v>
      </c>
      <c r="J994" s="13">
        <f t="shared" si="147"/>
        <v>0.90625</v>
      </c>
      <c r="K994" s="13">
        <f t="shared" si="148"/>
        <v>0.98958333333333337</v>
      </c>
      <c r="L994" s="14">
        <f t="shared" si="149"/>
        <v>8.333333333333337E-2</v>
      </c>
      <c r="M994" s="14">
        <f t="shared" si="146"/>
        <v>2</v>
      </c>
      <c r="N994" s="14">
        <f t="shared" si="150"/>
        <v>0</v>
      </c>
      <c r="O994" s="15">
        <f t="shared" si="151"/>
        <v>120</v>
      </c>
      <c r="P994" s="12"/>
      <c r="Q994" s="15">
        <f t="shared" si="152"/>
        <v>360</v>
      </c>
    </row>
    <row r="995" spans="1:17" ht="26" customHeight="1">
      <c r="A995" s="19">
        <v>45740</v>
      </c>
      <c r="B995" s="11" t="s">
        <v>57</v>
      </c>
      <c r="C995" s="11" t="s">
        <v>59</v>
      </c>
      <c r="D995" s="11" t="s">
        <v>54</v>
      </c>
      <c r="E995" s="12">
        <v>3</v>
      </c>
      <c r="F995" s="132"/>
      <c r="G995" s="12">
        <v>36</v>
      </c>
      <c r="H995" s="12">
        <v>2420</v>
      </c>
      <c r="I995" s="12">
        <v>2440</v>
      </c>
      <c r="J995" s="13">
        <f t="shared" si="147"/>
        <v>1.0138888888888888</v>
      </c>
      <c r="K995" s="13">
        <f t="shared" si="148"/>
        <v>1.0277777777777777</v>
      </c>
      <c r="L995" s="14">
        <f t="shared" si="149"/>
        <v>1.388888888888884E-2</v>
      </c>
      <c r="M995" s="14">
        <f t="shared" si="146"/>
        <v>0</v>
      </c>
      <c r="N995" s="14">
        <f t="shared" si="150"/>
        <v>20</v>
      </c>
      <c r="O995" s="15">
        <f t="shared" si="151"/>
        <v>20</v>
      </c>
      <c r="P995" s="12"/>
      <c r="Q995" s="15">
        <f t="shared" si="152"/>
        <v>60</v>
      </c>
    </row>
    <row r="996" spans="1:17" ht="26" customHeight="1">
      <c r="A996" s="19">
        <v>45740</v>
      </c>
      <c r="B996" s="11" t="s">
        <v>57</v>
      </c>
      <c r="C996" s="11" t="s">
        <v>59</v>
      </c>
      <c r="D996" s="11" t="s">
        <v>54</v>
      </c>
      <c r="E996" s="12">
        <v>3</v>
      </c>
      <c r="F996" s="132"/>
      <c r="G996" s="12">
        <v>156</v>
      </c>
      <c r="H996" s="12">
        <v>2440</v>
      </c>
      <c r="I996" s="12">
        <v>2600</v>
      </c>
      <c r="J996" s="13">
        <f t="shared" si="147"/>
        <v>1.0277777777777777</v>
      </c>
      <c r="K996" s="13">
        <f t="shared" si="148"/>
        <v>1.0833333333333333</v>
      </c>
      <c r="L996" s="14">
        <f t="shared" si="149"/>
        <v>5.555555555555558E-2</v>
      </c>
      <c r="M996" s="14">
        <f t="shared" si="146"/>
        <v>1</v>
      </c>
      <c r="N996" s="14">
        <f t="shared" si="150"/>
        <v>20</v>
      </c>
      <c r="O996" s="15">
        <f t="shared" si="151"/>
        <v>80</v>
      </c>
      <c r="P996" s="12"/>
      <c r="Q996" s="15">
        <f t="shared" si="152"/>
        <v>240</v>
      </c>
    </row>
    <row r="997" spans="1:17" ht="26" customHeight="1">
      <c r="A997" s="19">
        <v>45740</v>
      </c>
      <c r="B997" s="11" t="s">
        <v>57</v>
      </c>
      <c r="C997" s="11" t="s">
        <v>59</v>
      </c>
      <c r="D997" s="11" t="s">
        <v>54</v>
      </c>
      <c r="E997" s="12">
        <v>3</v>
      </c>
      <c r="F997" s="132"/>
      <c r="G997" s="12">
        <v>210</v>
      </c>
      <c r="H997" s="12">
        <v>330</v>
      </c>
      <c r="I997" s="12">
        <v>530</v>
      </c>
      <c r="J997" s="13">
        <f t="shared" si="147"/>
        <v>0.14583333333333334</v>
      </c>
      <c r="K997" s="13">
        <f t="shared" si="148"/>
        <v>0.22916666666666666</v>
      </c>
      <c r="L997" s="14">
        <f t="shared" si="149"/>
        <v>8.3333333333333315E-2</v>
      </c>
      <c r="M997" s="14">
        <f t="shared" si="146"/>
        <v>2</v>
      </c>
      <c r="N997" s="14">
        <f t="shared" si="150"/>
        <v>0</v>
      </c>
      <c r="O997" s="15">
        <f t="shared" si="151"/>
        <v>120</v>
      </c>
      <c r="P997" s="12"/>
      <c r="Q997" s="15">
        <f t="shared" si="152"/>
        <v>360</v>
      </c>
    </row>
    <row r="998" spans="1:17" ht="26" customHeight="1">
      <c r="A998" s="19">
        <v>45741</v>
      </c>
      <c r="B998" s="11" t="s">
        <v>57</v>
      </c>
      <c r="C998" s="11" t="s">
        <v>58</v>
      </c>
      <c r="D998" s="11" t="s">
        <v>55</v>
      </c>
      <c r="E998" s="12">
        <v>3</v>
      </c>
      <c r="F998" s="132"/>
      <c r="G998" s="12">
        <v>180</v>
      </c>
      <c r="H998" s="12">
        <v>1015</v>
      </c>
      <c r="I998" s="12">
        <v>1225</v>
      </c>
      <c r="J998" s="13">
        <f t="shared" si="147"/>
        <v>0.42708333333333331</v>
      </c>
      <c r="K998" s="13">
        <f t="shared" si="148"/>
        <v>0.51736111111111116</v>
      </c>
      <c r="L998" s="14">
        <f t="shared" si="149"/>
        <v>9.0277777777777846E-2</v>
      </c>
      <c r="M998" s="14">
        <f t="shared" si="146"/>
        <v>2</v>
      </c>
      <c r="N998" s="14">
        <f t="shared" si="150"/>
        <v>10</v>
      </c>
      <c r="O998" s="15">
        <f t="shared" si="151"/>
        <v>130</v>
      </c>
      <c r="P998" s="12"/>
      <c r="Q998" s="15">
        <f t="shared" si="152"/>
        <v>390</v>
      </c>
    </row>
    <row r="999" spans="1:17" ht="26" customHeight="1">
      <c r="A999" s="19">
        <v>45741</v>
      </c>
      <c r="B999" s="11" t="s">
        <v>57</v>
      </c>
      <c r="C999" s="11" t="s">
        <v>58</v>
      </c>
      <c r="D999" s="11" t="s">
        <v>55</v>
      </c>
      <c r="E999" s="12">
        <v>3</v>
      </c>
      <c r="F999" s="132"/>
      <c r="G999" s="12">
        <v>36</v>
      </c>
      <c r="H999" s="12">
        <v>1330</v>
      </c>
      <c r="I999" s="12">
        <v>1359</v>
      </c>
      <c r="J999" s="13">
        <f t="shared" si="147"/>
        <v>0.5625</v>
      </c>
      <c r="K999" s="13">
        <f t="shared" si="148"/>
        <v>0.58263888888888893</v>
      </c>
      <c r="L999" s="14">
        <f t="shared" si="149"/>
        <v>2.0138888888888928E-2</v>
      </c>
      <c r="M999" s="14">
        <f t="shared" si="146"/>
        <v>0</v>
      </c>
      <c r="N999" s="14">
        <f t="shared" si="150"/>
        <v>29</v>
      </c>
      <c r="O999" s="15">
        <f t="shared" si="151"/>
        <v>29</v>
      </c>
      <c r="P999" s="12"/>
      <c r="Q999" s="15">
        <f t="shared" si="152"/>
        <v>87</v>
      </c>
    </row>
    <row r="1000" spans="1:17" ht="26" customHeight="1">
      <c r="A1000" s="19">
        <v>45741</v>
      </c>
      <c r="B1000" s="11" t="s">
        <v>57</v>
      </c>
      <c r="C1000" s="11" t="s">
        <v>58</v>
      </c>
      <c r="D1000" s="11" t="s">
        <v>55</v>
      </c>
      <c r="E1000" s="12">
        <v>3</v>
      </c>
      <c r="F1000" s="132"/>
      <c r="G1000" s="12">
        <v>24</v>
      </c>
      <c r="H1000" s="12">
        <v>1400</v>
      </c>
      <c r="I1000" s="12">
        <v>1430</v>
      </c>
      <c r="J1000" s="13">
        <f t="shared" si="147"/>
        <v>0.58333333333333337</v>
      </c>
      <c r="K1000" s="13">
        <f t="shared" si="148"/>
        <v>0.60416666666666663</v>
      </c>
      <c r="L1000" s="14">
        <f t="shared" si="149"/>
        <v>2.0833333333333259E-2</v>
      </c>
      <c r="M1000" s="14">
        <f t="shared" si="146"/>
        <v>0</v>
      </c>
      <c r="N1000" s="14">
        <f t="shared" si="150"/>
        <v>30</v>
      </c>
      <c r="O1000" s="15">
        <f t="shared" si="151"/>
        <v>30</v>
      </c>
      <c r="P1000" s="12"/>
      <c r="Q1000" s="15">
        <f t="shared" si="152"/>
        <v>90</v>
      </c>
    </row>
    <row r="1001" spans="1:17" ht="26" customHeight="1">
      <c r="A1001" s="19">
        <v>45741</v>
      </c>
      <c r="B1001" s="11" t="s">
        <v>57</v>
      </c>
      <c r="C1001" s="11" t="s">
        <v>58</v>
      </c>
      <c r="D1001" s="11" t="s">
        <v>55</v>
      </c>
      <c r="E1001" s="12">
        <v>3</v>
      </c>
      <c r="F1001" s="132"/>
      <c r="G1001" s="12">
        <v>36</v>
      </c>
      <c r="H1001" s="12">
        <v>1440</v>
      </c>
      <c r="I1001" s="12">
        <v>1505</v>
      </c>
      <c r="J1001" s="13">
        <f t="shared" si="147"/>
        <v>0.61111111111111116</v>
      </c>
      <c r="K1001" s="13">
        <f t="shared" si="148"/>
        <v>0.62847222222222221</v>
      </c>
      <c r="L1001" s="14">
        <f t="shared" si="149"/>
        <v>1.7361111111111049E-2</v>
      </c>
      <c r="M1001" s="14">
        <f t="shared" si="146"/>
        <v>0</v>
      </c>
      <c r="N1001" s="14">
        <f t="shared" si="150"/>
        <v>25</v>
      </c>
      <c r="O1001" s="15">
        <f t="shared" si="151"/>
        <v>25</v>
      </c>
      <c r="P1001" s="12"/>
      <c r="Q1001" s="15">
        <f t="shared" si="152"/>
        <v>75</v>
      </c>
    </row>
    <row r="1002" spans="1:17" ht="26" customHeight="1">
      <c r="A1002" s="19">
        <v>45741</v>
      </c>
      <c r="B1002" s="11" t="s">
        <v>57</v>
      </c>
      <c r="C1002" s="11" t="s">
        <v>58</v>
      </c>
      <c r="D1002" s="11" t="s">
        <v>55</v>
      </c>
      <c r="E1002" s="12">
        <v>3</v>
      </c>
      <c r="F1002" s="132"/>
      <c r="G1002" s="12">
        <v>205</v>
      </c>
      <c r="H1002" s="12">
        <v>950</v>
      </c>
      <c r="I1002" s="12">
        <v>1225</v>
      </c>
      <c r="J1002" s="13">
        <f t="shared" si="147"/>
        <v>0.40972222222222221</v>
      </c>
      <c r="K1002" s="13">
        <f t="shared" si="148"/>
        <v>0.51736111111111116</v>
      </c>
      <c r="L1002" s="14">
        <f t="shared" si="149"/>
        <v>0.10763888888888895</v>
      </c>
      <c r="M1002" s="14">
        <f t="shared" si="146"/>
        <v>2</v>
      </c>
      <c r="N1002" s="14">
        <f t="shared" si="150"/>
        <v>35</v>
      </c>
      <c r="O1002" s="15">
        <f t="shared" si="151"/>
        <v>155</v>
      </c>
      <c r="P1002" s="12"/>
      <c r="Q1002" s="15">
        <f t="shared" si="152"/>
        <v>465</v>
      </c>
    </row>
    <row r="1003" spans="1:17" ht="26" customHeight="1">
      <c r="A1003" s="19">
        <v>45741</v>
      </c>
      <c r="B1003" s="11" t="s">
        <v>57</v>
      </c>
      <c r="C1003" s="11" t="s">
        <v>58</v>
      </c>
      <c r="D1003" s="11" t="s">
        <v>55</v>
      </c>
      <c r="E1003" s="12">
        <v>3</v>
      </c>
      <c r="F1003" s="132"/>
      <c r="G1003" s="12">
        <v>60</v>
      </c>
      <c r="H1003" s="12">
        <v>1335</v>
      </c>
      <c r="I1003" s="12">
        <v>1355</v>
      </c>
      <c r="J1003" s="13">
        <f t="shared" si="147"/>
        <v>0.56597222222222221</v>
      </c>
      <c r="K1003" s="13">
        <f t="shared" si="148"/>
        <v>0.57986111111111116</v>
      </c>
      <c r="L1003" s="14">
        <f t="shared" si="149"/>
        <v>1.3888888888888951E-2</v>
      </c>
      <c r="M1003" s="14">
        <f t="shared" si="146"/>
        <v>0</v>
      </c>
      <c r="N1003" s="14">
        <f t="shared" si="150"/>
        <v>20</v>
      </c>
      <c r="O1003" s="15">
        <f t="shared" si="151"/>
        <v>20</v>
      </c>
      <c r="P1003" s="12"/>
      <c r="Q1003" s="15">
        <f t="shared" si="152"/>
        <v>60</v>
      </c>
    </row>
    <row r="1004" spans="1:17" ht="26" customHeight="1">
      <c r="A1004" s="19">
        <v>45741</v>
      </c>
      <c r="B1004" s="11" t="s">
        <v>57</v>
      </c>
      <c r="C1004" s="11" t="s">
        <v>58</v>
      </c>
      <c r="D1004" s="11" t="s">
        <v>55</v>
      </c>
      <c r="E1004" s="12">
        <v>3</v>
      </c>
      <c r="F1004" s="132"/>
      <c r="G1004" s="12">
        <v>21</v>
      </c>
      <c r="H1004" s="12">
        <v>1400</v>
      </c>
      <c r="I1004" s="12">
        <v>1430</v>
      </c>
      <c r="J1004" s="13">
        <f t="shared" si="147"/>
        <v>0.58333333333333337</v>
      </c>
      <c r="K1004" s="13">
        <f t="shared" si="148"/>
        <v>0.60416666666666663</v>
      </c>
      <c r="L1004" s="14">
        <f t="shared" si="149"/>
        <v>2.0833333333333259E-2</v>
      </c>
      <c r="M1004" s="14">
        <f t="shared" si="146"/>
        <v>0</v>
      </c>
      <c r="N1004" s="14">
        <f t="shared" si="150"/>
        <v>30</v>
      </c>
      <c r="O1004" s="15">
        <f t="shared" si="151"/>
        <v>30</v>
      </c>
      <c r="P1004" s="12"/>
      <c r="Q1004" s="15">
        <f t="shared" si="152"/>
        <v>90</v>
      </c>
    </row>
    <row r="1005" spans="1:17" ht="26" customHeight="1">
      <c r="A1005" s="19">
        <v>45741</v>
      </c>
      <c r="B1005" s="11" t="s">
        <v>57</v>
      </c>
      <c r="C1005" s="11" t="s">
        <v>58</v>
      </c>
      <c r="D1005" s="11" t="s">
        <v>55</v>
      </c>
      <c r="E1005" s="12">
        <v>3</v>
      </c>
      <c r="F1005" s="132"/>
      <c r="G1005" s="12">
        <v>19</v>
      </c>
      <c r="H1005" s="12">
        <v>1435</v>
      </c>
      <c r="I1005" s="12">
        <v>1455</v>
      </c>
      <c r="J1005" s="13">
        <f t="shared" si="147"/>
        <v>0.60763888888888884</v>
      </c>
      <c r="K1005" s="13">
        <f t="shared" si="148"/>
        <v>0.62152777777777779</v>
      </c>
      <c r="L1005" s="14">
        <f t="shared" si="149"/>
        <v>1.3888888888888951E-2</v>
      </c>
      <c r="M1005" s="14">
        <f t="shared" si="146"/>
        <v>0</v>
      </c>
      <c r="N1005" s="14">
        <f t="shared" si="150"/>
        <v>20</v>
      </c>
      <c r="O1005" s="15">
        <f t="shared" si="151"/>
        <v>20</v>
      </c>
      <c r="P1005" s="12"/>
      <c r="Q1005" s="15">
        <f t="shared" si="152"/>
        <v>60</v>
      </c>
    </row>
    <row r="1006" spans="1:17" ht="26" customHeight="1">
      <c r="A1006" s="19">
        <v>45741</v>
      </c>
      <c r="B1006" s="11" t="s">
        <v>57</v>
      </c>
      <c r="C1006" s="11" t="s">
        <v>58</v>
      </c>
      <c r="D1006" s="11" t="s">
        <v>55</v>
      </c>
      <c r="E1006" s="12">
        <v>3</v>
      </c>
      <c r="F1006" s="132"/>
      <c r="G1006" s="12">
        <v>20</v>
      </c>
      <c r="H1006" s="12">
        <v>1500</v>
      </c>
      <c r="I1006" s="12">
        <v>1520</v>
      </c>
      <c r="J1006" s="13">
        <f t="shared" si="147"/>
        <v>0.625</v>
      </c>
      <c r="K1006" s="13">
        <f t="shared" si="148"/>
        <v>0.63888888888888884</v>
      </c>
      <c r="L1006" s="14">
        <f t="shared" si="149"/>
        <v>1.388888888888884E-2</v>
      </c>
      <c r="M1006" s="14">
        <f t="shared" si="146"/>
        <v>0</v>
      </c>
      <c r="N1006" s="14">
        <f t="shared" si="150"/>
        <v>20</v>
      </c>
      <c r="O1006" s="15">
        <f t="shared" si="151"/>
        <v>20</v>
      </c>
      <c r="P1006" s="12"/>
      <c r="Q1006" s="15">
        <f t="shared" si="152"/>
        <v>60</v>
      </c>
    </row>
    <row r="1007" spans="1:17" ht="26" customHeight="1">
      <c r="A1007" s="19">
        <v>45741</v>
      </c>
      <c r="B1007" s="11" t="s">
        <v>57</v>
      </c>
      <c r="C1007" s="11" t="s">
        <v>58</v>
      </c>
      <c r="D1007" s="11" t="s">
        <v>55</v>
      </c>
      <c r="E1007" s="12">
        <v>3</v>
      </c>
      <c r="F1007" s="132"/>
      <c r="G1007" s="12">
        <v>4</v>
      </c>
      <c r="H1007" s="12">
        <v>1550</v>
      </c>
      <c r="I1007" s="12">
        <v>1600</v>
      </c>
      <c r="J1007" s="13">
        <f t="shared" si="147"/>
        <v>0.65972222222222221</v>
      </c>
      <c r="K1007" s="13">
        <f t="shared" si="148"/>
        <v>0.66666666666666663</v>
      </c>
      <c r="L1007" s="14">
        <f t="shared" si="149"/>
        <v>6.9444444444444198E-3</v>
      </c>
      <c r="M1007" s="14">
        <f t="shared" si="146"/>
        <v>0</v>
      </c>
      <c r="N1007" s="14">
        <f t="shared" si="150"/>
        <v>10</v>
      </c>
      <c r="O1007" s="15">
        <f t="shared" si="151"/>
        <v>10</v>
      </c>
      <c r="P1007" s="12"/>
      <c r="Q1007" s="15">
        <f t="shared" si="152"/>
        <v>30</v>
      </c>
    </row>
    <row r="1008" spans="1:17" ht="26" customHeight="1">
      <c r="A1008" s="19">
        <v>45741</v>
      </c>
      <c r="B1008" s="11" t="s">
        <v>57</v>
      </c>
      <c r="C1008" s="11" t="s">
        <v>59</v>
      </c>
      <c r="D1008" s="11" t="s">
        <v>55</v>
      </c>
      <c r="E1008" s="12">
        <v>3</v>
      </c>
      <c r="F1008" s="132"/>
      <c r="G1008" s="12">
        <v>84</v>
      </c>
      <c r="H1008" s="12">
        <v>1000</v>
      </c>
      <c r="I1008" s="12">
        <v>1040</v>
      </c>
      <c r="J1008" s="13">
        <f t="shared" si="147"/>
        <v>0.41666666666666669</v>
      </c>
      <c r="K1008" s="13">
        <f t="shared" si="148"/>
        <v>0.44444444444444442</v>
      </c>
      <c r="L1008" s="14">
        <f t="shared" si="149"/>
        <v>2.7777777777777735E-2</v>
      </c>
      <c r="M1008" s="14">
        <f t="shared" si="146"/>
        <v>0</v>
      </c>
      <c r="N1008" s="14">
        <f t="shared" si="150"/>
        <v>40</v>
      </c>
      <c r="O1008" s="15">
        <f t="shared" si="151"/>
        <v>40</v>
      </c>
      <c r="P1008" s="12"/>
      <c r="Q1008" s="15">
        <f t="shared" si="152"/>
        <v>120</v>
      </c>
    </row>
    <row r="1009" spans="1:17" ht="26" customHeight="1">
      <c r="A1009" s="19">
        <v>45741</v>
      </c>
      <c r="B1009" s="11" t="s">
        <v>57</v>
      </c>
      <c r="C1009" s="11" t="s">
        <v>59</v>
      </c>
      <c r="D1009" s="11" t="s">
        <v>55</v>
      </c>
      <c r="E1009" s="12">
        <v>3</v>
      </c>
      <c r="F1009" s="132"/>
      <c r="G1009" s="12">
        <v>110</v>
      </c>
      <c r="H1009" s="12">
        <v>1040</v>
      </c>
      <c r="I1009" s="12">
        <v>1140</v>
      </c>
      <c r="J1009" s="13">
        <f t="shared" si="147"/>
        <v>0.44444444444444442</v>
      </c>
      <c r="K1009" s="13">
        <f t="shared" si="148"/>
        <v>0.4861111111111111</v>
      </c>
      <c r="L1009" s="14">
        <f t="shared" si="149"/>
        <v>4.1666666666666685E-2</v>
      </c>
      <c r="M1009" s="14">
        <f t="shared" si="146"/>
        <v>1</v>
      </c>
      <c r="N1009" s="14">
        <f t="shared" si="150"/>
        <v>0</v>
      </c>
      <c r="O1009" s="15">
        <f t="shared" si="151"/>
        <v>60</v>
      </c>
      <c r="P1009" s="12"/>
      <c r="Q1009" s="15">
        <f t="shared" si="152"/>
        <v>180</v>
      </c>
    </row>
    <row r="1010" spans="1:17" ht="26" customHeight="1">
      <c r="A1010" s="19">
        <v>45741</v>
      </c>
      <c r="B1010" s="11" t="s">
        <v>57</v>
      </c>
      <c r="C1010" s="11" t="s">
        <v>59</v>
      </c>
      <c r="D1010" s="11" t="s">
        <v>55</v>
      </c>
      <c r="E1010" s="12">
        <v>3</v>
      </c>
      <c r="F1010" s="132"/>
      <c r="G1010" s="12">
        <v>36</v>
      </c>
      <c r="H1010" s="12">
        <v>1140</v>
      </c>
      <c r="I1010" s="12">
        <v>1230</v>
      </c>
      <c r="J1010" s="13">
        <f t="shared" si="147"/>
        <v>0.4861111111111111</v>
      </c>
      <c r="K1010" s="13">
        <f t="shared" si="148"/>
        <v>0.52083333333333337</v>
      </c>
      <c r="L1010" s="14">
        <f t="shared" si="149"/>
        <v>3.4722222222222265E-2</v>
      </c>
      <c r="M1010" s="14">
        <f t="shared" si="146"/>
        <v>0</v>
      </c>
      <c r="N1010" s="14">
        <f t="shared" si="150"/>
        <v>50</v>
      </c>
      <c r="O1010" s="15">
        <f t="shared" si="151"/>
        <v>50</v>
      </c>
      <c r="P1010" s="12"/>
      <c r="Q1010" s="15">
        <f t="shared" si="152"/>
        <v>150</v>
      </c>
    </row>
    <row r="1011" spans="1:17" ht="26" customHeight="1">
      <c r="A1011" s="19">
        <v>45741</v>
      </c>
      <c r="B1011" s="11" t="s">
        <v>57</v>
      </c>
      <c r="C1011" s="11" t="s">
        <v>59</v>
      </c>
      <c r="D1011" s="11" t="s">
        <v>55</v>
      </c>
      <c r="E1011" s="12">
        <v>3</v>
      </c>
      <c r="F1011" s="132"/>
      <c r="G1011" s="12">
        <v>52</v>
      </c>
      <c r="H1011" s="12">
        <v>1330</v>
      </c>
      <c r="I1011" s="12">
        <v>1410</v>
      </c>
      <c r="J1011" s="13">
        <f t="shared" si="147"/>
        <v>0.5625</v>
      </c>
      <c r="K1011" s="13">
        <f t="shared" si="148"/>
        <v>0.59027777777777779</v>
      </c>
      <c r="L1011" s="14">
        <f t="shared" si="149"/>
        <v>2.777777777777779E-2</v>
      </c>
      <c r="M1011" s="14">
        <f t="shared" si="146"/>
        <v>0</v>
      </c>
      <c r="N1011" s="14">
        <f t="shared" si="150"/>
        <v>40</v>
      </c>
      <c r="O1011" s="15">
        <f t="shared" si="151"/>
        <v>40</v>
      </c>
      <c r="P1011" s="12"/>
      <c r="Q1011" s="15">
        <f t="shared" si="152"/>
        <v>120</v>
      </c>
    </row>
    <row r="1012" spans="1:17" ht="26" customHeight="1">
      <c r="A1012" s="19">
        <v>45741</v>
      </c>
      <c r="B1012" s="11" t="s">
        <v>57</v>
      </c>
      <c r="C1012" s="11" t="s">
        <v>59</v>
      </c>
      <c r="D1012" s="11" t="s">
        <v>55</v>
      </c>
      <c r="E1012" s="12">
        <v>3</v>
      </c>
      <c r="F1012" s="132"/>
      <c r="G1012" s="12">
        <v>24</v>
      </c>
      <c r="H1012" s="12">
        <v>1410</v>
      </c>
      <c r="I1012" s="12">
        <v>1445</v>
      </c>
      <c r="J1012" s="13">
        <f t="shared" si="147"/>
        <v>0.59027777777777779</v>
      </c>
      <c r="K1012" s="13">
        <f t="shared" si="148"/>
        <v>0.61458333333333337</v>
      </c>
      <c r="L1012" s="14">
        <f t="shared" si="149"/>
        <v>2.430555555555558E-2</v>
      </c>
      <c r="M1012" s="14">
        <f t="shared" si="146"/>
        <v>0</v>
      </c>
      <c r="N1012" s="14">
        <f t="shared" si="150"/>
        <v>35</v>
      </c>
      <c r="O1012" s="15">
        <f t="shared" si="151"/>
        <v>35</v>
      </c>
      <c r="P1012" s="12"/>
      <c r="Q1012" s="15">
        <f t="shared" si="152"/>
        <v>105</v>
      </c>
    </row>
    <row r="1013" spans="1:17" ht="26" customHeight="1">
      <c r="A1013" s="19">
        <v>45741</v>
      </c>
      <c r="B1013" s="11" t="s">
        <v>57</v>
      </c>
      <c r="C1013" s="11" t="s">
        <v>59</v>
      </c>
      <c r="D1013" s="11" t="s">
        <v>55</v>
      </c>
      <c r="E1013" s="12">
        <v>3</v>
      </c>
      <c r="F1013" s="132"/>
      <c r="G1013" s="12">
        <v>17</v>
      </c>
      <c r="H1013" s="12">
        <v>1445</v>
      </c>
      <c r="I1013" s="12">
        <v>1505</v>
      </c>
      <c r="J1013" s="13">
        <f t="shared" si="147"/>
        <v>0.61458333333333337</v>
      </c>
      <c r="K1013" s="13">
        <f t="shared" si="148"/>
        <v>0.62847222222222221</v>
      </c>
      <c r="L1013" s="14">
        <f t="shared" si="149"/>
        <v>1.388888888888884E-2</v>
      </c>
      <c r="M1013" s="14">
        <f t="shared" si="146"/>
        <v>0</v>
      </c>
      <c r="N1013" s="14">
        <f t="shared" si="150"/>
        <v>20</v>
      </c>
      <c r="O1013" s="15">
        <f t="shared" si="151"/>
        <v>20</v>
      </c>
      <c r="P1013" s="12"/>
      <c r="Q1013" s="15">
        <f t="shared" si="152"/>
        <v>60</v>
      </c>
    </row>
    <row r="1014" spans="1:17" ht="26" customHeight="1">
      <c r="A1014" s="19">
        <v>45741</v>
      </c>
      <c r="B1014" s="11" t="s">
        <v>57</v>
      </c>
      <c r="C1014" s="11" t="s">
        <v>59</v>
      </c>
      <c r="D1014" s="11" t="s">
        <v>55</v>
      </c>
      <c r="E1014" s="12">
        <v>3</v>
      </c>
      <c r="F1014" s="132"/>
      <c r="G1014" s="12">
        <v>12</v>
      </c>
      <c r="H1014" s="12">
        <v>1505</v>
      </c>
      <c r="I1014" s="12">
        <v>1530</v>
      </c>
      <c r="J1014" s="13">
        <f t="shared" si="147"/>
        <v>0.62847222222222221</v>
      </c>
      <c r="K1014" s="13">
        <f t="shared" si="148"/>
        <v>0.64583333333333337</v>
      </c>
      <c r="L1014" s="14">
        <f t="shared" si="149"/>
        <v>1.736111111111116E-2</v>
      </c>
      <c r="M1014" s="14">
        <f t="shared" si="146"/>
        <v>0</v>
      </c>
      <c r="N1014" s="14">
        <f t="shared" si="150"/>
        <v>25</v>
      </c>
      <c r="O1014" s="15">
        <f t="shared" si="151"/>
        <v>25</v>
      </c>
      <c r="P1014" s="12"/>
      <c r="Q1014" s="15">
        <f t="shared" si="152"/>
        <v>75</v>
      </c>
    </row>
    <row r="1015" spans="1:17" ht="26" customHeight="1">
      <c r="A1015" s="19">
        <v>45741</v>
      </c>
      <c r="B1015" s="11" t="s">
        <v>57</v>
      </c>
      <c r="C1015" s="11" t="s">
        <v>59</v>
      </c>
      <c r="D1015" s="11" t="s">
        <v>55</v>
      </c>
      <c r="E1015" s="12">
        <v>3</v>
      </c>
      <c r="F1015" s="132"/>
      <c r="G1015" s="12">
        <v>12</v>
      </c>
      <c r="H1015" s="12">
        <v>1545</v>
      </c>
      <c r="I1015" s="12">
        <v>1605</v>
      </c>
      <c r="J1015" s="13">
        <f t="shared" si="147"/>
        <v>0.65625</v>
      </c>
      <c r="K1015" s="13">
        <f t="shared" si="148"/>
        <v>0.67013888888888884</v>
      </c>
      <c r="L1015" s="14">
        <f t="shared" si="149"/>
        <v>1.388888888888884E-2</v>
      </c>
      <c r="M1015" s="14">
        <f t="shared" si="146"/>
        <v>0</v>
      </c>
      <c r="N1015" s="14">
        <f t="shared" si="150"/>
        <v>20</v>
      </c>
      <c r="O1015" s="15">
        <f t="shared" si="151"/>
        <v>20</v>
      </c>
      <c r="P1015" s="12"/>
      <c r="Q1015" s="15">
        <f t="shared" si="152"/>
        <v>60</v>
      </c>
    </row>
    <row r="1016" spans="1:17" ht="26" customHeight="1">
      <c r="A1016" s="19">
        <v>45741</v>
      </c>
      <c r="B1016" s="11" t="s">
        <v>57</v>
      </c>
      <c r="C1016" s="11" t="s">
        <v>59</v>
      </c>
      <c r="D1016" s="11" t="s">
        <v>55</v>
      </c>
      <c r="E1016" s="12">
        <v>3</v>
      </c>
      <c r="F1016" s="132"/>
      <c r="G1016" s="12">
        <v>119</v>
      </c>
      <c r="H1016" s="12">
        <v>1000</v>
      </c>
      <c r="I1016" s="12">
        <v>1225</v>
      </c>
      <c r="J1016" s="13">
        <f t="shared" si="147"/>
        <v>0.41666666666666669</v>
      </c>
      <c r="K1016" s="13">
        <f t="shared" si="148"/>
        <v>0.51736111111111116</v>
      </c>
      <c r="L1016" s="14">
        <f t="shared" si="149"/>
        <v>0.10069444444444448</v>
      </c>
      <c r="M1016" s="14">
        <f t="shared" ref="M1016:M1079" si="153">HOUR(L1016)</f>
        <v>2</v>
      </c>
      <c r="N1016" s="14">
        <f t="shared" si="150"/>
        <v>25</v>
      </c>
      <c r="O1016" s="15">
        <f t="shared" si="151"/>
        <v>145</v>
      </c>
      <c r="P1016" s="12"/>
      <c r="Q1016" s="15">
        <f t="shared" si="152"/>
        <v>435</v>
      </c>
    </row>
    <row r="1017" spans="1:17" ht="26" customHeight="1">
      <c r="A1017" s="19">
        <v>45741</v>
      </c>
      <c r="B1017" s="11" t="s">
        <v>57</v>
      </c>
      <c r="C1017" s="11" t="s">
        <v>59</v>
      </c>
      <c r="D1017" s="11" t="s">
        <v>55</v>
      </c>
      <c r="E1017" s="12">
        <v>3</v>
      </c>
      <c r="F1017" s="132"/>
      <c r="G1017" s="12">
        <v>12</v>
      </c>
      <c r="H1017" s="12">
        <v>1335</v>
      </c>
      <c r="I1017" s="12">
        <v>1420</v>
      </c>
      <c r="J1017" s="13">
        <f t="shared" ref="J1017:J1080" si="154">IF(ISERROR(VALUE(IF(LEN(H1017)=3,(LEFT(H1017,1)&amp;":"&amp;RIGHT(H1017,2)),(LEFT(H1017,2)&amp;":"&amp;RIGHT(H1017,2))))),"",VALUE(IF(LEN(H1017)=3,(LEFT(H1017,1)&amp;":"&amp;RIGHT(H1017,2)),(LEFT(H1017,2)&amp;":"&amp;RIGHT(H1017,2)))))</f>
        <v>0.56597222222222221</v>
      </c>
      <c r="K1017" s="13">
        <f t="shared" ref="K1017:K1080" si="155">IF(ISERROR(VALUE(IF(LEN(I1017)=3,(LEFT(I1017,1)&amp;":"&amp;RIGHT(I1017,2)),(LEFT(I1017,2)&amp;":"&amp;RIGHT(I1017,2))))),"",VALUE(IF(LEN(I1017)=3,(LEFT(I1017,1)&amp;":"&amp;RIGHT(I1017,2)),(LEFT(I1017,2)&amp;":"&amp;RIGHT(I1017,2)))))</f>
        <v>0.59722222222222221</v>
      </c>
      <c r="L1017" s="14">
        <f t="shared" ref="L1017:L1080" si="156">K1017-J1017</f>
        <v>3.125E-2</v>
      </c>
      <c r="M1017" s="14">
        <f t="shared" si="153"/>
        <v>0</v>
      </c>
      <c r="N1017" s="14">
        <f t="shared" ref="N1017:N1080" si="157">MINUTE(L1017)</f>
        <v>45</v>
      </c>
      <c r="O1017" s="15">
        <f t="shared" ref="O1017:O1080" si="158">IF(AND(ISNUMBER(H1017),ISNUMBER(I1017)),IF(M1017*60+N1017,M1017*60+N1017,"　"),0)</f>
        <v>45</v>
      </c>
      <c r="P1017" s="12"/>
      <c r="Q1017" s="15">
        <f t="shared" si="152"/>
        <v>135</v>
      </c>
    </row>
    <row r="1018" spans="1:17" ht="26" customHeight="1">
      <c r="A1018" s="19">
        <v>45741</v>
      </c>
      <c r="B1018" s="11" t="s">
        <v>57</v>
      </c>
      <c r="C1018" s="11" t="s">
        <v>59</v>
      </c>
      <c r="D1018" s="11" t="s">
        <v>55</v>
      </c>
      <c r="E1018" s="12">
        <v>3</v>
      </c>
      <c r="F1018" s="132"/>
      <c r="G1018" s="12">
        <v>9</v>
      </c>
      <c r="H1018" s="12">
        <v>1420</v>
      </c>
      <c r="I1018" s="12">
        <v>1430</v>
      </c>
      <c r="J1018" s="13">
        <f t="shared" si="154"/>
        <v>0.59722222222222221</v>
      </c>
      <c r="K1018" s="13">
        <f t="shared" si="155"/>
        <v>0.60416666666666663</v>
      </c>
      <c r="L1018" s="14">
        <f t="shared" si="156"/>
        <v>6.9444444444444198E-3</v>
      </c>
      <c r="M1018" s="14">
        <f t="shared" si="153"/>
        <v>0</v>
      </c>
      <c r="N1018" s="14">
        <f t="shared" si="157"/>
        <v>10</v>
      </c>
      <c r="O1018" s="15">
        <f t="shared" si="158"/>
        <v>10</v>
      </c>
      <c r="P1018" s="12"/>
      <c r="Q1018" s="15">
        <f t="shared" si="152"/>
        <v>30</v>
      </c>
    </row>
    <row r="1019" spans="1:17" ht="26" customHeight="1">
      <c r="A1019" s="19">
        <v>45741</v>
      </c>
      <c r="B1019" s="11" t="s">
        <v>57</v>
      </c>
      <c r="C1019" s="11" t="s">
        <v>59</v>
      </c>
      <c r="D1019" s="11" t="s">
        <v>55</v>
      </c>
      <c r="E1019" s="12">
        <v>3</v>
      </c>
      <c r="F1019" s="132"/>
      <c r="G1019" s="12">
        <v>25</v>
      </c>
      <c r="H1019" s="12">
        <v>1430</v>
      </c>
      <c r="I1019" s="12">
        <v>1500</v>
      </c>
      <c r="J1019" s="13">
        <f t="shared" si="154"/>
        <v>0.60416666666666663</v>
      </c>
      <c r="K1019" s="13">
        <f t="shared" si="155"/>
        <v>0.625</v>
      </c>
      <c r="L1019" s="14">
        <f t="shared" si="156"/>
        <v>2.083333333333337E-2</v>
      </c>
      <c r="M1019" s="14">
        <f t="shared" si="153"/>
        <v>0</v>
      </c>
      <c r="N1019" s="14">
        <f t="shared" si="157"/>
        <v>30</v>
      </c>
      <c r="O1019" s="15">
        <f t="shared" si="158"/>
        <v>30</v>
      </c>
      <c r="P1019" s="12"/>
      <c r="Q1019" s="15">
        <f t="shared" si="152"/>
        <v>90</v>
      </c>
    </row>
    <row r="1020" spans="1:17" ht="26" customHeight="1">
      <c r="A1020" s="19">
        <v>45741</v>
      </c>
      <c r="B1020" s="11" t="s">
        <v>57</v>
      </c>
      <c r="C1020" s="11" t="s">
        <v>59</v>
      </c>
      <c r="D1020" s="11" t="s">
        <v>55</v>
      </c>
      <c r="E1020" s="12">
        <v>3</v>
      </c>
      <c r="F1020" s="132"/>
      <c r="G1020" s="12">
        <v>2</v>
      </c>
      <c r="H1020" s="12">
        <v>1510</v>
      </c>
      <c r="I1020" s="12">
        <v>1515</v>
      </c>
      <c r="J1020" s="13">
        <f t="shared" si="154"/>
        <v>0.63194444444444442</v>
      </c>
      <c r="K1020" s="13">
        <f t="shared" si="155"/>
        <v>0.63541666666666663</v>
      </c>
      <c r="L1020" s="14">
        <f t="shared" si="156"/>
        <v>3.4722222222222099E-3</v>
      </c>
      <c r="M1020" s="14">
        <f t="shared" si="153"/>
        <v>0</v>
      </c>
      <c r="N1020" s="14">
        <f t="shared" si="157"/>
        <v>5</v>
      </c>
      <c r="O1020" s="15">
        <f t="shared" si="158"/>
        <v>5</v>
      </c>
      <c r="P1020" s="12"/>
      <c r="Q1020" s="15">
        <f t="shared" si="152"/>
        <v>15</v>
      </c>
    </row>
    <row r="1021" spans="1:17" ht="26" customHeight="1">
      <c r="A1021" s="19">
        <v>45741</v>
      </c>
      <c r="B1021" s="11" t="s">
        <v>57</v>
      </c>
      <c r="C1021" s="11" t="s">
        <v>59</v>
      </c>
      <c r="D1021" s="11" t="s">
        <v>55</v>
      </c>
      <c r="E1021" s="12">
        <v>3</v>
      </c>
      <c r="F1021" s="132"/>
      <c r="G1021" s="12">
        <v>12</v>
      </c>
      <c r="H1021" s="12">
        <v>1550</v>
      </c>
      <c r="I1021" s="12">
        <v>1605</v>
      </c>
      <c r="J1021" s="13">
        <f t="shared" si="154"/>
        <v>0.65972222222222221</v>
      </c>
      <c r="K1021" s="13">
        <f t="shared" si="155"/>
        <v>0.67013888888888884</v>
      </c>
      <c r="L1021" s="14">
        <f t="shared" si="156"/>
        <v>1.041666666666663E-2</v>
      </c>
      <c r="M1021" s="14">
        <f t="shared" si="153"/>
        <v>0</v>
      </c>
      <c r="N1021" s="14">
        <f t="shared" si="157"/>
        <v>15</v>
      </c>
      <c r="O1021" s="15">
        <f t="shared" si="158"/>
        <v>15</v>
      </c>
      <c r="P1021" s="12"/>
      <c r="Q1021" s="15">
        <f t="shared" si="152"/>
        <v>45</v>
      </c>
    </row>
    <row r="1022" spans="1:17" ht="26" customHeight="1">
      <c r="A1022" s="19">
        <v>45741</v>
      </c>
      <c r="B1022" s="11" t="s">
        <v>57</v>
      </c>
      <c r="C1022" s="11" t="s">
        <v>59</v>
      </c>
      <c r="D1022" s="11" t="s">
        <v>55</v>
      </c>
      <c r="E1022" s="12">
        <v>3</v>
      </c>
      <c r="F1022" s="132"/>
      <c r="G1022" s="12">
        <v>141</v>
      </c>
      <c r="H1022" s="12">
        <v>1000</v>
      </c>
      <c r="I1022" s="12">
        <v>1230</v>
      </c>
      <c r="J1022" s="13">
        <f t="shared" si="154"/>
        <v>0.41666666666666669</v>
      </c>
      <c r="K1022" s="13">
        <f t="shared" si="155"/>
        <v>0.52083333333333337</v>
      </c>
      <c r="L1022" s="14">
        <f t="shared" si="156"/>
        <v>0.10416666666666669</v>
      </c>
      <c r="M1022" s="14">
        <f t="shared" si="153"/>
        <v>2</v>
      </c>
      <c r="N1022" s="14">
        <f t="shared" si="157"/>
        <v>30</v>
      </c>
      <c r="O1022" s="15">
        <f t="shared" si="158"/>
        <v>150</v>
      </c>
      <c r="P1022" s="12"/>
      <c r="Q1022" s="15">
        <f t="shared" si="152"/>
        <v>450</v>
      </c>
    </row>
    <row r="1023" spans="1:17" ht="26" customHeight="1">
      <c r="A1023" s="19">
        <v>45741</v>
      </c>
      <c r="B1023" s="11" t="s">
        <v>57</v>
      </c>
      <c r="C1023" s="11" t="s">
        <v>59</v>
      </c>
      <c r="D1023" s="11" t="s">
        <v>55</v>
      </c>
      <c r="E1023" s="12">
        <v>3</v>
      </c>
      <c r="F1023" s="132"/>
      <c r="G1023" s="12">
        <v>16</v>
      </c>
      <c r="H1023" s="12">
        <v>1330</v>
      </c>
      <c r="I1023" s="12">
        <v>1400</v>
      </c>
      <c r="J1023" s="13">
        <f t="shared" si="154"/>
        <v>0.5625</v>
      </c>
      <c r="K1023" s="13">
        <f t="shared" si="155"/>
        <v>0.58333333333333337</v>
      </c>
      <c r="L1023" s="14">
        <f t="shared" si="156"/>
        <v>2.083333333333337E-2</v>
      </c>
      <c r="M1023" s="14">
        <f t="shared" si="153"/>
        <v>0</v>
      </c>
      <c r="N1023" s="14">
        <f t="shared" si="157"/>
        <v>30</v>
      </c>
      <c r="O1023" s="15">
        <f t="shared" si="158"/>
        <v>30</v>
      </c>
      <c r="P1023" s="12"/>
      <c r="Q1023" s="15">
        <f t="shared" si="152"/>
        <v>90</v>
      </c>
    </row>
    <row r="1024" spans="1:17" ht="26" customHeight="1">
      <c r="A1024" s="19">
        <v>45741</v>
      </c>
      <c r="B1024" s="11" t="s">
        <v>57</v>
      </c>
      <c r="C1024" s="11" t="s">
        <v>59</v>
      </c>
      <c r="D1024" s="11" t="s">
        <v>55</v>
      </c>
      <c r="E1024" s="12">
        <v>3</v>
      </c>
      <c r="F1024" s="132"/>
      <c r="G1024" s="12">
        <v>26</v>
      </c>
      <c r="H1024" s="12">
        <v>1400</v>
      </c>
      <c r="I1024" s="12">
        <v>1440</v>
      </c>
      <c r="J1024" s="13">
        <f t="shared" si="154"/>
        <v>0.58333333333333337</v>
      </c>
      <c r="K1024" s="13">
        <f t="shared" si="155"/>
        <v>0.61111111111111116</v>
      </c>
      <c r="L1024" s="14">
        <f t="shared" si="156"/>
        <v>2.777777777777779E-2</v>
      </c>
      <c r="M1024" s="14">
        <f t="shared" si="153"/>
        <v>0</v>
      </c>
      <c r="N1024" s="14">
        <f t="shared" si="157"/>
        <v>40</v>
      </c>
      <c r="O1024" s="15">
        <f t="shared" si="158"/>
        <v>40</v>
      </c>
      <c r="P1024" s="12"/>
      <c r="Q1024" s="15">
        <f t="shared" si="152"/>
        <v>120</v>
      </c>
    </row>
    <row r="1025" spans="1:17" ht="26" customHeight="1">
      <c r="A1025" s="19">
        <v>45741</v>
      </c>
      <c r="B1025" s="11" t="s">
        <v>57</v>
      </c>
      <c r="C1025" s="11" t="s">
        <v>59</v>
      </c>
      <c r="D1025" s="11" t="s">
        <v>55</v>
      </c>
      <c r="E1025" s="12">
        <v>3</v>
      </c>
      <c r="F1025" s="132"/>
      <c r="G1025" s="12">
        <v>24</v>
      </c>
      <c r="H1025" s="12">
        <v>1440</v>
      </c>
      <c r="I1025" s="12">
        <v>1510</v>
      </c>
      <c r="J1025" s="13">
        <f t="shared" si="154"/>
        <v>0.61111111111111116</v>
      </c>
      <c r="K1025" s="13">
        <f t="shared" si="155"/>
        <v>0.63194444444444442</v>
      </c>
      <c r="L1025" s="14">
        <f t="shared" si="156"/>
        <v>2.0833333333333259E-2</v>
      </c>
      <c r="M1025" s="14">
        <f t="shared" si="153"/>
        <v>0</v>
      </c>
      <c r="N1025" s="14">
        <f t="shared" si="157"/>
        <v>30</v>
      </c>
      <c r="O1025" s="15">
        <f t="shared" si="158"/>
        <v>30</v>
      </c>
      <c r="P1025" s="12"/>
      <c r="Q1025" s="15">
        <f t="shared" si="152"/>
        <v>90</v>
      </c>
    </row>
    <row r="1026" spans="1:17" ht="26" customHeight="1">
      <c r="A1026" s="19">
        <v>45741</v>
      </c>
      <c r="B1026" s="11" t="s">
        <v>57</v>
      </c>
      <c r="C1026" s="11" t="s">
        <v>59</v>
      </c>
      <c r="D1026" s="11" t="s">
        <v>55</v>
      </c>
      <c r="E1026" s="12">
        <v>3</v>
      </c>
      <c r="F1026" s="132"/>
      <c r="G1026" s="12">
        <v>12</v>
      </c>
      <c r="H1026" s="12">
        <v>1510</v>
      </c>
      <c r="I1026" s="12">
        <v>1530</v>
      </c>
      <c r="J1026" s="13">
        <f t="shared" si="154"/>
        <v>0.63194444444444442</v>
      </c>
      <c r="K1026" s="13">
        <f t="shared" si="155"/>
        <v>0.64583333333333337</v>
      </c>
      <c r="L1026" s="14">
        <f t="shared" si="156"/>
        <v>1.3888888888888951E-2</v>
      </c>
      <c r="M1026" s="14">
        <f t="shared" si="153"/>
        <v>0</v>
      </c>
      <c r="N1026" s="14">
        <f t="shared" si="157"/>
        <v>20</v>
      </c>
      <c r="O1026" s="15">
        <f t="shared" si="158"/>
        <v>20</v>
      </c>
      <c r="P1026" s="12"/>
      <c r="Q1026" s="15">
        <f t="shared" si="152"/>
        <v>60</v>
      </c>
    </row>
    <row r="1027" spans="1:17" ht="26" customHeight="1">
      <c r="A1027" s="19">
        <v>45741</v>
      </c>
      <c r="B1027" s="11" t="s">
        <v>57</v>
      </c>
      <c r="C1027" s="11" t="s">
        <v>59</v>
      </c>
      <c r="D1027" s="11" t="s">
        <v>55</v>
      </c>
      <c r="E1027" s="12">
        <v>3</v>
      </c>
      <c r="F1027" s="132"/>
      <c r="G1027" s="12">
        <v>1</v>
      </c>
      <c r="H1027" s="12">
        <v>1545</v>
      </c>
      <c r="I1027" s="12">
        <v>1610</v>
      </c>
      <c r="J1027" s="13">
        <f t="shared" si="154"/>
        <v>0.65625</v>
      </c>
      <c r="K1027" s="13">
        <f t="shared" si="155"/>
        <v>0.67361111111111116</v>
      </c>
      <c r="L1027" s="14">
        <f t="shared" si="156"/>
        <v>1.736111111111116E-2</v>
      </c>
      <c r="M1027" s="14">
        <f t="shared" si="153"/>
        <v>0</v>
      </c>
      <c r="N1027" s="14">
        <f t="shared" si="157"/>
        <v>25</v>
      </c>
      <c r="O1027" s="15">
        <f t="shared" si="158"/>
        <v>25</v>
      </c>
      <c r="P1027" s="12"/>
      <c r="Q1027" s="15">
        <f t="shared" si="152"/>
        <v>75</v>
      </c>
    </row>
    <row r="1028" spans="1:17" ht="26" customHeight="1">
      <c r="A1028" s="19">
        <v>45741</v>
      </c>
      <c r="B1028" s="11" t="s">
        <v>57</v>
      </c>
      <c r="C1028" s="11" t="s">
        <v>59</v>
      </c>
      <c r="D1028" s="11" t="s">
        <v>55</v>
      </c>
      <c r="E1028" s="12">
        <v>3</v>
      </c>
      <c r="F1028" s="132"/>
      <c r="G1028" s="12">
        <v>345</v>
      </c>
      <c r="H1028" s="12">
        <v>1000</v>
      </c>
      <c r="I1028" s="12">
        <v>1225</v>
      </c>
      <c r="J1028" s="13">
        <f t="shared" si="154"/>
        <v>0.41666666666666669</v>
      </c>
      <c r="K1028" s="13">
        <f t="shared" si="155"/>
        <v>0.51736111111111116</v>
      </c>
      <c r="L1028" s="14">
        <f t="shared" si="156"/>
        <v>0.10069444444444448</v>
      </c>
      <c r="M1028" s="14">
        <f t="shared" si="153"/>
        <v>2</v>
      </c>
      <c r="N1028" s="14">
        <f t="shared" si="157"/>
        <v>25</v>
      </c>
      <c r="O1028" s="15">
        <f t="shared" si="158"/>
        <v>145</v>
      </c>
      <c r="P1028" s="12"/>
      <c r="Q1028" s="15">
        <f t="shared" si="152"/>
        <v>435</v>
      </c>
    </row>
    <row r="1029" spans="1:17" ht="26" customHeight="1">
      <c r="A1029" s="19">
        <v>45741</v>
      </c>
      <c r="B1029" s="11" t="s">
        <v>57</v>
      </c>
      <c r="C1029" s="11" t="s">
        <v>59</v>
      </c>
      <c r="D1029" s="11" t="s">
        <v>55</v>
      </c>
      <c r="E1029" s="12">
        <v>3</v>
      </c>
      <c r="F1029" s="132"/>
      <c r="G1029" s="12">
        <v>48</v>
      </c>
      <c r="H1029" s="12">
        <v>1335</v>
      </c>
      <c r="I1029" s="12">
        <v>1400</v>
      </c>
      <c r="J1029" s="13">
        <f t="shared" si="154"/>
        <v>0.56597222222222221</v>
      </c>
      <c r="K1029" s="13">
        <f t="shared" si="155"/>
        <v>0.58333333333333337</v>
      </c>
      <c r="L1029" s="14">
        <f t="shared" si="156"/>
        <v>1.736111111111116E-2</v>
      </c>
      <c r="M1029" s="14">
        <f t="shared" si="153"/>
        <v>0</v>
      </c>
      <c r="N1029" s="14">
        <f t="shared" si="157"/>
        <v>25</v>
      </c>
      <c r="O1029" s="15">
        <f t="shared" si="158"/>
        <v>25</v>
      </c>
      <c r="P1029" s="12"/>
      <c r="Q1029" s="15">
        <f t="shared" si="152"/>
        <v>75</v>
      </c>
    </row>
    <row r="1030" spans="1:17" ht="26" customHeight="1">
      <c r="A1030" s="19">
        <v>45741</v>
      </c>
      <c r="B1030" s="11" t="s">
        <v>57</v>
      </c>
      <c r="C1030" s="11" t="s">
        <v>59</v>
      </c>
      <c r="D1030" s="11" t="s">
        <v>55</v>
      </c>
      <c r="E1030" s="12">
        <v>3</v>
      </c>
      <c r="F1030" s="132"/>
      <c r="G1030" s="12">
        <v>22</v>
      </c>
      <c r="H1030" s="12">
        <v>1407</v>
      </c>
      <c r="I1030" s="12">
        <v>1440</v>
      </c>
      <c r="J1030" s="13">
        <f t="shared" si="154"/>
        <v>0.58819444444444446</v>
      </c>
      <c r="K1030" s="13">
        <f t="shared" si="155"/>
        <v>0.61111111111111116</v>
      </c>
      <c r="L1030" s="14">
        <f t="shared" si="156"/>
        <v>2.2916666666666696E-2</v>
      </c>
      <c r="M1030" s="14">
        <f t="shared" si="153"/>
        <v>0</v>
      </c>
      <c r="N1030" s="14">
        <f t="shared" si="157"/>
        <v>33</v>
      </c>
      <c r="O1030" s="15">
        <f t="shared" si="158"/>
        <v>33</v>
      </c>
      <c r="P1030" s="12"/>
      <c r="Q1030" s="15">
        <f t="shared" si="152"/>
        <v>99</v>
      </c>
    </row>
    <row r="1031" spans="1:17" ht="26" customHeight="1">
      <c r="A1031" s="19">
        <v>45741</v>
      </c>
      <c r="B1031" s="11" t="s">
        <v>57</v>
      </c>
      <c r="C1031" s="11" t="s">
        <v>59</v>
      </c>
      <c r="D1031" s="11" t="s">
        <v>55</v>
      </c>
      <c r="E1031" s="12">
        <v>3</v>
      </c>
      <c r="F1031" s="132"/>
      <c r="G1031" s="12">
        <v>24</v>
      </c>
      <c r="H1031" s="12">
        <v>1443</v>
      </c>
      <c r="I1031" s="12">
        <v>1500</v>
      </c>
      <c r="J1031" s="13">
        <f t="shared" si="154"/>
        <v>0.61319444444444449</v>
      </c>
      <c r="K1031" s="13">
        <f t="shared" si="155"/>
        <v>0.625</v>
      </c>
      <c r="L1031" s="14">
        <f t="shared" si="156"/>
        <v>1.1805555555555514E-2</v>
      </c>
      <c r="M1031" s="14">
        <f t="shared" si="153"/>
        <v>0</v>
      </c>
      <c r="N1031" s="14">
        <f t="shared" si="157"/>
        <v>17</v>
      </c>
      <c r="O1031" s="15">
        <f t="shared" si="158"/>
        <v>17</v>
      </c>
      <c r="P1031" s="12"/>
      <c r="Q1031" s="15">
        <f t="shared" si="152"/>
        <v>51</v>
      </c>
    </row>
    <row r="1032" spans="1:17" ht="26" customHeight="1">
      <c r="A1032" s="19">
        <v>45741</v>
      </c>
      <c r="B1032" s="11" t="s">
        <v>57</v>
      </c>
      <c r="C1032" s="11" t="s">
        <v>59</v>
      </c>
      <c r="D1032" s="11" t="s">
        <v>55</v>
      </c>
      <c r="E1032" s="12">
        <v>3</v>
      </c>
      <c r="F1032" s="132"/>
      <c r="G1032" s="12">
        <v>12</v>
      </c>
      <c r="H1032" s="12">
        <v>1510</v>
      </c>
      <c r="I1032" s="12">
        <v>1520</v>
      </c>
      <c r="J1032" s="13">
        <f t="shared" si="154"/>
        <v>0.63194444444444442</v>
      </c>
      <c r="K1032" s="13">
        <f t="shared" si="155"/>
        <v>0.63888888888888884</v>
      </c>
      <c r="L1032" s="14">
        <f t="shared" si="156"/>
        <v>6.9444444444444198E-3</v>
      </c>
      <c r="M1032" s="14">
        <f t="shared" si="153"/>
        <v>0</v>
      </c>
      <c r="N1032" s="14">
        <f t="shared" si="157"/>
        <v>10</v>
      </c>
      <c r="O1032" s="15">
        <f t="shared" si="158"/>
        <v>10</v>
      </c>
      <c r="P1032" s="12"/>
      <c r="Q1032" s="15">
        <f t="shared" si="152"/>
        <v>30</v>
      </c>
    </row>
    <row r="1033" spans="1:17" ht="26" customHeight="1">
      <c r="A1033" s="19">
        <v>45741</v>
      </c>
      <c r="B1033" s="11" t="s">
        <v>57</v>
      </c>
      <c r="C1033" s="11" t="s">
        <v>59</v>
      </c>
      <c r="D1033" s="11" t="s">
        <v>55</v>
      </c>
      <c r="E1033" s="12">
        <v>3</v>
      </c>
      <c r="F1033" s="132"/>
      <c r="G1033" s="12">
        <v>12</v>
      </c>
      <c r="H1033" s="12">
        <v>1555</v>
      </c>
      <c r="I1033" s="12">
        <v>1605</v>
      </c>
      <c r="J1033" s="13">
        <f t="shared" si="154"/>
        <v>0.66319444444444442</v>
      </c>
      <c r="K1033" s="13">
        <f t="shared" si="155"/>
        <v>0.67013888888888884</v>
      </c>
      <c r="L1033" s="14">
        <f t="shared" si="156"/>
        <v>6.9444444444444198E-3</v>
      </c>
      <c r="M1033" s="14">
        <f t="shared" si="153"/>
        <v>0</v>
      </c>
      <c r="N1033" s="14">
        <f t="shared" si="157"/>
        <v>10</v>
      </c>
      <c r="O1033" s="15">
        <f t="shared" si="158"/>
        <v>10</v>
      </c>
      <c r="P1033" s="12"/>
      <c r="Q1033" s="15">
        <f t="shared" si="152"/>
        <v>30</v>
      </c>
    </row>
    <row r="1034" spans="1:17" ht="26" customHeight="1">
      <c r="A1034" s="19">
        <v>45741</v>
      </c>
      <c r="B1034" s="11" t="s">
        <v>57</v>
      </c>
      <c r="C1034" s="11" t="s">
        <v>59</v>
      </c>
      <c r="D1034" s="11" t="s">
        <v>55</v>
      </c>
      <c r="E1034" s="12">
        <v>3</v>
      </c>
      <c r="F1034" s="132"/>
      <c r="G1034" s="12">
        <v>164</v>
      </c>
      <c r="H1034" s="12">
        <v>1000</v>
      </c>
      <c r="I1034" s="12">
        <v>1225</v>
      </c>
      <c r="J1034" s="13">
        <f t="shared" si="154"/>
        <v>0.41666666666666669</v>
      </c>
      <c r="K1034" s="13">
        <f t="shared" si="155"/>
        <v>0.51736111111111116</v>
      </c>
      <c r="L1034" s="14">
        <f t="shared" si="156"/>
        <v>0.10069444444444448</v>
      </c>
      <c r="M1034" s="14">
        <f t="shared" si="153"/>
        <v>2</v>
      </c>
      <c r="N1034" s="14">
        <f t="shared" si="157"/>
        <v>25</v>
      </c>
      <c r="O1034" s="15">
        <f t="shared" si="158"/>
        <v>145</v>
      </c>
      <c r="P1034" s="12"/>
      <c r="Q1034" s="15">
        <f t="shared" si="152"/>
        <v>435</v>
      </c>
    </row>
    <row r="1035" spans="1:17" ht="26" customHeight="1">
      <c r="A1035" s="19">
        <v>45741</v>
      </c>
      <c r="B1035" s="11" t="s">
        <v>57</v>
      </c>
      <c r="C1035" s="11" t="s">
        <v>59</v>
      </c>
      <c r="D1035" s="11" t="s">
        <v>55</v>
      </c>
      <c r="E1035" s="12">
        <v>3</v>
      </c>
      <c r="F1035" s="132"/>
      <c r="G1035" s="12">
        <v>36</v>
      </c>
      <c r="H1035" s="12">
        <v>1330</v>
      </c>
      <c r="I1035" s="12">
        <v>1405</v>
      </c>
      <c r="J1035" s="13">
        <f t="shared" si="154"/>
        <v>0.5625</v>
      </c>
      <c r="K1035" s="13">
        <f t="shared" si="155"/>
        <v>0.58680555555555558</v>
      </c>
      <c r="L1035" s="14">
        <f t="shared" si="156"/>
        <v>2.430555555555558E-2</v>
      </c>
      <c r="M1035" s="14">
        <f t="shared" si="153"/>
        <v>0</v>
      </c>
      <c r="N1035" s="14">
        <f t="shared" si="157"/>
        <v>35</v>
      </c>
      <c r="O1035" s="15">
        <f t="shared" si="158"/>
        <v>35</v>
      </c>
      <c r="P1035" s="12"/>
      <c r="Q1035" s="15">
        <f t="shared" si="152"/>
        <v>105</v>
      </c>
    </row>
    <row r="1036" spans="1:17" ht="26" customHeight="1">
      <c r="A1036" s="19">
        <v>45741</v>
      </c>
      <c r="B1036" s="11" t="s">
        <v>57</v>
      </c>
      <c r="C1036" s="11" t="s">
        <v>59</v>
      </c>
      <c r="D1036" s="11" t="s">
        <v>55</v>
      </c>
      <c r="E1036" s="12">
        <v>3</v>
      </c>
      <c r="F1036" s="132"/>
      <c r="G1036" s="12">
        <v>18</v>
      </c>
      <c r="H1036" s="12">
        <v>1405</v>
      </c>
      <c r="I1036" s="12">
        <v>1420</v>
      </c>
      <c r="J1036" s="13">
        <f t="shared" si="154"/>
        <v>0.58680555555555558</v>
      </c>
      <c r="K1036" s="13">
        <f t="shared" si="155"/>
        <v>0.59722222222222221</v>
      </c>
      <c r="L1036" s="14">
        <f t="shared" si="156"/>
        <v>1.041666666666663E-2</v>
      </c>
      <c r="M1036" s="14">
        <f t="shared" si="153"/>
        <v>0</v>
      </c>
      <c r="N1036" s="14">
        <f t="shared" si="157"/>
        <v>15</v>
      </c>
      <c r="O1036" s="15">
        <f t="shared" si="158"/>
        <v>15</v>
      </c>
      <c r="P1036" s="12"/>
      <c r="Q1036" s="15">
        <f t="shared" si="152"/>
        <v>45</v>
      </c>
    </row>
    <row r="1037" spans="1:17" ht="26" customHeight="1">
      <c r="A1037" s="19">
        <v>45741</v>
      </c>
      <c r="B1037" s="11" t="s">
        <v>57</v>
      </c>
      <c r="C1037" s="11" t="s">
        <v>59</v>
      </c>
      <c r="D1037" s="11" t="s">
        <v>55</v>
      </c>
      <c r="E1037" s="12">
        <v>3</v>
      </c>
      <c r="F1037" s="132"/>
      <c r="G1037" s="12">
        <v>36</v>
      </c>
      <c r="H1037" s="12">
        <v>1435</v>
      </c>
      <c r="I1037" s="12">
        <v>1450</v>
      </c>
      <c r="J1037" s="13">
        <f t="shared" si="154"/>
        <v>0.60763888888888884</v>
      </c>
      <c r="K1037" s="13">
        <f t="shared" si="155"/>
        <v>0.61805555555555558</v>
      </c>
      <c r="L1037" s="14">
        <f t="shared" si="156"/>
        <v>1.0416666666666741E-2</v>
      </c>
      <c r="M1037" s="14">
        <f t="shared" si="153"/>
        <v>0</v>
      </c>
      <c r="N1037" s="14">
        <f t="shared" si="157"/>
        <v>15</v>
      </c>
      <c r="O1037" s="15">
        <f t="shared" si="158"/>
        <v>15</v>
      </c>
      <c r="P1037" s="12"/>
      <c r="Q1037" s="15">
        <f t="shared" si="152"/>
        <v>45</v>
      </c>
    </row>
    <row r="1038" spans="1:17" ht="26" customHeight="1">
      <c r="A1038" s="19">
        <v>45741</v>
      </c>
      <c r="B1038" s="11" t="s">
        <v>57</v>
      </c>
      <c r="C1038" s="11" t="s">
        <v>59</v>
      </c>
      <c r="D1038" s="11" t="s">
        <v>55</v>
      </c>
      <c r="E1038" s="12">
        <v>3</v>
      </c>
      <c r="F1038" s="132"/>
      <c r="G1038" s="12">
        <v>12</v>
      </c>
      <c r="H1038" s="12">
        <v>1505</v>
      </c>
      <c r="I1038" s="12">
        <v>1507</v>
      </c>
      <c r="J1038" s="13">
        <f t="shared" si="154"/>
        <v>0.62847222222222221</v>
      </c>
      <c r="K1038" s="13">
        <f t="shared" si="155"/>
        <v>0.62986111111111109</v>
      </c>
      <c r="L1038" s="14">
        <f t="shared" si="156"/>
        <v>1.388888888888884E-3</v>
      </c>
      <c r="M1038" s="14">
        <f t="shared" si="153"/>
        <v>0</v>
      </c>
      <c r="N1038" s="14">
        <f t="shared" si="157"/>
        <v>2</v>
      </c>
      <c r="O1038" s="15">
        <f t="shared" si="158"/>
        <v>2</v>
      </c>
      <c r="P1038" s="12"/>
      <c r="Q1038" s="15">
        <f t="shared" si="152"/>
        <v>6</v>
      </c>
    </row>
    <row r="1039" spans="1:17" ht="26" customHeight="1">
      <c r="A1039" s="19">
        <v>45741</v>
      </c>
      <c r="B1039" s="11" t="s">
        <v>60</v>
      </c>
      <c r="C1039" s="11"/>
      <c r="D1039" s="11" t="s">
        <v>55</v>
      </c>
      <c r="E1039" s="12">
        <v>4</v>
      </c>
      <c r="F1039" s="132"/>
      <c r="G1039" s="12">
        <v>6</v>
      </c>
      <c r="H1039" s="12">
        <v>955</v>
      </c>
      <c r="I1039" s="12">
        <v>1010</v>
      </c>
      <c r="J1039" s="13">
        <f t="shared" si="154"/>
        <v>0.41319444444444442</v>
      </c>
      <c r="K1039" s="13">
        <f t="shared" si="155"/>
        <v>0.4236111111111111</v>
      </c>
      <c r="L1039" s="14">
        <f t="shared" si="156"/>
        <v>1.0416666666666685E-2</v>
      </c>
      <c r="M1039" s="14">
        <f t="shared" si="153"/>
        <v>0</v>
      </c>
      <c r="N1039" s="14">
        <f t="shared" si="157"/>
        <v>15</v>
      </c>
      <c r="O1039" s="15">
        <f t="shared" si="158"/>
        <v>15</v>
      </c>
      <c r="P1039" s="12"/>
      <c r="Q1039" s="15">
        <f t="shared" si="152"/>
        <v>60</v>
      </c>
    </row>
    <row r="1040" spans="1:17" ht="26" customHeight="1">
      <c r="A1040" s="19">
        <v>45741</v>
      </c>
      <c r="B1040" s="11" t="s">
        <v>60</v>
      </c>
      <c r="C1040" s="11"/>
      <c r="D1040" s="11" t="s">
        <v>55</v>
      </c>
      <c r="E1040" s="12">
        <v>4</v>
      </c>
      <c r="F1040" s="132"/>
      <c r="G1040" s="12">
        <v>12</v>
      </c>
      <c r="H1040" s="12">
        <v>1010</v>
      </c>
      <c r="I1040" s="12">
        <v>1020</v>
      </c>
      <c r="J1040" s="13">
        <f t="shared" si="154"/>
        <v>0.4236111111111111</v>
      </c>
      <c r="K1040" s="13">
        <f t="shared" si="155"/>
        <v>0.43055555555555558</v>
      </c>
      <c r="L1040" s="14">
        <f t="shared" si="156"/>
        <v>6.9444444444444753E-3</v>
      </c>
      <c r="M1040" s="14">
        <f t="shared" si="153"/>
        <v>0</v>
      </c>
      <c r="N1040" s="14">
        <f t="shared" si="157"/>
        <v>10</v>
      </c>
      <c r="O1040" s="15">
        <f t="shared" si="158"/>
        <v>10</v>
      </c>
      <c r="P1040" s="12"/>
      <c r="Q1040" s="15">
        <f t="shared" si="152"/>
        <v>40</v>
      </c>
    </row>
    <row r="1041" spans="1:17" ht="26" customHeight="1">
      <c r="A1041" s="19">
        <v>45741</v>
      </c>
      <c r="B1041" s="11" t="s">
        <v>60</v>
      </c>
      <c r="C1041" s="11"/>
      <c r="D1041" s="11" t="s">
        <v>55</v>
      </c>
      <c r="E1041" s="12">
        <v>4</v>
      </c>
      <c r="F1041" s="132"/>
      <c r="G1041" s="12">
        <v>58</v>
      </c>
      <c r="H1041" s="12">
        <v>1020</v>
      </c>
      <c r="I1041" s="12">
        <v>1105</v>
      </c>
      <c r="J1041" s="13">
        <f t="shared" si="154"/>
        <v>0.43055555555555558</v>
      </c>
      <c r="K1041" s="13">
        <f t="shared" si="155"/>
        <v>0.46180555555555558</v>
      </c>
      <c r="L1041" s="14">
        <f t="shared" si="156"/>
        <v>3.125E-2</v>
      </c>
      <c r="M1041" s="14">
        <f t="shared" si="153"/>
        <v>0</v>
      </c>
      <c r="N1041" s="14">
        <f t="shared" si="157"/>
        <v>45</v>
      </c>
      <c r="O1041" s="15">
        <f t="shared" si="158"/>
        <v>45</v>
      </c>
      <c r="P1041" s="12"/>
      <c r="Q1041" s="15">
        <f t="shared" si="152"/>
        <v>180</v>
      </c>
    </row>
    <row r="1042" spans="1:17" ht="26" customHeight="1">
      <c r="A1042" s="19">
        <v>45741</v>
      </c>
      <c r="B1042" s="11" t="s">
        <v>60</v>
      </c>
      <c r="C1042" s="11"/>
      <c r="D1042" s="11" t="s">
        <v>55</v>
      </c>
      <c r="E1042" s="12">
        <v>4</v>
      </c>
      <c r="F1042" s="132"/>
      <c r="G1042" s="12">
        <v>36</v>
      </c>
      <c r="H1042" s="12">
        <v>1520</v>
      </c>
      <c r="I1042" s="12">
        <v>1600</v>
      </c>
      <c r="J1042" s="13">
        <f t="shared" si="154"/>
        <v>0.63888888888888884</v>
      </c>
      <c r="K1042" s="13">
        <f t="shared" si="155"/>
        <v>0.66666666666666663</v>
      </c>
      <c r="L1042" s="14">
        <f t="shared" si="156"/>
        <v>2.777777777777779E-2</v>
      </c>
      <c r="M1042" s="14">
        <f t="shared" si="153"/>
        <v>0</v>
      </c>
      <c r="N1042" s="14">
        <f t="shared" si="157"/>
        <v>40</v>
      </c>
      <c r="O1042" s="15">
        <f t="shared" si="158"/>
        <v>40</v>
      </c>
      <c r="P1042" s="12"/>
      <c r="Q1042" s="15">
        <f t="shared" ref="Q1042:Q1105" si="159">(O1042-P1042)*E1042</f>
        <v>160</v>
      </c>
    </row>
    <row r="1043" spans="1:17" ht="26" customHeight="1">
      <c r="A1043" s="19">
        <v>45741</v>
      </c>
      <c r="B1043" s="11" t="s">
        <v>60</v>
      </c>
      <c r="C1043" s="11"/>
      <c r="D1043" s="11" t="s">
        <v>55</v>
      </c>
      <c r="E1043" s="12">
        <v>4</v>
      </c>
      <c r="F1043" s="132"/>
      <c r="G1043" s="12">
        <v>2</v>
      </c>
      <c r="H1043" s="12">
        <v>1600</v>
      </c>
      <c r="I1043" s="12">
        <v>1604</v>
      </c>
      <c r="J1043" s="13">
        <f t="shared" si="154"/>
        <v>0.66666666666666663</v>
      </c>
      <c r="K1043" s="13">
        <f t="shared" si="155"/>
        <v>0.6694444444444444</v>
      </c>
      <c r="L1043" s="14">
        <f t="shared" si="156"/>
        <v>2.7777777777777679E-3</v>
      </c>
      <c r="M1043" s="14">
        <f t="shared" si="153"/>
        <v>0</v>
      </c>
      <c r="N1043" s="14">
        <f t="shared" si="157"/>
        <v>4</v>
      </c>
      <c r="O1043" s="15">
        <f t="shared" si="158"/>
        <v>4</v>
      </c>
      <c r="P1043" s="12"/>
      <c r="Q1043" s="15">
        <f t="shared" si="159"/>
        <v>16</v>
      </c>
    </row>
    <row r="1044" spans="1:17" ht="26" customHeight="1">
      <c r="A1044" s="19">
        <v>45741</v>
      </c>
      <c r="B1044" s="11" t="s">
        <v>53</v>
      </c>
      <c r="C1044" s="11"/>
      <c r="D1044" s="11" t="s">
        <v>55</v>
      </c>
      <c r="E1044" s="12">
        <v>7</v>
      </c>
      <c r="F1044" s="132"/>
      <c r="G1044" s="12">
        <v>152</v>
      </c>
      <c r="H1044" s="12">
        <v>949</v>
      </c>
      <c r="I1044" s="12">
        <v>1024</v>
      </c>
      <c r="J1044" s="13">
        <f t="shared" si="154"/>
        <v>0.40902777777777777</v>
      </c>
      <c r="K1044" s="13">
        <f t="shared" si="155"/>
        <v>0.43333333333333335</v>
      </c>
      <c r="L1044" s="14">
        <f t="shared" si="156"/>
        <v>2.430555555555558E-2</v>
      </c>
      <c r="M1044" s="14">
        <f t="shared" si="153"/>
        <v>0</v>
      </c>
      <c r="N1044" s="14">
        <f t="shared" si="157"/>
        <v>35</v>
      </c>
      <c r="O1044" s="15">
        <f t="shared" si="158"/>
        <v>35</v>
      </c>
      <c r="P1044" s="12"/>
      <c r="Q1044" s="15">
        <f t="shared" si="159"/>
        <v>245</v>
      </c>
    </row>
    <row r="1045" spans="1:17" ht="26" customHeight="1">
      <c r="A1045" s="19">
        <v>45741</v>
      </c>
      <c r="B1045" s="11" t="s">
        <v>53</v>
      </c>
      <c r="C1045" s="11"/>
      <c r="D1045" s="11" t="s">
        <v>55</v>
      </c>
      <c r="E1045" s="12">
        <v>7</v>
      </c>
      <c r="F1045" s="132"/>
      <c r="G1045" s="12">
        <v>262</v>
      </c>
      <c r="H1045" s="12">
        <v>262</v>
      </c>
      <c r="I1045" s="12">
        <v>1114</v>
      </c>
      <c r="J1045" s="13">
        <f t="shared" si="154"/>
        <v>0.12638888888888888</v>
      </c>
      <c r="K1045" s="13">
        <f t="shared" si="155"/>
        <v>0.46805555555555556</v>
      </c>
      <c r="L1045" s="14">
        <f t="shared" si="156"/>
        <v>0.34166666666666667</v>
      </c>
      <c r="M1045" s="14">
        <f t="shared" si="153"/>
        <v>8</v>
      </c>
      <c r="N1045" s="14">
        <f t="shared" si="157"/>
        <v>12</v>
      </c>
      <c r="O1045" s="15">
        <f t="shared" si="158"/>
        <v>492</v>
      </c>
      <c r="P1045" s="12"/>
      <c r="Q1045" s="15">
        <f t="shared" si="159"/>
        <v>3444</v>
      </c>
    </row>
    <row r="1046" spans="1:17" ht="26" customHeight="1">
      <c r="A1046" s="19">
        <v>45741</v>
      </c>
      <c r="B1046" s="11" t="s">
        <v>53</v>
      </c>
      <c r="C1046" s="11"/>
      <c r="D1046" s="11" t="s">
        <v>55</v>
      </c>
      <c r="E1046" s="12">
        <v>7</v>
      </c>
      <c r="F1046" s="132"/>
      <c r="G1046" s="12">
        <v>46</v>
      </c>
      <c r="H1046" s="12">
        <v>1114</v>
      </c>
      <c r="I1046" s="12">
        <v>1228</v>
      </c>
      <c r="J1046" s="13">
        <f t="shared" si="154"/>
        <v>0.46805555555555556</v>
      </c>
      <c r="K1046" s="13">
        <f t="shared" si="155"/>
        <v>0.51944444444444449</v>
      </c>
      <c r="L1046" s="14">
        <f t="shared" si="156"/>
        <v>5.1388888888888928E-2</v>
      </c>
      <c r="M1046" s="14">
        <f t="shared" si="153"/>
        <v>1</v>
      </c>
      <c r="N1046" s="14">
        <f t="shared" si="157"/>
        <v>14</v>
      </c>
      <c r="O1046" s="15">
        <f t="shared" si="158"/>
        <v>74</v>
      </c>
      <c r="P1046" s="12"/>
      <c r="Q1046" s="15">
        <f t="shared" si="159"/>
        <v>518</v>
      </c>
    </row>
    <row r="1047" spans="1:17" ht="26" customHeight="1">
      <c r="A1047" s="19">
        <v>45741</v>
      </c>
      <c r="B1047" s="11" t="s">
        <v>53</v>
      </c>
      <c r="C1047" s="11"/>
      <c r="D1047" s="11" t="s">
        <v>55</v>
      </c>
      <c r="E1047" s="12">
        <v>7</v>
      </c>
      <c r="F1047" s="132"/>
      <c r="G1047" s="12">
        <v>511</v>
      </c>
      <c r="H1047" s="12">
        <v>1330</v>
      </c>
      <c r="I1047" s="12">
        <v>1512</v>
      </c>
      <c r="J1047" s="13">
        <f t="shared" si="154"/>
        <v>0.5625</v>
      </c>
      <c r="K1047" s="13">
        <f t="shared" si="155"/>
        <v>0.6333333333333333</v>
      </c>
      <c r="L1047" s="14">
        <f t="shared" si="156"/>
        <v>7.0833333333333304E-2</v>
      </c>
      <c r="M1047" s="14">
        <f t="shared" si="153"/>
        <v>1</v>
      </c>
      <c r="N1047" s="14">
        <f t="shared" si="157"/>
        <v>42</v>
      </c>
      <c r="O1047" s="15">
        <f t="shared" si="158"/>
        <v>102</v>
      </c>
      <c r="P1047" s="12"/>
      <c r="Q1047" s="15">
        <f t="shared" si="159"/>
        <v>714</v>
      </c>
    </row>
    <row r="1048" spans="1:17" ht="26" customHeight="1">
      <c r="A1048" s="19">
        <v>45741</v>
      </c>
      <c r="B1048" s="11" t="s">
        <v>62</v>
      </c>
      <c r="C1048" s="11"/>
      <c r="D1048" s="11" t="s">
        <v>55</v>
      </c>
      <c r="E1048" s="12">
        <v>7</v>
      </c>
      <c r="F1048" s="132"/>
      <c r="G1048" s="12">
        <v>55</v>
      </c>
      <c r="H1048" s="12">
        <v>1550</v>
      </c>
      <c r="I1048" s="12">
        <v>1616</v>
      </c>
      <c r="J1048" s="13">
        <f t="shared" si="154"/>
        <v>0.65972222222222221</v>
      </c>
      <c r="K1048" s="13">
        <f t="shared" si="155"/>
        <v>0.67777777777777781</v>
      </c>
      <c r="L1048" s="14">
        <f t="shared" si="156"/>
        <v>1.8055555555555602E-2</v>
      </c>
      <c r="M1048" s="14">
        <f t="shared" si="153"/>
        <v>0</v>
      </c>
      <c r="N1048" s="14">
        <f t="shared" si="157"/>
        <v>26</v>
      </c>
      <c r="O1048" s="15">
        <f t="shared" si="158"/>
        <v>26</v>
      </c>
      <c r="P1048" s="12"/>
      <c r="Q1048" s="15">
        <f t="shared" si="159"/>
        <v>182</v>
      </c>
    </row>
    <row r="1049" spans="1:17" ht="26" customHeight="1">
      <c r="A1049" s="19">
        <v>45743</v>
      </c>
      <c r="B1049" s="11" t="s">
        <v>60</v>
      </c>
      <c r="C1049" s="11"/>
      <c r="D1049" s="11" t="s">
        <v>55</v>
      </c>
      <c r="E1049" s="12">
        <v>2</v>
      </c>
      <c r="F1049" s="132"/>
      <c r="G1049" s="12">
        <v>3</v>
      </c>
      <c r="H1049" s="12">
        <v>945</v>
      </c>
      <c r="I1049" s="12">
        <v>958</v>
      </c>
      <c r="J1049" s="13">
        <f t="shared" si="154"/>
        <v>0.40625</v>
      </c>
      <c r="K1049" s="13">
        <f t="shared" si="155"/>
        <v>0.4152777777777778</v>
      </c>
      <c r="L1049" s="14">
        <f t="shared" si="156"/>
        <v>9.0277777777778012E-3</v>
      </c>
      <c r="M1049" s="14">
        <f t="shared" si="153"/>
        <v>0</v>
      </c>
      <c r="N1049" s="14">
        <f t="shared" si="157"/>
        <v>13</v>
      </c>
      <c r="O1049" s="15">
        <f t="shared" si="158"/>
        <v>13</v>
      </c>
      <c r="P1049" s="12"/>
      <c r="Q1049" s="15">
        <f t="shared" si="159"/>
        <v>26</v>
      </c>
    </row>
    <row r="1050" spans="1:17" ht="26" customHeight="1">
      <c r="A1050" s="19">
        <v>45743</v>
      </c>
      <c r="B1050" s="11" t="s">
        <v>60</v>
      </c>
      <c r="C1050" s="11"/>
      <c r="D1050" s="11" t="s">
        <v>55</v>
      </c>
      <c r="E1050" s="12">
        <v>2</v>
      </c>
      <c r="F1050" s="132"/>
      <c r="G1050" s="12">
        <v>2</v>
      </c>
      <c r="H1050" s="12">
        <v>958</v>
      </c>
      <c r="I1050" s="12">
        <v>1002</v>
      </c>
      <c r="J1050" s="13">
        <f t="shared" si="154"/>
        <v>0.4152777777777778</v>
      </c>
      <c r="K1050" s="13">
        <f t="shared" si="155"/>
        <v>0.41805555555555557</v>
      </c>
      <c r="L1050" s="14">
        <f t="shared" si="156"/>
        <v>2.7777777777777679E-3</v>
      </c>
      <c r="M1050" s="14">
        <f t="shared" si="153"/>
        <v>0</v>
      </c>
      <c r="N1050" s="14">
        <f t="shared" si="157"/>
        <v>4</v>
      </c>
      <c r="O1050" s="15">
        <f t="shared" si="158"/>
        <v>4</v>
      </c>
      <c r="P1050" s="12"/>
      <c r="Q1050" s="15">
        <f t="shared" si="159"/>
        <v>8</v>
      </c>
    </row>
    <row r="1051" spans="1:17" ht="26" customHeight="1">
      <c r="A1051" s="19">
        <v>45743</v>
      </c>
      <c r="B1051" s="11" t="s">
        <v>60</v>
      </c>
      <c r="C1051" s="11"/>
      <c r="D1051" s="11" t="s">
        <v>55</v>
      </c>
      <c r="E1051" s="12">
        <v>2</v>
      </c>
      <c r="F1051" s="132"/>
      <c r="G1051" s="12">
        <v>2</v>
      </c>
      <c r="H1051" s="12">
        <v>1531</v>
      </c>
      <c r="I1051" s="12">
        <v>1535</v>
      </c>
      <c r="J1051" s="13">
        <f t="shared" si="154"/>
        <v>0.64652777777777781</v>
      </c>
      <c r="K1051" s="13">
        <f t="shared" si="155"/>
        <v>0.64930555555555558</v>
      </c>
      <c r="L1051" s="14">
        <f t="shared" si="156"/>
        <v>2.7777777777777679E-3</v>
      </c>
      <c r="M1051" s="14">
        <f t="shared" si="153"/>
        <v>0</v>
      </c>
      <c r="N1051" s="14">
        <f t="shared" si="157"/>
        <v>4</v>
      </c>
      <c r="O1051" s="15">
        <f t="shared" si="158"/>
        <v>4</v>
      </c>
      <c r="P1051" s="12"/>
      <c r="Q1051" s="15">
        <f t="shared" si="159"/>
        <v>8</v>
      </c>
    </row>
    <row r="1052" spans="1:17" ht="26" customHeight="1">
      <c r="A1052" s="19">
        <v>45743</v>
      </c>
      <c r="B1052" s="11" t="s">
        <v>60</v>
      </c>
      <c r="C1052" s="11"/>
      <c r="D1052" s="11" t="s">
        <v>55</v>
      </c>
      <c r="E1052" s="12">
        <v>2</v>
      </c>
      <c r="F1052" s="132"/>
      <c r="G1052" s="12">
        <v>3</v>
      </c>
      <c r="H1052" s="12">
        <v>1535</v>
      </c>
      <c r="I1052" s="12">
        <v>1540</v>
      </c>
      <c r="J1052" s="13">
        <f t="shared" si="154"/>
        <v>0.64930555555555558</v>
      </c>
      <c r="K1052" s="13">
        <f t="shared" si="155"/>
        <v>0.65277777777777779</v>
      </c>
      <c r="L1052" s="14">
        <f t="shared" si="156"/>
        <v>3.4722222222222099E-3</v>
      </c>
      <c r="M1052" s="14">
        <f t="shared" si="153"/>
        <v>0</v>
      </c>
      <c r="N1052" s="14">
        <f t="shared" si="157"/>
        <v>5</v>
      </c>
      <c r="O1052" s="15">
        <f t="shared" si="158"/>
        <v>5</v>
      </c>
      <c r="P1052" s="12"/>
      <c r="Q1052" s="15">
        <f t="shared" si="159"/>
        <v>10</v>
      </c>
    </row>
    <row r="1053" spans="1:17" ht="26" customHeight="1">
      <c r="A1053" s="19"/>
      <c r="B1053" s="11"/>
      <c r="C1053" s="11"/>
      <c r="D1053" s="11"/>
      <c r="E1053" s="12"/>
      <c r="F1053" s="132"/>
      <c r="G1053" s="12"/>
      <c r="H1053" s="12"/>
      <c r="I1053" s="12"/>
      <c r="J1053" s="13" t="str">
        <f t="shared" si="154"/>
        <v/>
      </c>
      <c r="K1053" s="13" t="str">
        <f t="shared" si="155"/>
        <v/>
      </c>
      <c r="L1053" s="14" t="e">
        <f t="shared" si="156"/>
        <v>#VALUE!</v>
      </c>
      <c r="M1053" s="14" t="e">
        <f t="shared" si="153"/>
        <v>#VALUE!</v>
      </c>
      <c r="N1053" s="14" t="e">
        <f t="shared" si="157"/>
        <v>#VALUE!</v>
      </c>
      <c r="O1053" s="15">
        <f t="shared" si="158"/>
        <v>0</v>
      </c>
      <c r="P1053" s="12"/>
      <c r="Q1053" s="15">
        <f t="shared" si="159"/>
        <v>0</v>
      </c>
    </row>
    <row r="1054" spans="1:17" ht="26" customHeight="1">
      <c r="A1054" s="19"/>
      <c r="B1054" s="11"/>
      <c r="C1054" s="11"/>
      <c r="D1054" s="11"/>
      <c r="E1054" s="12"/>
      <c r="F1054" s="132"/>
      <c r="G1054" s="12"/>
      <c r="H1054" s="12"/>
      <c r="I1054" s="12"/>
      <c r="J1054" s="13" t="str">
        <f t="shared" si="154"/>
        <v/>
      </c>
      <c r="K1054" s="13" t="str">
        <f t="shared" si="155"/>
        <v/>
      </c>
      <c r="L1054" s="14" t="e">
        <f t="shared" si="156"/>
        <v>#VALUE!</v>
      </c>
      <c r="M1054" s="14" t="e">
        <f t="shared" si="153"/>
        <v>#VALUE!</v>
      </c>
      <c r="N1054" s="14" t="e">
        <f t="shared" si="157"/>
        <v>#VALUE!</v>
      </c>
      <c r="O1054" s="15">
        <f t="shared" si="158"/>
        <v>0</v>
      </c>
      <c r="P1054" s="12"/>
      <c r="Q1054" s="15">
        <f t="shared" si="159"/>
        <v>0</v>
      </c>
    </row>
    <row r="1055" spans="1:17" ht="26" customHeight="1">
      <c r="A1055" s="19"/>
      <c r="B1055" s="11"/>
      <c r="C1055" s="11"/>
      <c r="D1055" s="11"/>
      <c r="E1055" s="12"/>
      <c r="F1055" s="132"/>
      <c r="G1055" s="12"/>
      <c r="H1055" s="12"/>
      <c r="I1055" s="12"/>
      <c r="J1055" s="13" t="str">
        <f t="shared" si="154"/>
        <v/>
      </c>
      <c r="K1055" s="13" t="str">
        <f t="shared" si="155"/>
        <v/>
      </c>
      <c r="L1055" s="14" t="e">
        <f t="shared" si="156"/>
        <v>#VALUE!</v>
      </c>
      <c r="M1055" s="14" t="e">
        <f t="shared" si="153"/>
        <v>#VALUE!</v>
      </c>
      <c r="N1055" s="14" t="e">
        <f t="shared" si="157"/>
        <v>#VALUE!</v>
      </c>
      <c r="O1055" s="15">
        <f t="shared" si="158"/>
        <v>0</v>
      </c>
      <c r="P1055" s="12"/>
      <c r="Q1055" s="15">
        <f t="shared" si="159"/>
        <v>0</v>
      </c>
    </row>
    <row r="1056" spans="1:17" ht="26" customHeight="1">
      <c r="A1056" s="19"/>
      <c r="B1056" s="11"/>
      <c r="C1056" s="11"/>
      <c r="D1056" s="11"/>
      <c r="E1056" s="12"/>
      <c r="F1056" s="132"/>
      <c r="G1056" s="12"/>
      <c r="H1056" s="12"/>
      <c r="I1056" s="12"/>
      <c r="J1056" s="13" t="str">
        <f t="shared" si="154"/>
        <v/>
      </c>
      <c r="K1056" s="13" t="str">
        <f t="shared" si="155"/>
        <v/>
      </c>
      <c r="L1056" s="14" t="e">
        <f t="shared" si="156"/>
        <v>#VALUE!</v>
      </c>
      <c r="M1056" s="14" t="e">
        <f t="shared" si="153"/>
        <v>#VALUE!</v>
      </c>
      <c r="N1056" s="14" t="e">
        <f t="shared" si="157"/>
        <v>#VALUE!</v>
      </c>
      <c r="O1056" s="15">
        <f t="shared" si="158"/>
        <v>0</v>
      </c>
      <c r="P1056" s="12"/>
      <c r="Q1056" s="15">
        <f t="shared" si="159"/>
        <v>0</v>
      </c>
    </row>
    <row r="1057" spans="1:17" ht="26" customHeight="1">
      <c r="A1057" s="19"/>
      <c r="B1057" s="11"/>
      <c r="C1057" s="11"/>
      <c r="D1057" s="11"/>
      <c r="E1057" s="12"/>
      <c r="F1057" s="132"/>
      <c r="G1057" s="12"/>
      <c r="H1057" s="12"/>
      <c r="I1057" s="12"/>
      <c r="J1057" s="13" t="str">
        <f t="shared" si="154"/>
        <v/>
      </c>
      <c r="K1057" s="13" t="str">
        <f t="shared" si="155"/>
        <v/>
      </c>
      <c r="L1057" s="14" t="e">
        <f t="shared" si="156"/>
        <v>#VALUE!</v>
      </c>
      <c r="M1057" s="14" t="e">
        <f t="shared" si="153"/>
        <v>#VALUE!</v>
      </c>
      <c r="N1057" s="14" t="e">
        <f t="shared" si="157"/>
        <v>#VALUE!</v>
      </c>
      <c r="O1057" s="15">
        <f t="shared" si="158"/>
        <v>0</v>
      </c>
      <c r="P1057" s="12"/>
      <c r="Q1057" s="15">
        <f t="shared" si="159"/>
        <v>0</v>
      </c>
    </row>
    <row r="1058" spans="1:17" ht="26" customHeight="1">
      <c r="A1058" s="19"/>
      <c r="B1058" s="11"/>
      <c r="C1058" s="11"/>
      <c r="D1058" s="11"/>
      <c r="E1058" s="12"/>
      <c r="F1058" s="132"/>
      <c r="G1058" s="12"/>
      <c r="H1058" s="12"/>
      <c r="I1058" s="12"/>
      <c r="J1058" s="13" t="str">
        <f t="shared" si="154"/>
        <v/>
      </c>
      <c r="K1058" s="13" t="str">
        <f t="shared" si="155"/>
        <v/>
      </c>
      <c r="L1058" s="14" t="e">
        <f t="shared" si="156"/>
        <v>#VALUE!</v>
      </c>
      <c r="M1058" s="14" t="e">
        <f t="shared" si="153"/>
        <v>#VALUE!</v>
      </c>
      <c r="N1058" s="14" t="e">
        <f t="shared" si="157"/>
        <v>#VALUE!</v>
      </c>
      <c r="O1058" s="15">
        <f t="shared" si="158"/>
        <v>0</v>
      </c>
      <c r="P1058" s="12"/>
      <c r="Q1058" s="15">
        <f t="shared" si="159"/>
        <v>0</v>
      </c>
    </row>
    <row r="1059" spans="1:17" ht="26" customHeight="1">
      <c r="A1059" s="19"/>
      <c r="B1059" s="11"/>
      <c r="C1059" s="11"/>
      <c r="D1059" s="11"/>
      <c r="E1059" s="12"/>
      <c r="F1059" s="132"/>
      <c r="G1059" s="12"/>
      <c r="H1059" s="12"/>
      <c r="I1059" s="12"/>
      <c r="J1059" s="13" t="str">
        <f t="shared" si="154"/>
        <v/>
      </c>
      <c r="K1059" s="13" t="str">
        <f t="shared" si="155"/>
        <v/>
      </c>
      <c r="L1059" s="14" t="e">
        <f t="shared" si="156"/>
        <v>#VALUE!</v>
      </c>
      <c r="M1059" s="14" t="e">
        <f t="shared" si="153"/>
        <v>#VALUE!</v>
      </c>
      <c r="N1059" s="14" t="e">
        <f t="shared" si="157"/>
        <v>#VALUE!</v>
      </c>
      <c r="O1059" s="15">
        <f t="shared" si="158"/>
        <v>0</v>
      </c>
      <c r="P1059" s="12"/>
      <c r="Q1059" s="15">
        <f t="shared" si="159"/>
        <v>0</v>
      </c>
    </row>
    <row r="1060" spans="1:17" ht="26" customHeight="1">
      <c r="A1060" s="19"/>
      <c r="B1060" s="11"/>
      <c r="C1060" s="11"/>
      <c r="D1060" s="11"/>
      <c r="E1060" s="12"/>
      <c r="F1060" s="132"/>
      <c r="G1060" s="12"/>
      <c r="H1060" s="12"/>
      <c r="I1060" s="12"/>
      <c r="J1060" s="13" t="str">
        <f t="shared" si="154"/>
        <v/>
      </c>
      <c r="K1060" s="13" t="str">
        <f t="shared" si="155"/>
        <v/>
      </c>
      <c r="L1060" s="14" t="e">
        <f t="shared" si="156"/>
        <v>#VALUE!</v>
      </c>
      <c r="M1060" s="14" t="e">
        <f t="shared" si="153"/>
        <v>#VALUE!</v>
      </c>
      <c r="N1060" s="14" t="e">
        <f t="shared" si="157"/>
        <v>#VALUE!</v>
      </c>
      <c r="O1060" s="15">
        <f t="shared" si="158"/>
        <v>0</v>
      </c>
      <c r="P1060" s="12"/>
      <c r="Q1060" s="15">
        <f t="shared" si="159"/>
        <v>0</v>
      </c>
    </row>
    <row r="1061" spans="1:17" ht="26" customHeight="1">
      <c r="A1061" s="19"/>
      <c r="B1061" s="11"/>
      <c r="C1061" s="11"/>
      <c r="D1061" s="11"/>
      <c r="E1061" s="12"/>
      <c r="F1061" s="132"/>
      <c r="G1061" s="12"/>
      <c r="H1061" s="12"/>
      <c r="I1061" s="12"/>
      <c r="J1061" s="13" t="str">
        <f t="shared" si="154"/>
        <v/>
      </c>
      <c r="K1061" s="13" t="str">
        <f t="shared" si="155"/>
        <v/>
      </c>
      <c r="L1061" s="14" t="e">
        <f t="shared" si="156"/>
        <v>#VALUE!</v>
      </c>
      <c r="M1061" s="14" t="e">
        <f t="shared" si="153"/>
        <v>#VALUE!</v>
      </c>
      <c r="N1061" s="14" t="e">
        <f t="shared" si="157"/>
        <v>#VALUE!</v>
      </c>
      <c r="O1061" s="15">
        <f t="shared" si="158"/>
        <v>0</v>
      </c>
      <c r="P1061" s="12"/>
      <c r="Q1061" s="15">
        <f t="shared" si="159"/>
        <v>0</v>
      </c>
    </row>
    <row r="1062" spans="1:17" ht="26" customHeight="1">
      <c r="A1062" s="19"/>
      <c r="B1062" s="11"/>
      <c r="C1062" s="11"/>
      <c r="D1062" s="11"/>
      <c r="E1062" s="12"/>
      <c r="F1062" s="132"/>
      <c r="G1062" s="12"/>
      <c r="H1062" s="12"/>
      <c r="I1062" s="12"/>
      <c r="J1062" s="13" t="str">
        <f t="shared" si="154"/>
        <v/>
      </c>
      <c r="K1062" s="13" t="str">
        <f t="shared" si="155"/>
        <v/>
      </c>
      <c r="L1062" s="14" t="e">
        <f t="shared" si="156"/>
        <v>#VALUE!</v>
      </c>
      <c r="M1062" s="14" t="e">
        <f t="shared" si="153"/>
        <v>#VALUE!</v>
      </c>
      <c r="N1062" s="14" t="e">
        <f t="shared" si="157"/>
        <v>#VALUE!</v>
      </c>
      <c r="O1062" s="15">
        <f t="shared" si="158"/>
        <v>0</v>
      </c>
      <c r="P1062" s="12"/>
      <c r="Q1062" s="15">
        <f t="shared" si="159"/>
        <v>0</v>
      </c>
    </row>
    <row r="1063" spans="1:17" ht="26" customHeight="1">
      <c r="A1063" s="19"/>
      <c r="B1063" s="11"/>
      <c r="C1063" s="11"/>
      <c r="D1063" s="11"/>
      <c r="E1063" s="12"/>
      <c r="F1063" s="132"/>
      <c r="G1063" s="12"/>
      <c r="H1063" s="12"/>
      <c r="I1063" s="12"/>
      <c r="J1063" s="13" t="str">
        <f t="shared" si="154"/>
        <v/>
      </c>
      <c r="K1063" s="13" t="str">
        <f t="shared" si="155"/>
        <v/>
      </c>
      <c r="L1063" s="14" t="e">
        <f t="shared" si="156"/>
        <v>#VALUE!</v>
      </c>
      <c r="M1063" s="14" t="e">
        <f t="shared" si="153"/>
        <v>#VALUE!</v>
      </c>
      <c r="N1063" s="14" t="e">
        <f t="shared" si="157"/>
        <v>#VALUE!</v>
      </c>
      <c r="O1063" s="15">
        <f t="shared" si="158"/>
        <v>0</v>
      </c>
      <c r="P1063" s="12"/>
      <c r="Q1063" s="15">
        <f t="shared" si="159"/>
        <v>0</v>
      </c>
    </row>
    <row r="1064" spans="1:17" ht="26" customHeight="1">
      <c r="A1064" s="19"/>
      <c r="B1064" s="11"/>
      <c r="C1064" s="11"/>
      <c r="D1064" s="11"/>
      <c r="E1064" s="12"/>
      <c r="F1064" s="132"/>
      <c r="G1064" s="12"/>
      <c r="H1064" s="12"/>
      <c r="I1064" s="12"/>
      <c r="J1064" s="13" t="str">
        <f t="shared" si="154"/>
        <v/>
      </c>
      <c r="K1064" s="13" t="str">
        <f t="shared" si="155"/>
        <v/>
      </c>
      <c r="L1064" s="14" t="e">
        <f t="shared" si="156"/>
        <v>#VALUE!</v>
      </c>
      <c r="M1064" s="14" t="e">
        <f t="shared" si="153"/>
        <v>#VALUE!</v>
      </c>
      <c r="N1064" s="14" t="e">
        <f t="shared" si="157"/>
        <v>#VALUE!</v>
      </c>
      <c r="O1064" s="15">
        <f t="shared" si="158"/>
        <v>0</v>
      </c>
      <c r="P1064" s="12"/>
      <c r="Q1064" s="15">
        <f t="shared" si="159"/>
        <v>0</v>
      </c>
    </row>
    <row r="1065" spans="1:17" ht="26" customHeight="1">
      <c r="A1065" s="19"/>
      <c r="B1065" s="11"/>
      <c r="C1065" s="11"/>
      <c r="D1065" s="11"/>
      <c r="E1065" s="12"/>
      <c r="F1065" s="132"/>
      <c r="G1065" s="12"/>
      <c r="H1065" s="12"/>
      <c r="I1065" s="12"/>
      <c r="J1065" s="13" t="str">
        <f t="shared" si="154"/>
        <v/>
      </c>
      <c r="K1065" s="13" t="str">
        <f t="shared" si="155"/>
        <v/>
      </c>
      <c r="L1065" s="14" t="e">
        <f t="shared" si="156"/>
        <v>#VALUE!</v>
      </c>
      <c r="M1065" s="14" t="e">
        <f t="shared" si="153"/>
        <v>#VALUE!</v>
      </c>
      <c r="N1065" s="14" t="e">
        <f t="shared" si="157"/>
        <v>#VALUE!</v>
      </c>
      <c r="O1065" s="15">
        <f t="shared" si="158"/>
        <v>0</v>
      </c>
      <c r="P1065" s="12"/>
      <c r="Q1065" s="15">
        <f t="shared" si="159"/>
        <v>0</v>
      </c>
    </row>
    <row r="1066" spans="1:17" ht="26" customHeight="1">
      <c r="A1066" s="19"/>
      <c r="B1066" s="11"/>
      <c r="C1066" s="11"/>
      <c r="D1066" s="11"/>
      <c r="E1066" s="12"/>
      <c r="F1066" s="132"/>
      <c r="G1066" s="12"/>
      <c r="H1066" s="12"/>
      <c r="I1066" s="12"/>
      <c r="J1066" s="13" t="str">
        <f t="shared" si="154"/>
        <v/>
      </c>
      <c r="K1066" s="13" t="str">
        <f t="shared" si="155"/>
        <v/>
      </c>
      <c r="L1066" s="14" t="e">
        <f t="shared" si="156"/>
        <v>#VALUE!</v>
      </c>
      <c r="M1066" s="14" t="e">
        <f t="shared" si="153"/>
        <v>#VALUE!</v>
      </c>
      <c r="N1066" s="14" t="e">
        <f t="shared" si="157"/>
        <v>#VALUE!</v>
      </c>
      <c r="O1066" s="15">
        <f t="shared" si="158"/>
        <v>0</v>
      </c>
      <c r="P1066" s="12"/>
      <c r="Q1066" s="15">
        <f t="shared" si="159"/>
        <v>0</v>
      </c>
    </row>
    <row r="1067" spans="1:17" ht="26" customHeight="1">
      <c r="A1067" s="19"/>
      <c r="B1067" s="11"/>
      <c r="C1067" s="11"/>
      <c r="D1067" s="11"/>
      <c r="E1067" s="12"/>
      <c r="F1067" s="132"/>
      <c r="G1067" s="12"/>
      <c r="H1067" s="12"/>
      <c r="I1067" s="12"/>
      <c r="J1067" s="13" t="str">
        <f t="shared" si="154"/>
        <v/>
      </c>
      <c r="K1067" s="13" t="str">
        <f t="shared" si="155"/>
        <v/>
      </c>
      <c r="L1067" s="14" t="e">
        <f t="shared" si="156"/>
        <v>#VALUE!</v>
      </c>
      <c r="M1067" s="14" t="e">
        <f t="shared" si="153"/>
        <v>#VALUE!</v>
      </c>
      <c r="N1067" s="14" t="e">
        <f t="shared" si="157"/>
        <v>#VALUE!</v>
      </c>
      <c r="O1067" s="15">
        <f t="shared" si="158"/>
        <v>0</v>
      </c>
      <c r="P1067" s="12"/>
      <c r="Q1067" s="15">
        <f t="shared" si="159"/>
        <v>0</v>
      </c>
    </row>
    <row r="1068" spans="1:17" ht="26" customHeight="1">
      <c r="A1068" s="19"/>
      <c r="B1068" s="11"/>
      <c r="C1068" s="11"/>
      <c r="D1068" s="11"/>
      <c r="E1068" s="12"/>
      <c r="F1068" s="132"/>
      <c r="G1068" s="12"/>
      <c r="H1068" s="12"/>
      <c r="I1068" s="12"/>
      <c r="J1068" s="13" t="str">
        <f t="shared" si="154"/>
        <v/>
      </c>
      <c r="K1068" s="13" t="str">
        <f t="shared" si="155"/>
        <v/>
      </c>
      <c r="L1068" s="14" t="e">
        <f t="shared" si="156"/>
        <v>#VALUE!</v>
      </c>
      <c r="M1068" s="14" t="e">
        <f t="shared" si="153"/>
        <v>#VALUE!</v>
      </c>
      <c r="N1068" s="14" t="e">
        <f t="shared" si="157"/>
        <v>#VALUE!</v>
      </c>
      <c r="O1068" s="15">
        <f t="shared" si="158"/>
        <v>0</v>
      </c>
      <c r="P1068" s="12"/>
      <c r="Q1068" s="15">
        <f t="shared" si="159"/>
        <v>0</v>
      </c>
    </row>
    <row r="1069" spans="1:17" ht="26" customHeight="1">
      <c r="A1069" s="19"/>
      <c r="B1069" s="11"/>
      <c r="C1069" s="11"/>
      <c r="D1069" s="11"/>
      <c r="E1069" s="12"/>
      <c r="F1069" s="132"/>
      <c r="G1069" s="12"/>
      <c r="H1069" s="12"/>
      <c r="I1069" s="12"/>
      <c r="J1069" s="13" t="str">
        <f t="shared" si="154"/>
        <v/>
      </c>
      <c r="K1069" s="13" t="str">
        <f t="shared" si="155"/>
        <v/>
      </c>
      <c r="L1069" s="14" t="e">
        <f t="shared" si="156"/>
        <v>#VALUE!</v>
      </c>
      <c r="M1069" s="14" t="e">
        <f t="shared" si="153"/>
        <v>#VALUE!</v>
      </c>
      <c r="N1069" s="14" t="e">
        <f t="shared" si="157"/>
        <v>#VALUE!</v>
      </c>
      <c r="O1069" s="15">
        <f t="shared" si="158"/>
        <v>0</v>
      </c>
      <c r="P1069" s="12"/>
      <c r="Q1069" s="15">
        <f t="shared" si="159"/>
        <v>0</v>
      </c>
    </row>
    <row r="1070" spans="1:17" ht="26" customHeight="1">
      <c r="A1070" s="19"/>
      <c r="B1070" s="11"/>
      <c r="C1070" s="11"/>
      <c r="D1070" s="11"/>
      <c r="E1070" s="12"/>
      <c r="F1070" s="132"/>
      <c r="G1070" s="12"/>
      <c r="H1070" s="12"/>
      <c r="I1070" s="12"/>
      <c r="J1070" s="13" t="str">
        <f t="shared" si="154"/>
        <v/>
      </c>
      <c r="K1070" s="13" t="str">
        <f t="shared" si="155"/>
        <v/>
      </c>
      <c r="L1070" s="14" t="e">
        <f t="shared" si="156"/>
        <v>#VALUE!</v>
      </c>
      <c r="M1070" s="14" t="e">
        <f t="shared" si="153"/>
        <v>#VALUE!</v>
      </c>
      <c r="N1070" s="14" t="e">
        <f t="shared" si="157"/>
        <v>#VALUE!</v>
      </c>
      <c r="O1070" s="15">
        <f t="shared" si="158"/>
        <v>0</v>
      </c>
      <c r="P1070" s="12"/>
      <c r="Q1070" s="15">
        <f t="shared" si="159"/>
        <v>0</v>
      </c>
    </row>
    <row r="1071" spans="1:17" ht="26" customHeight="1">
      <c r="A1071" s="19"/>
      <c r="B1071" s="11"/>
      <c r="C1071" s="11"/>
      <c r="D1071" s="11"/>
      <c r="E1071" s="12"/>
      <c r="F1071" s="132"/>
      <c r="G1071" s="12"/>
      <c r="H1071" s="12"/>
      <c r="I1071" s="12"/>
      <c r="J1071" s="13" t="str">
        <f t="shared" si="154"/>
        <v/>
      </c>
      <c r="K1071" s="13" t="str">
        <f t="shared" si="155"/>
        <v/>
      </c>
      <c r="L1071" s="14" t="e">
        <f t="shared" si="156"/>
        <v>#VALUE!</v>
      </c>
      <c r="M1071" s="14" t="e">
        <f t="shared" si="153"/>
        <v>#VALUE!</v>
      </c>
      <c r="N1071" s="14" t="e">
        <f t="shared" si="157"/>
        <v>#VALUE!</v>
      </c>
      <c r="O1071" s="15">
        <f t="shared" si="158"/>
        <v>0</v>
      </c>
      <c r="P1071" s="12"/>
      <c r="Q1071" s="15">
        <f t="shared" si="159"/>
        <v>0</v>
      </c>
    </row>
    <row r="1072" spans="1:17" ht="26" customHeight="1">
      <c r="A1072" s="19"/>
      <c r="B1072" s="11"/>
      <c r="C1072" s="11"/>
      <c r="D1072" s="11"/>
      <c r="E1072" s="12"/>
      <c r="F1072" s="132"/>
      <c r="G1072" s="12"/>
      <c r="H1072" s="12"/>
      <c r="I1072" s="12"/>
      <c r="J1072" s="13" t="str">
        <f t="shared" si="154"/>
        <v/>
      </c>
      <c r="K1072" s="13" t="str">
        <f t="shared" si="155"/>
        <v/>
      </c>
      <c r="L1072" s="14" t="e">
        <f t="shared" si="156"/>
        <v>#VALUE!</v>
      </c>
      <c r="M1072" s="14" t="e">
        <f t="shared" si="153"/>
        <v>#VALUE!</v>
      </c>
      <c r="N1072" s="14" t="e">
        <f t="shared" si="157"/>
        <v>#VALUE!</v>
      </c>
      <c r="O1072" s="15">
        <f t="shared" si="158"/>
        <v>0</v>
      </c>
      <c r="P1072" s="12"/>
      <c r="Q1072" s="15">
        <f t="shared" si="159"/>
        <v>0</v>
      </c>
    </row>
    <row r="1073" spans="1:17" ht="26" customHeight="1">
      <c r="A1073" s="19"/>
      <c r="B1073" s="11"/>
      <c r="C1073" s="11"/>
      <c r="D1073" s="11"/>
      <c r="E1073" s="12"/>
      <c r="F1073" s="132"/>
      <c r="G1073" s="12"/>
      <c r="H1073" s="12"/>
      <c r="I1073" s="12"/>
      <c r="J1073" s="13" t="str">
        <f t="shared" si="154"/>
        <v/>
      </c>
      <c r="K1073" s="13" t="str">
        <f t="shared" si="155"/>
        <v/>
      </c>
      <c r="L1073" s="14" t="e">
        <f t="shared" si="156"/>
        <v>#VALUE!</v>
      </c>
      <c r="M1073" s="14" t="e">
        <f t="shared" si="153"/>
        <v>#VALUE!</v>
      </c>
      <c r="N1073" s="14" t="e">
        <f t="shared" si="157"/>
        <v>#VALUE!</v>
      </c>
      <c r="O1073" s="15">
        <f t="shared" si="158"/>
        <v>0</v>
      </c>
      <c r="P1073" s="12"/>
      <c r="Q1073" s="15">
        <f t="shared" si="159"/>
        <v>0</v>
      </c>
    </row>
    <row r="1074" spans="1:17" ht="26" customHeight="1">
      <c r="A1074" s="19"/>
      <c r="B1074" s="11"/>
      <c r="C1074" s="11"/>
      <c r="D1074" s="11"/>
      <c r="E1074" s="12"/>
      <c r="F1074" s="132"/>
      <c r="G1074" s="12"/>
      <c r="H1074" s="12"/>
      <c r="I1074" s="12"/>
      <c r="J1074" s="13" t="str">
        <f t="shared" si="154"/>
        <v/>
      </c>
      <c r="K1074" s="13" t="str">
        <f t="shared" si="155"/>
        <v/>
      </c>
      <c r="L1074" s="14" t="e">
        <f t="shared" si="156"/>
        <v>#VALUE!</v>
      </c>
      <c r="M1074" s="14" t="e">
        <f t="shared" si="153"/>
        <v>#VALUE!</v>
      </c>
      <c r="N1074" s="14" t="e">
        <f t="shared" si="157"/>
        <v>#VALUE!</v>
      </c>
      <c r="O1074" s="15">
        <f t="shared" si="158"/>
        <v>0</v>
      </c>
      <c r="P1074" s="12"/>
      <c r="Q1074" s="15">
        <f t="shared" si="159"/>
        <v>0</v>
      </c>
    </row>
    <row r="1075" spans="1:17" ht="26" customHeight="1">
      <c r="A1075" s="19"/>
      <c r="B1075" s="11"/>
      <c r="C1075" s="11"/>
      <c r="D1075" s="11"/>
      <c r="E1075" s="12"/>
      <c r="F1075" s="132"/>
      <c r="G1075" s="12"/>
      <c r="H1075" s="12"/>
      <c r="I1075" s="12"/>
      <c r="J1075" s="13" t="str">
        <f t="shared" si="154"/>
        <v/>
      </c>
      <c r="K1075" s="13" t="str">
        <f t="shared" si="155"/>
        <v/>
      </c>
      <c r="L1075" s="14" t="e">
        <f t="shared" si="156"/>
        <v>#VALUE!</v>
      </c>
      <c r="M1075" s="14" t="e">
        <f t="shared" si="153"/>
        <v>#VALUE!</v>
      </c>
      <c r="N1075" s="14" t="e">
        <f t="shared" si="157"/>
        <v>#VALUE!</v>
      </c>
      <c r="O1075" s="15">
        <f t="shared" si="158"/>
        <v>0</v>
      </c>
      <c r="P1075" s="12"/>
      <c r="Q1075" s="15">
        <f t="shared" si="159"/>
        <v>0</v>
      </c>
    </row>
    <row r="1076" spans="1:17" ht="26" customHeight="1">
      <c r="A1076" s="19"/>
      <c r="B1076" s="11"/>
      <c r="C1076" s="11"/>
      <c r="D1076" s="11"/>
      <c r="E1076" s="12"/>
      <c r="F1076" s="132"/>
      <c r="G1076" s="12"/>
      <c r="H1076" s="12"/>
      <c r="I1076" s="12"/>
      <c r="J1076" s="13" t="str">
        <f t="shared" si="154"/>
        <v/>
      </c>
      <c r="K1076" s="13" t="str">
        <f t="shared" si="155"/>
        <v/>
      </c>
      <c r="L1076" s="14" t="e">
        <f t="shared" si="156"/>
        <v>#VALUE!</v>
      </c>
      <c r="M1076" s="14" t="e">
        <f t="shared" si="153"/>
        <v>#VALUE!</v>
      </c>
      <c r="N1076" s="14" t="e">
        <f t="shared" si="157"/>
        <v>#VALUE!</v>
      </c>
      <c r="O1076" s="15">
        <f t="shared" si="158"/>
        <v>0</v>
      </c>
      <c r="P1076" s="12"/>
      <c r="Q1076" s="15">
        <f t="shared" si="159"/>
        <v>0</v>
      </c>
    </row>
    <row r="1077" spans="1:17" ht="26" customHeight="1">
      <c r="A1077" s="19"/>
      <c r="B1077" s="11"/>
      <c r="C1077" s="11"/>
      <c r="D1077" s="11"/>
      <c r="E1077" s="12"/>
      <c r="F1077" s="132"/>
      <c r="G1077" s="12"/>
      <c r="H1077" s="12"/>
      <c r="I1077" s="12"/>
      <c r="J1077" s="13" t="str">
        <f t="shared" si="154"/>
        <v/>
      </c>
      <c r="K1077" s="13" t="str">
        <f t="shared" si="155"/>
        <v/>
      </c>
      <c r="L1077" s="14" t="e">
        <f t="shared" si="156"/>
        <v>#VALUE!</v>
      </c>
      <c r="M1077" s="14" t="e">
        <f t="shared" si="153"/>
        <v>#VALUE!</v>
      </c>
      <c r="N1077" s="14" t="e">
        <f t="shared" si="157"/>
        <v>#VALUE!</v>
      </c>
      <c r="O1077" s="15">
        <f t="shared" si="158"/>
        <v>0</v>
      </c>
      <c r="P1077" s="12"/>
      <c r="Q1077" s="15">
        <f t="shared" si="159"/>
        <v>0</v>
      </c>
    </row>
    <row r="1078" spans="1:17" ht="26" customHeight="1">
      <c r="A1078" s="19"/>
      <c r="B1078" s="11"/>
      <c r="C1078" s="11"/>
      <c r="D1078" s="11"/>
      <c r="E1078" s="12"/>
      <c r="F1078" s="132"/>
      <c r="G1078" s="12"/>
      <c r="H1078" s="12"/>
      <c r="I1078" s="12"/>
      <c r="J1078" s="13" t="str">
        <f t="shared" si="154"/>
        <v/>
      </c>
      <c r="K1078" s="13" t="str">
        <f t="shared" si="155"/>
        <v/>
      </c>
      <c r="L1078" s="14" t="e">
        <f t="shared" si="156"/>
        <v>#VALUE!</v>
      </c>
      <c r="M1078" s="14" t="e">
        <f t="shared" si="153"/>
        <v>#VALUE!</v>
      </c>
      <c r="N1078" s="14" t="e">
        <f t="shared" si="157"/>
        <v>#VALUE!</v>
      </c>
      <c r="O1078" s="15">
        <f t="shared" si="158"/>
        <v>0</v>
      </c>
      <c r="P1078" s="12"/>
      <c r="Q1078" s="15">
        <f t="shared" si="159"/>
        <v>0</v>
      </c>
    </row>
    <row r="1079" spans="1:17" ht="26" customHeight="1">
      <c r="A1079" s="19"/>
      <c r="B1079" s="11"/>
      <c r="C1079" s="11"/>
      <c r="D1079" s="11"/>
      <c r="E1079" s="12"/>
      <c r="F1079" s="132"/>
      <c r="G1079" s="12"/>
      <c r="H1079" s="12"/>
      <c r="I1079" s="12"/>
      <c r="J1079" s="13" t="str">
        <f t="shared" si="154"/>
        <v/>
      </c>
      <c r="K1079" s="13" t="str">
        <f t="shared" si="155"/>
        <v/>
      </c>
      <c r="L1079" s="14" t="e">
        <f t="shared" si="156"/>
        <v>#VALUE!</v>
      </c>
      <c r="M1079" s="14" t="e">
        <f t="shared" si="153"/>
        <v>#VALUE!</v>
      </c>
      <c r="N1079" s="14" t="e">
        <f t="shared" si="157"/>
        <v>#VALUE!</v>
      </c>
      <c r="O1079" s="15">
        <f t="shared" si="158"/>
        <v>0</v>
      </c>
      <c r="P1079" s="12"/>
      <c r="Q1079" s="15">
        <f t="shared" si="159"/>
        <v>0</v>
      </c>
    </row>
    <row r="1080" spans="1:17" ht="26" customHeight="1">
      <c r="A1080" s="19"/>
      <c r="B1080" s="11"/>
      <c r="C1080" s="11"/>
      <c r="D1080" s="11"/>
      <c r="E1080" s="12"/>
      <c r="F1080" s="132"/>
      <c r="G1080" s="12"/>
      <c r="H1080" s="12"/>
      <c r="I1080" s="12"/>
      <c r="J1080" s="13" t="str">
        <f t="shared" si="154"/>
        <v/>
      </c>
      <c r="K1080" s="13" t="str">
        <f t="shared" si="155"/>
        <v/>
      </c>
      <c r="L1080" s="14" t="e">
        <f t="shared" si="156"/>
        <v>#VALUE!</v>
      </c>
      <c r="M1080" s="14" t="e">
        <f t="shared" ref="M1080:M1143" si="160">HOUR(L1080)</f>
        <v>#VALUE!</v>
      </c>
      <c r="N1080" s="14" t="e">
        <f t="shared" si="157"/>
        <v>#VALUE!</v>
      </c>
      <c r="O1080" s="15">
        <f t="shared" si="158"/>
        <v>0</v>
      </c>
      <c r="P1080" s="12"/>
      <c r="Q1080" s="15">
        <f t="shared" si="159"/>
        <v>0</v>
      </c>
    </row>
    <row r="1081" spans="1:17" ht="26" customHeight="1">
      <c r="A1081" s="19"/>
      <c r="B1081" s="11"/>
      <c r="C1081" s="11"/>
      <c r="D1081" s="11"/>
      <c r="E1081" s="12"/>
      <c r="F1081" s="132"/>
      <c r="G1081" s="12"/>
      <c r="H1081" s="12"/>
      <c r="I1081" s="12"/>
      <c r="J1081" s="13" t="str">
        <f t="shared" ref="J1081:J1144" si="161">IF(ISERROR(VALUE(IF(LEN(H1081)=3,(LEFT(H1081,1)&amp;":"&amp;RIGHT(H1081,2)),(LEFT(H1081,2)&amp;":"&amp;RIGHT(H1081,2))))),"",VALUE(IF(LEN(H1081)=3,(LEFT(H1081,1)&amp;":"&amp;RIGHT(H1081,2)),(LEFT(H1081,2)&amp;":"&amp;RIGHT(H1081,2)))))</f>
        <v/>
      </c>
      <c r="K1081" s="13" t="str">
        <f t="shared" ref="K1081:K1144" si="162">IF(ISERROR(VALUE(IF(LEN(I1081)=3,(LEFT(I1081,1)&amp;":"&amp;RIGHT(I1081,2)),(LEFT(I1081,2)&amp;":"&amp;RIGHT(I1081,2))))),"",VALUE(IF(LEN(I1081)=3,(LEFT(I1081,1)&amp;":"&amp;RIGHT(I1081,2)),(LEFT(I1081,2)&amp;":"&amp;RIGHT(I1081,2)))))</f>
        <v/>
      </c>
      <c r="L1081" s="14" t="e">
        <f t="shared" ref="L1081:L1144" si="163">K1081-J1081</f>
        <v>#VALUE!</v>
      </c>
      <c r="M1081" s="14" t="e">
        <f t="shared" si="160"/>
        <v>#VALUE!</v>
      </c>
      <c r="N1081" s="14" t="e">
        <f t="shared" ref="N1081:N1144" si="164">MINUTE(L1081)</f>
        <v>#VALUE!</v>
      </c>
      <c r="O1081" s="15">
        <f t="shared" ref="O1081:O1144" si="165">IF(AND(ISNUMBER(H1081),ISNUMBER(I1081)),IF(M1081*60+N1081,M1081*60+N1081,"　"),0)</f>
        <v>0</v>
      </c>
      <c r="P1081" s="12"/>
      <c r="Q1081" s="15">
        <f t="shared" si="159"/>
        <v>0</v>
      </c>
    </row>
    <row r="1082" spans="1:17" ht="26" customHeight="1">
      <c r="A1082" s="19"/>
      <c r="B1082" s="11"/>
      <c r="C1082" s="11"/>
      <c r="D1082" s="11"/>
      <c r="E1082" s="12"/>
      <c r="F1082" s="132"/>
      <c r="G1082" s="12"/>
      <c r="H1082" s="12"/>
      <c r="I1082" s="12"/>
      <c r="J1082" s="13" t="str">
        <f t="shared" si="161"/>
        <v/>
      </c>
      <c r="K1082" s="13" t="str">
        <f t="shared" si="162"/>
        <v/>
      </c>
      <c r="L1082" s="14" t="e">
        <f t="shared" si="163"/>
        <v>#VALUE!</v>
      </c>
      <c r="M1082" s="14" t="e">
        <f t="shared" si="160"/>
        <v>#VALUE!</v>
      </c>
      <c r="N1082" s="14" t="e">
        <f t="shared" si="164"/>
        <v>#VALUE!</v>
      </c>
      <c r="O1082" s="15">
        <f t="shared" si="165"/>
        <v>0</v>
      </c>
      <c r="P1082" s="12"/>
      <c r="Q1082" s="15">
        <f t="shared" si="159"/>
        <v>0</v>
      </c>
    </row>
    <row r="1083" spans="1:17" ht="26" customHeight="1">
      <c r="A1083" s="19"/>
      <c r="B1083" s="11"/>
      <c r="C1083" s="11"/>
      <c r="D1083" s="11"/>
      <c r="E1083" s="12"/>
      <c r="F1083" s="132"/>
      <c r="G1083" s="12"/>
      <c r="H1083" s="12"/>
      <c r="I1083" s="12"/>
      <c r="J1083" s="13" t="str">
        <f t="shared" si="161"/>
        <v/>
      </c>
      <c r="K1083" s="13" t="str">
        <f t="shared" si="162"/>
        <v/>
      </c>
      <c r="L1083" s="14" t="e">
        <f t="shared" si="163"/>
        <v>#VALUE!</v>
      </c>
      <c r="M1083" s="14" t="e">
        <f t="shared" si="160"/>
        <v>#VALUE!</v>
      </c>
      <c r="N1083" s="14" t="e">
        <f t="shared" si="164"/>
        <v>#VALUE!</v>
      </c>
      <c r="O1083" s="15">
        <f t="shared" si="165"/>
        <v>0</v>
      </c>
      <c r="P1083" s="12"/>
      <c r="Q1083" s="15">
        <f t="shared" si="159"/>
        <v>0</v>
      </c>
    </row>
    <row r="1084" spans="1:17" ht="26" customHeight="1">
      <c r="A1084" s="19"/>
      <c r="B1084" s="11"/>
      <c r="C1084" s="11"/>
      <c r="D1084" s="11"/>
      <c r="E1084" s="12"/>
      <c r="F1084" s="132"/>
      <c r="G1084" s="12"/>
      <c r="H1084" s="12"/>
      <c r="I1084" s="12"/>
      <c r="J1084" s="13" t="str">
        <f t="shared" si="161"/>
        <v/>
      </c>
      <c r="K1084" s="13" t="str">
        <f t="shared" si="162"/>
        <v/>
      </c>
      <c r="L1084" s="14" t="e">
        <f t="shared" si="163"/>
        <v>#VALUE!</v>
      </c>
      <c r="M1084" s="14" t="e">
        <f t="shared" si="160"/>
        <v>#VALUE!</v>
      </c>
      <c r="N1084" s="14" t="e">
        <f t="shared" si="164"/>
        <v>#VALUE!</v>
      </c>
      <c r="O1084" s="15">
        <f t="shared" si="165"/>
        <v>0</v>
      </c>
      <c r="P1084" s="12"/>
      <c r="Q1084" s="15">
        <f t="shared" si="159"/>
        <v>0</v>
      </c>
    </row>
    <row r="1085" spans="1:17" ht="26" customHeight="1">
      <c r="A1085" s="19"/>
      <c r="B1085" s="11"/>
      <c r="C1085" s="11"/>
      <c r="D1085" s="11"/>
      <c r="E1085" s="12"/>
      <c r="F1085" s="132"/>
      <c r="G1085" s="12"/>
      <c r="H1085" s="12"/>
      <c r="I1085" s="12"/>
      <c r="J1085" s="13" t="str">
        <f t="shared" si="161"/>
        <v/>
      </c>
      <c r="K1085" s="13" t="str">
        <f t="shared" si="162"/>
        <v/>
      </c>
      <c r="L1085" s="14" t="e">
        <f t="shared" si="163"/>
        <v>#VALUE!</v>
      </c>
      <c r="M1085" s="14" t="e">
        <f t="shared" si="160"/>
        <v>#VALUE!</v>
      </c>
      <c r="N1085" s="14" t="e">
        <f t="shared" si="164"/>
        <v>#VALUE!</v>
      </c>
      <c r="O1085" s="15">
        <f t="shared" si="165"/>
        <v>0</v>
      </c>
      <c r="P1085" s="12"/>
      <c r="Q1085" s="15">
        <f t="shared" si="159"/>
        <v>0</v>
      </c>
    </row>
    <row r="1086" spans="1:17" ht="26" customHeight="1">
      <c r="A1086" s="19"/>
      <c r="B1086" s="11"/>
      <c r="C1086" s="11"/>
      <c r="D1086" s="11"/>
      <c r="E1086" s="12"/>
      <c r="F1086" s="132"/>
      <c r="G1086" s="12"/>
      <c r="H1086" s="12"/>
      <c r="I1086" s="12"/>
      <c r="J1086" s="13" t="str">
        <f t="shared" si="161"/>
        <v/>
      </c>
      <c r="K1086" s="13" t="str">
        <f t="shared" si="162"/>
        <v/>
      </c>
      <c r="L1086" s="14" t="e">
        <f t="shared" si="163"/>
        <v>#VALUE!</v>
      </c>
      <c r="M1086" s="14" t="e">
        <f t="shared" si="160"/>
        <v>#VALUE!</v>
      </c>
      <c r="N1086" s="14" t="e">
        <f t="shared" si="164"/>
        <v>#VALUE!</v>
      </c>
      <c r="O1086" s="15">
        <f t="shared" si="165"/>
        <v>0</v>
      </c>
      <c r="P1086" s="12"/>
      <c r="Q1086" s="15">
        <f t="shared" si="159"/>
        <v>0</v>
      </c>
    </row>
    <row r="1087" spans="1:17" ht="26" customHeight="1">
      <c r="A1087" s="19"/>
      <c r="B1087" s="11"/>
      <c r="C1087" s="11"/>
      <c r="D1087" s="11"/>
      <c r="E1087" s="12"/>
      <c r="F1087" s="132"/>
      <c r="G1087" s="12"/>
      <c r="H1087" s="12"/>
      <c r="I1087" s="12"/>
      <c r="J1087" s="13" t="str">
        <f t="shared" si="161"/>
        <v/>
      </c>
      <c r="K1087" s="13" t="str">
        <f t="shared" si="162"/>
        <v/>
      </c>
      <c r="L1087" s="14" t="e">
        <f t="shared" si="163"/>
        <v>#VALUE!</v>
      </c>
      <c r="M1087" s="14" t="e">
        <f t="shared" si="160"/>
        <v>#VALUE!</v>
      </c>
      <c r="N1087" s="14" t="e">
        <f t="shared" si="164"/>
        <v>#VALUE!</v>
      </c>
      <c r="O1087" s="15">
        <f t="shared" si="165"/>
        <v>0</v>
      </c>
      <c r="P1087" s="12"/>
      <c r="Q1087" s="15">
        <f t="shared" si="159"/>
        <v>0</v>
      </c>
    </row>
    <row r="1088" spans="1:17" ht="26" customHeight="1">
      <c r="A1088" s="19"/>
      <c r="B1088" s="11"/>
      <c r="C1088" s="11"/>
      <c r="D1088" s="11"/>
      <c r="E1088" s="12"/>
      <c r="F1088" s="132"/>
      <c r="G1088" s="12"/>
      <c r="H1088" s="12"/>
      <c r="I1088" s="12"/>
      <c r="J1088" s="13" t="str">
        <f t="shared" si="161"/>
        <v/>
      </c>
      <c r="K1088" s="13" t="str">
        <f t="shared" si="162"/>
        <v/>
      </c>
      <c r="L1088" s="14" t="e">
        <f t="shared" si="163"/>
        <v>#VALUE!</v>
      </c>
      <c r="M1088" s="14" t="e">
        <f t="shared" si="160"/>
        <v>#VALUE!</v>
      </c>
      <c r="N1088" s="14" t="e">
        <f t="shared" si="164"/>
        <v>#VALUE!</v>
      </c>
      <c r="O1088" s="15">
        <f t="shared" si="165"/>
        <v>0</v>
      </c>
      <c r="P1088" s="12"/>
      <c r="Q1088" s="15">
        <f t="shared" si="159"/>
        <v>0</v>
      </c>
    </row>
    <row r="1089" spans="1:17" ht="26" customHeight="1">
      <c r="A1089" s="19"/>
      <c r="B1089" s="11"/>
      <c r="C1089" s="11"/>
      <c r="D1089" s="11"/>
      <c r="E1089" s="12"/>
      <c r="F1089" s="132"/>
      <c r="G1089" s="12"/>
      <c r="H1089" s="12"/>
      <c r="I1089" s="12"/>
      <c r="J1089" s="13" t="str">
        <f t="shared" si="161"/>
        <v/>
      </c>
      <c r="K1089" s="13" t="str">
        <f t="shared" si="162"/>
        <v/>
      </c>
      <c r="L1089" s="14" t="e">
        <f t="shared" si="163"/>
        <v>#VALUE!</v>
      </c>
      <c r="M1089" s="14" t="e">
        <f t="shared" si="160"/>
        <v>#VALUE!</v>
      </c>
      <c r="N1089" s="14" t="e">
        <f t="shared" si="164"/>
        <v>#VALUE!</v>
      </c>
      <c r="O1089" s="15">
        <f t="shared" si="165"/>
        <v>0</v>
      </c>
      <c r="P1089" s="12"/>
      <c r="Q1089" s="15">
        <f t="shared" si="159"/>
        <v>0</v>
      </c>
    </row>
    <row r="1090" spans="1:17" ht="26" customHeight="1">
      <c r="A1090" s="19"/>
      <c r="B1090" s="11"/>
      <c r="C1090" s="11"/>
      <c r="D1090" s="11"/>
      <c r="E1090" s="12"/>
      <c r="F1090" s="132"/>
      <c r="G1090" s="12"/>
      <c r="H1090" s="12"/>
      <c r="I1090" s="12"/>
      <c r="J1090" s="13" t="str">
        <f t="shared" si="161"/>
        <v/>
      </c>
      <c r="K1090" s="13" t="str">
        <f t="shared" si="162"/>
        <v/>
      </c>
      <c r="L1090" s="14" t="e">
        <f t="shared" si="163"/>
        <v>#VALUE!</v>
      </c>
      <c r="M1090" s="14" t="e">
        <f t="shared" si="160"/>
        <v>#VALUE!</v>
      </c>
      <c r="N1090" s="14" t="e">
        <f t="shared" si="164"/>
        <v>#VALUE!</v>
      </c>
      <c r="O1090" s="15">
        <f t="shared" si="165"/>
        <v>0</v>
      </c>
      <c r="P1090" s="12"/>
      <c r="Q1090" s="15">
        <f t="shared" si="159"/>
        <v>0</v>
      </c>
    </row>
    <row r="1091" spans="1:17" ht="26" customHeight="1">
      <c r="A1091" s="19"/>
      <c r="B1091" s="11"/>
      <c r="C1091" s="11"/>
      <c r="D1091" s="11"/>
      <c r="E1091" s="12"/>
      <c r="F1091" s="132"/>
      <c r="G1091" s="12"/>
      <c r="H1091" s="12"/>
      <c r="I1091" s="12"/>
      <c r="J1091" s="13" t="str">
        <f t="shared" si="161"/>
        <v/>
      </c>
      <c r="K1091" s="13" t="str">
        <f t="shared" si="162"/>
        <v/>
      </c>
      <c r="L1091" s="14" t="e">
        <f t="shared" si="163"/>
        <v>#VALUE!</v>
      </c>
      <c r="M1091" s="14" t="e">
        <f t="shared" si="160"/>
        <v>#VALUE!</v>
      </c>
      <c r="N1091" s="14" t="e">
        <f t="shared" si="164"/>
        <v>#VALUE!</v>
      </c>
      <c r="O1091" s="15">
        <f t="shared" si="165"/>
        <v>0</v>
      </c>
      <c r="P1091" s="12"/>
      <c r="Q1091" s="15">
        <f t="shared" si="159"/>
        <v>0</v>
      </c>
    </row>
    <row r="1092" spans="1:17" ht="26" customHeight="1">
      <c r="A1092" s="19"/>
      <c r="B1092" s="11"/>
      <c r="C1092" s="11"/>
      <c r="D1092" s="11"/>
      <c r="E1092" s="12"/>
      <c r="F1092" s="132"/>
      <c r="G1092" s="12"/>
      <c r="H1092" s="12"/>
      <c r="I1092" s="12"/>
      <c r="J1092" s="13" t="str">
        <f t="shared" si="161"/>
        <v/>
      </c>
      <c r="K1092" s="13" t="str">
        <f t="shared" si="162"/>
        <v/>
      </c>
      <c r="L1092" s="14" t="e">
        <f t="shared" si="163"/>
        <v>#VALUE!</v>
      </c>
      <c r="M1092" s="14" t="e">
        <f t="shared" si="160"/>
        <v>#VALUE!</v>
      </c>
      <c r="N1092" s="14" t="e">
        <f t="shared" si="164"/>
        <v>#VALUE!</v>
      </c>
      <c r="O1092" s="15">
        <f t="shared" si="165"/>
        <v>0</v>
      </c>
      <c r="P1092" s="12"/>
      <c r="Q1092" s="15">
        <f t="shared" si="159"/>
        <v>0</v>
      </c>
    </row>
    <row r="1093" spans="1:17" ht="26" customHeight="1">
      <c r="A1093" s="19"/>
      <c r="B1093" s="11"/>
      <c r="C1093" s="11"/>
      <c r="D1093" s="11"/>
      <c r="E1093" s="12"/>
      <c r="F1093" s="132"/>
      <c r="G1093" s="12"/>
      <c r="H1093" s="12"/>
      <c r="I1093" s="12"/>
      <c r="J1093" s="13" t="str">
        <f t="shared" si="161"/>
        <v/>
      </c>
      <c r="K1093" s="13" t="str">
        <f t="shared" si="162"/>
        <v/>
      </c>
      <c r="L1093" s="14" t="e">
        <f t="shared" si="163"/>
        <v>#VALUE!</v>
      </c>
      <c r="M1093" s="14" t="e">
        <f t="shared" si="160"/>
        <v>#VALUE!</v>
      </c>
      <c r="N1093" s="14" t="e">
        <f t="shared" si="164"/>
        <v>#VALUE!</v>
      </c>
      <c r="O1093" s="15">
        <f t="shared" si="165"/>
        <v>0</v>
      </c>
      <c r="P1093" s="12"/>
      <c r="Q1093" s="15">
        <f t="shared" si="159"/>
        <v>0</v>
      </c>
    </row>
    <row r="1094" spans="1:17" ht="26" customHeight="1">
      <c r="A1094" s="19"/>
      <c r="B1094" s="11"/>
      <c r="C1094" s="11"/>
      <c r="D1094" s="11"/>
      <c r="E1094" s="12"/>
      <c r="F1094" s="132"/>
      <c r="G1094" s="12"/>
      <c r="H1094" s="12"/>
      <c r="I1094" s="12"/>
      <c r="J1094" s="13" t="str">
        <f t="shared" si="161"/>
        <v/>
      </c>
      <c r="K1094" s="13" t="str">
        <f t="shared" si="162"/>
        <v/>
      </c>
      <c r="L1094" s="14" t="e">
        <f t="shared" si="163"/>
        <v>#VALUE!</v>
      </c>
      <c r="M1094" s="14" t="e">
        <f t="shared" si="160"/>
        <v>#VALUE!</v>
      </c>
      <c r="N1094" s="14" t="e">
        <f t="shared" si="164"/>
        <v>#VALUE!</v>
      </c>
      <c r="O1094" s="15">
        <f t="shared" si="165"/>
        <v>0</v>
      </c>
      <c r="P1094" s="12"/>
      <c r="Q1094" s="15">
        <f t="shared" si="159"/>
        <v>0</v>
      </c>
    </row>
    <row r="1095" spans="1:17" ht="26" customHeight="1">
      <c r="A1095" s="19"/>
      <c r="B1095" s="11"/>
      <c r="C1095" s="11"/>
      <c r="D1095" s="11"/>
      <c r="E1095" s="12"/>
      <c r="F1095" s="132"/>
      <c r="G1095" s="12"/>
      <c r="H1095" s="12"/>
      <c r="I1095" s="12"/>
      <c r="J1095" s="13" t="str">
        <f t="shared" si="161"/>
        <v/>
      </c>
      <c r="K1095" s="13" t="str">
        <f t="shared" si="162"/>
        <v/>
      </c>
      <c r="L1095" s="14" t="e">
        <f t="shared" si="163"/>
        <v>#VALUE!</v>
      </c>
      <c r="M1095" s="14" t="e">
        <f t="shared" si="160"/>
        <v>#VALUE!</v>
      </c>
      <c r="N1095" s="14" t="e">
        <f t="shared" si="164"/>
        <v>#VALUE!</v>
      </c>
      <c r="O1095" s="15">
        <f t="shared" si="165"/>
        <v>0</v>
      </c>
      <c r="P1095" s="12"/>
      <c r="Q1095" s="15">
        <f t="shared" si="159"/>
        <v>0</v>
      </c>
    </row>
    <row r="1096" spans="1:17" ht="26" customHeight="1">
      <c r="A1096" s="19"/>
      <c r="B1096" s="11"/>
      <c r="C1096" s="11"/>
      <c r="D1096" s="11"/>
      <c r="E1096" s="12"/>
      <c r="F1096" s="132"/>
      <c r="G1096" s="12"/>
      <c r="H1096" s="12"/>
      <c r="I1096" s="12"/>
      <c r="J1096" s="13" t="str">
        <f t="shared" si="161"/>
        <v/>
      </c>
      <c r="K1096" s="13" t="str">
        <f t="shared" si="162"/>
        <v/>
      </c>
      <c r="L1096" s="14" t="e">
        <f t="shared" si="163"/>
        <v>#VALUE!</v>
      </c>
      <c r="M1096" s="14" t="e">
        <f t="shared" si="160"/>
        <v>#VALUE!</v>
      </c>
      <c r="N1096" s="14" t="e">
        <f t="shared" si="164"/>
        <v>#VALUE!</v>
      </c>
      <c r="O1096" s="15">
        <f t="shared" si="165"/>
        <v>0</v>
      </c>
      <c r="P1096" s="12"/>
      <c r="Q1096" s="15">
        <f t="shared" si="159"/>
        <v>0</v>
      </c>
    </row>
    <row r="1097" spans="1:17" ht="26" customHeight="1">
      <c r="A1097" s="19"/>
      <c r="B1097" s="11"/>
      <c r="C1097" s="11"/>
      <c r="D1097" s="11"/>
      <c r="E1097" s="12"/>
      <c r="F1097" s="132"/>
      <c r="G1097" s="12"/>
      <c r="H1097" s="12"/>
      <c r="I1097" s="12"/>
      <c r="J1097" s="13" t="str">
        <f t="shared" si="161"/>
        <v/>
      </c>
      <c r="K1097" s="13" t="str">
        <f t="shared" si="162"/>
        <v/>
      </c>
      <c r="L1097" s="14" t="e">
        <f t="shared" si="163"/>
        <v>#VALUE!</v>
      </c>
      <c r="M1097" s="14" t="e">
        <f t="shared" si="160"/>
        <v>#VALUE!</v>
      </c>
      <c r="N1097" s="14" t="e">
        <f t="shared" si="164"/>
        <v>#VALUE!</v>
      </c>
      <c r="O1097" s="15">
        <f t="shared" si="165"/>
        <v>0</v>
      </c>
      <c r="P1097" s="12"/>
      <c r="Q1097" s="15">
        <f t="shared" si="159"/>
        <v>0</v>
      </c>
    </row>
    <row r="1098" spans="1:17" ht="26" customHeight="1">
      <c r="A1098" s="19"/>
      <c r="B1098" s="11"/>
      <c r="C1098" s="11"/>
      <c r="D1098" s="11"/>
      <c r="E1098" s="12"/>
      <c r="F1098" s="132"/>
      <c r="G1098" s="12"/>
      <c r="H1098" s="12"/>
      <c r="I1098" s="12"/>
      <c r="J1098" s="13" t="str">
        <f t="shared" si="161"/>
        <v/>
      </c>
      <c r="K1098" s="13" t="str">
        <f t="shared" si="162"/>
        <v/>
      </c>
      <c r="L1098" s="14" t="e">
        <f t="shared" si="163"/>
        <v>#VALUE!</v>
      </c>
      <c r="M1098" s="14" t="e">
        <f t="shared" si="160"/>
        <v>#VALUE!</v>
      </c>
      <c r="N1098" s="14" t="e">
        <f t="shared" si="164"/>
        <v>#VALUE!</v>
      </c>
      <c r="O1098" s="15">
        <f t="shared" si="165"/>
        <v>0</v>
      </c>
      <c r="P1098" s="12"/>
      <c r="Q1098" s="15">
        <f t="shared" si="159"/>
        <v>0</v>
      </c>
    </row>
    <row r="1099" spans="1:17" ht="26" customHeight="1">
      <c r="A1099" s="19"/>
      <c r="B1099" s="11"/>
      <c r="C1099" s="11"/>
      <c r="D1099" s="11"/>
      <c r="E1099" s="12"/>
      <c r="F1099" s="132"/>
      <c r="G1099" s="12"/>
      <c r="H1099" s="12"/>
      <c r="I1099" s="12"/>
      <c r="J1099" s="13" t="str">
        <f t="shared" si="161"/>
        <v/>
      </c>
      <c r="K1099" s="13" t="str">
        <f t="shared" si="162"/>
        <v/>
      </c>
      <c r="L1099" s="14" t="e">
        <f t="shared" si="163"/>
        <v>#VALUE!</v>
      </c>
      <c r="M1099" s="14" t="e">
        <f t="shared" si="160"/>
        <v>#VALUE!</v>
      </c>
      <c r="N1099" s="14" t="e">
        <f t="shared" si="164"/>
        <v>#VALUE!</v>
      </c>
      <c r="O1099" s="15">
        <f t="shared" si="165"/>
        <v>0</v>
      </c>
      <c r="P1099" s="12"/>
      <c r="Q1099" s="15">
        <f t="shared" si="159"/>
        <v>0</v>
      </c>
    </row>
    <row r="1100" spans="1:17" ht="26" customHeight="1">
      <c r="A1100" s="19"/>
      <c r="B1100" s="11"/>
      <c r="C1100" s="11"/>
      <c r="D1100" s="11"/>
      <c r="E1100" s="12"/>
      <c r="F1100" s="132"/>
      <c r="G1100" s="12"/>
      <c r="H1100" s="12"/>
      <c r="I1100" s="12"/>
      <c r="J1100" s="13" t="str">
        <f t="shared" si="161"/>
        <v/>
      </c>
      <c r="K1100" s="13" t="str">
        <f t="shared" si="162"/>
        <v/>
      </c>
      <c r="L1100" s="14" t="e">
        <f t="shared" si="163"/>
        <v>#VALUE!</v>
      </c>
      <c r="M1100" s="14" t="e">
        <f t="shared" si="160"/>
        <v>#VALUE!</v>
      </c>
      <c r="N1100" s="14" t="e">
        <f t="shared" si="164"/>
        <v>#VALUE!</v>
      </c>
      <c r="O1100" s="15">
        <f t="shared" si="165"/>
        <v>0</v>
      </c>
      <c r="P1100" s="12"/>
      <c r="Q1100" s="15">
        <f t="shared" si="159"/>
        <v>0</v>
      </c>
    </row>
    <row r="1101" spans="1:17" ht="26" customHeight="1">
      <c r="A1101" s="19"/>
      <c r="B1101" s="11"/>
      <c r="C1101" s="11"/>
      <c r="D1101" s="11"/>
      <c r="E1101" s="12"/>
      <c r="F1101" s="132"/>
      <c r="G1101" s="12"/>
      <c r="H1101" s="12"/>
      <c r="I1101" s="12"/>
      <c r="J1101" s="13" t="str">
        <f t="shared" si="161"/>
        <v/>
      </c>
      <c r="K1101" s="13" t="str">
        <f t="shared" si="162"/>
        <v/>
      </c>
      <c r="L1101" s="14" t="e">
        <f t="shared" si="163"/>
        <v>#VALUE!</v>
      </c>
      <c r="M1101" s="14" t="e">
        <f t="shared" si="160"/>
        <v>#VALUE!</v>
      </c>
      <c r="N1101" s="14" t="e">
        <f t="shared" si="164"/>
        <v>#VALUE!</v>
      </c>
      <c r="O1101" s="15">
        <f t="shared" si="165"/>
        <v>0</v>
      </c>
      <c r="P1101" s="12"/>
      <c r="Q1101" s="15">
        <f t="shared" si="159"/>
        <v>0</v>
      </c>
    </row>
    <row r="1102" spans="1:17" ht="26" customHeight="1">
      <c r="A1102" s="19"/>
      <c r="B1102" s="11"/>
      <c r="C1102" s="11"/>
      <c r="D1102" s="11"/>
      <c r="E1102" s="12"/>
      <c r="F1102" s="132"/>
      <c r="G1102" s="12"/>
      <c r="H1102" s="12"/>
      <c r="I1102" s="12"/>
      <c r="J1102" s="13" t="str">
        <f t="shared" si="161"/>
        <v/>
      </c>
      <c r="K1102" s="13" t="str">
        <f t="shared" si="162"/>
        <v/>
      </c>
      <c r="L1102" s="14" t="e">
        <f t="shared" si="163"/>
        <v>#VALUE!</v>
      </c>
      <c r="M1102" s="14" t="e">
        <f t="shared" si="160"/>
        <v>#VALUE!</v>
      </c>
      <c r="N1102" s="14" t="e">
        <f t="shared" si="164"/>
        <v>#VALUE!</v>
      </c>
      <c r="O1102" s="15">
        <f t="shared" si="165"/>
        <v>0</v>
      </c>
      <c r="P1102" s="12"/>
      <c r="Q1102" s="15">
        <f t="shared" si="159"/>
        <v>0</v>
      </c>
    </row>
    <row r="1103" spans="1:17" ht="26" customHeight="1">
      <c r="A1103" s="19"/>
      <c r="B1103" s="11"/>
      <c r="C1103" s="11"/>
      <c r="D1103" s="11"/>
      <c r="E1103" s="12"/>
      <c r="F1103" s="132"/>
      <c r="G1103" s="12"/>
      <c r="H1103" s="12"/>
      <c r="I1103" s="12"/>
      <c r="J1103" s="13" t="str">
        <f t="shared" si="161"/>
        <v/>
      </c>
      <c r="K1103" s="13" t="str">
        <f t="shared" si="162"/>
        <v/>
      </c>
      <c r="L1103" s="14" t="e">
        <f t="shared" si="163"/>
        <v>#VALUE!</v>
      </c>
      <c r="M1103" s="14" t="e">
        <f t="shared" si="160"/>
        <v>#VALUE!</v>
      </c>
      <c r="N1103" s="14" t="e">
        <f t="shared" si="164"/>
        <v>#VALUE!</v>
      </c>
      <c r="O1103" s="15">
        <f t="shared" si="165"/>
        <v>0</v>
      </c>
      <c r="P1103" s="12"/>
      <c r="Q1103" s="15">
        <f t="shared" si="159"/>
        <v>0</v>
      </c>
    </row>
    <row r="1104" spans="1:17" ht="26" customHeight="1">
      <c r="A1104" s="19"/>
      <c r="B1104" s="11"/>
      <c r="C1104" s="11"/>
      <c r="D1104" s="11"/>
      <c r="E1104" s="12"/>
      <c r="F1104" s="132"/>
      <c r="G1104" s="12"/>
      <c r="H1104" s="12"/>
      <c r="I1104" s="12"/>
      <c r="J1104" s="13" t="str">
        <f t="shared" si="161"/>
        <v/>
      </c>
      <c r="K1104" s="13" t="str">
        <f t="shared" si="162"/>
        <v/>
      </c>
      <c r="L1104" s="14" t="e">
        <f t="shared" si="163"/>
        <v>#VALUE!</v>
      </c>
      <c r="M1104" s="14" t="e">
        <f t="shared" si="160"/>
        <v>#VALUE!</v>
      </c>
      <c r="N1104" s="14" t="e">
        <f t="shared" si="164"/>
        <v>#VALUE!</v>
      </c>
      <c r="O1104" s="15">
        <f t="shared" si="165"/>
        <v>0</v>
      </c>
      <c r="P1104" s="12"/>
      <c r="Q1104" s="15">
        <f t="shared" si="159"/>
        <v>0</v>
      </c>
    </row>
    <row r="1105" spans="1:17" ht="26" customHeight="1">
      <c r="A1105" s="19"/>
      <c r="B1105" s="11"/>
      <c r="C1105" s="11"/>
      <c r="D1105" s="11"/>
      <c r="E1105" s="12"/>
      <c r="F1105" s="132"/>
      <c r="G1105" s="12"/>
      <c r="H1105" s="12"/>
      <c r="I1105" s="12"/>
      <c r="J1105" s="13" t="str">
        <f t="shared" si="161"/>
        <v/>
      </c>
      <c r="K1105" s="13" t="str">
        <f t="shared" si="162"/>
        <v/>
      </c>
      <c r="L1105" s="14" t="e">
        <f t="shared" si="163"/>
        <v>#VALUE!</v>
      </c>
      <c r="M1105" s="14" t="e">
        <f t="shared" si="160"/>
        <v>#VALUE!</v>
      </c>
      <c r="N1105" s="14" t="e">
        <f t="shared" si="164"/>
        <v>#VALUE!</v>
      </c>
      <c r="O1105" s="15">
        <f t="shared" si="165"/>
        <v>0</v>
      </c>
      <c r="P1105" s="12"/>
      <c r="Q1105" s="15">
        <f t="shared" si="159"/>
        <v>0</v>
      </c>
    </row>
    <row r="1106" spans="1:17" ht="26" customHeight="1">
      <c r="A1106" s="19"/>
      <c r="B1106" s="11"/>
      <c r="C1106" s="11"/>
      <c r="D1106" s="11"/>
      <c r="E1106" s="12"/>
      <c r="F1106" s="132"/>
      <c r="G1106" s="12"/>
      <c r="H1106" s="12"/>
      <c r="I1106" s="12"/>
      <c r="J1106" s="13" t="str">
        <f t="shared" si="161"/>
        <v/>
      </c>
      <c r="K1106" s="13" t="str">
        <f t="shared" si="162"/>
        <v/>
      </c>
      <c r="L1106" s="14" t="e">
        <f t="shared" si="163"/>
        <v>#VALUE!</v>
      </c>
      <c r="M1106" s="14" t="e">
        <f t="shared" si="160"/>
        <v>#VALUE!</v>
      </c>
      <c r="N1106" s="14" t="e">
        <f t="shared" si="164"/>
        <v>#VALUE!</v>
      </c>
      <c r="O1106" s="15">
        <f t="shared" si="165"/>
        <v>0</v>
      </c>
      <c r="P1106" s="12"/>
      <c r="Q1106" s="15">
        <f t="shared" ref="Q1106:Q1169" si="166">(O1106-P1106)*E1106</f>
        <v>0</v>
      </c>
    </row>
    <row r="1107" spans="1:17" ht="26" customHeight="1">
      <c r="A1107" s="19"/>
      <c r="B1107" s="11"/>
      <c r="C1107" s="11"/>
      <c r="D1107" s="11"/>
      <c r="E1107" s="12"/>
      <c r="F1107" s="132"/>
      <c r="G1107" s="12"/>
      <c r="H1107" s="12"/>
      <c r="I1107" s="12"/>
      <c r="J1107" s="13" t="str">
        <f t="shared" si="161"/>
        <v/>
      </c>
      <c r="K1107" s="13" t="str">
        <f t="shared" si="162"/>
        <v/>
      </c>
      <c r="L1107" s="14" t="e">
        <f t="shared" si="163"/>
        <v>#VALUE!</v>
      </c>
      <c r="M1107" s="14" t="e">
        <f t="shared" si="160"/>
        <v>#VALUE!</v>
      </c>
      <c r="N1107" s="14" t="e">
        <f t="shared" si="164"/>
        <v>#VALUE!</v>
      </c>
      <c r="O1107" s="15">
        <f t="shared" si="165"/>
        <v>0</v>
      </c>
      <c r="P1107" s="12"/>
      <c r="Q1107" s="15">
        <f t="shared" si="166"/>
        <v>0</v>
      </c>
    </row>
    <row r="1108" spans="1:17" ht="26" customHeight="1">
      <c r="A1108" s="19"/>
      <c r="B1108" s="11"/>
      <c r="C1108" s="11"/>
      <c r="D1108" s="11"/>
      <c r="E1108" s="12"/>
      <c r="F1108" s="132"/>
      <c r="G1108" s="12"/>
      <c r="H1108" s="12"/>
      <c r="I1108" s="12"/>
      <c r="J1108" s="13" t="str">
        <f t="shared" si="161"/>
        <v/>
      </c>
      <c r="K1108" s="13" t="str">
        <f t="shared" si="162"/>
        <v/>
      </c>
      <c r="L1108" s="14" t="e">
        <f t="shared" si="163"/>
        <v>#VALUE!</v>
      </c>
      <c r="M1108" s="14" t="e">
        <f t="shared" si="160"/>
        <v>#VALUE!</v>
      </c>
      <c r="N1108" s="14" t="e">
        <f t="shared" si="164"/>
        <v>#VALUE!</v>
      </c>
      <c r="O1108" s="15">
        <f t="shared" si="165"/>
        <v>0</v>
      </c>
      <c r="P1108" s="12"/>
      <c r="Q1108" s="15">
        <f t="shared" si="166"/>
        <v>0</v>
      </c>
    </row>
    <row r="1109" spans="1:17" ht="26" customHeight="1">
      <c r="A1109" s="19"/>
      <c r="B1109" s="11"/>
      <c r="C1109" s="11"/>
      <c r="D1109" s="11"/>
      <c r="E1109" s="12"/>
      <c r="F1109" s="132"/>
      <c r="G1109" s="12"/>
      <c r="H1109" s="12"/>
      <c r="I1109" s="12"/>
      <c r="J1109" s="13" t="str">
        <f t="shared" si="161"/>
        <v/>
      </c>
      <c r="K1109" s="13" t="str">
        <f t="shared" si="162"/>
        <v/>
      </c>
      <c r="L1109" s="14" t="e">
        <f t="shared" si="163"/>
        <v>#VALUE!</v>
      </c>
      <c r="M1109" s="14" t="e">
        <f t="shared" si="160"/>
        <v>#VALUE!</v>
      </c>
      <c r="N1109" s="14" t="e">
        <f t="shared" si="164"/>
        <v>#VALUE!</v>
      </c>
      <c r="O1109" s="15">
        <f t="shared" si="165"/>
        <v>0</v>
      </c>
      <c r="P1109" s="12"/>
      <c r="Q1109" s="15">
        <f t="shared" si="166"/>
        <v>0</v>
      </c>
    </row>
    <row r="1110" spans="1:17" ht="26" customHeight="1">
      <c r="A1110" s="19"/>
      <c r="B1110" s="11"/>
      <c r="C1110" s="11"/>
      <c r="D1110" s="11"/>
      <c r="E1110" s="12"/>
      <c r="F1110" s="132"/>
      <c r="G1110" s="12"/>
      <c r="H1110" s="12"/>
      <c r="I1110" s="12"/>
      <c r="J1110" s="13" t="str">
        <f t="shared" si="161"/>
        <v/>
      </c>
      <c r="K1110" s="13" t="str">
        <f t="shared" si="162"/>
        <v/>
      </c>
      <c r="L1110" s="14" t="e">
        <f t="shared" si="163"/>
        <v>#VALUE!</v>
      </c>
      <c r="M1110" s="14" t="e">
        <f t="shared" si="160"/>
        <v>#VALUE!</v>
      </c>
      <c r="N1110" s="14" t="e">
        <f t="shared" si="164"/>
        <v>#VALUE!</v>
      </c>
      <c r="O1110" s="15">
        <f t="shared" si="165"/>
        <v>0</v>
      </c>
      <c r="P1110" s="12"/>
      <c r="Q1110" s="15">
        <f t="shared" si="166"/>
        <v>0</v>
      </c>
    </row>
    <row r="1111" spans="1:17" ht="26" customHeight="1">
      <c r="A1111" s="19"/>
      <c r="B1111" s="11"/>
      <c r="C1111" s="11"/>
      <c r="D1111" s="11"/>
      <c r="E1111" s="12"/>
      <c r="F1111" s="132"/>
      <c r="G1111" s="12"/>
      <c r="H1111" s="12"/>
      <c r="I1111" s="12"/>
      <c r="J1111" s="13" t="str">
        <f t="shared" si="161"/>
        <v/>
      </c>
      <c r="K1111" s="13" t="str">
        <f t="shared" si="162"/>
        <v/>
      </c>
      <c r="L1111" s="14" t="e">
        <f t="shared" si="163"/>
        <v>#VALUE!</v>
      </c>
      <c r="M1111" s="14" t="e">
        <f t="shared" si="160"/>
        <v>#VALUE!</v>
      </c>
      <c r="N1111" s="14" t="e">
        <f t="shared" si="164"/>
        <v>#VALUE!</v>
      </c>
      <c r="O1111" s="15">
        <f t="shared" si="165"/>
        <v>0</v>
      </c>
      <c r="P1111" s="12"/>
      <c r="Q1111" s="15">
        <f t="shared" si="166"/>
        <v>0</v>
      </c>
    </row>
    <row r="1112" spans="1:17" ht="26" customHeight="1">
      <c r="A1112" s="19"/>
      <c r="B1112" s="11"/>
      <c r="C1112" s="11"/>
      <c r="D1112" s="11"/>
      <c r="E1112" s="12"/>
      <c r="F1112" s="132"/>
      <c r="G1112" s="12"/>
      <c r="H1112" s="12"/>
      <c r="I1112" s="12"/>
      <c r="J1112" s="13" t="str">
        <f t="shared" si="161"/>
        <v/>
      </c>
      <c r="K1112" s="13" t="str">
        <f t="shared" si="162"/>
        <v/>
      </c>
      <c r="L1112" s="14" t="e">
        <f t="shared" si="163"/>
        <v>#VALUE!</v>
      </c>
      <c r="M1112" s="14" t="e">
        <f t="shared" si="160"/>
        <v>#VALUE!</v>
      </c>
      <c r="N1112" s="14" t="e">
        <f t="shared" si="164"/>
        <v>#VALUE!</v>
      </c>
      <c r="O1112" s="15">
        <f t="shared" si="165"/>
        <v>0</v>
      </c>
      <c r="P1112" s="12"/>
      <c r="Q1112" s="15">
        <f t="shared" si="166"/>
        <v>0</v>
      </c>
    </row>
    <row r="1113" spans="1:17" ht="26" customHeight="1">
      <c r="A1113" s="19"/>
      <c r="B1113" s="11"/>
      <c r="C1113" s="11"/>
      <c r="D1113" s="11"/>
      <c r="E1113" s="12"/>
      <c r="F1113" s="132"/>
      <c r="G1113" s="12"/>
      <c r="H1113" s="12"/>
      <c r="I1113" s="12"/>
      <c r="J1113" s="13" t="str">
        <f t="shared" si="161"/>
        <v/>
      </c>
      <c r="K1113" s="13" t="str">
        <f t="shared" si="162"/>
        <v/>
      </c>
      <c r="L1113" s="14" t="e">
        <f t="shared" si="163"/>
        <v>#VALUE!</v>
      </c>
      <c r="M1113" s="14" t="e">
        <f t="shared" si="160"/>
        <v>#VALUE!</v>
      </c>
      <c r="N1113" s="14" t="e">
        <f t="shared" si="164"/>
        <v>#VALUE!</v>
      </c>
      <c r="O1113" s="15">
        <f t="shared" si="165"/>
        <v>0</v>
      </c>
      <c r="P1113" s="12"/>
      <c r="Q1113" s="15">
        <f t="shared" si="166"/>
        <v>0</v>
      </c>
    </row>
    <row r="1114" spans="1:17" ht="26" customHeight="1">
      <c r="A1114" s="19"/>
      <c r="B1114" s="11"/>
      <c r="C1114" s="11"/>
      <c r="D1114" s="11"/>
      <c r="E1114" s="12"/>
      <c r="F1114" s="132"/>
      <c r="G1114" s="12"/>
      <c r="H1114" s="12"/>
      <c r="I1114" s="12"/>
      <c r="J1114" s="13" t="str">
        <f t="shared" si="161"/>
        <v/>
      </c>
      <c r="K1114" s="13" t="str">
        <f t="shared" si="162"/>
        <v/>
      </c>
      <c r="L1114" s="14" t="e">
        <f t="shared" si="163"/>
        <v>#VALUE!</v>
      </c>
      <c r="M1114" s="14" t="e">
        <f t="shared" si="160"/>
        <v>#VALUE!</v>
      </c>
      <c r="N1114" s="14" t="e">
        <f t="shared" si="164"/>
        <v>#VALUE!</v>
      </c>
      <c r="O1114" s="15">
        <f t="shared" si="165"/>
        <v>0</v>
      </c>
      <c r="P1114" s="12"/>
      <c r="Q1114" s="15">
        <f t="shared" si="166"/>
        <v>0</v>
      </c>
    </row>
    <row r="1115" spans="1:17" ht="26" customHeight="1">
      <c r="A1115" s="19"/>
      <c r="B1115" s="11"/>
      <c r="C1115" s="11"/>
      <c r="D1115" s="11"/>
      <c r="E1115" s="12"/>
      <c r="F1115" s="132"/>
      <c r="G1115" s="12"/>
      <c r="H1115" s="12"/>
      <c r="I1115" s="12"/>
      <c r="J1115" s="13" t="str">
        <f t="shared" si="161"/>
        <v/>
      </c>
      <c r="K1115" s="13" t="str">
        <f t="shared" si="162"/>
        <v/>
      </c>
      <c r="L1115" s="14" t="e">
        <f t="shared" si="163"/>
        <v>#VALUE!</v>
      </c>
      <c r="M1115" s="14" t="e">
        <f t="shared" si="160"/>
        <v>#VALUE!</v>
      </c>
      <c r="N1115" s="14" t="e">
        <f t="shared" si="164"/>
        <v>#VALUE!</v>
      </c>
      <c r="O1115" s="15">
        <f t="shared" si="165"/>
        <v>0</v>
      </c>
      <c r="P1115" s="12"/>
      <c r="Q1115" s="15">
        <f t="shared" si="166"/>
        <v>0</v>
      </c>
    </row>
    <row r="1116" spans="1:17" ht="26" customHeight="1">
      <c r="A1116" s="19"/>
      <c r="B1116" s="11"/>
      <c r="C1116" s="11"/>
      <c r="D1116" s="11"/>
      <c r="E1116" s="12"/>
      <c r="F1116" s="132"/>
      <c r="G1116" s="12"/>
      <c r="H1116" s="12"/>
      <c r="I1116" s="12"/>
      <c r="J1116" s="13" t="str">
        <f t="shared" si="161"/>
        <v/>
      </c>
      <c r="K1116" s="13" t="str">
        <f t="shared" si="162"/>
        <v/>
      </c>
      <c r="L1116" s="14" t="e">
        <f t="shared" si="163"/>
        <v>#VALUE!</v>
      </c>
      <c r="M1116" s="14" t="e">
        <f t="shared" si="160"/>
        <v>#VALUE!</v>
      </c>
      <c r="N1116" s="14" t="e">
        <f t="shared" si="164"/>
        <v>#VALUE!</v>
      </c>
      <c r="O1116" s="15">
        <f t="shared" si="165"/>
        <v>0</v>
      </c>
      <c r="P1116" s="12"/>
      <c r="Q1116" s="15">
        <f t="shared" si="166"/>
        <v>0</v>
      </c>
    </row>
    <row r="1117" spans="1:17" ht="26" customHeight="1">
      <c r="A1117" s="19"/>
      <c r="B1117" s="11"/>
      <c r="C1117" s="11"/>
      <c r="D1117" s="11"/>
      <c r="E1117" s="12"/>
      <c r="F1117" s="132"/>
      <c r="G1117" s="12"/>
      <c r="H1117" s="12"/>
      <c r="I1117" s="12"/>
      <c r="J1117" s="13" t="str">
        <f t="shared" si="161"/>
        <v/>
      </c>
      <c r="K1117" s="13" t="str">
        <f t="shared" si="162"/>
        <v/>
      </c>
      <c r="L1117" s="14" t="e">
        <f t="shared" si="163"/>
        <v>#VALUE!</v>
      </c>
      <c r="M1117" s="14" t="e">
        <f t="shared" si="160"/>
        <v>#VALUE!</v>
      </c>
      <c r="N1117" s="14" t="e">
        <f t="shared" si="164"/>
        <v>#VALUE!</v>
      </c>
      <c r="O1117" s="15">
        <f t="shared" si="165"/>
        <v>0</v>
      </c>
      <c r="P1117" s="12"/>
      <c r="Q1117" s="15">
        <f t="shared" si="166"/>
        <v>0</v>
      </c>
    </row>
    <row r="1118" spans="1:17" ht="26" customHeight="1">
      <c r="A1118" s="19"/>
      <c r="B1118" s="11"/>
      <c r="C1118" s="11"/>
      <c r="D1118" s="11"/>
      <c r="E1118" s="12"/>
      <c r="F1118" s="132"/>
      <c r="G1118" s="12"/>
      <c r="H1118" s="12"/>
      <c r="I1118" s="12"/>
      <c r="J1118" s="13" t="str">
        <f t="shared" si="161"/>
        <v/>
      </c>
      <c r="K1118" s="13" t="str">
        <f t="shared" si="162"/>
        <v/>
      </c>
      <c r="L1118" s="14" t="e">
        <f t="shared" si="163"/>
        <v>#VALUE!</v>
      </c>
      <c r="M1118" s="14" t="e">
        <f t="shared" si="160"/>
        <v>#VALUE!</v>
      </c>
      <c r="N1118" s="14" t="e">
        <f t="shared" si="164"/>
        <v>#VALUE!</v>
      </c>
      <c r="O1118" s="15">
        <f t="shared" si="165"/>
        <v>0</v>
      </c>
      <c r="P1118" s="12"/>
      <c r="Q1118" s="15">
        <f t="shared" si="166"/>
        <v>0</v>
      </c>
    </row>
    <row r="1119" spans="1:17" ht="26" customHeight="1">
      <c r="A1119" s="19"/>
      <c r="B1119" s="11"/>
      <c r="C1119" s="11"/>
      <c r="D1119" s="11"/>
      <c r="E1119" s="12"/>
      <c r="F1119" s="132"/>
      <c r="G1119" s="12"/>
      <c r="H1119" s="12"/>
      <c r="I1119" s="12"/>
      <c r="J1119" s="13" t="str">
        <f t="shared" si="161"/>
        <v/>
      </c>
      <c r="K1119" s="13" t="str">
        <f t="shared" si="162"/>
        <v/>
      </c>
      <c r="L1119" s="14" t="e">
        <f t="shared" si="163"/>
        <v>#VALUE!</v>
      </c>
      <c r="M1119" s="14" t="e">
        <f t="shared" si="160"/>
        <v>#VALUE!</v>
      </c>
      <c r="N1119" s="14" t="e">
        <f t="shared" si="164"/>
        <v>#VALUE!</v>
      </c>
      <c r="O1119" s="15">
        <f t="shared" si="165"/>
        <v>0</v>
      </c>
      <c r="P1119" s="12"/>
      <c r="Q1119" s="15">
        <f t="shared" si="166"/>
        <v>0</v>
      </c>
    </row>
    <row r="1120" spans="1:17" ht="26" customHeight="1">
      <c r="A1120" s="19"/>
      <c r="B1120" s="11"/>
      <c r="C1120" s="11"/>
      <c r="D1120" s="11"/>
      <c r="E1120" s="12"/>
      <c r="F1120" s="132"/>
      <c r="G1120" s="12"/>
      <c r="H1120" s="12"/>
      <c r="I1120" s="12"/>
      <c r="J1120" s="13" t="str">
        <f t="shared" si="161"/>
        <v/>
      </c>
      <c r="K1120" s="13" t="str">
        <f t="shared" si="162"/>
        <v/>
      </c>
      <c r="L1120" s="14" t="e">
        <f t="shared" si="163"/>
        <v>#VALUE!</v>
      </c>
      <c r="M1120" s="14" t="e">
        <f t="shared" si="160"/>
        <v>#VALUE!</v>
      </c>
      <c r="N1120" s="14" t="e">
        <f t="shared" si="164"/>
        <v>#VALUE!</v>
      </c>
      <c r="O1120" s="15">
        <f t="shared" si="165"/>
        <v>0</v>
      </c>
      <c r="P1120" s="12"/>
      <c r="Q1120" s="15">
        <f t="shared" si="166"/>
        <v>0</v>
      </c>
    </row>
    <row r="1121" spans="1:17" ht="26" customHeight="1">
      <c r="A1121" s="19"/>
      <c r="B1121" s="11"/>
      <c r="C1121" s="11"/>
      <c r="D1121" s="11"/>
      <c r="E1121" s="12"/>
      <c r="F1121" s="132"/>
      <c r="G1121" s="12"/>
      <c r="H1121" s="12"/>
      <c r="I1121" s="12"/>
      <c r="J1121" s="13" t="str">
        <f t="shared" si="161"/>
        <v/>
      </c>
      <c r="K1121" s="13" t="str">
        <f t="shared" si="162"/>
        <v/>
      </c>
      <c r="L1121" s="14" t="e">
        <f t="shared" si="163"/>
        <v>#VALUE!</v>
      </c>
      <c r="M1121" s="14" t="e">
        <f t="shared" si="160"/>
        <v>#VALUE!</v>
      </c>
      <c r="N1121" s="14" t="e">
        <f t="shared" si="164"/>
        <v>#VALUE!</v>
      </c>
      <c r="O1121" s="15">
        <f t="shared" si="165"/>
        <v>0</v>
      </c>
      <c r="P1121" s="12"/>
      <c r="Q1121" s="15">
        <f t="shared" si="166"/>
        <v>0</v>
      </c>
    </row>
    <row r="1122" spans="1:17" ht="26" customHeight="1">
      <c r="A1122" s="19"/>
      <c r="B1122" s="11"/>
      <c r="C1122" s="11"/>
      <c r="D1122" s="11"/>
      <c r="E1122" s="12"/>
      <c r="F1122" s="132"/>
      <c r="G1122" s="12"/>
      <c r="H1122" s="12"/>
      <c r="I1122" s="12"/>
      <c r="J1122" s="13" t="str">
        <f t="shared" si="161"/>
        <v/>
      </c>
      <c r="K1122" s="13" t="str">
        <f t="shared" si="162"/>
        <v/>
      </c>
      <c r="L1122" s="14" t="e">
        <f t="shared" si="163"/>
        <v>#VALUE!</v>
      </c>
      <c r="M1122" s="14" t="e">
        <f t="shared" si="160"/>
        <v>#VALUE!</v>
      </c>
      <c r="N1122" s="14" t="e">
        <f t="shared" si="164"/>
        <v>#VALUE!</v>
      </c>
      <c r="O1122" s="15">
        <f t="shared" si="165"/>
        <v>0</v>
      </c>
      <c r="P1122" s="12"/>
      <c r="Q1122" s="15">
        <f t="shared" si="166"/>
        <v>0</v>
      </c>
    </row>
    <row r="1123" spans="1:17" ht="26" customHeight="1">
      <c r="A1123" s="19"/>
      <c r="B1123" s="11"/>
      <c r="C1123" s="11"/>
      <c r="D1123" s="11"/>
      <c r="E1123" s="12"/>
      <c r="F1123" s="132"/>
      <c r="G1123" s="12"/>
      <c r="H1123" s="12"/>
      <c r="I1123" s="12"/>
      <c r="J1123" s="13" t="str">
        <f t="shared" si="161"/>
        <v/>
      </c>
      <c r="K1123" s="13" t="str">
        <f t="shared" si="162"/>
        <v/>
      </c>
      <c r="L1123" s="14" t="e">
        <f t="shared" si="163"/>
        <v>#VALUE!</v>
      </c>
      <c r="M1123" s="14" t="e">
        <f t="shared" si="160"/>
        <v>#VALUE!</v>
      </c>
      <c r="N1123" s="14" t="e">
        <f t="shared" si="164"/>
        <v>#VALUE!</v>
      </c>
      <c r="O1123" s="15">
        <f t="shared" si="165"/>
        <v>0</v>
      </c>
      <c r="P1123" s="12"/>
      <c r="Q1123" s="15">
        <f t="shared" si="166"/>
        <v>0</v>
      </c>
    </row>
    <row r="1124" spans="1:17" ht="26" customHeight="1">
      <c r="A1124" s="19"/>
      <c r="B1124" s="11"/>
      <c r="C1124" s="11"/>
      <c r="D1124" s="11"/>
      <c r="E1124" s="12"/>
      <c r="F1124" s="132"/>
      <c r="G1124" s="12"/>
      <c r="H1124" s="12"/>
      <c r="I1124" s="12"/>
      <c r="J1124" s="13" t="str">
        <f t="shared" si="161"/>
        <v/>
      </c>
      <c r="K1124" s="13" t="str">
        <f t="shared" si="162"/>
        <v/>
      </c>
      <c r="L1124" s="14" t="e">
        <f t="shared" si="163"/>
        <v>#VALUE!</v>
      </c>
      <c r="M1124" s="14" t="e">
        <f t="shared" si="160"/>
        <v>#VALUE!</v>
      </c>
      <c r="N1124" s="14" t="e">
        <f t="shared" si="164"/>
        <v>#VALUE!</v>
      </c>
      <c r="O1124" s="15">
        <f t="shared" si="165"/>
        <v>0</v>
      </c>
      <c r="P1124" s="12"/>
      <c r="Q1124" s="15">
        <f t="shared" si="166"/>
        <v>0</v>
      </c>
    </row>
    <row r="1125" spans="1:17" ht="26" customHeight="1">
      <c r="A1125" s="19"/>
      <c r="B1125" s="11"/>
      <c r="C1125" s="11"/>
      <c r="D1125" s="11"/>
      <c r="E1125" s="12"/>
      <c r="F1125" s="132"/>
      <c r="G1125" s="12"/>
      <c r="H1125" s="12"/>
      <c r="I1125" s="12"/>
      <c r="J1125" s="13" t="str">
        <f t="shared" si="161"/>
        <v/>
      </c>
      <c r="K1125" s="13" t="str">
        <f t="shared" si="162"/>
        <v/>
      </c>
      <c r="L1125" s="14" t="e">
        <f t="shared" si="163"/>
        <v>#VALUE!</v>
      </c>
      <c r="M1125" s="14" t="e">
        <f t="shared" si="160"/>
        <v>#VALUE!</v>
      </c>
      <c r="N1125" s="14" t="e">
        <f t="shared" si="164"/>
        <v>#VALUE!</v>
      </c>
      <c r="O1125" s="15">
        <f t="shared" si="165"/>
        <v>0</v>
      </c>
      <c r="P1125" s="12"/>
      <c r="Q1125" s="15">
        <f t="shared" si="166"/>
        <v>0</v>
      </c>
    </row>
    <row r="1126" spans="1:17" ht="26" customHeight="1">
      <c r="A1126" s="19"/>
      <c r="B1126" s="11"/>
      <c r="C1126" s="11"/>
      <c r="D1126" s="11"/>
      <c r="E1126" s="12"/>
      <c r="F1126" s="132"/>
      <c r="G1126" s="12"/>
      <c r="H1126" s="12"/>
      <c r="I1126" s="12"/>
      <c r="J1126" s="13" t="str">
        <f t="shared" si="161"/>
        <v/>
      </c>
      <c r="K1126" s="13" t="str">
        <f t="shared" si="162"/>
        <v/>
      </c>
      <c r="L1126" s="14" t="e">
        <f t="shared" si="163"/>
        <v>#VALUE!</v>
      </c>
      <c r="M1126" s="14" t="e">
        <f t="shared" si="160"/>
        <v>#VALUE!</v>
      </c>
      <c r="N1126" s="14" t="e">
        <f t="shared" si="164"/>
        <v>#VALUE!</v>
      </c>
      <c r="O1126" s="15">
        <f t="shared" si="165"/>
        <v>0</v>
      </c>
      <c r="P1126" s="12"/>
      <c r="Q1126" s="15">
        <f t="shared" si="166"/>
        <v>0</v>
      </c>
    </row>
    <row r="1127" spans="1:17" ht="26" customHeight="1">
      <c r="A1127" s="19"/>
      <c r="B1127" s="11"/>
      <c r="C1127" s="11"/>
      <c r="D1127" s="11"/>
      <c r="E1127" s="12"/>
      <c r="F1127" s="132"/>
      <c r="G1127" s="12"/>
      <c r="H1127" s="12"/>
      <c r="I1127" s="12"/>
      <c r="J1127" s="13" t="str">
        <f t="shared" si="161"/>
        <v/>
      </c>
      <c r="K1127" s="13" t="str">
        <f t="shared" si="162"/>
        <v/>
      </c>
      <c r="L1127" s="14" t="e">
        <f t="shared" si="163"/>
        <v>#VALUE!</v>
      </c>
      <c r="M1127" s="14" t="e">
        <f t="shared" si="160"/>
        <v>#VALUE!</v>
      </c>
      <c r="N1127" s="14" t="e">
        <f t="shared" si="164"/>
        <v>#VALUE!</v>
      </c>
      <c r="O1127" s="15">
        <f t="shared" si="165"/>
        <v>0</v>
      </c>
      <c r="P1127" s="12"/>
      <c r="Q1127" s="15">
        <f t="shared" si="166"/>
        <v>0</v>
      </c>
    </row>
    <row r="1128" spans="1:17" ht="26" customHeight="1">
      <c r="A1128" s="19"/>
      <c r="B1128" s="11"/>
      <c r="C1128" s="11"/>
      <c r="D1128" s="11"/>
      <c r="E1128" s="12"/>
      <c r="F1128" s="132"/>
      <c r="G1128" s="12"/>
      <c r="H1128" s="12"/>
      <c r="I1128" s="12"/>
      <c r="J1128" s="13" t="str">
        <f t="shared" si="161"/>
        <v/>
      </c>
      <c r="K1128" s="13" t="str">
        <f t="shared" si="162"/>
        <v/>
      </c>
      <c r="L1128" s="14" t="e">
        <f t="shared" si="163"/>
        <v>#VALUE!</v>
      </c>
      <c r="M1128" s="14" t="e">
        <f t="shared" si="160"/>
        <v>#VALUE!</v>
      </c>
      <c r="N1128" s="14" t="e">
        <f t="shared" si="164"/>
        <v>#VALUE!</v>
      </c>
      <c r="O1128" s="15">
        <f t="shared" si="165"/>
        <v>0</v>
      </c>
      <c r="P1128" s="12"/>
      <c r="Q1128" s="15">
        <f t="shared" si="166"/>
        <v>0</v>
      </c>
    </row>
    <row r="1129" spans="1:17" ht="26" customHeight="1">
      <c r="A1129" s="19"/>
      <c r="B1129" s="11"/>
      <c r="C1129" s="11"/>
      <c r="D1129" s="11"/>
      <c r="E1129" s="12"/>
      <c r="F1129" s="132"/>
      <c r="G1129" s="12"/>
      <c r="H1129" s="12"/>
      <c r="I1129" s="12"/>
      <c r="J1129" s="13" t="str">
        <f t="shared" si="161"/>
        <v/>
      </c>
      <c r="K1129" s="13" t="str">
        <f t="shared" si="162"/>
        <v/>
      </c>
      <c r="L1129" s="14" t="e">
        <f t="shared" si="163"/>
        <v>#VALUE!</v>
      </c>
      <c r="M1129" s="14" t="e">
        <f t="shared" si="160"/>
        <v>#VALUE!</v>
      </c>
      <c r="N1129" s="14" t="e">
        <f t="shared" si="164"/>
        <v>#VALUE!</v>
      </c>
      <c r="O1129" s="15">
        <f t="shared" si="165"/>
        <v>0</v>
      </c>
      <c r="P1129" s="12"/>
      <c r="Q1129" s="15">
        <f t="shared" si="166"/>
        <v>0</v>
      </c>
    </row>
    <row r="1130" spans="1:17" ht="26" customHeight="1">
      <c r="A1130" s="19"/>
      <c r="B1130" s="11"/>
      <c r="C1130" s="11"/>
      <c r="D1130" s="11"/>
      <c r="E1130" s="12"/>
      <c r="F1130" s="132"/>
      <c r="G1130" s="12"/>
      <c r="H1130" s="12"/>
      <c r="I1130" s="12"/>
      <c r="J1130" s="13" t="str">
        <f t="shared" si="161"/>
        <v/>
      </c>
      <c r="K1130" s="13" t="str">
        <f t="shared" si="162"/>
        <v/>
      </c>
      <c r="L1130" s="14" t="e">
        <f t="shared" si="163"/>
        <v>#VALUE!</v>
      </c>
      <c r="M1130" s="14" t="e">
        <f t="shared" si="160"/>
        <v>#VALUE!</v>
      </c>
      <c r="N1130" s="14" t="e">
        <f t="shared" si="164"/>
        <v>#VALUE!</v>
      </c>
      <c r="O1130" s="15">
        <f t="shared" si="165"/>
        <v>0</v>
      </c>
      <c r="P1130" s="12"/>
      <c r="Q1130" s="15">
        <f t="shared" si="166"/>
        <v>0</v>
      </c>
    </row>
    <row r="1131" spans="1:17" ht="26" customHeight="1">
      <c r="A1131" s="19"/>
      <c r="B1131" s="11"/>
      <c r="C1131" s="11"/>
      <c r="D1131" s="11"/>
      <c r="E1131" s="12"/>
      <c r="F1131" s="132"/>
      <c r="G1131" s="12"/>
      <c r="H1131" s="12"/>
      <c r="I1131" s="12"/>
      <c r="J1131" s="13" t="str">
        <f t="shared" si="161"/>
        <v/>
      </c>
      <c r="K1131" s="13" t="str">
        <f t="shared" si="162"/>
        <v/>
      </c>
      <c r="L1131" s="14" t="e">
        <f t="shared" si="163"/>
        <v>#VALUE!</v>
      </c>
      <c r="M1131" s="14" t="e">
        <f t="shared" si="160"/>
        <v>#VALUE!</v>
      </c>
      <c r="N1131" s="14" t="e">
        <f t="shared" si="164"/>
        <v>#VALUE!</v>
      </c>
      <c r="O1131" s="15">
        <f t="shared" si="165"/>
        <v>0</v>
      </c>
      <c r="P1131" s="12"/>
      <c r="Q1131" s="15">
        <f t="shared" si="166"/>
        <v>0</v>
      </c>
    </row>
    <row r="1132" spans="1:17" ht="26" customHeight="1">
      <c r="A1132" s="19"/>
      <c r="B1132" s="11"/>
      <c r="C1132" s="11"/>
      <c r="D1132" s="11"/>
      <c r="E1132" s="12"/>
      <c r="F1132" s="132"/>
      <c r="G1132" s="12"/>
      <c r="H1132" s="12"/>
      <c r="I1132" s="12"/>
      <c r="J1132" s="13" t="str">
        <f t="shared" si="161"/>
        <v/>
      </c>
      <c r="K1132" s="13" t="str">
        <f t="shared" si="162"/>
        <v/>
      </c>
      <c r="L1132" s="14" t="e">
        <f t="shared" si="163"/>
        <v>#VALUE!</v>
      </c>
      <c r="M1132" s="14" t="e">
        <f t="shared" si="160"/>
        <v>#VALUE!</v>
      </c>
      <c r="N1132" s="14" t="e">
        <f t="shared" si="164"/>
        <v>#VALUE!</v>
      </c>
      <c r="O1132" s="15">
        <f t="shared" si="165"/>
        <v>0</v>
      </c>
      <c r="P1132" s="12"/>
      <c r="Q1132" s="15">
        <f t="shared" si="166"/>
        <v>0</v>
      </c>
    </row>
    <row r="1133" spans="1:17" ht="26" customHeight="1">
      <c r="A1133" s="19"/>
      <c r="B1133" s="11"/>
      <c r="C1133" s="11"/>
      <c r="D1133" s="11"/>
      <c r="E1133" s="12"/>
      <c r="F1133" s="132"/>
      <c r="G1133" s="12"/>
      <c r="H1133" s="12"/>
      <c r="I1133" s="12"/>
      <c r="J1133" s="13" t="str">
        <f t="shared" si="161"/>
        <v/>
      </c>
      <c r="K1133" s="13" t="str">
        <f t="shared" si="162"/>
        <v/>
      </c>
      <c r="L1133" s="14" t="e">
        <f t="shared" si="163"/>
        <v>#VALUE!</v>
      </c>
      <c r="M1133" s="14" t="e">
        <f t="shared" si="160"/>
        <v>#VALUE!</v>
      </c>
      <c r="N1133" s="14" t="e">
        <f t="shared" si="164"/>
        <v>#VALUE!</v>
      </c>
      <c r="O1133" s="15">
        <f t="shared" si="165"/>
        <v>0</v>
      </c>
      <c r="P1133" s="12"/>
      <c r="Q1133" s="15">
        <f t="shared" si="166"/>
        <v>0</v>
      </c>
    </row>
    <row r="1134" spans="1:17" ht="26" customHeight="1">
      <c r="A1134" s="19"/>
      <c r="B1134" s="11"/>
      <c r="C1134" s="11"/>
      <c r="D1134" s="11"/>
      <c r="E1134" s="12"/>
      <c r="F1134" s="132"/>
      <c r="G1134" s="12"/>
      <c r="H1134" s="12"/>
      <c r="I1134" s="12"/>
      <c r="J1134" s="13" t="str">
        <f t="shared" si="161"/>
        <v/>
      </c>
      <c r="K1134" s="13" t="str">
        <f t="shared" si="162"/>
        <v/>
      </c>
      <c r="L1134" s="14" t="e">
        <f t="shared" si="163"/>
        <v>#VALUE!</v>
      </c>
      <c r="M1134" s="14" t="e">
        <f t="shared" si="160"/>
        <v>#VALUE!</v>
      </c>
      <c r="N1134" s="14" t="e">
        <f t="shared" si="164"/>
        <v>#VALUE!</v>
      </c>
      <c r="O1134" s="15">
        <f t="shared" si="165"/>
        <v>0</v>
      </c>
      <c r="P1134" s="12"/>
      <c r="Q1134" s="15">
        <f t="shared" si="166"/>
        <v>0</v>
      </c>
    </row>
    <row r="1135" spans="1:17" ht="26" customHeight="1">
      <c r="A1135" s="19"/>
      <c r="B1135" s="11"/>
      <c r="C1135" s="11"/>
      <c r="D1135" s="11"/>
      <c r="E1135" s="12"/>
      <c r="F1135" s="132"/>
      <c r="G1135" s="12"/>
      <c r="H1135" s="12"/>
      <c r="I1135" s="12"/>
      <c r="J1135" s="13" t="str">
        <f t="shared" si="161"/>
        <v/>
      </c>
      <c r="K1135" s="13" t="str">
        <f t="shared" si="162"/>
        <v/>
      </c>
      <c r="L1135" s="14" t="e">
        <f t="shared" si="163"/>
        <v>#VALUE!</v>
      </c>
      <c r="M1135" s="14" t="e">
        <f t="shared" si="160"/>
        <v>#VALUE!</v>
      </c>
      <c r="N1135" s="14" t="e">
        <f t="shared" si="164"/>
        <v>#VALUE!</v>
      </c>
      <c r="O1135" s="15">
        <f t="shared" si="165"/>
        <v>0</v>
      </c>
      <c r="P1135" s="12"/>
      <c r="Q1135" s="15">
        <f t="shared" si="166"/>
        <v>0</v>
      </c>
    </row>
    <row r="1136" spans="1:17" ht="26" customHeight="1">
      <c r="A1136" s="19"/>
      <c r="B1136" s="11"/>
      <c r="C1136" s="11"/>
      <c r="D1136" s="11"/>
      <c r="E1136" s="12"/>
      <c r="F1136" s="132"/>
      <c r="G1136" s="12"/>
      <c r="H1136" s="12"/>
      <c r="I1136" s="12"/>
      <c r="J1136" s="13" t="str">
        <f t="shared" si="161"/>
        <v/>
      </c>
      <c r="K1136" s="13" t="str">
        <f t="shared" si="162"/>
        <v/>
      </c>
      <c r="L1136" s="14" t="e">
        <f t="shared" si="163"/>
        <v>#VALUE!</v>
      </c>
      <c r="M1136" s="14" t="e">
        <f t="shared" si="160"/>
        <v>#VALUE!</v>
      </c>
      <c r="N1136" s="14" t="e">
        <f t="shared" si="164"/>
        <v>#VALUE!</v>
      </c>
      <c r="O1136" s="15">
        <f t="shared" si="165"/>
        <v>0</v>
      </c>
      <c r="P1136" s="12"/>
      <c r="Q1136" s="15">
        <f t="shared" si="166"/>
        <v>0</v>
      </c>
    </row>
    <row r="1137" spans="1:17" ht="26" customHeight="1">
      <c r="A1137" s="19"/>
      <c r="B1137" s="11"/>
      <c r="C1137" s="11"/>
      <c r="D1137" s="11"/>
      <c r="E1137" s="12"/>
      <c r="F1137" s="132"/>
      <c r="G1137" s="12"/>
      <c r="H1137" s="12"/>
      <c r="I1137" s="12"/>
      <c r="J1137" s="13" t="str">
        <f t="shared" si="161"/>
        <v/>
      </c>
      <c r="K1137" s="13" t="str">
        <f t="shared" si="162"/>
        <v/>
      </c>
      <c r="L1137" s="14" t="e">
        <f t="shared" si="163"/>
        <v>#VALUE!</v>
      </c>
      <c r="M1137" s="14" t="e">
        <f t="shared" si="160"/>
        <v>#VALUE!</v>
      </c>
      <c r="N1137" s="14" t="e">
        <f t="shared" si="164"/>
        <v>#VALUE!</v>
      </c>
      <c r="O1137" s="15">
        <f t="shared" si="165"/>
        <v>0</v>
      </c>
      <c r="P1137" s="12"/>
      <c r="Q1137" s="15">
        <f t="shared" si="166"/>
        <v>0</v>
      </c>
    </row>
    <row r="1138" spans="1:17" ht="26" customHeight="1">
      <c r="A1138" s="19"/>
      <c r="B1138" s="11"/>
      <c r="C1138" s="11"/>
      <c r="D1138" s="11"/>
      <c r="E1138" s="12"/>
      <c r="F1138" s="132"/>
      <c r="G1138" s="12"/>
      <c r="H1138" s="12"/>
      <c r="I1138" s="12"/>
      <c r="J1138" s="13" t="str">
        <f t="shared" si="161"/>
        <v/>
      </c>
      <c r="K1138" s="13" t="str">
        <f t="shared" si="162"/>
        <v/>
      </c>
      <c r="L1138" s="14" t="e">
        <f t="shared" si="163"/>
        <v>#VALUE!</v>
      </c>
      <c r="M1138" s="14" t="e">
        <f t="shared" si="160"/>
        <v>#VALUE!</v>
      </c>
      <c r="N1138" s="14" t="e">
        <f t="shared" si="164"/>
        <v>#VALUE!</v>
      </c>
      <c r="O1138" s="15">
        <f t="shared" si="165"/>
        <v>0</v>
      </c>
      <c r="P1138" s="12"/>
      <c r="Q1138" s="15">
        <f t="shared" si="166"/>
        <v>0</v>
      </c>
    </row>
    <row r="1139" spans="1:17" ht="26" customHeight="1">
      <c r="A1139" s="19"/>
      <c r="B1139" s="11"/>
      <c r="C1139" s="11"/>
      <c r="D1139" s="11"/>
      <c r="E1139" s="12"/>
      <c r="F1139" s="132"/>
      <c r="G1139" s="12"/>
      <c r="H1139" s="12"/>
      <c r="I1139" s="12"/>
      <c r="J1139" s="13" t="str">
        <f t="shared" si="161"/>
        <v/>
      </c>
      <c r="K1139" s="13" t="str">
        <f t="shared" si="162"/>
        <v/>
      </c>
      <c r="L1139" s="14" t="e">
        <f t="shared" si="163"/>
        <v>#VALUE!</v>
      </c>
      <c r="M1139" s="14" t="e">
        <f t="shared" si="160"/>
        <v>#VALUE!</v>
      </c>
      <c r="N1139" s="14" t="e">
        <f t="shared" si="164"/>
        <v>#VALUE!</v>
      </c>
      <c r="O1139" s="15">
        <f t="shared" si="165"/>
        <v>0</v>
      </c>
      <c r="P1139" s="12"/>
      <c r="Q1139" s="15">
        <f t="shared" si="166"/>
        <v>0</v>
      </c>
    </row>
    <row r="1140" spans="1:17" ht="26" customHeight="1">
      <c r="A1140" s="19"/>
      <c r="B1140" s="11"/>
      <c r="C1140" s="11"/>
      <c r="D1140" s="11"/>
      <c r="E1140" s="12"/>
      <c r="F1140" s="132"/>
      <c r="G1140" s="12"/>
      <c r="H1140" s="12"/>
      <c r="I1140" s="12"/>
      <c r="J1140" s="13" t="str">
        <f t="shared" si="161"/>
        <v/>
      </c>
      <c r="K1140" s="13" t="str">
        <f t="shared" si="162"/>
        <v/>
      </c>
      <c r="L1140" s="14" t="e">
        <f t="shared" si="163"/>
        <v>#VALUE!</v>
      </c>
      <c r="M1140" s="14" t="e">
        <f t="shared" si="160"/>
        <v>#VALUE!</v>
      </c>
      <c r="N1140" s="14" t="e">
        <f t="shared" si="164"/>
        <v>#VALUE!</v>
      </c>
      <c r="O1140" s="15">
        <f t="shared" si="165"/>
        <v>0</v>
      </c>
      <c r="P1140" s="12"/>
      <c r="Q1140" s="15">
        <f t="shared" si="166"/>
        <v>0</v>
      </c>
    </row>
    <row r="1141" spans="1:17" ht="26" customHeight="1">
      <c r="A1141" s="19"/>
      <c r="B1141" s="11"/>
      <c r="C1141" s="11"/>
      <c r="D1141" s="11"/>
      <c r="E1141" s="12"/>
      <c r="F1141" s="132"/>
      <c r="G1141" s="12"/>
      <c r="H1141" s="12"/>
      <c r="I1141" s="12"/>
      <c r="J1141" s="13" t="str">
        <f t="shared" si="161"/>
        <v/>
      </c>
      <c r="K1141" s="13" t="str">
        <f t="shared" si="162"/>
        <v/>
      </c>
      <c r="L1141" s="14" t="e">
        <f t="shared" si="163"/>
        <v>#VALUE!</v>
      </c>
      <c r="M1141" s="14" t="e">
        <f t="shared" si="160"/>
        <v>#VALUE!</v>
      </c>
      <c r="N1141" s="14" t="e">
        <f t="shared" si="164"/>
        <v>#VALUE!</v>
      </c>
      <c r="O1141" s="15">
        <f t="shared" si="165"/>
        <v>0</v>
      </c>
      <c r="P1141" s="12"/>
      <c r="Q1141" s="15">
        <f t="shared" si="166"/>
        <v>0</v>
      </c>
    </row>
    <row r="1142" spans="1:17" ht="26" customHeight="1">
      <c r="A1142" s="19"/>
      <c r="B1142" s="11"/>
      <c r="C1142" s="11"/>
      <c r="D1142" s="11"/>
      <c r="E1142" s="12"/>
      <c r="F1142" s="132"/>
      <c r="G1142" s="12"/>
      <c r="H1142" s="12"/>
      <c r="I1142" s="12"/>
      <c r="J1142" s="13" t="str">
        <f t="shared" si="161"/>
        <v/>
      </c>
      <c r="K1142" s="13" t="str">
        <f t="shared" si="162"/>
        <v/>
      </c>
      <c r="L1142" s="14" t="e">
        <f t="shared" si="163"/>
        <v>#VALUE!</v>
      </c>
      <c r="M1142" s="14" t="e">
        <f t="shared" si="160"/>
        <v>#VALUE!</v>
      </c>
      <c r="N1142" s="14" t="e">
        <f t="shared" si="164"/>
        <v>#VALUE!</v>
      </c>
      <c r="O1142" s="15">
        <f t="shared" si="165"/>
        <v>0</v>
      </c>
      <c r="P1142" s="12"/>
      <c r="Q1142" s="15">
        <f t="shared" si="166"/>
        <v>0</v>
      </c>
    </row>
    <row r="1143" spans="1:17" ht="26" customHeight="1">
      <c r="A1143" s="19"/>
      <c r="B1143" s="11"/>
      <c r="C1143" s="11"/>
      <c r="D1143" s="11"/>
      <c r="E1143" s="12"/>
      <c r="F1143" s="132"/>
      <c r="G1143" s="12"/>
      <c r="H1143" s="12"/>
      <c r="I1143" s="12"/>
      <c r="J1143" s="13" t="str">
        <f t="shared" si="161"/>
        <v/>
      </c>
      <c r="K1143" s="13" t="str">
        <f t="shared" si="162"/>
        <v/>
      </c>
      <c r="L1143" s="14" t="e">
        <f t="shared" si="163"/>
        <v>#VALUE!</v>
      </c>
      <c r="M1143" s="14" t="e">
        <f t="shared" si="160"/>
        <v>#VALUE!</v>
      </c>
      <c r="N1143" s="14" t="e">
        <f t="shared" si="164"/>
        <v>#VALUE!</v>
      </c>
      <c r="O1143" s="15">
        <f t="shared" si="165"/>
        <v>0</v>
      </c>
      <c r="P1143" s="12"/>
      <c r="Q1143" s="15">
        <f t="shared" si="166"/>
        <v>0</v>
      </c>
    </row>
    <row r="1144" spans="1:17" ht="26" customHeight="1">
      <c r="A1144" s="19"/>
      <c r="B1144" s="11"/>
      <c r="C1144" s="11"/>
      <c r="D1144" s="11"/>
      <c r="E1144" s="12"/>
      <c r="F1144" s="132"/>
      <c r="G1144" s="12"/>
      <c r="H1144" s="12"/>
      <c r="I1144" s="12"/>
      <c r="J1144" s="13" t="str">
        <f t="shared" si="161"/>
        <v/>
      </c>
      <c r="K1144" s="13" t="str">
        <f t="shared" si="162"/>
        <v/>
      </c>
      <c r="L1144" s="14" t="e">
        <f t="shared" si="163"/>
        <v>#VALUE!</v>
      </c>
      <c r="M1144" s="14" t="e">
        <f t="shared" ref="M1144:M1189" si="167">HOUR(L1144)</f>
        <v>#VALUE!</v>
      </c>
      <c r="N1144" s="14" t="e">
        <f t="shared" si="164"/>
        <v>#VALUE!</v>
      </c>
      <c r="O1144" s="15">
        <f t="shared" si="165"/>
        <v>0</v>
      </c>
      <c r="P1144" s="12"/>
      <c r="Q1144" s="15">
        <f t="shared" si="166"/>
        <v>0</v>
      </c>
    </row>
    <row r="1145" spans="1:17" ht="26" customHeight="1">
      <c r="A1145" s="19"/>
      <c r="B1145" s="11"/>
      <c r="C1145" s="11"/>
      <c r="D1145" s="11"/>
      <c r="E1145" s="12"/>
      <c r="F1145" s="132"/>
      <c r="G1145" s="12"/>
      <c r="H1145" s="12"/>
      <c r="I1145" s="12"/>
      <c r="J1145" s="13" t="str">
        <f t="shared" ref="J1145:J1189" si="168">IF(ISERROR(VALUE(IF(LEN(H1145)=3,(LEFT(H1145,1)&amp;":"&amp;RIGHT(H1145,2)),(LEFT(H1145,2)&amp;":"&amp;RIGHT(H1145,2))))),"",VALUE(IF(LEN(H1145)=3,(LEFT(H1145,1)&amp;":"&amp;RIGHT(H1145,2)),(LEFT(H1145,2)&amp;":"&amp;RIGHT(H1145,2)))))</f>
        <v/>
      </c>
      <c r="K1145" s="13" t="str">
        <f t="shared" ref="K1145:K1189" si="169">IF(ISERROR(VALUE(IF(LEN(I1145)=3,(LEFT(I1145,1)&amp;":"&amp;RIGHT(I1145,2)),(LEFT(I1145,2)&amp;":"&amp;RIGHT(I1145,2))))),"",VALUE(IF(LEN(I1145)=3,(LEFT(I1145,1)&amp;":"&amp;RIGHT(I1145,2)),(LEFT(I1145,2)&amp;":"&amp;RIGHT(I1145,2)))))</f>
        <v/>
      </c>
      <c r="L1145" s="14" t="e">
        <f t="shared" ref="L1145:L1189" si="170">K1145-J1145</f>
        <v>#VALUE!</v>
      </c>
      <c r="M1145" s="14" t="e">
        <f t="shared" si="167"/>
        <v>#VALUE!</v>
      </c>
      <c r="N1145" s="14" t="e">
        <f t="shared" ref="N1145:N1189" si="171">MINUTE(L1145)</f>
        <v>#VALUE!</v>
      </c>
      <c r="O1145" s="15">
        <f t="shared" ref="O1145:O1189" si="172">IF(AND(ISNUMBER(H1145),ISNUMBER(I1145)),IF(M1145*60+N1145,M1145*60+N1145,"　"),0)</f>
        <v>0</v>
      </c>
      <c r="P1145" s="12"/>
      <c r="Q1145" s="15">
        <f t="shared" si="166"/>
        <v>0</v>
      </c>
    </row>
    <row r="1146" spans="1:17" ht="26" customHeight="1">
      <c r="A1146" s="19"/>
      <c r="B1146" s="11"/>
      <c r="C1146" s="11"/>
      <c r="D1146" s="11"/>
      <c r="E1146" s="12"/>
      <c r="F1146" s="132"/>
      <c r="G1146" s="12"/>
      <c r="H1146" s="12"/>
      <c r="I1146" s="12"/>
      <c r="J1146" s="13" t="str">
        <f t="shared" si="168"/>
        <v/>
      </c>
      <c r="K1146" s="13" t="str">
        <f t="shared" si="169"/>
        <v/>
      </c>
      <c r="L1146" s="14" t="e">
        <f t="shared" si="170"/>
        <v>#VALUE!</v>
      </c>
      <c r="M1146" s="14" t="e">
        <f t="shared" si="167"/>
        <v>#VALUE!</v>
      </c>
      <c r="N1146" s="14" t="e">
        <f t="shared" si="171"/>
        <v>#VALUE!</v>
      </c>
      <c r="O1146" s="15">
        <f t="shared" si="172"/>
        <v>0</v>
      </c>
      <c r="P1146" s="12"/>
      <c r="Q1146" s="15">
        <f t="shared" si="166"/>
        <v>0</v>
      </c>
    </row>
    <row r="1147" spans="1:17" ht="26" customHeight="1">
      <c r="A1147" s="19"/>
      <c r="B1147" s="11"/>
      <c r="C1147" s="11"/>
      <c r="D1147" s="11"/>
      <c r="E1147" s="12"/>
      <c r="F1147" s="132"/>
      <c r="G1147" s="12"/>
      <c r="H1147" s="12"/>
      <c r="I1147" s="12"/>
      <c r="J1147" s="13" t="str">
        <f t="shared" si="168"/>
        <v/>
      </c>
      <c r="K1147" s="13" t="str">
        <f t="shared" si="169"/>
        <v/>
      </c>
      <c r="L1147" s="14" t="e">
        <f t="shared" si="170"/>
        <v>#VALUE!</v>
      </c>
      <c r="M1147" s="14" t="e">
        <f t="shared" si="167"/>
        <v>#VALUE!</v>
      </c>
      <c r="N1147" s="14" t="e">
        <f t="shared" si="171"/>
        <v>#VALUE!</v>
      </c>
      <c r="O1147" s="15">
        <f t="shared" si="172"/>
        <v>0</v>
      </c>
      <c r="P1147" s="12"/>
      <c r="Q1147" s="15">
        <f t="shared" si="166"/>
        <v>0</v>
      </c>
    </row>
    <row r="1148" spans="1:17" ht="26" customHeight="1">
      <c r="A1148" s="19"/>
      <c r="B1148" s="11"/>
      <c r="C1148" s="11"/>
      <c r="D1148" s="11"/>
      <c r="E1148" s="12"/>
      <c r="F1148" s="132"/>
      <c r="G1148" s="12"/>
      <c r="H1148" s="12"/>
      <c r="I1148" s="12"/>
      <c r="J1148" s="13" t="str">
        <f t="shared" si="168"/>
        <v/>
      </c>
      <c r="K1148" s="13" t="str">
        <f t="shared" si="169"/>
        <v/>
      </c>
      <c r="L1148" s="14" t="e">
        <f t="shared" si="170"/>
        <v>#VALUE!</v>
      </c>
      <c r="M1148" s="14" t="e">
        <f t="shared" si="167"/>
        <v>#VALUE!</v>
      </c>
      <c r="N1148" s="14" t="e">
        <f t="shared" si="171"/>
        <v>#VALUE!</v>
      </c>
      <c r="O1148" s="15">
        <f t="shared" si="172"/>
        <v>0</v>
      </c>
      <c r="P1148" s="12"/>
      <c r="Q1148" s="15">
        <f t="shared" si="166"/>
        <v>0</v>
      </c>
    </row>
    <row r="1149" spans="1:17" ht="26" customHeight="1">
      <c r="A1149" s="19"/>
      <c r="B1149" s="11"/>
      <c r="C1149" s="11"/>
      <c r="D1149" s="11"/>
      <c r="E1149" s="12"/>
      <c r="F1149" s="132"/>
      <c r="G1149" s="12"/>
      <c r="H1149" s="12"/>
      <c r="I1149" s="12"/>
      <c r="J1149" s="13" t="str">
        <f t="shared" si="168"/>
        <v/>
      </c>
      <c r="K1149" s="13" t="str">
        <f t="shared" si="169"/>
        <v/>
      </c>
      <c r="L1149" s="14" t="e">
        <f t="shared" si="170"/>
        <v>#VALUE!</v>
      </c>
      <c r="M1149" s="14" t="e">
        <f t="shared" si="167"/>
        <v>#VALUE!</v>
      </c>
      <c r="N1149" s="14" t="e">
        <f t="shared" si="171"/>
        <v>#VALUE!</v>
      </c>
      <c r="O1149" s="15">
        <f t="shared" si="172"/>
        <v>0</v>
      </c>
      <c r="P1149" s="12"/>
      <c r="Q1149" s="15">
        <f t="shared" si="166"/>
        <v>0</v>
      </c>
    </row>
    <row r="1150" spans="1:17" ht="26" customHeight="1">
      <c r="A1150" s="19"/>
      <c r="B1150" s="11"/>
      <c r="C1150" s="11"/>
      <c r="D1150" s="11"/>
      <c r="E1150" s="12"/>
      <c r="F1150" s="132"/>
      <c r="G1150" s="12"/>
      <c r="H1150" s="12"/>
      <c r="I1150" s="12"/>
      <c r="J1150" s="13" t="str">
        <f t="shared" si="168"/>
        <v/>
      </c>
      <c r="K1150" s="13" t="str">
        <f t="shared" si="169"/>
        <v/>
      </c>
      <c r="L1150" s="14" t="e">
        <f t="shared" si="170"/>
        <v>#VALUE!</v>
      </c>
      <c r="M1150" s="14" t="e">
        <f t="shared" si="167"/>
        <v>#VALUE!</v>
      </c>
      <c r="N1150" s="14" t="e">
        <f t="shared" si="171"/>
        <v>#VALUE!</v>
      </c>
      <c r="O1150" s="15">
        <f t="shared" si="172"/>
        <v>0</v>
      </c>
      <c r="P1150" s="12"/>
      <c r="Q1150" s="15">
        <f t="shared" si="166"/>
        <v>0</v>
      </c>
    </row>
    <row r="1151" spans="1:17" ht="26" customHeight="1">
      <c r="A1151" s="19"/>
      <c r="B1151" s="11"/>
      <c r="C1151" s="11"/>
      <c r="D1151" s="11"/>
      <c r="E1151" s="12"/>
      <c r="F1151" s="132"/>
      <c r="G1151" s="12"/>
      <c r="H1151" s="12"/>
      <c r="I1151" s="12"/>
      <c r="J1151" s="13" t="str">
        <f t="shared" si="168"/>
        <v/>
      </c>
      <c r="K1151" s="13" t="str">
        <f t="shared" si="169"/>
        <v/>
      </c>
      <c r="L1151" s="14" t="e">
        <f t="shared" si="170"/>
        <v>#VALUE!</v>
      </c>
      <c r="M1151" s="14" t="e">
        <f t="shared" si="167"/>
        <v>#VALUE!</v>
      </c>
      <c r="N1151" s="14" t="e">
        <f t="shared" si="171"/>
        <v>#VALUE!</v>
      </c>
      <c r="O1151" s="15">
        <f t="shared" si="172"/>
        <v>0</v>
      </c>
      <c r="P1151" s="12"/>
      <c r="Q1151" s="15">
        <f t="shared" si="166"/>
        <v>0</v>
      </c>
    </row>
    <row r="1152" spans="1:17" ht="26" customHeight="1">
      <c r="A1152" s="19"/>
      <c r="B1152" s="11"/>
      <c r="C1152" s="11"/>
      <c r="D1152" s="11"/>
      <c r="E1152" s="12"/>
      <c r="F1152" s="132"/>
      <c r="G1152" s="12"/>
      <c r="H1152" s="12"/>
      <c r="I1152" s="12"/>
      <c r="J1152" s="13" t="str">
        <f t="shared" si="168"/>
        <v/>
      </c>
      <c r="K1152" s="13" t="str">
        <f t="shared" si="169"/>
        <v/>
      </c>
      <c r="L1152" s="14" t="e">
        <f t="shared" si="170"/>
        <v>#VALUE!</v>
      </c>
      <c r="M1152" s="14" t="e">
        <f t="shared" si="167"/>
        <v>#VALUE!</v>
      </c>
      <c r="N1152" s="14" t="e">
        <f t="shared" si="171"/>
        <v>#VALUE!</v>
      </c>
      <c r="O1152" s="15">
        <f t="shared" si="172"/>
        <v>0</v>
      </c>
      <c r="P1152" s="12"/>
      <c r="Q1152" s="15">
        <f t="shared" si="166"/>
        <v>0</v>
      </c>
    </row>
    <row r="1153" spans="1:17" ht="26" customHeight="1">
      <c r="A1153" s="19"/>
      <c r="B1153" s="11"/>
      <c r="C1153" s="11"/>
      <c r="D1153" s="11"/>
      <c r="E1153" s="12"/>
      <c r="F1153" s="132"/>
      <c r="G1153" s="12"/>
      <c r="H1153" s="12"/>
      <c r="I1153" s="12"/>
      <c r="J1153" s="13" t="str">
        <f t="shared" si="168"/>
        <v/>
      </c>
      <c r="K1153" s="13" t="str">
        <f t="shared" si="169"/>
        <v/>
      </c>
      <c r="L1153" s="14" t="e">
        <f t="shared" si="170"/>
        <v>#VALUE!</v>
      </c>
      <c r="M1153" s="14" t="e">
        <f t="shared" si="167"/>
        <v>#VALUE!</v>
      </c>
      <c r="N1153" s="14" t="e">
        <f t="shared" si="171"/>
        <v>#VALUE!</v>
      </c>
      <c r="O1153" s="15">
        <f t="shared" si="172"/>
        <v>0</v>
      </c>
      <c r="P1153" s="12"/>
      <c r="Q1153" s="15">
        <f t="shared" si="166"/>
        <v>0</v>
      </c>
    </row>
    <row r="1154" spans="1:17" ht="26" customHeight="1">
      <c r="A1154" s="19"/>
      <c r="B1154" s="11"/>
      <c r="C1154" s="11"/>
      <c r="D1154" s="11"/>
      <c r="E1154" s="12"/>
      <c r="F1154" s="132"/>
      <c r="G1154" s="12"/>
      <c r="H1154" s="12"/>
      <c r="I1154" s="12"/>
      <c r="J1154" s="13" t="str">
        <f t="shared" si="168"/>
        <v/>
      </c>
      <c r="K1154" s="13" t="str">
        <f t="shared" si="169"/>
        <v/>
      </c>
      <c r="L1154" s="14" t="e">
        <f t="shared" si="170"/>
        <v>#VALUE!</v>
      </c>
      <c r="M1154" s="14" t="e">
        <f t="shared" si="167"/>
        <v>#VALUE!</v>
      </c>
      <c r="N1154" s="14" t="e">
        <f t="shared" si="171"/>
        <v>#VALUE!</v>
      </c>
      <c r="O1154" s="15">
        <f t="shared" si="172"/>
        <v>0</v>
      </c>
      <c r="P1154" s="12"/>
      <c r="Q1154" s="15">
        <f t="shared" si="166"/>
        <v>0</v>
      </c>
    </row>
    <row r="1155" spans="1:17" ht="26" customHeight="1">
      <c r="A1155" s="19"/>
      <c r="B1155" s="11"/>
      <c r="C1155" s="11"/>
      <c r="D1155" s="11"/>
      <c r="E1155" s="12"/>
      <c r="F1155" s="132"/>
      <c r="G1155" s="12"/>
      <c r="H1155" s="12"/>
      <c r="I1155" s="12"/>
      <c r="J1155" s="13" t="str">
        <f t="shared" si="168"/>
        <v/>
      </c>
      <c r="K1155" s="13" t="str">
        <f t="shared" si="169"/>
        <v/>
      </c>
      <c r="L1155" s="14" t="e">
        <f t="shared" si="170"/>
        <v>#VALUE!</v>
      </c>
      <c r="M1155" s="14" t="e">
        <f t="shared" si="167"/>
        <v>#VALUE!</v>
      </c>
      <c r="N1155" s="14" t="e">
        <f t="shared" si="171"/>
        <v>#VALUE!</v>
      </c>
      <c r="O1155" s="15">
        <f t="shared" si="172"/>
        <v>0</v>
      </c>
      <c r="P1155" s="12"/>
      <c r="Q1155" s="15">
        <f t="shared" si="166"/>
        <v>0</v>
      </c>
    </row>
    <row r="1156" spans="1:17" ht="26" customHeight="1">
      <c r="A1156" s="19"/>
      <c r="B1156" s="11"/>
      <c r="C1156" s="11"/>
      <c r="D1156" s="11"/>
      <c r="E1156" s="12"/>
      <c r="F1156" s="132"/>
      <c r="G1156" s="12"/>
      <c r="H1156" s="12"/>
      <c r="I1156" s="12"/>
      <c r="J1156" s="13" t="str">
        <f t="shared" si="168"/>
        <v/>
      </c>
      <c r="K1156" s="13" t="str">
        <f t="shared" si="169"/>
        <v/>
      </c>
      <c r="L1156" s="14" t="e">
        <f t="shared" si="170"/>
        <v>#VALUE!</v>
      </c>
      <c r="M1156" s="14" t="e">
        <f t="shared" si="167"/>
        <v>#VALUE!</v>
      </c>
      <c r="N1156" s="14" t="e">
        <f t="shared" si="171"/>
        <v>#VALUE!</v>
      </c>
      <c r="O1156" s="15">
        <f t="shared" si="172"/>
        <v>0</v>
      </c>
      <c r="P1156" s="12"/>
      <c r="Q1156" s="15">
        <f t="shared" si="166"/>
        <v>0</v>
      </c>
    </row>
    <row r="1157" spans="1:17" ht="26" customHeight="1">
      <c r="A1157" s="19"/>
      <c r="B1157" s="11"/>
      <c r="C1157" s="11"/>
      <c r="D1157" s="11"/>
      <c r="E1157" s="12"/>
      <c r="F1157" s="132"/>
      <c r="G1157" s="12"/>
      <c r="H1157" s="12"/>
      <c r="I1157" s="12"/>
      <c r="J1157" s="13" t="str">
        <f t="shared" si="168"/>
        <v/>
      </c>
      <c r="K1157" s="13" t="str">
        <f t="shared" si="169"/>
        <v/>
      </c>
      <c r="L1157" s="14" t="e">
        <f t="shared" si="170"/>
        <v>#VALUE!</v>
      </c>
      <c r="M1157" s="14" t="e">
        <f t="shared" si="167"/>
        <v>#VALUE!</v>
      </c>
      <c r="N1157" s="14" t="e">
        <f t="shared" si="171"/>
        <v>#VALUE!</v>
      </c>
      <c r="O1157" s="15">
        <f t="shared" si="172"/>
        <v>0</v>
      </c>
      <c r="P1157" s="12"/>
      <c r="Q1157" s="15">
        <f t="shared" si="166"/>
        <v>0</v>
      </c>
    </row>
    <row r="1158" spans="1:17" ht="26" customHeight="1">
      <c r="A1158" s="19"/>
      <c r="B1158" s="11"/>
      <c r="C1158" s="11"/>
      <c r="D1158" s="11"/>
      <c r="E1158" s="12"/>
      <c r="F1158" s="132"/>
      <c r="G1158" s="12"/>
      <c r="H1158" s="12"/>
      <c r="I1158" s="12"/>
      <c r="J1158" s="13" t="str">
        <f t="shared" si="168"/>
        <v/>
      </c>
      <c r="K1158" s="13" t="str">
        <f t="shared" si="169"/>
        <v/>
      </c>
      <c r="L1158" s="14" t="e">
        <f t="shared" si="170"/>
        <v>#VALUE!</v>
      </c>
      <c r="M1158" s="14" t="e">
        <f t="shared" si="167"/>
        <v>#VALUE!</v>
      </c>
      <c r="N1158" s="14" t="e">
        <f t="shared" si="171"/>
        <v>#VALUE!</v>
      </c>
      <c r="O1158" s="15">
        <f t="shared" si="172"/>
        <v>0</v>
      </c>
      <c r="P1158" s="12"/>
      <c r="Q1158" s="15">
        <f t="shared" si="166"/>
        <v>0</v>
      </c>
    </row>
    <row r="1159" spans="1:17" ht="26" customHeight="1">
      <c r="A1159" s="19"/>
      <c r="B1159" s="11"/>
      <c r="C1159" s="11"/>
      <c r="D1159" s="11"/>
      <c r="E1159" s="12"/>
      <c r="F1159" s="132"/>
      <c r="G1159" s="12"/>
      <c r="H1159" s="12"/>
      <c r="I1159" s="12"/>
      <c r="J1159" s="13" t="str">
        <f t="shared" si="168"/>
        <v/>
      </c>
      <c r="K1159" s="13" t="str">
        <f t="shared" si="169"/>
        <v/>
      </c>
      <c r="L1159" s="14" t="e">
        <f t="shared" si="170"/>
        <v>#VALUE!</v>
      </c>
      <c r="M1159" s="14" t="e">
        <f t="shared" si="167"/>
        <v>#VALUE!</v>
      </c>
      <c r="N1159" s="14" t="e">
        <f t="shared" si="171"/>
        <v>#VALUE!</v>
      </c>
      <c r="O1159" s="15">
        <f t="shared" si="172"/>
        <v>0</v>
      </c>
      <c r="P1159" s="12"/>
      <c r="Q1159" s="15">
        <f t="shared" si="166"/>
        <v>0</v>
      </c>
    </row>
    <row r="1160" spans="1:17" ht="26" customHeight="1">
      <c r="A1160" s="19"/>
      <c r="B1160" s="11"/>
      <c r="C1160" s="11"/>
      <c r="D1160" s="11"/>
      <c r="E1160" s="12"/>
      <c r="F1160" s="132"/>
      <c r="G1160" s="12"/>
      <c r="H1160" s="12"/>
      <c r="I1160" s="12"/>
      <c r="J1160" s="13" t="str">
        <f t="shared" si="168"/>
        <v/>
      </c>
      <c r="K1160" s="13" t="str">
        <f t="shared" si="169"/>
        <v/>
      </c>
      <c r="L1160" s="14" t="e">
        <f t="shared" si="170"/>
        <v>#VALUE!</v>
      </c>
      <c r="M1160" s="14" t="e">
        <f t="shared" si="167"/>
        <v>#VALUE!</v>
      </c>
      <c r="N1160" s="14" t="e">
        <f t="shared" si="171"/>
        <v>#VALUE!</v>
      </c>
      <c r="O1160" s="15">
        <f t="shared" si="172"/>
        <v>0</v>
      </c>
      <c r="P1160" s="12"/>
      <c r="Q1160" s="15">
        <f t="shared" si="166"/>
        <v>0</v>
      </c>
    </row>
    <row r="1161" spans="1:17" ht="26" customHeight="1">
      <c r="A1161" s="19"/>
      <c r="B1161" s="11"/>
      <c r="C1161" s="11"/>
      <c r="D1161" s="11"/>
      <c r="E1161" s="12"/>
      <c r="F1161" s="132"/>
      <c r="G1161" s="12"/>
      <c r="H1161" s="12"/>
      <c r="I1161" s="12"/>
      <c r="J1161" s="13" t="str">
        <f t="shared" si="168"/>
        <v/>
      </c>
      <c r="K1161" s="13" t="str">
        <f t="shared" si="169"/>
        <v/>
      </c>
      <c r="L1161" s="14" t="e">
        <f t="shared" si="170"/>
        <v>#VALUE!</v>
      </c>
      <c r="M1161" s="14" t="e">
        <f t="shared" si="167"/>
        <v>#VALUE!</v>
      </c>
      <c r="N1161" s="14" t="e">
        <f t="shared" si="171"/>
        <v>#VALUE!</v>
      </c>
      <c r="O1161" s="15">
        <f t="shared" si="172"/>
        <v>0</v>
      </c>
      <c r="P1161" s="12"/>
      <c r="Q1161" s="15">
        <f t="shared" si="166"/>
        <v>0</v>
      </c>
    </row>
    <row r="1162" spans="1:17" ht="26" customHeight="1">
      <c r="A1162" s="19"/>
      <c r="B1162" s="11"/>
      <c r="C1162" s="11"/>
      <c r="D1162" s="11"/>
      <c r="E1162" s="12"/>
      <c r="F1162" s="132"/>
      <c r="G1162" s="12"/>
      <c r="H1162" s="12"/>
      <c r="I1162" s="12"/>
      <c r="J1162" s="13" t="str">
        <f t="shared" si="168"/>
        <v/>
      </c>
      <c r="K1162" s="13" t="str">
        <f t="shared" si="169"/>
        <v/>
      </c>
      <c r="L1162" s="14" t="e">
        <f t="shared" si="170"/>
        <v>#VALUE!</v>
      </c>
      <c r="M1162" s="14" t="e">
        <f t="shared" si="167"/>
        <v>#VALUE!</v>
      </c>
      <c r="N1162" s="14" t="e">
        <f t="shared" si="171"/>
        <v>#VALUE!</v>
      </c>
      <c r="O1162" s="15">
        <f t="shared" si="172"/>
        <v>0</v>
      </c>
      <c r="P1162" s="12"/>
      <c r="Q1162" s="15">
        <f t="shared" si="166"/>
        <v>0</v>
      </c>
    </row>
    <row r="1163" spans="1:17" ht="26" customHeight="1">
      <c r="A1163" s="19"/>
      <c r="B1163" s="11"/>
      <c r="C1163" s="11"/>
      <c r="D1163" s="11"/>
      <c r="E1163" s="12"/>
      <c r="F1163" s="132"/>
      <c r="G1163" s="12"/>
      <c r="H1163" s="12"/>
      <c r="I1163" s="12"/>
      <c r="J1163" s="13" t="str">
        <f t="shared" si="168"/>
        <v/>
      </c>
      <c r="K1163" s="13" t="str">
        <f t="shared" si="169"/>
        <v/>
      </c>
      <c r="L1163" s="14" t="e">
        <f t="shared" si="170"/>
        <v>#VALUE!</v>
      </c>
      <c r="M1163" s="14" t="e">
        <f t="shared" si="167"/>
        <v>#VALUE!</v>
      </c>
      <c r="N1163" s="14" t="e">
        <f t="shared" si="171"/>
        <v>#VALUE!</v>
      </c>
      <c r="O1163" s="15">
        <f t="shared" si="172"/>
        <v>0</v>
      </c>
      <c r="P1163" s="12"/>
      <c r="Q1163" s="15">
        <f t="shared" si="166"/>
        <v>0</v>
      </c>
    </row>
    <row r="1164" spans="1:17" ht="26" customHeight="1">
      <c r="A1164" s="19"/>
      <c r="B1164" s="11"/>
      <c r="C1164" s="11"/>
      <c r="D1164" s="11"/>
      <c r="E1164" s="12"/>
      <c r="F1164" s="132"/>
      <c r="G1164" s="12"/>
      <c r="H1164" s="12"/>
      <c r="I1164" s="12"/>
      <c r="J1164" s="13" t="str">
        <f t="shared" si="168"/>
        <v/>
      </c>
      <c r="K1164" s="13" t="str">
        <f t="shared" si="169"/>
        <v/>
      </c>
      <c r="L1164" s="14" t="e">
        <f t="shared" si="170"/>
        <v>#VALUE!</v>
      </c>
      <c r="M1164" s="14" t="e">
        <f t="shared" si="167"/>
        <v>#VALUE!</v>
      </c>
      <c r="N1164" s="14" t="e">
        <f t="shared" si="171"/>
        <v>#VALUE!</v>
      </c>
      <c r="O1164" s="15">
        <f t="shared" si="172"/>
        <v>0</v>
      </c>
      <c r="P1164" s="12"/>
      <c r="Q1164" s="15">
        <f t="shared" si="166"/>
        <v>0</v>
      </c>
    </row>
    <row r="1165" spans="1:17" ht="26" customHeight="1">
      <c r="A1165" s="19"/>
      <c r="B1165" s="11"/>
      <c r="C1165" s="11"/>
      <c r="D1165" s="11"/>
      <c r="E1165" s="12"/>
      <c r="F1165" s="132"/>
      <c r="G1165" s="12"/>
      <c r="H1165" s="12"/>
      <c r="I1165" s="12"/>
      <c r="J1165" s="13" t="str">
        <f t="shared" si="168"/>
        <v/>
      </c>
      <c r="K1165" s="13" t="str">
        <f t="shared" si="169"/>
        <v/>
      </c>
      <c r="L1165" s="14" t="e">
        <f t="shared" si="170"/>
        <v>#VALUE!</v>
      </c>
      <c r="M1165" s="14" t="e">
        <f t="shared" si="167"/>
        <v>#VALUE!</v>
      </c>
      <c r="N1165" s="14" t="e">
        <f t="shared" si="171"/>
        <v>#VALUE!</v>
      </c>
      <c r="O1165" s="15">
        <f t="shared" si="172"/>
        <v>0</v>
      </c>
      <c r="P1165" s="12"/>
      <c r="Q1165" s="15">
        <f t="shared" si="166"/>
        <v>0</v>
      </c>
    </row>
    <row r="1166" spans="1:17" ht="26" customHeight="1">
      <c r="A1166" s="19"/>
      <c r="B1166" s="11"/>
      <c r="C1166" s="11"/>
      <c r="D1166" s="11"/>
      <c r="E1166" s="12"/>
      <c r="F1166" s="132"/>
      <c r="G1166" s="12"/>
      <c r="H1166" s="12"/>
      <c r="I1166" s="12"/>
      <c r="J1166" s="13" t="str">
        <f t="shared" si="168"/>
        <v/>
      </c>
      <c r="K1166" s="13" t="str">
        <f t="shared" si="169"/>
        <v/>
      </c>
      <c r="L1166" s="14" t="e">
        <f t="shared" si="170"/>
        <v>#VALUE!</v>
      </c>
      <c r="M1166" s="14" t="e">
        <f t="shared" si="167"/>
        <v>#VALUE!</v>
      </c>
      <c r="N1166" s="14" t="e">
        <f t="shared" si="171"/>
        <v>#VALUE!</v>
      </c>
      <c r="O1166" s="15">
        <f t="shared" si="172"/>
        <v>0</v>
      </c>
      <c r="P1166" s="12"/>
      <c r="Q1166" s="15">
        <f t="shared" si="166"/>
        <v>0</v>
      </c>
    </row>
    <row r="1167" spans="1:17" ht="26" customHeight="1">
      <c r="A1167" s="19"/>
      <c r="B1167" s="11"/>
      <c r="C1167" s="11"/>
      <c r="D1167" s="11"/>
      <c r="E1167" s="12"/>
      <c r="F1167" s="132"/>
      <c r="G1167" s="12"/>
      <c r="H1167" s="12"/>
      <c r="I1167" s="12"/>
      <c r="J1167" s="13" t="str">
        <f t="shared" si="168"/>
        <v/>
      </c>
      <c r="K1167" s="13" t="str">
        <f t="shared" si="169"/>
        <v/>
      </c>
      <c r="L1167" s="14" t="e">
        <f t="shared" si="170"/>
        <v>#VALUE!</v>
      </c>
      <c r="M1167" s="14" t="e">
        <f t="shared" si="167"/>
        <v>#VALUE!</v>
      </c>
      <c r="N1167" s="14" t="e">
        <f t="shared" si="171"/>
        <v>#VALUE!</v>
      </c>
      <c r="O1167" s="15">
        <f t="shared" si="172"/>
        <v>0</v>
      </c>
      <c r="P1167" s="12"/>
      <c r="Q1167" s="15">
        <f t="shared" si="166"/>
        <v>0</v>
      </c>
    </row>
    <row r="1168" spans="1:17" ht="26" customHeight="1">
      <c r="A1168" s="19"/>
      <c r="B1168" s="11"/>
      <c r="C1168" s="11"/>
      <c r="D1168" s="11"/>
      <c r="E1168" s="12"/>
      <c r="F1168" s="132"/>
      <c r="G1168" s="12"/>
      <c r="H1168" s="12"/>
      <c r="I1168" s="12"/>
      <c r="J1168" s="13" t="str">
        <f t="shared" si="168"/>
        <v/>
      </c>
      <c r="K1168" s="13" t="str">
        <f t="shared" si="169"/>
        <v/>
      </c>
      <c r="L1168" s="14" t="e">
        <f t="shared" si="170"/>
        <v>#VALUE!</v>
      </c>
      <c r="M1168" s="14" t="e">
        <f t="shared" si="167"/>
        <v>#VALUE!</v>
      </c>
      <c r="N1168" s="14" t="e">
        <f t="shared" si="171"/>
        <v>#VALUE!</v>
      </c>
      <c r="O1168" s="15">
        <f t="shared" si="172"/>
        <v>0</v>
      </c>
      <c r="P1168" s="12"/>
      <c r="Q1168" s="15">
        <f t="shared" si="166"/>
        <v>0</v>
      </c>
    </row>
    <row r="1169" spans="1:17" ht="26" customHeight="1">
      <c r="A1169" s="19"/>
      <c r="B1169" s="11"/>
      <c r="C1169" s="11"/>
      <c r="D1169" s="11"/>
      <c r="E1169" s="12"/>
      <c r="F1169" s="132"/>
      <c r="G1169" s="12"/>
      <c r="H1169" s="12"/>
      <c r="I1169" s="12"/>
      <c r="J1169" s="13" t="str">
        <f t="shared" si="168"/>
        <v/>
      </c>
      <c r="K1169" s="13" t="str">
        <f t="shared" si="169"/>
        <v/>
      </c>
      <c r="L1169" s="14" t="e">
        <f t="shared" si="170"/>
        <v>#VALUE!</v>
      </c>
      <c r="M1169" s="14" t="e">
        <f t="shared" si="167"/>
        <v>#VALUE!</v>
      </c>
      <c r="N1169" s="14" t="e">
        <f t="shared" si="171"/>
        <v>#VALUE!</v>
      </c>
      <c r="O1169" s="15">
        <f t="shared" si="172"/>
        <v>0</v>
      </c>
      <c r="P1169" s="12"/>
      <c r="Q1169" s="15">
        <f t="shared" si="166"/>
        <v>0</v>
      </c>
    </row>
    <row r="1170" spans="1:17" ht="26" customHeight="1">
      <c r="A1170" s="19"/>
      <c r="B1170" s="11"/>
      <c r="C1170" s="11"/>
      <c r="D1170" s="11"/>
      <c r="E1170" s="12"/>
      <c r="F1170" s="132"/>
      <c r="G1170" s="12"/>
      <c r="H1170" s="12"/>
      <c r="I1170" s="12"/>
      <c r="J1170" s="13" t="str">
        <f t="shared" si="168"/>
        <v/>
      </c>
      <c r="K1170" s="13" t="str">
        <f t="shared" si="169"/>
        <v/>
      </c>
      <c r="L1170" s="14" t="e">
        <f t="shared" si="170"/>
        <v>#VALUE!</v>
      </c>
      <c r="M1170" s="14" t="e">
        <f t="shared" si="167"/>
        <v>#VALUE!</v>
      </c>
      <c r="N1170" s="14" t="e">
        <f t="shared" si="171"/>
        <v>#VALUE!</v>
      </c>
      <c r="O1170" s="15">
        <f t="shared" si="172"/>
        <v>0</v>
      </c>
      <c r="P1170" s="12"/>
      <c r="Q1170" s="15">
        <f t="shared" ref="Q1170:Q1189" si="173">(O1170-P1170)*E1170</f>
        <v>0</v>
      </c>
    </row>
    <row r="1171" spans="1:17" ht="26" customHeight="1">
      <c r="A1171" s="19"/>
      <c r="B1171" s="11"/>
      <c r="C1171" s="11"/>
      <c r="D1171" s="11"/>
      <c r="E1171" s="12"/>
      <c r="F1171" s="132"/>
      <c r="G1171" s="12"/>
      <c r="H1171" s="12"/>
      <c r="I1171" s="12"/>
      <c r="J1171" s="13" t="str">
        <f t="shared" si="168"/>
        <v/>
      </c>
      <c r="K1171" s="13" t="str">
        <f t="shared" si="169"/>
        <v/>
      </c>
      <c r="L1171" s="14" t="e">
        <f t="shared" si="170"/>
        <v>#VALUE!</v>
      </c>
      <c r="M1171" s="14" t="e">
        <f t="shared" si="167"/>
        <v>#VALUE!</v>
      </c>
      <c r="N1171" s="14" t="e">
        <f t="shared" si="171"/>
        <v>#VALUE!</v>
      </c>
      <c r="O1171" s="15">
        <f t="shared" si="172"/>
        <v>0</v>
      </c>
      <c r="P1171" s="12"/>
      <c r="Q1171" s="15">
        <f t="shared" si="173"/>
        <v>0</v>
      </c>
    </row>
    <row r="1172" spans="1:17" ht="26" customHeight="1">
      <c r="A1172" s="19"/>
      <c r="B1172" s="11"/>
      <c r="C1172" s="11"/>
      <c r="D1172" s="11"/>
      <c r="E1172" s="12"/>
      <c r="F1172" s="132"/>
      <c r="G1172" s="12"/>
      <c r="H1172" s="12"/>
      <c r="I1172" s="12"/>
      <c r="J1172" s="13" t="str">
        <f t="shared" si="168"/>
        <v/>
      </c>
      <c r="K1172" s="13" t="str">
        <f t="shared" si="169"/>
        <v/>
      </c>
      <c r="L1172" s="14" t="e">
        <f t="shared" si="170"/>
        <v>#VALUE!</v>
      </c>
      <c r="M1172" s="14" t="e">
        <f t="shared" si="167"/>
        <v>#VALUE!</v>
      </c>
      <c r="N1172" s="14" t="e">
        <f t="shared" si="171"/>
        <v>#VALUE!</v>
      </c>
      <c r="O1172" s="15">
        <f t="shared" si="172"/>
        <v>0</v>
      </c>
      <c r="P1172" s="12"/>
      <c r="Q1172" s="15">
        <f t="shared" si="173"/>
        <v>0</v>
      </c>
    </row>
    <row r="1173" spans="1:17" ht="26" customHeight="1">
      <c r="A1173" s="19"/>
      <c r="B1173" s="11"/>
      <c r="C1173" s="11"/>
      <c r="D1173" s="11"/>
      <c r="E1173" s="12"/>
      <c r="F1173" s="132"/>
      <c r="G1173" s="12"/>
      <c r="H1173" s="12"/>
      <c r="I1173" s="12"/>
      <c r="J1173" s="13" t="str">
        <f t="shared" si="168"/>
        <v/>
      </c>
      <c r="K1173" s="13" t="str">
        <f t="shared" si="169"/>
        <v/>
      </c>
      <c r="L1173" s="14" t="e">
        <f t="shared" si="170"/>
        <v>#VALUE!</v>
      </c>
      <c r="M1173" s="14" t="e">
        <f t="shared" si="167"/>
        <v>#VALUE!</v>
      </c>
      <c r="N1173" s="14" t="e">
        <f t="shared" si="171"/>
        <v>#VALUE!</v>
      </c>
      <c r="O1173" s="15">
        <f t="shared" si="172"/>
        <v>0</v>
      </c>
      <c r="P1173" s="12"/>
      <c r="Q1173" s="15">
        <f t="shared" si="173"/>
        <v>0</v>
      </c>
    </row>
    <row r="1174" spans="1:17" ht="26" customHeight="1">
      <c r="A1174" s="19"/>
      <c r="B1174" s="11"/>
      <c r="C1174" s="11"/>
      <c r="D1174" s="11"/>
      <c r="E1174" s="12"/>
      <c r="F1174" s="132"/>
      <c r="G1174" s="12"/>
      <c r="H1174" s="12"/>
      <c r="I1174" s="12"/>
      <c r="J1174" s="13" t="str">
        <f t="shared" si="168"/>
        <v/>
      </c>
      <c r="K1174" s="13" t="str">
        <f t="shared" si="169"/>
        <v/>
      </c>
      <c r="L1174" s="14" t="e">
        <f t="shared" si="170"/>
        <v>#VALUE!</v>
      </c>
      <c r="M1174" s="14" t="e">
        <f t="shared" si="167"/>
        <v>#VALUE!</v>
      </c>
      <c r="N1174" s="14" t="e">
        <f t="shared" si="171"/>
        <v>#VALUE!</v>
      </c>
      <c r="O1174" s="15">
        <f t="shared" si="172"/>
        <v>0</v>
      </c>
      <c r="P1174" s="12"/>
      <c r="Q1174" s="15">
        <f t="shared" si="173"/>
        <v>0</v>
      </c>
    </row>
    <row r="1175" spans="1:17" ht="26" customHeight="1">
      <c r="A1175" s="19"/>
      <c r="B1175" s="11"/>
      <c r="C1175" s="11"/>
      <c r="D1175" s="11"/>
      <c r="E1175" s="12"/>
      <c r="F1175" s="132"/>
      <c r="G1175" s="12"/>
      <c r="H1175" s="12"/>
      <c r="I1175" s="12"/>
      <c r="J1175" s="13" t="str">
        <f t="shared" si="168"/>
        <v/>
      </c>
      <c r="K1175" s="13" t="str">
        <f t="shared" si="169"/>
        <v/>
      </c>
      <c r="L1175" s="14" t="e">
        <f t="shared" si="170"/>
        <v>#VALUE!</v>
      </c>
      <c r="M1175" s="14" t="e">
        <f t="shared" si="167"/>
        <v>#VALUE!</v>
      </c>
      <c r="N1175" s="14" t="e">
        <f t="shared" si="171"/>
        <v>#VALUE!</v>
      </c>
      <c r="O1175" s="15">
        <f t="shared" si="172"/>
        <v>0</v>
      </c>
      <c r="P1175" s="12"/>
      <c r="Q1175" s="15">
        <f t="shared" si="173"/>
        <v>0</v>
      </c>
    </row>
    <row r="1176" spans="1:17" ht="26" customHeight="1">
      <c r="A1176" s="19"/>
      <c r="B1176" s="11"/>
      <c r="C1176" s="11"/>
      <c r="D1176" s="11"/>
      <c r="E1176" s="12"/>
      <c r="F1176" s="132"/>
      <c r="G1176" s="12"/>
      <c r="H1176" s="12"/>
      <c r="I1176" s="12"/>
      <c r="J1176" s="13" t="str">
        <f t="shared" si="168"/>
        <v/>
      </c>
      <c r="K1176" s="13" t="str">
        <f t="shared" si="169"/>
        <v/>
      </c>
      <c r="L1176" s="14" t="e">
        <f t="shared" si="170"/>
        <v>#VALUE!</v>
      </c>
      <c r="M1176" s="14" t="e">
        <f t="shared" si="167"/>
        <v>#VALUE!</v>
      </c>
      <c r="N1176" s="14" t="e">
        <f t="shared" si="171"/>
        <v>#VALUE!</v>
      </c>
      <c r="O1176" s="15">
        <f t="shared" si="172"/>
        <v>0</v>
      </c>
      <c r="P1176" s="12"/>
      <c r="Q1176" s="15">
        <f t="shared" si="173"/>
        <v>0</v>
      </c>
    </row>
    <row r="1177" spans="1:17" ht="26" customHeight="1">
      <c r="A1177" s="19"/>
      <c r="B1177" s="11"/>
      <c r="C1177" s="11"/>
      <c r="D1177" s="11"/>
      <c r="E1177" s="12"/>
      <c r="F1177" s="132"/>
      <c r="G1177" s="12"/>
      <c r="H1177" s="12"/>
      <c r="I1177" s="12"/>
      <c r="J1177" s="13" t="str">
        <f t="shared" si="168"/>
        <v/>
      </c>
      <c r="K1177" s="13" t="str">
        <f t="shared" si="169"/>
        <v/>
      </c>
      <c r="L1177" s="14" t="e">
        <f t="shared" si="170"/>
        <v>#VALUE!</v>
      </c>
      <c r="M1177" s="14" t="e">
        <f t="shared" si="167"/>
        <v>#VALUE!</v>
      </c>
      <c r="N1177" s="14" t="e">
        <f t="shared" si="171"/>
        <v>#VALUE!</v>
      </c>
      <c r="O1177" s="15">
        <f t="shared" si="172"/>
        <v>0</v>
      </c>
      <c r="P1177" s="12"/>
      <c r="Q1177" s="15">
        <f t="shared" si="173"/>
        <v>0</v>
      </c>
    </row>
    <row r="1178" spans="1:17" ht="26" customHeight="1">
      <c r="A1178" s="19"/>
      <c r="B1178" s="11"/>
      <c r="C1178" s="11"/>
      <c r="D1178" s="11"/>
      <c r="E1178" s="12"/>
      <c r="F1178" s="132"/>
      <c r="G1178" s="12"/>
      <c r="H1178" s="12"/>
      <c r="I1178" s="12"/>
      <c r="J1178" s="13" t="str">
        <f t="shared" si="168"/>
        <v/>
      </c>
      <c r="K1178" s="13" t="str">
        <f t="shared" si="169"/>
        <v/>
      </c>
      <c r="L1178" s="14" t="e">
        <f t="shared" si="170"/>
        <v>#VALUE!</v>
      </c>
      <c r="M1178" s="14" t="e">
        <f t="shared" si="167"/>
        <v>#VALUE!</v>
      </c>
      <c r="N1178" s="14" t="e">
        <f t="shared" si="171"/>
        <v>#VALUE!</v>
      </c>
      <c r="O1178" s="15">
        <f t="shared" si="172"/>
        <v>0</v>
      </c>
      <c r="P1178" s="12"/>
      <c r="Q1178" s="15">
        <f t="shared" si="173"/>
        <v>0</v>
      </c>
    </row>
    <row r="1179" spans="1:17" ht="26" customHeight="1">
      <c r="A1179" s="19"/>
      <c r="B1179" s="11"/>
      <c r="C1179" s="11"/>
      <c r="D1179" s="11"/>
      <c r="E1179" s="12"/>
      <c r="F1179" s="132"/>
      <c r="G1179" s="12"/>
      <c r="H1179" s="12"/>
      <c r="I1179" s="12"/>
      <c r="J1179" s="13" t="str">
        <f t="shared" si="168"/>
        <v/>
      </c>
      <c r="K1179" s="13" t="str">
        <f t="shared" si="169"/>
        <v/>
      </c>
      <c r="L1179" s="14" t="e">
        <f t="shared" si="170"/>
        <v>#VALUE!</v>
      </c>
      <c r="M1179" s="14" t="e">
        <f t="shared" si="167"/>
        <v>#VALUE!</v>
      </c>
      <c r="N1179" s="14" t="e">
        <f t="shared" si="171"/>
        <v>#VALUE!</v>
      </c>
      <c r="O1179" s="15">
        <f t="shared" si="172"/>
        <v>0</v>
      </c>
      <c r="P1179" s="12"/>
      <c r="Q1179" s="15">
        <f t="shared" si="173"/>
        <v>0</v>
      </c>
    </row>
    <row r="1180" spans="1:17" ht="26" customHeight="1">
      <c r="A1180" s="19"/>
      <c r="B1180" s="11"/>
      <c r="C1180" s="11"/>
      <c r="D1180" s="11"/>
      <c r="E1180" s="12"/>
      <c r="F1180" s="132"/>
      <c r="G1180" s="12"/>
      <c r="H1180" s="12"/>
      <c r="I1180" s="12"/>
      <c r="J1180" s="13" t="str">
        <f t="shared" si="168"/>
        <v/>
      </c>
      <c r="K1180" s="13" t="str">
        <f t="shared" si="169"/>
        <v/>
      </c>
      <c r="L1180" s="14" t="e">
        <f t="shared" si="170"/>
        <v>#VALUE!</v>
      </c>
      <c r="M1180" s="14" t="e">
        <f t="shared" si="167"/>
        <v>#VALUE!</v>
      </c>
      <c r="N1180" s="14" t="e">
        <f t="shared" si="171"/>
        <v>#VALUE!</v>
      </c>
      <c r="O1180" s="15">
        <f t="shared" si="172"/>
        <v>0</v>
      </c>
      <c r="P1180" s="12"/>
      <c r="Q1180" s="15">
        <f t="shared" si="173"/>
        <v>0</v>
      </c>
    </row>
    <row r="1181" spans="1:17" ht="26" customHeight="1">
      <c r="A1181" s="19"/>
      <c r="B1181" s="11"/>
      <c r="C1181" s="11"/>
      <c r="D1181" s="11"/>
      <c r="E1181" s="12"/>
      <c r="F1181" s="132"/>
      <c r="G1181" s="12"/>
      <c r="H1181" s="12"/>
      <c r="I1181" s="12"/>
      <c r="J1181" s="13" t="str">
        <f t="shared" si="168"/>
        <v/>
      </c>
      <c r="K1181" s="13" t="str">
        <f t="shared" si="169"/>
        <v/>
      </c>
      <c r="L1181" s="14" t="e">
        <f t="shared" si="170"/>
        <v>#VALUE!</v>
      </c>
      <c r="M1181" s="14" t="e">
        <f t="shared" si="167"/>
        <v>#VALUE!</v>
      </c>
      <c r="N1181" s="14" t="e">
        <f t="shared" si="171"/>
        <v>#VALUE!</v>
      </c>
      <c r="O1181" s="15">
        <f t="shared" si="172"/>
        <v>0</v>
      </c>
      <c r="P1181" s="12"/>
      <c r="Q1181" s="15">
        <f t="shared" si="173"/>
        <v>0</v>
      </c>
    </row>
    <row r="1182" spans="1:17" ht="26" customHeight="1">
      <c r="A1182" s="19"/>
      <c r="B1182" s="11"/>
      <c r="C1182" s="11"/>
      <c r="D1182" s="11"/>
      <c r="E1182" s="12"/>
      <c r="F1182" s="132"/>
      <c r="G1182" s="12"/>
      <c r="H1182" s="12"/>
      <c r="I1182" s="12"/>
      <c r="J1182" s="13" t="str">
        <f t="shared" si="168"/>
        <v/>
      </c>
      <c r="K1182" s="13" t="str">
        <f t="shared" si="169"/>
        <v/>
      </c>
      <c r="L1182" s="14" t="e">
        <f t="shared" si="170"/>
        <v>#VALUE!</v>
      </c>
      <c r="M1182" s="14" t="e">
        <f t="shared" si="167"/>
        <v>#VALUE!</v>
      </c>
      <c r="N1182" s="14" t="e">
        <f t="shared" si="171"/>
        <v>#VALUE!</v>
      </c>
      <c r="O1182" s="15">
        <f t="shared" si="172"/>
        <v>0</v>
      </c>
      <c r="P1182" s="12"/>
      <c r="Q1182" s="15">
        <f t="shared" si="173"/>
        <v>0</v>
      </c>
    </row>
    <row r="1183" spans="1:17" ht="26" customHeight="1">
      <c r="A1183" s="19"/>
      <c r="B1183" s="11"/>
      <c r="C1183" s="11"/>
      <c r="D1183" s="11"/>
      <c r="E1183" s="12"/>
      <c r="F1183" s="132"/>
      <c r="G1183" s="12"/>
      <c r="H1183" s="12"/>
      <c r="I1183" s="12"/>
      <c r="J1183" s="13" t="str">
        <f t="shared" si="168"/>
        <v/>
      </c>
      <c r="K1183" s="13" t="str">
        <f t="shared" si="169"/>
        <v/>
      </c>
      <c r="L1183" s="14" t="e">
        <f t="shared" si="170"/>
        <v>#VALUE!</v>
      </c>
      <c r="M1183" s="14" t="e">
        <f t="shared" si="167"/>
        <v>#VALUE!</v>
      </c>
      <c r="N1183" s="14" t="e">
        <f t="shared" si="171"/>
        <v>#VALUE!</v>
      </c>
      <c r="O1183" s="15">
        <f t="shared" si="172"/>
        <v>0</v>
      </c>
      <c r="P1183" s="12"/>
      <c r="Q1183" s="15">
        <f t="shared" si="173"/>
        <v>0</v>
      </c>
    </row>
    <row r="1184" spans="1:17" ht="26" customHeight="1">
      <c r="A1184" s="19"/>
      <c r="B1184" s="11"/>
      <c r="C1184" s="11"/>
      <c r="D1184" s="11"/>
      <c r="E1184" s="12"/>
      <c r="F1184" s="132"/>
      <c r="G1184" s="12"/>
      <c r="H1184" s="12"/>
      <c r="I1184" s="12"/>
      <c r="J1184" s="13" t="str">
        <f t="shared" si="168"/>
        <v/>
      </c>
      <c r="K1184" s="13" t="str">
        <f t="shared" si="169"/>
        <v/>
      </c>
      <c r="L1184" s="14" t="e">
        <f t="shared" si="170"/>
        <v>#VALUE!</v>
      </c>
      <c r="M1184" s="14" t="e">
        <f t="shared" si="167"/>
        <v>#VALUE!</v>
      </c>
      <c r="N1184" s="14" t="e">
        <f t="shared" si="171"/>
        <v>#VALUE!</v>
      </c>
      <c r="O1184" s="15">
        <f t="shared" si="172"/>
        <v>0</v>
      </c>
      <c r="P1184" s="12"/>
      <c r="Q1184" s="15">
        <f t="shared" si="173"/>
        <v>0</v>
      </c>
    </row>
    <row r="1185" spans="1:17" ht="26" customHeight="1">
      <c r="A1185" s="19"/>
      <c r="B1185" s="11"/>
      <c r="C1185" s="11"/>
      <c r="D1185" s="11"/>
      <c r="E1185" s="12"/>
      <c r="F1185" s="132"/>
      <c r="G1185" s="12"/>
      <c r="H1185" s="12"/>
      <c r="I1185" s="12"/>
      <c r="J1185" s="13" t="str">
        <f t="shared" si="168"/>
        <v/>
      </c>
      <c r="K1185" s="13" t="str">
        <f t="shared" si="169"/>
        <v/>
      </c>
      <c r="L1185" s="14" t="e">
        <f t="shared" si="170"/>
        <v>#VALUE!</v>
      </c>
      <c r="M1185" s="14" t="e">
        <f t="shared" si="167"/>
        <v>#VALUE!</v>
      </c>
      <c r="N1185" s="14" t="e">
        <f t="shared" si="171"/>
        <v>#VALUE!</v>
      </c>
      <c r="O1185" s="15">
        <f t="shared" si="172"/>
        <v>0</v>
      </c>
      <c r="P1185" s="12"/>
      <c r="Q1185" s="15">
        <f t="shared" si="173"/>
        <v>0</v>
      </c>
    </row>
    <row r="1186" spans="1:17" ht="26" customHeight="1">
      <c r="A1186" s="19"/>
      <c r="B1186" s="11"/>
      <c r="C1186" s="11"/>
      <c r="D1186" s="11"/>
      <c r="E1186" s="12"/>
      <c r="F1186" s="132"/>
      <c r="G1186" s="12"/>
      <c r="H1186" s="12"/>
      <c r="I1186" s="12"/>
      <c r="J1186" s="13" t="str">
        <f t="shared" si="168"/>
        <v/>
      </c>
      <c r="K1186" s="13" t="str">
        <f t="shared" si="169"/>
        <v/>
      </c>
      <c r="L1186" s="14" t="e">
        <f t="shared" si="170"/>
        <v>#VALUE!</v>
      </c>
      <c r="M1186" s="14" t="e">
        <f t="shared" si="167"/>
        <v>#VALUE!</v>
      </c>
      <c r="N1186" s="14" t="e">
        <f t="shared" si="171"/>
        <v>#VALUE!</v>
      </c>
      <c r="O1186" s="15">
        <f t="shared" si="172"/>
        <v>0</v>
      </c>
      <c r="P1186" s="12"/>
      <c r="Q1186" s="15">
        <f t="shared" si="173"/>
        <v>0</v>
      </c>
    </row>
    <row r="1187" spans="1:17" ht="26" customHeight="1">
      <c r="A1187" s="19"/>
      <c r="B1187" s="11"/>
      <c r="C1187" s="11"/>
      <c r="D1187" s="11"/>
      <c r="E1187" s="12"/>
      <c r="F1187" s="132"/>
      <c r="G1187" s="12"/>
      <c r="H1187" s="12"/>
      <c r="I1187" s="12"/>
      <c r="J1187" s="13" t="str">
        <f t="shared" si="168"/>
        <v/>
      </c>
      <c r="K1187" s="13" t="str">
        <f t="shared" si="169"/>
        <v/>
      </c>
      <c r="L1187" s="14" t="e">
        <f t="shared" si="170"/>
        <v>#VALUE!</v>
      </c>
      <c r="M1187" s="14" t="e">
        <f t="shared" si="167"/>
        <v>#VALUE!</v>
      </c>
      <c r="N1187" s="14" t="e">
        <f t="shared" si="171"/>
        <v>#VALUE!</v>
      </c>
      <c r="O1187" s="15">
        <f t="shared" si="172"/>
        <v>0</v>
      </c>
      <c r="P1187" s="12"/>
      <c r="Q1187" s="15">
        <f t="shared" si="173"/>
        <v>0</v>
      </c>
    </row>
    <row r="1188" spans="1:17" ht="26" customHeight="1">
      <c r="A1188" s="19"/>
      <c r="B1188" s="11"/>
      <c r="C1188" s="11"/>
      <c r="D1188" s="11"/>
      <c r="E1188" s="12"/>
      <c r="F1188" s="132"/>
      <c r="G1188" s="12"/>
      <c r="H1188" s="12"/>
      <c r="I1188" s="12"/>
      <c r="J1188" s="13" t="str">
        <f t="shared" si="168"/>
        <v/>
      </c>
      <c r="K1188" s="13" t="str">
        <f t="shared" si="169"/>
        <v/>
      </c>
      <c r="L1188" s="14" t="e">
        <f t="shared" si="170"/>
        <v>#VALUE!</v>
      </c>
      <c r="M1188" s="14" t="e">
        <f t="shared" si="167"/>
        <v>#VALUE!</v>
      </c>
      <c r="N1188" s="14" t="e">
        <f t="shared" si="171"/>
        <v>#VALUE!</v>
      </c>
      <c r="O1188" s="15">
        <f t="shared" si="172"/>
        <v>0</v>
      </c>
      <c r="P1188" s="12"/>
      <c r="Q1188" s="15">
        <f t="shared" si="173"/>
        <v>0</v>
      </c>
    </row>
    <row r="1189" spans="1:17" ht="26" customHeight="1">
      <c r="A1189" s="19"/>
      <c r="B1189" s="11"/>
      <c r="C1189" s="11"/>
      <c r="D1189" s="11"/>
      <c r="E1189" s="12"/>
      <c r="F1189" s="132"/>
      <c r="G1189" s="12"/>
      <c r="H1189" s="12"/>
      <c r="I1189" s="12"/>
      <c r="J1189" s="13" t="str">
        <f t="shared" si="168"/>
        <v/>
      </c>
      <c r="K1189" s="13" t="str">
        <f t="shared" si="169"/>
        <v/>
      </c>
      <c r="L1189" s="14" t="e">
        <f t="shared" si="170"/>
        <v>#VALUE!</v>
      </c>
      <c r="M1189" s="14" t="e">
        <f t="shared" si="167"/>
        <v>#VALUE!</v>
      </c>
      <c r="N1189" s="14" t="e">
        <f t="shared" si="171"/>
        <v>#VALUE!</v>
      </c>
      <c r="O1189" s="15">
        <f t="shared" si="172"/>
        <v>0</v>
      </c>
      <c r="P1189" s="12"/>
      <c r="Q1189" s="15">
        <f t="shared" si="173"/>
        <v>0</v>
      </c>
    </row>
  </sheetData>
  <autoFilter ref="A2:Q1118" xr:uid="{00000000-0009-0000-0000-000000000000}"/>
  <mergeCells count="1">
    <mergeCell ref="H1:Q1"/>
  </mergeCells>
  <phoneticPr fontId="4"/>
  <conditionalFormatting sqref="A2:D2">
    <cfRule type="duplicateValues" dxfId="2" priority="14"/>
    <cfRule type="duplicateValues" dxfId="1" priority="15" stopIfTrue="1"/>
  </conditionalFormatting>
  <conditionalFormatting sqref="D1:D1048576">
    <cfRule type="cellIs" dxfId="0" priority="1" operator="equal">
      <formula>"夜勤"</formula>
    </cfRule>
  </conditionalFormatting>
  <dataValidations count="7">
    <dataValidation imeMode="hiragana" allowBlank="1" showInputMessage="1" showErrorMessage="1" sqref="E1:F8 E1190:F1048576" xr:uid="{00000000-0002-0000-0000-000002000000}"/>
    <dataValidation imeMode="halfAlpha" allowBlank="1" showInputMessage="1" showErrorMessage="1" sqref="F1190:F1048576 E1:I8 G3:I1048576 O1:Q1048576 E3:E1048576" xr:uid="{00000000-0002-0000-0000-000003000000}"/>
    <dataValidation type="list" allowBlank="1" showInputMessage="1" showErrorMessage="1" sqref="C1190:C1048576 B3:B1048576" xr:uid="{65B92487-8B7E-46BC-9AE0-896164A17A77}">
      <formula1>"A,C,S,シュリンク,コンベア,通常B,B裏,不明"</formula1>
    </dataValidation>
    <dataValidation type="list" allowBlank="1" showInputMessage="1" showErrorMessage="1" sqref="D3:D1189" xr:uid="{2CCA9B99-B96D-4FE1-A861-1468B690E965}">
      <formula1>"日勤,夜勤"</formula1>
    </dataValidation>
    <dataValidation type="list" allowBlank="1" showInputMessage="1" showErrorMessage="1" sqref="C3:C1189" xr:uid="{1DE4DAFE-2502-484D-8DFF-56C8D732B4E2}">
      <formula1>"有,無"</formula1>
    </dataValidation>
    <dataValidation type="list" imeMode="halfAlpha" allowBlank="1" showInputMessage="1" showErrorMessage="1" sqref="F3:F1189" xr:uid="{D6CD6A49-46F6-4125-AB4D-049BD24DEBDB}">
      <formula1>"ﾏｲﾜｰｸ,ﾃｲｹｲ"</formula1>
    </dataValidation>
    <dataValidation type="list" imeMode="hiragana" allowBlank="1" showInputMessage="1" showErrorMessage="1" sqref="F3:F1189" xr:uid="{8550A0A9-F43C-4010-9E94-122C85376B31}">
      <formula1>"ﾏｲﾜｰｸ,ﾃｲｹｲ"</formula1>
    </dataValidation>
  </dataValidations>
  <printOptions horizontalCentered="1"/>
  <pageMargins left="0" right="0" top="0.78740157480314965" bottom="0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6F4DF-3757-491A-85A2-FE795475F76F}">
  <dimension ref="A1:AH37"/>
  <sheetViews>
    <sheetView zoomScale="70" zoomScaleNormal="70" workbookViewId="0">
      <selection activeCell="J49" sqref="J49"/>
    </sheetView>
  </sheetViews>
  <sheetFormatPr defaultColWidth="8.90625" defaultRowHeight="15"/>
  <cols>
    <col min="1" max="1" width="11.08984375" style="21" bestFit="1" customWidth="1"/>
    <col min="2" max="2" width="17.453125" style="21" customWidth="1"/>
    <col min="3" max="24" width="6.90625" style="21" customWidth="1"/>
    <col min="25" max="25" width="7.6328125" style="21" customWidth="1"/>
    <col min="26" max="26" width="7" style="21" customWidth="1"/>
    <col min="27" max="33" width="6.90625" style="21" customWidth="1"/>
    <col min="34" max="34" width="9.36328125" style="21" customWidth="1"/>
    <col min="35" max="44" width="6.90625" style="21" customWidth="1"/>
    <col min="45" max="16384" width="8.90625" style="21"/>
  </cols>
  <sheetData>
    <row r="1" spans="1:34">
      <c r="A1" s="20"/>
    </row>
    <row r="2" spans="1:34" ht="15.5" thickBot="1">
      <c r="A2" s="20"/>
    </row>
    <row r="3" spans="1:34" ht="15.5" thickBot="1">
      <c r="A3" s="22" t="s">
        <v>14</v>
      </c>
      <c r="B3" s="23" t="s">
        <v>15</v>
      </c>
      <c r="C3" s="45">
        <v>45383</v>
      </c>
      <c r="D3" s="46">
        <f>C3+1</f>
        <v>45384</v>
      </c>
      <c r="E3" s="46">
        <f t="shared" ref="E3:AG3" si="0">D3+1</f>
        <v>45385</v>
      </c>
      <c r="F3" s="46">
        <f t="shared" si="0"/>
        <v>45386</v>
      </c>
      <c r="G3" s="46">
        <f t="shared" si="0"/>
        <v>45387</v>
      </c>
      <c r="H3" s="46">
        <f t="shared" si="0"/>
        <v>45388</v>
      </c>
      <c r="I3" s="46">
        <f t="shared" si="0"/>
        <v>45389</v>
      </c>
      <c r="J3" s="46">
        <f t="shared" si="0"/>
        <v>45390</v>
      </c>
      <c r="K3" s="46">
        <f t="shared" si="0"/>
        <v>45391</v>
      </c>
      <c r="L3" s="46">
        <f t="shared" si="0"/>
        <v>45392</v>
      </c>
      <c r="M3" s="46">
        <f t="shared" si="0"/>
        <v>45393</v>
      </c>
      <c r="N3" s="46">
        <f t="shared" si="0"/>
        <v>45394</v>
      </c>
      <c r="O3" s="46">
        <f t="shared" si="0"/>
        <v>45395</v>
      </c>
      <c r="P3" s="46">
        <f t="shared" si="0"/>
        <v>45396</v>
      </c>
      <c r="Q3" s="46">
        <f t="shared" si="0"/>
        <v>45397</v>
      </c>
      <c r="R3" s="46">
        <f t="shared" si="0"/>
        <v>45398</v>
      </c>
      <c r="S3" s="46">
        <f t="shared" si="0"/>
        <v>45399</v>
      </c>
      <c r="T3" s="46">
        <f t="shared" si="0"/>
        <v>45400</v>
      </c>
      <c r="U3" s="46">
        <f t="shared" si="0"/>
        <v>45401</v>
      </c>
      <c r="V3" s="46">
        <f t="shared" si="0"/>
        <v>45402</v>
      </c>
      <c r="W3" s="46">
        <f t="shared" si="0"/>
        <v>45403</v>
      </c>
      <c r="X3" s="46">
        <f t="shared" si="0"/>
        <v>45404</v>
      </c>
      <c r="Y3" s="46">
        <f t="shared" si="0"/>
        <v>45405</v>
      </c>
      <c r="Z3" s="46">
        <f t="shared" si="0"/>
        <v>45406</v>
      </c>
      <c r="AA3" s="46">
        <f t="shared" si="0"/>
        <v>45407</v>
      </c>
      <c r="AB3" s="46">
        <f t="shared" si="0"/>
        <v>45408</v>
      </c>
      <c r="AC3" s="46">
        <f t="shared" si="0"/>
        <v>45409</v>
      </c>
      <c r="AD3" s="46">
        <f t="shared" si="0"/>
        <v>45410</v>
      </c>
      <c r="AE3" s="46">
        <f t="shared" si="0"/>
        <v>45411</v>
      </c>
      <c r="AF3" s="46">
        <f t="shared" si="0"/>
        <v>45412</v>
      </c>
      <c r="AG3" s="47">
        <f t="shared" si="0"/>
        <v>45413</v>
      </c>
      <c r="AH3" s="23" t="s">
        <v>16</v>
      </c>
    </row>
    <row r="4" spans="1:34">
      <c r="A4" s="165" t="s">
        <v>22</v>
      </c>
      <c r="B4" s="26" t="s">
        <v>17</v>
      </c>
      <c r="C4" s="27">
        <f>SUMIFS(作業時間個人!$G:$G,作業時間個人!$A:$A,GAS!C$3,作業時間個人!$B:$B,"A",作業時間個人!$C:$C,"有",作業時間個人!$D:$D,"日勤")</f>
        <v>0</v>
      </c>
      <c r="D4" s="27">
        <f>SUMIFS(作業時間個人!$G:$G,作業時間個人!$A:$A,GAS!D$3,作業時間個人!$B:$B,"A",作業時間個人!$C:$C,"有",作業時間個人!$D:$D,"日勤")</f>
        <v>0</v>
      </c>
      <c r="E4" s="27">
        <f>SUMIFS(作業時間個人!$G:$G,作業時間個人!$A:$A,GAS!E$3,作業時間個人!$B:$B,"A",作業時間個人!$C:$C,"有",作業時間個人!$D:$D,"日勤")</f>
        <v>0</v>
      </c>
      <c r="F4" s="27">
        <f>SUMIFS(作業時間個人!$G:$G,作業時間個人!$A:$A,GAS!F$3,作業時間個人!$B:$B,"A",作業時間個人!$C:$C,"有",作業時間個人!$D:$D,"日勤")</f>
        <v>0</v>
      </c>
      <c r="G4" s="27">
        <f>SUMIFS(作業時間個人!$G:$G,作業時間個人!$A:$A,GAS!G$3,作業時間個人!$B:$B,"A",作業時間個人!$C:$C,"有",作業時間個人!$D:$D,"日勤")</f>
        <v>0</v>
      </c>
      <c r="H4" s="27">
        <f>SUMIFS(作業時間個人!$G:$G,作業時間個人!$A:$A,GAS!H$3,作業時間個人!$B:$B,"A",作業時間個人!$C:$C,"有",作業時間個人!$D:$D,"日勤")</f>
        <v>0</v>
      </c>
      <c r="I4" s="27">
        <f>SUMIFS(作業時間個人!$G:$G,作業時間個人!$A:$A,GAS!I$3,作業時間個人!$B:$B,"A",作業時間個人!$C:$C,"有",作業時間個人!$D:$D,"日勤")</f>
        <v>0</v>
      </c>
      <c r="J4" s="27">
        <f>SUMIFS(作業時間個人!$G:$G,作業時間個人!$A:$A,GAS!J$3,作業時間個人!$B:$B,"A",作業時間個人!$C:$C,"有",作業時間個人!$D:$D,"日勤")</f>
        <v>0</v>
      </c>
      <c r="K4" s="27">
        <f>SUMIFS(作業時間個人!$G:$G,作業時間個人!$A:$A,GAS!K$3,作業時間個人!$B:$B,"A",作業時間個人!$C:$C,"有",作業時間個人!$D:$D,"日勤")</f>
        <v>0</v>
      </c>
      <c r="L4" s="27">
        <f>SUMIFS(作業時間個人!$G:$G,作業時間個人!$A:$A,GAS!L$3,作業時間個人!$B:$B,"A",作業時間個人!$C:$C,"有",作業時間個人!$D:$D,"日勤")</f>
        <v>0</v>
      </c>
      <c r="M4" s="27">
        <f>SUMIFS(作業時間個人!$G:$G,作業時間個人!$A:$A,GAS!M$3,作業時間個人!$B:$B,"A",作業時間個人!$C:$C,"有",作業時間個人!$D:$D,"日勤")</f>
        <v>0</v>
      </c>
      <c r="N4" s="27">
        <f>SUMIFS(作業時間個人!$G:$G,作業時間個人!$A:$A,GAS!N$3,作業時間個人!$B:$B,"A",作業時間個人!$C:$C,"有",作業時間個人!$D:$D,"日勤")</f>
        <v>0</v>
      </c>
      <c r="O4" s="27">
        <f>SUMIFS(作業時間個人!$G:$G,作業時間個人!$A:$A,GAS!O$3,作業時間個人!$B:$B,"A",作業時間個人!$C:$C,"有",作業時間個人!$D:$D,"日勤")</f>
        <v>0</v>
      </c>
      <c r="P4" s="27">
        <f>SUMIFS(作業時間個人!$G:$G,作業時間個人!$A:$A,GAS!P$3,作業時間個人!$B:$B,"A",作業時間個人!$C:$C,"有",作業時間個人!$D:$D,"日勤")</f>
        <v>0</v>
      </c>
      <c r="Q4" s="27">
        <f>SUMIFS(作業時間個人!$G:$G,作業時間個人!$A:$A,GAS!Q$3,作業時間個人!$B:$B,"A",作業時間個人!$C:$C,"有",作業時間個人!$D:$D,"日勤")</f>
        <v>0</v>
      </c>
      <c r="R4" s="27">
        <f>SUMIFS(作業時間個人!$G:$G,作業時間個人!$A:$A,GAS!R$3,作業時間個人!$B:$B,"A",作業時間個人!$C:$C,"有",作業時間個人!$D:$D,"日勤")</f>
        <v>0</v>
      </c>
      <c r="S4" s="27">
        <f>SUMIFS(作業時間個人!$G:$G,作業時間個人!$A:$A,GAS!S$3,作業時間個人!$B:$B,"A",作業時間個人!$C:$C,"有",作業時間個人!$D:$D,"日勤")</f>
        <v>0</v>
      </c>
      <c r="T4" s="27">
        <f>SUMIFS(作業時間個人!$G:$G,作業時間個人!$A:$A,GAS!T$3,作業時間個人!$B:$B,"A",作業時間個人!$C:$C,"有",作業時間個人!$D:$D,"日勤")</f>
        <v>0</v>
      </c>
      <c r="U4" s="27">
        <f>SUMIFS(作業時間個人!$G:$G,作業時間個人!$A:$A,GAS!U$3,作業時間個人!$B:$B,"A",作業時間個人!$C:$C,"有",作業時間個人!$D:$D,"日勤")</f>
        <v>0</v>
      </c>
      <c r="V4" s="27">
        <f>SUMIFS(作業時間個人!$G:$G,作業時間個人!$A:$A,GAS!V$3,作業時間個人!$B:$B,"A",作業時間個人!$C:$C,"有",作業時間個人!$D:$D,"日勤")</f>
        <v>0</v>
      </c>
      <c r="W4" s="27">
        <f>SUMIFS(作業時間個人!$G:$G,作業時間個人!$A:$A,GAS!W$3,作業時間個人!$B:$B,"A",作業時間個人!$C:$C,"有",作業時間個人!$D:$D,"日勤")</f>
        <v>0</v>
      </c>
      <c r="X4" s="27">
        <f>SUMIFS(作業時間個人!$G:$G,作業時間個人!$A:$A,GAS!X$3,作業時間個人!$B:$B,"A",作業時間個人!$C:$C,"有",作業時間個人!$D:$D,"日勤")</f>
        <v>0</v>
      </c>
      <c r="Y4" s="27">
        <f>SUMIFS(作業時間個人!$G:$G,作業時間個人!$A:$A,GAS!Y$3,作業時間個人!$B:$B,"A",作業時間個人!$C:$C,"有",作業時間個人!$D:$D,"日勤")</f>
        <v>0</v>
      </c>
      <c r="Z4" s="27">
        <f>SUMIFS(作業時間個人!$G:$G,作業時間個人!$A:$A,GAS!Z$3,作業時間個人!$B:$B,"A",作業時間個人!$C:$C,"有",作業時間個人!$D:$D,"日勤")</f>
        <v>0</v>
      </c>
      <c r="AA4" s="27">
        <f>SUMIFS(作業時間個人!$G:$G,作業時間個人!$A:$A,GAS!AA$3,作業時間個人!$B:$B,"A",作業時間個人!$C:$C,"有",作業時間個人!$D:$D,"日勤")</f>
        <v>0</v>
      </c>
      <c r="AB4" s="27">
        <f>SUMIFS(作業時間個人!$G:$G,作業時間個人!$A:$A,GAS!AB$3,作業時間個人!$B:$B,"A",作業時間個人!$C:$C,"有",作業時間個人!$D:$D,"日勤")</f>
        <v>0</v>
      </c>
      <c r="AC4" s="27">
        <f>SUMIFS(作業時間個人!$G:$G,作業時間個人!$A:$A,GAS!AC$3,作業時間個人!$B:$B,"A",作業時間個人!$C:$C,"有",作業時間個人!$D:$D,"日勤")</f>
        <v>0</v>
      </c>
      <c r="AD4" s="27">
        <f>SUMIFS(作業時間個人!$G:$G,作業時間個人!$A:$A,GAS!AD$3,作業時間個人!$B:$B,"A",作業時間個人!$C:$C,"有",作業時間個人!$D:$D,"日勤")</f>
        <v>0</v>
      </c>
      <c r="AE4" s="27">
        <f>SUMIFS(作業時間個人!$G:$G,作業時間個人!$A:$A,GAS!AE$3,作業時間個人!$B:$B,"A",作業時間個人!$C:$C,"有",作業時間個人!$D:$D,"日勤")</f>
        <v>0</v>
      </c>
      <c r="AF4" s="27">
        <f>SUMIFS(作業時間個人!$G:$G,作業時間個人!$A:$A,GAS!AF$3,作業時間個人!$B:$B,"A",作業時間個人!$C:$C,"有",作業時間個人!$D:$D,"日勤")</f>
        <v>0</v>
      </c>
      <c r="AG4" s="27">
        <f>SUMIFS(作業時間個人!$G:$G,作業時間個人!$A:$A,GAS!AG$3,作業時間個人!$B:$B,"A",作業時間個人!$C:$C,"有",作業時間個人!$D:$D,"日勤")</f>
        <v>0</v>
      </c>
      <c r="AH4" s="104">
        <f>SUM(C4:AG4)</f>
        <v>0</v>
      </c>
    </row>
    <row r="5" spans="1:34">
      <c r="A5" s="166"/>
      <c r="B5" s="102" t="s">
        <v>18</v>
      </c>
      <c r="C5" s="103">
        <f>SUMIFS(作業時間個人!$Q:$Q,作業時間個人!$A:$A,GAS!C$3,作業時間個人!$B:$B,"A",作業時間個人!$C:$C,"有",作業時間個人!$D:$D,"日勤")</f>
        <v>0</v>
      </c>
      <c r="D5" s="103">
        <f>SUMIFS(作業時間個人!$Q:$Q,作業時間個人!$A:$A,GAS!D$3,作業時間個人!$B:$B,"A",作業時間個人!$C:$C,"有",作業時間個人!$D:$D,"日勤")</f>
        <v>0</v>
      </c>
      <c r="E5" s="103">
        <f>SUMIFS(作業時間個人!$Q:$Q,作業時間個人!$A:$A,GAS!E$3,作業時間個人!$B:$B,"A",作業時間個人!$C:$C,"有",作業時間個人!$D:$D,"日勤")</f>
        <v>0</v>
      </c>
      <c r="F5" s="103">
        <f>SUMIFS(作業時間個人!$Q:$Q,作業時間個人!$A:$A,GAS!F$3,作業時間個人!$B:$B,"A",作業時間個人!$C:$C,"有",作業時間個人!$D:$D,"日勤")</f>
        <v>0</v>
      </c>
      <c r="G5" s="103">
        <f>SUMIFS(作業時間個人!$Q:$Q,作業時間個人!$A:$A,GAS!G$3,作業時間個人!$B:$B,"A",作業時間個人!$C:$C,"有",作業時間個人!$D:$D,"日勤")</f>
        <v>0</v>
      </c>
      <c r="H5" s="103">
        <f>SUMIFS(作業時間個人!$Q:$Q,作業時間個人!$A:$A,GAS!H$3,作業時間個人!$B:$B,"A",作業時間個人!$C:$C,"有",作業時間個人!$D:$D,"日勤")</f>
        <v>0</v>
      </c>
      <c r="I5" s="103">
        <f>SUMIFS(作業時間個人!$Q:$Q,作業時間個人!$A:$A,GAS!I$3,作業時間個人!$B:$B,"A",作業時間個人!$C:$C,"有",作業時間個人!$D:$D,"日勤")</f>
        <v>0</v>
      </c>
      <c r="J5" s="103">
        <f>SUMIFS(作業時間個人!$Q:$Q,作業時間個人!$A:$A,GAS!J$3,作業時間個人!$B:$B,"A",作業時間個人!$C:$C,"有",作業時間個人!$D:$D,"日勤")</f>
        <v>0</v>
      </c>
      <c r="K5" s="103">
        <f>SUMIFS(作業時間個人!$Q:$Q,作業時間個人!$A:$A,GAS!K$3,作業時間個人!$B:$B,"A",作業時間個人!$C:$C,"有",作業時間個人!$D:$D,"日勤")</f>
        <v>0</v>
      </c>
      <c r="L5" s="103">
        <f>SUMIFS(作業時間個人!$Q:$Q,作業時間個人!$A:$A,GAS!L$3,作業時間個人!$B:$B,"A",作業時間個人!$C:$C,"有",作業時間個人!$D:$D,"日勤")</f>
        <v>0</v>
      </c>
      <c r="M5" s="103">
        <f>SUMIFS(作業時間個人!$Q:$Q,作業時間個人!$A:$A,GAS!M$3,作業時間個人!$B:$B,"A",作業時間個人!$C:$C,"有",作業時間個人!$D:$D,"日勤")</f>
        <v>0</v>
      </c>
      <c r="N5" s="103">
        <f>SUMIFS(作業時間個人!$Q:$Q,作業時間個人!$A:$A,GAS!N$3,作業時間個人!$B:$B,"A",作業時間個人!$C:$C,"有",作業時間個人!$D:$D,"日勤")</f>
        <v>0</v>
      </c>
      <c r="O5" s="103">
        <f>SUMIFS(作業時間個人!$Q:$Q,作業時間個人!$A:$A,GAS!O$3,作業時間個人!$B:$B,"A",作業時間個人!$C:$C,"有",作業時間個人!$D:$D,"日勤")</f>
        <v>0</v>
      </c>
      <c r="P5" s="103">
        <f>SUMIFS(作業時間個人!$Q:$Q,作業時間個人!$A:$A,GAS!P$3,作業時間個人!$B:$B,"A",作業時間個人!$C:$C,"有",作業時間個人!$D:$D,"日勤")</f>
        <v>0</v>
      </c>
      <c r="Q5" s="103">
        <f>SUMIFS(作業時間個人!$Q:$Q,作業時間個人!$A:$A,GAS!Q$3,作業時間個人!$B:$B,"A",作業時間個人!$C:$C,"有",作業時間個人!$D:$D,"日勤")</f>
        <v>0</v>
      </c>
      <c r="R5" s="103">
        <f>SUMIFS(作業時間個人!$Q:$Q,作業時間個人!$A:$A,GAS!R$3,作業時間個人!$B:$B,"A",作業時間個人!$C:$C,"有",作業時間個人!$D:$D,"日勤")</f>
        <v>0</v>
      </c>
      <c r="S5" s="103">
        <f>SUMIFS(作業時間個人!$Q:$Q,作業時間個人!$A:$A,GAS!S$3,作業時間個人!$B:$B,"A",作業時間個人!$C:$C,"有",作業時間個人!$D:$D,"日勤")</f>
        <v>0</v>
      </c>
      <c r="T5" s="103">
        <f>SUMIFS(作業時間個人!$Q:$Q,作業時間個人!$A:$A,GAS!T$3,作業時間個人!$B:$B,"A",作業時間個人!$C:$C,"有",作業時間個人!$D:$D,"日勤")</f>
        <v>0</v>
      </c>
      <c r="U5" s="103">
        <f>SUMIFS(作業時間個人!$Q:$Q,作業時間個人!$A:$A,GAS!U$3,作業時間個人!$B:$B,"A",作業時間個人!$C:$C,"有",作業時間個人!$D:$D,"日勤")</f>
        <v>0</v>
      </c>
      <c r="V5" s="103">
        <f>SUMIFS(作業時間個人!$Q:$Q,作業時間個人!$A:$A,GAS!V$3,作業時間個人!$B:$B,"A",作業時間個人!$C:$C,"有",作業時間個人!$D:$D,"日勤")</f>
        <v>0</v>
      </c>
      <c r="W5" s="103">
        <f>SUMIFS(作業時間個人!$Q:$Q,作業時間個人!$A:$A,GAS!W$3,作業時間個人!$B:$B,"A",作業時間個人!$C:$C,"有",作業時間個人!$D:$D,"日勤")</f>
        <v>0</v>
      </c>
      <c r="X5" s="103">
        <f>SUMIFS(作業時間個人!$Q:$Q,作業時間個人!$A:$A,GAS!X$3,作業時間個人!$B:$B,"A",作業時間個人!$C:$C,"有",作業時間個人!$D:$D,"日勤")</f>
        <v>0</v>
      </c>
      <c r="Y5" s="103">
        <f>SUMIFS(作業時間個人!$Q:$Q,作業時間個人!$A:$A,GAS!Y$3,作業時間個人!$B:$B,"A",作業時間個人!$C:$C,"有",作業時間個人!$D:$D,"日勤")</f>
        <v>0</v>
      </c>
      <c r="Z5" s="103">
        <f>SUMIFS(作業時間個人!$Q:$Q,作業時間個人!$A:$A,GAS!Z$3,作業時間個人!$B:$B,"A",作業時間個人!$C:$C,"有",作業時間個人!$D:$D,"日勤")</f>
        <v>0</v>
      </c>
      <c r="AA5" s="103">
        <f>SUMIFS(作業時間個人!$Q:$Q,作業時間個人!$A:$A,GAS!AA$3,作業時間個人!$B:$B,"A",作業時間個人!$C:$C,"有",作業時間個人!$D:$D,"日勤")</f>
        <v>0</v>
      </c>
      <c r="AB5" s="103">
        <f>SUMIFS(作業時間個人!$Q:$Q,作業時間個人!$A:$A,GAS!AB$3,作業時間個人!$B:$B,"A",作業時間個人!$C:$C,"有",作業時間個人!$D:$D,"日勤")</f>
        <v>0</v>
      </c>
      <c r="AC5" s="103">
        <f>SUMIFS(作業時間個人!$Q:$Q,作業時間個人!$A:$A,GAS!AC$3,作業時間個人!$B:$B,"A",作業時間個人!$C:$C,"有",作業時間個人!$D:$D,"日勤")</f>
        <v>0</v>
      </c>
      <c r="AD5" s="103">
        <f>SUMIFS(作業時間個人!$Q:$Q,作業時間個人!$A:$A,GAS!AD$3,作業時間個人!$B:$B,"A",作業時間個人!$C:$C,"有",作業時間個人!$D:$D,"日勤")</f>
        <v>0</v>
      </c>
      <c r="AE5" s="103">
        <f>SUMIFS(作業時間個人!$Q:$Q,作業時間個人!$A:$A,GAS!AE$3,作業時間個人!$B:$B,"A",作業時間個人!$C:$C,"有",作業時間個人!$D:$D,"日勤")</f>
        <v>0</v>
      </c>
      <c r="AF5" s="103">
        <f>SUMIFS(作業時間個人!$Q:$Q,作業時間個人!$A:$A,GAS!AF$3,作業時間個人!$B:$B,"A",作業時間個人!$C:$C,"有",作業時間個人!$D:$D,"日勤")</f>
        <v>0</v>
      </c>
      <c r="AG5" s="103">
        <f>SUMIFS(作業時間個人!$Q:$Q,作業時間個人!$A:$A,GAS!AG$3,作業時間個人!$B:$B,"A",作業時間個人!$C:$C,"有",作業時間個人!$D:$D,"日勤")</f>
        <v>0</v>
      </c>
      <c r="AH5" s="105">
        <f t="shared" ref="AH5:AH18" si="1">SUM(C5:AG5)</f>
        <v>0</v>
      </c>
    </row>
    <row r="6" spans="1:34" hidden="1">
      <c r="A6" s="163" t="s">
        <v>25</v>
      </c>
      <c r="B6" s="30" t="s">
        <v>17</v>
      </c>
      <c r="C6" s="31">
        <f>SUMIFS(作業時間個人!$G:$G,作業時間個人!$A:$A,GAS!C$3,作業時間個人!$B:$B,"C",作業時間個人!$D:$D,"日勤")</f>
        <v>0</v>
      </c>
      <c r="D6" s="31">
        <f>SUMIFS(作業時間個人!$G:$G,作業時間個人!$A:$A,GAS!D$3,作業時間個人!$B:$B,"C",作業時間個人!$D:$D,"日勤")</f>
        <v>0</v>
      </c>
      <c r="E6" s="31">
        <f>SUMIFS(作業時間個人!$G:$G,作業時間個人!$A:$A,GAS!E$3,作業時間個人!$B:$B,"C",作業時間個人!$D:$D,"日勤")</f>
        <v>0</v>
      </c>
      <c r="F6" s="31">
        <f>SUMIFS(作業時間個人!$G:$G,作業時間個人!$A:$A,GAS!F$3,作業時間個人!$B:$B,"C",作業時間個人!$D:$D,"日勤")</f>
        <v>0</v>
      </c>
      <c r="G6" s="31">
        <f>SUMIFS(作業時間個人!$G:$G,作業時間個人!$A:$A,GAS!G$3,作業時間個人!$B:$B,"C",作業時間個人!$D:$D,"日勤")</f>
        <v>0</v>
      </c>
      <c r="H6" s="31">
        <f>SUMIFS(作業時間個人!$G:$G,作業時間個人!$A:$A,GAS!H$3,作業時間個人!$B:$B,"C",作業時間個人!$D:$D,"日勤")</f>
        <v>0</v>
      </c>
      <c r="I6" s="31">
        <f>SUMIFS(作業時間個人!$G:$G,作業時間個人!$A:$A,GAS!I$3,作業時間個人!$B:$B,"C",作業時間個人!$D:$D,"日勤")</f>
        <v>0</v>
      </c>
      <c r="J6" s="31">
        <f>SUMIFS(作業時間個人!$G:$G,作業時間個人!$A:$A,GAS!J$3,作業時間個人!$B:$B,"C",作業時間個人!$D:$D,"日勤")</f>
        <v>0</v>
      </c>
      <c r="K6" s="31">
        <f>SUMIFS(作業時間個人!$G:$G,作業時間個人!$A:$A,GAS!K$3,作業時間個人!$B:$B,"C",作業時間個人!$D:$D,"日勤")</f>
        <v>0</v>
      </c>
      <c r="L6" s="31">
        <f>SUMIFS(作業時間個人!$G:$G,作業時間個人!$A:$A,GAS!L$3,作業時間個人!$B:$B,"C",作業時間個人!$D:$D,"日勤")</f>
        <v>0</v>
      </c>
      <c r="M6" s="31">
        <f>SUMIFS(作業時間個人!$G:$G,作業時間個人!$A:$A,GAS!M$3,作業時間個人!$B:$B,"C",作業時間個人!$D:$D,"日勤")</f>
        <v>0</v>
      </c>
      <c r="N6" s="31">
        <f>SUMIFS(作業時間個人!$G:$G,作業時間個人!$A:$A,GAS!N$3,作業時間個人!$B:$B,"C",作業時間個人!$D:$D,"日勤")</f>
        <v>0</v>
      </c>
      <c r="O6" s="31">
        <f>SUMIFS(作業時間個人!$G:$G,作業時間個人!$A:$A,GAS!O$3,作業時間個人!$B:$B,"C",作業時間個人!$D:$D,"日勤")</f>
        <v>0</v>
      </c>
      <c r="P6" s="31">
        <f>SUMIFS(作業時間個人!$G:$G,作業時間個人!$A:$A,GAS!P$3,作業時間個人!$B:$B,"C",作業時間個人!$D:$D,"日勤")</f>
        <v>0</v>
      </c>
      <c r="Q6" s="31">
        <f>SUMIFS(作業時間個人!$G:$G,作業時間個人!$A:$A,GAS!Q$3,作業時間個人!$B:$B,"C",作業時間個人!$D:$D,"日勤")</f>
        <v>0</v>
      </c>
      <c r="R6" s="31">
        <f>SUMIFS(作業時間個人!$G:$G,作業時間個人!$A:$A,GAS!R$3,作業時間個人!$B:$B,"C",作業時間個人!$D:$D,"日勤")</f>
        <v>0</v>
      </c>
      <c r="S6" s="31">
        <f>SUMIFS(作業時間個人!$G:$G,作業時間個人!$A:$A,GAS!S$3,作業時間個人!$B:$B,"C",作業時間個人!$D:$D,"日勤")</f>
        <v>0</v>
      </c>
      <c r="T6" s="31">
        <f>SUMIFS(作業時間個人!$G:$G,作業時間個人!$A:$A,GAS!T$3,作業時間個人!$B:$B,"C",作業時間個人!$D:$D,"日勤")</f>
        <v>0</v>
      </c>
      <c r="U6" s="31">
        <f>SUMIFS(作業時間個人!$G:$G,作業時間個人!$A:$A,GAS!U$3,作業時間個人!$B:$B,"C",作業時間個人!$D:$D,"日勤")</f>
        <v>0</v>
      </c>
      <c r="V6" s="31">
        <f>SUMIFS(作業時間個人!$G:$G,作業時間個人!$A:$A,GAS!V$3,作業時間個人!$B:$B,"C",作業時間個人!$D:$D,"日勤")</f>
        <v>0</v>
      </c>
      <c r="W6" s="31">
        <f>SUMIFS(作業時間個人!$G:$G,作業時間個人!$A:$A,GAS!W$3,作業時間個人!$B:$B,"C",作業時間個人!$D:$D,"日勤")</f>
        <v>0</v>
      </c>
      <c r="X6" s="31">
        <f>SUMIFS(作業時間個人!$G:$G,作業時間個人!$A:$A,GAS!X$3,作業時間個人!$B:$B,"C",作業時間個人!$D:$D,"日勤")</f>
        <v>0</v>
      </c>
      <c r="Y6" s="31">
        <f>SUMIFS(作業時間個人!$G:$G,作業時間個人!$A:$A,GAS!Y$3,作業時間個人!$B:$B,"C",作業時間個人!$D:$D,"日勤")</f>
        <v>0</v>
      </c>
      <c r="Z6" s="31">
        <f>SUMIFS(作業時間個人!$G:$G,作業時間個人!$A:$A,GAS!Z$3,作業時間個人!$B:$B,"C",作業時間個人!$D:$D,"日勤")</f>
        <v>0</v>
      </c>
      <c r="AA6" s="31">
        <f>SUMIFS(作業時間個人!$G:$G,作業時間個人!$A:$A,GAS!AA$3,作業時間個人!$B:$B,"C",作業時間個人!$D:$D,"日勤")</f>
        <v>0</v>
      </c>
      <c r="AB6" s="31">
        <f>SUMIFS(作業時間個人!$G:$G,作業時間個人!$A:$A,GAS!AB$3,作業時間個人!$B:$B,"C",作業時間個人!$D:$D,"日勤")</f>
        <v>0</v>
      </c>
      <c r="AC6" s="31">
        <f>SUMIFS(作業時間個人!$G:$G,作業時間個人!$A:$A,GAS!AC$3,作業時間個人!$B:$B,"C",作業時間個人!$D:$D,"日勤")</f>
        <v>0</v>
      </c>
      <c r="AD6" s="31">
        <f>SUMIFS(作業時間個人!$G:$G,作業時間個人!$A:$A,GAS!AD$3,作業時間個人!$B:$B,"C",作業時間個人!$D:$D,"日勤")</f>
        <v>0</v>
      </c>
      <c r="AE6" s="31">
        <f>SUMIFS(作業時間個人!$G:$G,作業時間個人!$A:$A,GAS!AE$3,作業時間個人!$B:$B,"C",作業時間個人!$D:$D,"日勤")</f>
        <v>0</v>
      </c>
      <c r="AF6" s="31">
        <f>SUMIFS(作業時間個人!$G:$G,作業時間個人!$A:$A,GAS!AF$3,作業時間個人!$B:$B,"C",作業時間個人!$D:$D,"日勤")</f>
        <v>0</v>
      </c>
      <c r="AG6" s="30">
        <f>SUMIFS(作業時間個人!$G:$G,作業時間個人!$A:$A,GAS!AG$3,作業時間個人!$B:$B,"C",作業時間個人!$D:$D,"日勤")</f>
        <v>0</v>
      </c>
      <c r="AH6" s="106">
        <f t="shared" si="1"/>
        <v>0</v>
      </c>
    </row>
    <row r="7" spans="1:34" ht="15.5" hidden="1" thickBot="1">
      <c r="A7" s="167"/>
      <c r="B7" s="33" t="s">
        <v>18</v>
      </c>
      <c r="C7" s="34">
        <f>SUMIFS(作業時間個人!$Q:$Q,作業時間個人!$A:$A,GAS!C$3,作業時間個人!$B:$B,"C",作業時間個人!$D:$D,"日勤")</f>
        <v>0</v>
      </c>
      <c r="D7" s="34">
        <f>SUMIFS(作業時間個人!$Q:$Q,作業時間個人!$A:$A,GAS!D$3,作業時間個人!$B:$B,"C",作業時間個人!$D:$D,"日勤")</f>
        <v>0</v>
      </c>
      <c r="E7" s="34">
        <f>SUMIFS(作業時間個人!$Q:$Q,作業時間個人!$A:$A,GAS!E$3,作業時間個人!$B:$B,"C",作業時間個人!$D:$D,"日勤")</f>
        <v>0</v>
      </c>
      <c r="F7" s="34">
        <f>SUMIFS(作業時間個人!$Q:$Q,作業時間個人!$A:$A,GAS!F$3,作業時間個人!$B:$B,"C",作業時間個人!$D:$D,"日勤")</f>
        <v>0</v>
      </c>
      <c r="G7" s="34">
        <f>SUMIFS(作業時間個人!$Q:$Q,作業時間個人!$A:$A,GAS!G$3,作業時間個人!$B:$B,"C",作業時間個人!$D:$D,"日勤")</f>
        <v>0</v>
      </c>
      <c r="H7" s="34">
        <f>SUMIFS(作業時間個人!$Q:$Q,作業時間個人!$A:$A,GAS!H$3,作業時間個人!$B:$B,"C",作業時間個人!$D:$D,"日勤")</f>
        <v>0</v>
      </c>
      <c r="I7" s="34">
        <f>SUMIFS(作業時間個人!$Q:$Q,作業時間個人!$A:$A,GAS!I$3,作業時間個人!$B:$B,"C",作業時間個人!$D:$D,"日勤")</f>
        <v>0</v>
      </c>
      <c r="J7" s="34">
        <f>SUMIFS(作業時間個人!$Q:$Q,作業時間個人!$A:$A,GAS!J$3,作業時間個人!$B:$B,"C",作業時間個人!$D:$D,"日勤")</f>
        <v>0</v>
      </c>
      <c r="K7" s="34">
        <f>SUMIFS(作業時間個人!$Q:$Q,作業時間個人!$A:$A,GAS!K$3,作業時間個人!$B:$B,"C",作業時間個人!$D:$D,"日勤")</f>
        <v>0</v>
      </c>
      <c r="L7" s="34">
        <f>SUMIFS(作業時間個人!$Q:$Q,作業時間個人!$A:$A,GAS!L$3,作業時間個人!$B:$B,"C",作業時間個人!$D:$D,"日勤")</f>
        <v>0</v>
      </c>
      <c r="M7" s="34">
        <f>SUMIFS(作業時間個人!$Q:$Q,作業時間個人!$A:$A,GAS!M$3,作業時間個人!$B:$B,"C",作業時間個人!$D:$D,"日勤")</f>
        <v>0</v>
      </c>
      <c r="N7" s="34">
        <f>SUMIFS(作業時間個人!$Q:$Q,作業時間個人!$A:$A,GAS!N$3,作業時間個人!$B:$B,"C",作業時間個人!$D:$D,"日勤")</f>
        <v>0</v>
      </c>
      <c r="O7" s="34">
        <f>SUMIFS(作業時間個人!$Q:$Q,作業時間個人!$A:$A,GAS!O$3,作業時間個人!$B:$B,"C",作業時間個人!$D:$D,"日勤")</f>
        <v>0</v>
      </c>
      <c r="P7" s="34">
        <f>SUMIFS(作業時間個人!$Q:$Q,作業時間個人!$A:$A,GAS!P$3,作業時間個人!$B:$B,"C",作業時間個人!$D:$D,"日勤")</f>
        <v>0</v>
      </c>
      <c r="Q7" s="34">
        <f>SUMIFS(作業時間個人!$Q:$Q,作業時間個人!$A:$A,GAS!Q$3,作業時間個人!$B:$B,"C",作業時間個人!$D:$D,"日勤")</f>
        <v>0</v>
      </c>
      <c r="R7" s="34">
        <f>SUMIFS(作業時間個人!$Q:$Q,作業時間個人!$A:$A,GAS!R$3,作業時間個人!$B:$B,"C",作業時間個人!$D:$D,"日勤")</f>
        <v>0</v>
      </c>
      <c r="S7" s="34">
        <f>SUMIFS(作業時間個人!$Q:$Q,作業時間個人!$A:$A,GAS!S$3,作業時間個人!$B:$B,"C",作業時間個人!$D:$D,"日勤")</f>
        <v>0</v>
      </c>
      <c r="T7" s="34">
        <f>SUMIFS(作業時間個人!$Q:$Q,作業時間個人!$A:$A,GAS!T$3,作業時間個人!$B:$B,"C",作業時間個人!$D:$D,"日勤")</f>
        <v>0</v>
      </c>
      <c r="U7" s="34">
        <f>SUMIFS(作業時間個人!$Q:$Q,作業時間個人!$A:$A,GAS!U$3,作業時間個人!$B:$B,"C",作業時間個人!$D:$D,"日勤")</f>
        <v>0</v>
      </c>
      <c r="V7" s="34">
        <f>SUMIFS(作業時間個人!$Q:$Q,作業時間個人!$A:$A,GAS!V$3,作業時間個人!$B:$B,"C",作業時間個人!$D:$D,"日勤")</f>
        <v>0</v>
      </c>
      <c r="W7" s="34">
        <f>SUMIFS(作業時間個人!$Q:$Q,作業時間個人!$A:$A,GAS!W$3,作業時間個人!$B:$B,"C",作業時間個人!$D:$D,"日勤")</f>
        <v>0</v>
      </c>
      <c r="X7" s="34">
        <f>SUMIFS(作業時間個人!$Q:$Q,作業時間個人!$A:$A,GAS!X$3,作業時間個人!$B:$B,"C",作業時間個人!$D:$D,"日勤")</f>
        <v>0</v>
      </c>
      <c r="Y7" s="34">
        <f>SUMIFS(作業時間個人!$Q:$Q,作業時間個人!$A:$A,GAS!Y$3,作業時間個人!$B:$B,"C",作業時間個人!$D:$D,"日勤")</f>
        <v>0</v>
      </c>
      <c r="Z7" s="34">
        <f>SUMIFS(作業時間個人!$Q:$Q,作業時間個人!$A:$A,GAS!Z$3,作業時間個人!$B:$B,"C",作業時間個人!$D:$D,"日勤")</f>
        <v>0</v>
      </c>
      <c r="AA7" s="34">
        <f>SUMIFS(作業時間個人!$Q:$Q,作業時間個人!$A:$A,GAS!AA$3,作業時間個人!$B:$B,"C",作業時間個人!$D:$D,"日勤")</f>
        <v>0</v>
      </c>
      <c r="AB7" s="34">
        <f>SUMIFS(作業時間個人!$Q:$Q,作業時間個人!$A:$A,GAS!AB$3,作業時間個人!$B:$B,"C",作業時間個人!$D:$D,"日勤")</f>
        <v>0</v>
      </c>
      <c r="AC7" s="34">
        <f>SUMIFS(作業時間個人!$Q:$Q,作業時間個人!$A:$A,GAS!AC$3,作業時間個人!$B:$B,"C",作業時間個人!$D:$D,"日勤")</f>
        <v>0</v>
      </c>
      <c r="AD7" s="34">
        <f>SUMIFS(作業時間個人!$Q:$Q,作業時間個人!$A:$A,GAS!AD$3,作業時間個人!$B:$B,"C",作業時間個人!$D:$D,"日勤")</f>
        <v>0</v>
      </c>
      <c r="AE7" s="34">
        <f>SUMIFS(作業時間個人!$Q:$Q,作業時間個人!$A:$A,GAS!AE$3,作業時間個人!$B:$B,"C",作業時間個人!$D:$D,"日勤")</f>
        <v>0</v>
      </c>
      <c r="AF7" s="34">
        <f>SUMIFS(作業時間個人!$Q:$Q,作業時間個人!$A:$A,GAS!AF$3,作業時間個人!$B:$B,"C",作業時間個人!$D:$D,"日勤")</f>
        <v>0</v>
      </c>
      <c r="AG7" s="33">
        <f>SUMIFS(作業時間個人!$Q:$Q,作業時間個人!$A:$A,GAS!AG$3,作業時間個人!$B:$B,"C",作業時間個人!$D:$D,"日勤")</f>
        <v>0</v>
      </c>
      <c r="AH7" s="107">
        <f t="shared" si="1"/>
        <v>0</v>
      </c>
    </row>
    <row r="8" spans="1:34" hidden="1">
      <c r="A8" s="168" t="s">
        <v>27</v>
      </c>
      <c r="B8" s="26" t="s">
        <v>17</v>
      </c>
      <c r="C8" s="27">
        <f>SUMIFS(作業時間個人!$G:$G,作業時間個人!$A:$A,GAS!C$3,作業時間個人!$B:$B,"S",作業時間個人!$D:$D,"日勤")</f>
        <v>0</v>
      </c>
      <c r="D8" s="27">
        <f>SUMIFS(作業時間個人!$G:$G,作業時間個人!$A:$A,GAS!D$3,作業時間個人!$B:$B,"S",作業時間個人!$D:$D,"日勤")</f>
        <v>0</v>
      </c>
      <c r="E8" s="27">
        <f>SUMIFS(作業時間個人!$G:$G,作業時間個人!$A:$A,GAS!E$3,作業時間個人!$B:$B,"S",作業時間個人!$D:$D,"日勤")</f>
        <v>0</v>
      </c>
      <c r="F8" s="27">
        <f>SUMIFS(作業時間個人!$G:$G,作業時間個人!$A:$A,GAS!F$3,作業時間個人!$B:$B,"S",作業時間個人!$D:$D,"日勤")</f>
        <v>0</v>
      </c>
      <c r="G8" s="27">
        <f>SUMIFS(作業時間個人!$G:$G,作業時間個人!$A:$A,GAS!G$3,作業時間個人!$B:$B,"S",作業時間個人!$D:$D,"日勤")</f>
        <v>0</v>
      </c>
      <c r="H8" s="27">
        <f>SUMIFS(作業時間個人!$G:$G,作業時間個人!$A:$A,GAS!H$3,作業時間個人!$B:$B,"S",作業時間個人!$D:$D,"日勤")</f>
        <v>0</v>
      </c>
      <c r="I8" s="27">
        <f>SUMIFS(作業時間個人!$G:$G,作業時間個人!$A:$A,GAS!I$3,作業時間個人!$B:$B,"S",作業時間個人!$D:$D,"日勤")</f>
        <v>0</v>
      </c>
      <c r="J8" s="27">
        <f>SUMIFS(作業時間個人!$G:$G,作業時間個人!$A:$A,GAS!J$3,作業時間個人!$B:$B,"S",作業時間個人!$D:$D,"日勤")</f>
        <v>0</v>
      </c>
      <c r="K8" s="27">
        <f>SUMIFS(作業時間個人!$G:$G,作業時間個人!$A:$A,GAS!K$3,作業時間個人!$B:$B,"S",作業時間個人!$D:$D,"日勤")</f>
        <v>0</v>
      </c>
      <c r="L8" s="27">
        <f>SUMIFS(作業時間個人!$G:$G,作業時間個人!$A:$A,GAS!L$3,作業時間個人!$B:$B,"S",作業時間個人!$D:$D,"日勤")</f>
        <v>0</v>
      </c>
      <c r="M8" s="27">
        <f>SUMIFS(作業時間個人!$G:$G,作業時間個人!$A:$A,GAS!M$3,作業時間個人!$B:$B,"S",作業時間個人!$D:$D,"日勤")</f>
        <v>0</v>
      </c>
      <c r="N8" s="27">
        <f>SUMIFS(作業時間個人!$G:$G,作業時間個人!$A:$A,GAS!N$3,作業時間個人!$B:$B,"S",作業時間個人!$D:$D,"日勤")</f>
        <v>0</v>
      </c>
      <c r="O8" s="27">
        <f>SUMIFS(作業時間個人!$G:$G,作業時間個人!$A:$A,GAS!O$3,作業時間個人!$B:$B,"S",作業時間個人!$D:$D,"日勤")</f>
        <v>0</v>
      </c>
      <c r="P8" s="27">
        <f>SUMIFS(作業時間個人!$G:$G,作業時間個人!$A:$A,GAS!P$3,作業時間個人!$B:$B,"S",作業時間個人!$D:$D,"日勤")</f>
        <v>0</v>
      </c>
      <c r="Q8" s="27">
        <f>SUMIFS(作業時間個人!$G:$G,作業時間個人!$A:$A,GAS!Q$3,作業時間個人!$B:$B,"S",作業時間個人!$D:$D,"日勤")</f>
        <v>0</v>
      </c>
      <c r="R8" s="27">
        <f>SUMIFS(作業時間個人!$G:$G,作業時間個人!$A:$A,GAS!R$3,作業時間個人!$B:$B,"S",作業時間個人!$D:$D,"日勤")</f>
        <v>0</v>
      </c>
      <c r="S8" s="27">
        <f>SUMIFS(作業時間個人!$G:$G,作業時間個人!$A:$A,GAS!S$3,作業時間個人!$B:$B,"S",作業時間個人!$D:$D,"日勤")</f>
        <v>0</v>
      </c>
      <c r="T8" s="27">
        <f>SUMIFS(作業時間個人!$G:$G,作業時間個人!$A:$A,GAS!T$3,作業時間個人!$B:$B,"S",作業時間個人!$D:$D,"日勤")</f>
        <v>0</v>
      </c>
      <c r="U8" s="27">
        <f>SUMIFS(作業時間個人!$G:$G,作業時間個人!$A:$A,GAS!U$3,作業時間個人!$B:$B,"S",作業時間個人!$D:$D,"日勤")</f>
        <v>0</v>
      </c>
      <c r="V8" s="27">
        <f>SUMIFS(作業時間個人!$G:$G,作業時間個人!$A:$A,GAS!V$3,作業時間個人!$B:$B,"S",作業時間個人!$D:$D,"日勤")</f>
        <v>0</v>
      </c>
      <c r="W8" s="27">
        <f>SUMIFS(作業時間個人!$G:$G,作業時間個人!$A:$A,GAS!W$3,作業時間個人!$B:$B,"S",作業時間個人!$D:$D,"日勤")</f>
        <v>0</v>
      </c>
      <c r="X8" s="27">
        <f>SUMIFS(作業時間個人!$G:$G,作業時間個人!$A:$A,GAS!X$3,作業時間個人!$B:$B,"S",作業時間個人!$D:$D,"日勤")</f>
        <v>0</v>
      </c>
      <c r="Y8" s="27">
        <f>SUMIFS(作業時間個人!$G:$G,作業時間個人!$A:$A,GAS!Y$3,作業時間個人!$B:$B,"S",作業時間個人!$D:$D,"日勤")</f>
        <v>0</v>
      </c>
      <c r="Z8" s="27">
        <f>SUMIFS(作業時間個人!$G:$G,作業時間個人!$A:$A,GAS!Z$3,作業時間個人!$B:$B,"S",作業時間個人!$D:$D,"日勤")</f>
        <v>0</v>
      </c>
      <c r="AA8" s="27">
        <f>SUMIFS(作業時間個人!$G:$G,作業時間個人!$A:$A,GAS!AA$3,作業時間個人!$B:$B,"S",作業時間個人!$D:$D,"日勤")</f>
        <v>0</v>
      </c>
      <c r="AB8" s="27">
        <f>SUMIFS(作業時間個人!$G:$G,作業時間個人!$A:$A,GAS!AB$3,作業時間個人!$B:$B,"S",作業時間個人!$D:$D,"日勤")</f>
        <v>0</v>
      </c>
      <c r="AC8" s="27">
        <f>SUMIFS(作業時間個人!$G:$G,作業時間個人!$A:$A,GAS!AC$3,作業時間個人!$B:$B,"S",作業時間個人!$D:$D,"日勤")</f>
        <v>0</v>
      </c>
      <c r="AD8" s="27">
        <f>SUMIFS(作業時間個人!$G:$G,作業時間個人!$A:$A,GAS!AD$3,作業時間個人!$B:$B,"S",作業時間個人!$D:$D,"日勤")</f>
        <v>0</v>
      </c>
      <c r="AE8" s="27">
        <f>SUMIFS(作業時間個人!$G:$G,作業時間個人!$A:$A,GAS!AE$3,作業時間個人!$B:$B,"S",作業時間個人!$D:$D,"日勤")</f>
        <v>0</v>
      </c>
      <c r="AF8" s="27">
        <f>SUMIFS(作業時間個人!$G:$G,作業時間個人!$A:$A,GAS!AF$3,作業時間個人!$B:$B,"S",作業時間個人!$D:$D,"日勤")</f>
        <v>0</v>
      </c>
      <c r="AG8" s="26">
        <f>SUMIFS(作業時間個人!$G:$G,作業時間個人!$A:$A,GAS!AG$3,作業時間個人!$B:$B,"S",作業時間個人!$D:$D,"日勤")</f>
        <v>0</v>
      </c>
      <c r="AH8" s="104">
        <f t="shared" si="1"/>
        <v>0</v>
      </c>
    </row>
    <row r="9" spans="1:34" ht="15.5" hidden="1" thickBot="1">
      <c r="A9" s="169"/>
      <c r="B9" s="28" t="s">
        <v>18</v>
      </c>
      <c r="C9" s="29">
        <f>SUMIFS(作業時間個人!$Q:$Q,作業時間個人!$A:$A,GAS!C$3,作業時間個人!$B:$B,"S",作業時間個人!$D:$D,"日勤")</f>
        <v>0</v>
      </c>
      <c r="D9" s="29">
        <f>SUMIFS(作業時間個人!$Q:$Q,作業時間個人!$A:$A,GAS!D$3,作業時間個人!$B:$B,"S",作業時間個人!$D:$D,"日勤")</f>
        <v>0</v>
      </c>
      <c r="E9" s="29">
        <f>SUMIFS(作業時間個人!$Q:$Q,作業時間個人!$A:$A,GAS!E$3,作業時間個人!$B:$B,"S",作業時間個人!$D:$D,"日勤")</f>
        <v>0</v>
      </c>
      <c r="F9" s="29">
        <f>SUMIFS(作業時間個人!$Q:$Q,作業時間個人!$A:$A,GAS!F$3,作業時間個人!$B:$B,"S",作業時間個人!$D:$D,"日勤")</f>
        <v>0</v>
      </c>
      <c r="G9" s="29">
        <f>SUMIFS(作業時間個人!$Q:$Q,作業時間個人!$A:$A,GAS!G$3,作業時間個人!$B:$B,"S",作業時間個人!$D:$D,"日勤")</f>
        <v>0</v>
      </c>
      <c r="H9" s="29">
        <f>SUMIFS(作業時間個人!$Q:$Q,作業時間個人!$A:$A,GAS!H$3,作業時間個人!$B:$B,"S",作業時間個人!$D:$D,"日勤")</f>
        <v>0</v>
      </c>
      <c r="I9" s="29">
        <f>SUMIFS(作業時間個人!$Q:$Q,作業時間個人!$A:$A,GAS!I$3,作業時間個人!$B:$B,"S",作業時間個人!$D:$D,"日勤")</f>
        <v>0</v>
      </c>
      <c r="J9" s="29">
        <f>SUMIFS(作業時間個人!$Q:$Q,作業時間個人!$A:$A,GAS!J$3,作業時間個人!$B:$B,"S",作業時間個人!$D:$D,"日勤")</f>
        <v>0</v>
      </c>
      <c r="K9" s="29">
        <f>SUMIFS(作業時間個人!$Q:$Q,作業時間個人!$A:$A,GAS!K$3,作業時間個人!$B:$B,"S",作業時間個人!$D:$D,"日勤")</f>
        <v>0</v>
      </c>
      <c r="L9" s="29">
        <f>SUMIFS(作業時間個人!$Q:$Q,作業時間個人!$A:$A,GAS!L$3,作業時間個人!$B:$B,"S",作業時間個人!$D:$D,"日勤")</f>
        <v>0</v>
      </c>
      <c r="M9" s="29">
        <f>SUMIFS(作業時間個人!$Q:$Q,作業時間個人!$A:$A,GAS!M$3,作業時間個人!$B:$B,"S",作業時間個人!$D:$D,"日勤")</f>
        <v>0</v>
      </c>
      <c r="N9" s="29">
        <f>SUMIFS(作業時間個人!$Q:$Q,作業時間個人!$A:$A,GAS!N$3,作業時間個人!$B:$B,"S",作業時間個人!$D:$D,"日勤")</f>
        <v>0</v>
      </c>
      <c r="O9" s="29">
        <f>SUMIFS(作業時間個人!$Q:$Q,作業時間個人!$A:$A,GAS!O$3,作業時間個人!$B:$B,"S",作業時間個人!$D:$D,"日勤")</f>
        <v>0</v>
      </c>
      <c r="P9" s="29">
        <f>SUMIFS(作業時間個人!$Q:$Q,作業時間個人!$A:$A,GAS!P$3,作業時間個人!$B:$B,"S",作業時間個人!$D:$D,"日勤")</f>
        <v>0</v>
      </c>
      <c r="Q9" s="29">
        <f>SUMIFS(作業時間個人!$Q:$Q,作業時間個人!$A:$A,GAS!Q$3,作業時間個人!$B:$B,"S",作業時間個人!$D:$D,"日勤")</f>
        <v>0</v>
      </c>
      <c r="R9" s="29">
        <f>SUMIFS(作業時間個人!$Q:$Q,作業時間個人!$A:$A,GAS!R$3,作業時間個人!$B:$B,"S",作業時間個人!$D:$D,"日勤")</f>
        <v>0</v>
      </c>
      <c r="S9" s="29">
        <f>SUMIFS(作業時間個人!$Q:$Q,作業時間個人!$A:$A,GAS!S$3,作業時間個人!$B:$B,"S",作業時間個人!$D:$D,"日勤")</f>
        <v>0</v>
      </c>
      <c r="T9" s="29">
        <f>SUMIFS(作業時間個人!$Q:$Q,作業時間個人!$A:$A,GAS!T$3,作業時間個人!$B:$B,"S",作業時間個人!$D:$D,"日勤")</f>
        <v>0</v>
      </c>
      <c r="U9" s="29">
        <f>SUMIFS(作業時間個人!$Q:$Q,作業時間個人!$A:$A,GAS!U$3,作業時間個人!$B:$B,"S",作業時間個人!$D:$D,"日勤")</f>
        <v>0</v>
      </c>
      <c r="V9" s="29">
        <f>SUMIFS(作業時間個人!$Q:$Q,作業時間個人!$A:$A,GAS!V$3,作業時間個人!$B:$B,"S",作業時間個人!$D:$D,"日勤")</f>
        <v>0</v>
      </c>
      <c r="W9" s="29">
        <f>SUMIFS(作業時間個人!$Q:$Q,作業時間個人!$A:$A,GAS!W$3,作業時間個人!$B:$B,"S",作業時間個人!$D:$D,"日勤")</f>
        <v>0</v>
      </c>
      <c r="X9" s="29">
        <f>SUMIFS(作業時間個人!$Q:$Q,作業時間個人!$A:$A,GAS!X$3,作業時間個人!$B:$B,"S",作業時間個人!$D:$D,"日勤")</f>
        <v>0</v>
      </c>
      <c r="Y9" s="29">
        <f>SUMIFS(作業時間個人!$Q:$Q,作業時間個人!$A:$A,GAS!Y$3,作業時間個人!$B:$B,"S",作業時間個人!$D:$D,"日勤")</f>
        <v>0</v>
      </c>
      <c r="Z9" s="29">
        <f>SUMIFS(作業時間個人!$Q:$Q,作業時間個人!$A:$A,GAS!Z$3,作業時間個人!$B:$B,"S",作業時間個人!$D:$D,"日勤")</f>
        <v>0</v>
      </c>
      <c r="AA9" s="29">
        <f>SUMIFS(作業時間個人!$Q:$Q,作業時間個人!$A:$A,GAS!AA$3,作業時間個人!$B:$B,"S",作業時間個人!$D:$D,"日勤")</f>
        <v>0</v>
      </c>
      <c r="AB9" s="29">
        <f>SUMIFS(作業時間個人!$Q:$Q,作業時間個人!$A:$A,GAS!AB$3,作業時間個人!$B:$B,"S",作業時間個人!$D:$D,"日勤")</f>
        <v>0</v>
      </c>
      <c r="AC9" s="29">
        <f>SUMIFS(作業時間個人!$Q:$Q,作業時間個人!$A:$A,GAS!AC$3,作業時間個人!$B:$B,"S",作業時間個人!$D:$D,"日勤")</f>
        <v>0</v>
      </c>
      <c r="AD9" s="29">
        <f>SUMIFS(作業時間個人!$Q:$Q,作業時間個人!$A:$A,GAS!AD$3,作業時間個人!$B:$B,"S",作業時間個人!$D:$D,"日勤")</f>
        <v>0</v>
      </c>
      <c r="AE9" s="29">
        <f>SUMIFS(作業時間個人!$Q:$Q,作業時間個人!$A:$A,GAS!AE$3,作業時間個人!$B:$B,"S",作業時間個人!$D:$D,"日勤")</f>
        <v>0</v>
      </c>
      <c r="AF9" s="29">
        <f>SUMIFS(作業時間個人!$Q:$Q,作業時間個人!$A:$A,GAS!AF$3,作業時間個人!$B:$B,"S",作業時間個人!$D:$D,"日勤")</f>
        <v>0</v>
      </c>
      <c r="AG9" s="28">
        <f>SUMIFS(作業時間個人!$Q:$Q,作業時間個人!$A:$A,GAS!AG$3,作業時間個人!$B:$B,"S",作業時間個人!$D:$D,"日勤")</f>
        <v>0</v>
      </c>
      <c r="AH9" s="108">
        <f t="shared" si="1"/>
        <v>0</v>
      </c>
    </row>
    <row r="10" spans="1:34" hidden="1">
      <c r="A10" s="163" t="s">
        <v>19</v>
      </c>
      <c r="B10" s="30" t="s">
        <v>17</v>
      </c>
      <c r="C10" s="31">
        <f>SUMIFS(作業時間個人!$G:$G,作業時間個人!$A:$A,GAS!C$3,作業時間個人!$B:$B,"シュリンク",作業時間個人!$D:$D,"日勤")</f>
        <v>0</v>
      </c>
      <c r="D10" s="31">
        <f>SUMIFS(作業時間個人!$G:$G,作業時間個人!$A:$A,GAS!D$3,作業時間個人!$B:$B,"シュリンク",作業時間個人!$D:$D,"日勤")</f>
        <v>0</v>
      </c>
      <c r="E10" s="31">
        <f>SUMIFS(作業時間個人!$G:$G,作業時間個人!$A:$A,GAS!E$3,作業時間個人!$B:$B,"シュリンク",作業時間個人!$D:$D,"日勤")</f>
        <v>0</v>
      </c>
      <c r="F10" s="31">
        <f>SUMIFS(作業時間個人!$G:$G,作業時間個人!$A:$A,GAS!F$3,作業時間個人!$B:$B,"シュリンク",作業時間個人!$D:$D,"日勤")</f>
        <v>0</v>
      </c>
      <c r="G10" s="31">
        <f>SUMIFS(作業時間個人!$G:$G,作業時間個人!$A:$A,GAS!G$3,作業時間個人!$B:$B,"シュリンク",作業時間個人!$D:$D,"日勤")</f>
        <v>0</v>
      </c>
      <c r="H10" s="31">
        <f>SUMIFS(作業時間個人!$G:$G,作業時間個人!$A:$A,GAS!H$3,作業時間個人!$B:$B,"シュリンク",作業時間個人!$D:$D,"日勤")</f>
        <v>0</v>
      </c>
      <c r="I10" s="31">
        <f>SUMIFS(作業時間個人!$G:$G,作業時間個人!$A:$A,GAS!I$3,作業時間個人!$B:$B,"シュリンク",作業時間個人!$D:$D,"日勤")</f>
        <v>0</v>
      </c>
      <c r="J10" s="31">
        <f>SUMIFS(作業時間個人!$G:$G,作業時間個人!$A:$A,GAS!J$3,作業時間個人!$B:$B,"シュリンク",作業時間個人!$D:$D,"日勤")</f>
        <v>0</v>
      </c>
      <c r="K10" s="31">
        <f>SUMIFS(作業時間個人!$G:$G,作業時間個人!$A:$A,GAS!K$3,作業時間個人!$B:$B,"シュリンク",作業時間個人!$D:$D,"日勤")</f>
        <v>0</v>
      </c>
      <c r="L10" s="31">
        <f>SUMIFS(作業時間個人!$G:$G,作業時間個人!$A:$A,GAS!L$3,作業時間個人!$B:$B,"シュリンク",作業時間個人!$D:$D,"日勤")</f>
        <v>0</v>
      </c>
      <c r="M10" s="31">
        <f>SUMIFS(作業時間個人!$G:$G,作業時間個人!$A:$A,GAS!M$3,作業時間個人!$B:$B,"シュリンク",作業時間個人!$D:$D,"日勤")</f>
        <v>0</v>
      </c>
      <c r="N10" s="31">
        <f>SUMIFS(作業時間個人!$G:$G,作業時間個人!$A:$A,GAS!N$3,作業時間個人!$B:$B,"シュリンク",作業時間個人!$D:$D,"日勤")</f>
        <v>0</v>
      </c>
      <c r="O10" s="31">
        <f>SUMIFS(作業時間個人!$G:$G,作業時間個人!$A:$A,GAS!O$3,作業時間個人!$B:$B,"シュリンク",作業時間個人!$D:$D,"日勤")</f>
        <v>0</v>
      </c>
      <c r="P10" s="31">
        <f>SUMIFS(作業時間個人!$G:$G,作業時間個人!$A:$A,GAS!P$3,作業時間個人!$B:$B,"シュリンク",作業時間個人!$D:$D,"日勤")</f>
        <v>0</v>
      </c>
      <c r="Q10" s="31">
        <f>SUMIFS(作業時間個人!$G:$G,作業時間個人!$A:$A,GAS!Q$3,作業時間個人!$B:$B,"シュリンク",作業時間個人!$D:$D,"日勤")</f>
        <v>0</v>
      </c>
      <c r="R10" s="31">
        <f>SUMIFS(作業時間個人!$G:$G,作業時間個人!$A:$A,GAS!R$3,作業時間個人!$B:$B,"シュリンク",作業時間個人!$D:$D,"日勤")</f>
        <v>0</v>
      </c>
      <c r="S10" s="31">
        <f>SUMIFS(作業時間個人!$G:$G,作業時間個人!$A:$A,GAS!S$3,作業時間個人!$B:$B,"シュリンク",作業時間個人!$D:$D,"日勤")</f>
        <v>0</v>
      </c>
      <c r="T10" s="31">
        <f>SUMIFS(作業時間個人!$G:$G,作業時間個人!$A:$A,GAS!T$3,作業時間個人!$B:$B,"シュリンク",作業時間個人!$D:$D,"日勤")</f>
        <v>0</v>
      </c>
      <c r="U10" s="31">
        <f>SUMIFS(作業時間個人!$G:$G,作業時間個人!$A:$A,GAS!U$3,作業時間個人!$B:$B,"シュリンク",作業時間個人!$D:$D,"日勤")</f>
        <v>0</v>
      </c>
      <c r="V10" s="31">
        <f>SUMIFS(作業時間個人!$G:$G,作業時間個人!$A:$A,GAS!V$3,作業時間個人!$B:$B,"シュリンク",作業時間個人!$D:$D,"日勤")</f>
        <v>0</v>
      </c>
      <c r="W10" s="31">
        <f>SUMIFS(作業時間個人!$G:$G,作業時間個人!$A:$A,GAS!W$3,作業時間個人!$B:$B,"シュリンク",作業時間個人!$D:$D,"日勤")</f>
        <v>0</v>
      </c>
      <c r="X10" s="31">
        <f>SUMIFS(作業時間個人!$G:$G,作業時間個人!$A:$A,GAS!X$3,作業時間個人!$B:$B,"シュリンク",作業時間個人!$D:$D,"日勤")</f>
        <v>0</v>
      </c>
      <c r="Y10" s="31">
        <f>SUMIFS(作業時間個人!$G:$G,作業時間個人!$A:$A,GAS!Y$3,作業時間個人!$B:$B,"シュリンク",作業時間個人!$D:$D,"日勤")</f>
        <v>0</v>
      </c>
      <c r="Z10" s="31">
        <f>SUMIFS(作業時間個人!$G:$G,作業時間個人!$A:$A,GAS!Z$3,作業時間個人!$B:$B,"シュリンク",作業時間個人!$D:$D,"日勤")</f>
        <v>0</v>
      </c>
      <c r="AA10" s="31">
        <f>SUMIFS(作業時間個人!$G:$G,作業時間個人!$A:$A,GAS!AA$3,作業時間個人!$B:$B,"シュリンク",作業時間個人!$D:$D,"日勤")</f>
        <v>0</v>
      </c>
      <c r="AB10" s="31">
        <f>SUMIFS(作業時間個人!$G:$G,作業時間個人!$A:$A,GAS!AB$3,作業時間個人!$B:$B,"シュリンク",作業時間個人!$D:$D,"日勤")</f>
        <v>0</v>
      </c>
      <c r="AC10" s="31">
        <f>SUMIFS(作業時間個人!$G:$G,作業時間個人!$A:$A,GAS!AC$3,作業時間個人!$B:$B,"シュリンク",作業時間個人!$D:$D,"日勤")</f>
        <v>0</v>
      </c>
      <c r="AD10" s="31">
        <f>SUMIFS(作業時間個人!$G:$G,作業時間個人!$A:$A,GAS!AD$3,作業時間個人!$B:$B,"シュリンク",作業時間個人!$D:$D,"日勤")</f>
        <v>0</v>
      </c>
      <c r="AE10" s="31">
        <f>SUMIFS(作業時間個人!$G:$G,作業時間個人!$A:$A,GAS!AE$3,作業時間個人!$B:$B,"シュリンク",作業時間個人!$D:$D,"日勤")</f>
        <v>0</v>
      </c>
      <c r="AF10" s="31">
        <f>SUMIFS(作業時間個人!$G:$G,作業時間個人!$A:$A,GAS!AF$3,作業時間個人!$B:$B,"シュリンク",作業時間個人!$D:$D,"日勤")</f>
        <v>0</v>
      </c>
      <c r="AG10" s="30">
        <f>SUMIFS(作業時間個人!$G:$G,作業時間個人!$A:$A,GAS!AG$3,作業時間個人!$B:$B,"シュリンク",作業時間個人!$D:$D,"日勤")</f>
        <v>0</v>
      </c>
      <c r="AH10" s="106">
        <f t="shared" si="1"/>
        <v>0</v>
      </c>
    </row>
    <row r="11" spans="1:34" ht="15.5" hidden="1" thickBot="1">
      <c r="A11" s="164"/>
      <c r="B11" s="33" t="s">
        <v>18</v>
      </c>
      <c r="C11" s="34">
        <f>SUMIFS(作業時間個人!$Q:$Q,作業時間個人!$A:$A,GAS!C$3,作業時間個人!$B:$B,"シュリンク",作業時間個人!$D:$D,"日勤")</f>
        <v>0</v>
      </c>
      <c r="D11" s="34">
        <f>SUMIFS(作業時間個人!$Q:$Q,作業時間個人!$A:$A,GAS!D$3,作業時間個人!$B:$B,"シュリンク",作業時間個人!$D:$D,"日勤")</f>
        <v>0</v>
      </c>
      <c r="E11" s="34">
        <f>SUMIFS(作業時間個人!$Q:$Q,作業時間個人!$A:$A,GAS!E$3,作業時間個人!$B:$B,"シュリンク",作業時間個人!$D:$D,"日勤")</f>
        <v>0</v>
      </c>
      <c r="F11" s="34">
        <f>SUMIFS(作業時間個人!$Q:$Q,作業時間個人!$A:$A,GAS!F$3,作業時間個人!$B:$B,"シュリンク",作業時間個人!$D:$D,"日勤")</f>
        <v>0</v>
      </c>
      <c r="G11" s="34">
        <f>SUMIFS(作業時間個人!$Q:$Q,作業時間個人!$A:$A,GAS!G$3,作業時間個人!$B:$B,"シュリンク",作業時間個人!$D:$D,"日勤")</f>
        <v>0</v>
      </c>
      <c r="H11" s="34">
        <f>SUMIFS(作業時間個人!$Q:$Q,作業時間個人!$A:$A,GAS!H$3,作業時間個人!$B:$B,"シュリンク",作業時間個人!$D:$D,"日勤")</f>
        <v>0</v>
      </c>
      <c r="I11" s="34">
        <f>SUMIFS(作業時間個人!$Q:$Q,作業時間個人!$A:$A,GAS!I$3,作業時間個人!$B:$B,"シュリンク",作業時間個人!$D:$D,"日勤")</f>
        <v>0</v>
      </c>
      <c r="J11" s="34">
        <f>SUMIFS(作業時間個人!$Q:$Q,作業時間個人!$A:$A,GAS!J$3,作業時間個人!$B:$B,"シュリンク",作業時間個人!$D:$D,"日勤")</f>
        <v>0</v>
      </c>
      <c r="K11" s="34">
        <f>SUMIFS(作業時間個人!$Q:$Q,作業時間個人!$A:$A,GAS!K$3,作業時間個人!$B:$B,"シュリンク",作業時間個人!$D:$D,"日勤")</f>
        <v>0</v>
      </c>
      <c r="L11" s="34">
        <f>SUMIFS(作業時間個人!$Q:$Q,作業時間個人!$A:$A,GAS!L$3,作業時間個人!$B:$B,"シュリンク",作業時間個人!$D:$D,"日勤")</f>
        <v>0</v>
      </c>
      <c r="M11" s="34">
        <f>SUMIFS(作業時間個人!$Q:$Q,作業時間個人!$A:$A,GAS!M$3,作業時間個人!$B:$B,"シュリンク",作業時間個人!$D:$D,"日勤")</f>
        <v>0</v>
      </c>
      <c r="N11" s="34">
        <f>SUMIFS(作業時間個人!$Q:$Q,作業時間個人!$A:$A,GAS!N$3,作業時間個人!$B:$B,"シュリンク",作業時間個人!$D:$D,"日勤")</f>
        <v>0</v>
      </c>
      <c r="O11" s="34">
        <f>SUMIFS(作業時間個人!$Q:$Q,作業時間個人!$A:$A,GAS!O$3,作業時間個人!$B:$B,"シュリンク",作業時間個人!$D:$D,"日勤")</f>
        <v>0</v>
      </c>
      <c r="P11" s="34">
        <f>SUMIFS(作業時間個人!$Q:$Q,作業時間個人!$A:$A,GAS!P$3,作業時間個人!$B:$B,"シュリンク",作業時間個人!$D:$D,"日勤")</f>
        <v>0</v>
      </c>
      <c r="Q11" s="34">
        <f>SUMIFS(作業時間個人!$Q:$Q,作業時間個人!$A:$A,GAS!Q$3,作業時間個人!$B:$B,"シュリンク",作業時間個人!$D:$D,"日勤")</f>
        <v>0</v>
      </c>
      <c r="R11" s="34">
        <f>SUMIFS(作業時間個人!$Q:$Q,作業時間個人!$A:$A,GAS!R$3,作業時間個人!$B:$B,"シュリンク",作業時間個人!$D:$D,"日勤")</f>
        <v>0</v>
      </c>
      <c r="S11" s="34">
        <f>SUMIFS(作業時間個人!$Q:$Q,作業時間個人!$A:$A,GAS!S$3,作業時間個人!$B:$B,"シュリンク",作業時間個人!$D:$D,"日勤")</f>
        <v>0</v>
      </c>
      <c r="T11" s="34">
        <f>SUMIFS(作業時間個人!$Q:$Q,作業時間個人!$A:$A,GAS!T$3,作業時間個人!$B:$B,"シュリンク",作業時間個人!$D:$D,"日勤")</f>
        <v>0</v>
      </c>
      <c r="U11" s="34">
        <f>SUMIFS(作業時間個人!$Q:$Q,作業時間個人!$A:$A,GAS!U$3,作業時間個人!$B:$B,"シュリンク",作業時間個人!$D:$D,"日勤")</f>
        <v>0</v>
      </c>
      <c r="V11" s="34">
        <f>SUMIFS(作業時間個人!$Q:$Q,作業時間個人!$A:$A,GAS!V$3,作業時間個人!$B:$B,"シュリンク",作業時間個人!$D:$D,"日勤")</f>
        <v>0</v>
      </c>
      <c r="W11" s="34">
        <f>SUMIFS(作業時間個人!$Q:$Q,作業時間個人!$A:$A,GAS!W$3,作業時間個人!$B:$B,"シュリンク",作業時間個人!$D:$D,"日勤")</f>
        <v>0</v>
      </c>
      <c r="X11" s="34">
        <f>SUMIFS(作業時間個人!$Q:$Q,作業時間個人!$A:$A,GAS!X$3,作業時間個人!$B:$B,"シュリンク",作業時間個人!$D:$D,"日勤")</f>
        <v>0</v>
      </c>
      <c r="Y11" s="34">
        <f>SUMIFS(作業時間個人!$Q:$Q,作業時間個人!$A:$A,GAS!Y$3,作業時間個人!$B:$B,"シュリンク",作業時間個人!$D:$D,"日勤")</f>
        <v>0</v>
      </c>
      <c r="Z11" s="34">
        <f>SUMIFS(作業時間個人!$Q:$Q,作業時間個人!$A:$A,GAS!Z$3,作業時間個人!$B:$B,"シュリンク",作業時間個人!$D:$D,"日勤")</f>
        <v>0</v>
      </c>
      <c r="AA11" s="34">
        <f>SUMIFS(作業時間個人!$Q:$Q,作業時間個人!$A:$A,GAS!AA$3,作業時間個人!$B:$B,"シュリンク",作業時間個人!$D:$D,"日勤")</f>
        <v>0</v>
      </c>
      <c r="AB11" s="34">
        <f>SUMIFS(作業時間個人!$Q:$Q,作業時間個人!$A:$A,GAS!AB$3,作業時間個人!$B:$B,"シュリンク",作業時間個人!$D:$D,"日勤")</f>
        <v>0</v>
      </c>
      <c r="AC11" s="34">
        <f>SUMIFS(作業時間個人!$Q:$Q,作業時間個人!$A:$A,GAS!AC$3,作業時間個人!$B:$B,"シュリンク",作業時間個人!$D:$D,"日勤")</f>
        <v>0</v>
      </c>
      <c r="AD11" s="34">
        <f>SUMIFS(作業時間個人!$Q:$Q,作業時間個人!$A:$A,GAS!AD$3,作業時間個人!$B:$B,"シュリンク",作業時間個人!$D:$D,"日勤")</f>
        <v>0</v>
      </c>
      <c r="AE11" s="34">
        <f>SUMIFS(作業時間個人!$Q:$Q,作業時間個人!$A:$A,GAS!AE$3,作業時間個人!$B:$B,"シュリンク",作業時間個人!$D:$D,"日勤")</f>
        <v>0</v>
      </c>
      <c r="AF11" s="34">
        <f>SUMIFS(作業時間個人!$Q:$Q,作業時間個人!$A:$A,GAS!AF$3,作業時間個人!$B:$B,"シュリンク",作業時間個人!$D:$D,"日勤")</f>
        <v>0</v>
      </c>
      <c r="AG11" s="33">
        <f>SUMIFS(作業時間個人!$Q:$Q,作業時間個人!$A:$A,GAS!AG$3,作業時間個人!$B:$B,"シュリンク",作業時間個人!$D:$D,"日勤")</f>
        <v>0</v>
      </c>
      <c r="AH11" s="107">
        <f t="shared" si="1"/>
        <v>0</v>
      </c>
    </row>
    <row r="12" spans="1:34" hidden="1">
      <c r="A12" s="168" t="s">
        <v>20</v>
      </c>
      <c r="B12" s="26" t="s">
        <v>17</v>
      </c>
      <c r="C12" s="27">
        <f>SUMIFS(作業時間個人!$G:$G,作業時間個人!$A:$A,GAS!C$3,作業時間個人!$B:$B,"コンベア",作業時間個人!$D:$D,"日勤")</f>
        <v>0</v>
      </c>
      <c r="D12" s="27">
        <f>SUMIFS(作業時間個人!$G:$G,作業時間個人!$A:$A,GAS!D$3,作業時間個人!$B:$B,"コンベア",作業時間個人!$D:$D,"日勤")</f>
        <v>0</v>
      </c>
      <c r="E12" s="27">
        <f>SUMIFS(作業時間個人!$G:$G,作業時間個人!$A:$A,GAS!E$3,作業時間個人!$B:$B,"コンベア",作業時間個人!$D:$D,"日勤")</f>
        <v>0</v>
      </c>
      <c r="F12" s="27">
        <f>SUMIFS(作業時間個人!$G:$G,作業時間個人!$A:$A,GAS!F$3,作業時間個人!$B:$B,"コンベア",作業時間個人!$D:$D,"日勤")</f>
        <v>0</v>
      </c>
      <c r="G12" s="27">
        <f>SUMIFS(作業時間個人!$G:$G,作業時間個人!$A:$A,GAS!G$3,作業時間個人!$B:$B,"コンベア",作業時間個人!$D:$D,"日勤")</f>
        <v>0</v>
      </c>
      <c r="H12" s="27">
        <f>SUMIFS(作業時間個人!$G:$G,作業時間個人!$A:$A,GAS!H$3,作業時間個人!$B:$B,"コンベア",作業時間個人!$D:$D,"日勤")</f>
        <v>0</v>
      </c>
      <c r="I12" s="27">
        <f>SUMIFS(作業時間個人!$G:$G,作業時間個人!$A:$A,GAS!I$3,作業時間個人!$B:$B,"コンベア",作業時間個人!$D:$D,"日勤")</f>
        <v>0</v>
      </c>
      <c r="J12" s="27">
        <f>SUMIFS(作業時間個人!$G:$G,作業時間個人!$A:$A,GAS!J$3,作業時間個人!$B:$B,"コンベア",作業時間個人!$D:$D,"日勤")</f>
        <v>0</v>
      </c>
      <c r="K12" s="27">
        <f>SUMIFS(作業時間個人!$G:$G,作業時間個人!$A:$A,GAS!K$3,作業時間個人!$B:$B,"コンベア",作業時間個人!$D:$D,"日勤")</f>
        <v>0</v>
      </c>
      <c r="L12" s="27">
        <f>SUMIFS(作業時間個人!$G:$G,作業時間個人!$A:$A,GAS!L$3,作業時間個人!$B:$B,"コンベア",作業時間個人!$D:$D,"日勤")</f>
        <v>0</v>
      </c>
      <c r="M12" s="27">
        <f>SUMIFS(作業時間個人!$G:$G,作業時間個人!$A:$A,GAS!M$3,作業時間個人!$B:$B,"コンベア",作業時間個人!$D:$D,"日勤")</f>
        <v>0</v>
      </c>
      <c r="N12" s="27">
        <f>SUMIFS(作業時間個人!$G:$G,作業時間個人!$A:$A,GAS!N$3,作業時間個人!$B:$B,"コンベア",作業時間個人!$D:$D,"日勤")</f>
        <v>0</v>
      </c>
      <c r="O12" s="27">
        <f>SUMIFS(作業時間個人!$G:$G,作業時間個人!$A:$A,GAS!O$3,作業時間個人!$B:$B,"コンベア",作業時間個人!$D:$D,"日勤")</f>
        <v>0</v>
      </c>
      <c r="P12" s="27">
        <f>SUMIFS(作業時間個人!$G:$G,作業時間個人!$A:$A,GAS!P$3,作業時間個人!$B:$B,"コンベア",作業時間個人!$D:$D,"日勤")</f>
        <v>0</v>
      </c>
      <c r="Q12" s="27">
        <f>SUMIFS(作業時間個人!$G:$G,作業時間個人!$A:$A,GAS!Q$3,作業時間個人!$B:$B,"コンベア",作業時間個人!$D:$D,"日勤")</f>
        <v>0</v>
      </c>
      <c r="R12" s="27">
        <f>SUMIFS(作業時間個人!$G:$G,作業時間個人!$A:$A,GAS!R$3,作業時間個人!$B:$B,"コンベア",作業時間個人!$D:$D,"日勤")</f>
        <v>0</v>
      </c>
      <c r="S12" s="27">
        <f>SUMIFS(作業時間個人!$G:$G,作業時間個人!$A:$A,GAS!S$3,作業時間個人!$B:$B,"コンベア",作業時間個人!$D:$D,"日勤")</f>
        <v>0</v>
      </c>
      <c r="T12" s="27">
        <f>SUMIFS(作業時間個人!$G:$G,作業時間個人!$A:$A,GAS!T$3,作業時間個人!$B:$B,"コンベア",作業時間個人!$D:$D,"日勤")</f>
        <v>0</v>
      </c>
      <c r="U12" s="27">
        <f>SUMIFS(作業時間個人!$G:$G,作業時間個人!$A:$A,GAS!U$3,作業時間個人!$B:$B,"コンベア",作業時間個人!$D:$D,"日勤")</f>
        <v>0</v>
      </c>
      <c r="V12" s="27">
        <f>SUMIFS(作業時間個人!$G:$G,作業時間個人!$A:$A,GAS!V$3,作業時間個人!$B:$B,"コンベア",作業時間個人!$D:$D,"日勤")</f>
        <v>0</v>
      </c>
      <c r="W12" s="27">
        <f>SUMIFS(作業時間個人!$G:$G,作業時間個人!$A:$A,GAS!W$3,作業時間個人!$B:$B,"コンベア",作業時間個人!$D:$D,"日勤")</f>
        <v>0</v>
      </c>
      <c r="X12" s="27">
        <f>SUMIFS(作業時間個人!$G:$G,作業時間個人!$A:$A,GAS!X$3,作業時間個人!$B:$B,"コンベア",作業時間個人!$D:$D,"日勤")</f>
        <v>0</v>
      </c>
      <c r="Y12" s="27">
        <f>SUMIFS(作業時間個人!$G:$G,作業時間個人!$A:$A,GAS!Y$3,作業時間個人!$B:$B,"コンベア",作業時間個人!$D:$D,"日勤")</f>
        <v>0</v>
      </c>
      <c r="Z12" s="27">
        <f>SUMIFS(作業時間個人!$G:$G,作業時間個人!$A:$A,GAS!Z$3,作業時間個人!$B:$B,"コンベア",作業時間個人!$D:$D,"日勤")</f>
        <v>0</v>
      </c>
      <c r="AA12" s="27">
        <f>SUMIFS(作業時間個人!$G:$G,作業時間個人!$A:$A,GAS!AA$3,作業時間個人!$B:$B,"コンベア",作業時間個人!$D:$D,"日勤")</f>
        <v>0</v>
      </c>
      <c r="AB12" s="27">
        <f>SUMIFS(作業時間個人!$G:$G,作業時間個人!$A:$A,GAS!AB$3,作業時間個人!$B:$B,"コンベア",作業時間個人!$D:$D,"日勤")</f>
        <v>0</v>
      </c>
      <c r="AC12" s="27">
        <f>SUMIFS(作業時間個人!$G:$G,作業時間個人!$A:$A,GAS!AC$3,作業時間個人!$B:$B,"コンベア",作業時間個人!$D:$D,"日勤")</f>
        <v>0</v>
      </c>
      <c r="AD12" s="27">
        <f>SUMIFS(作業時間個人!$G:$G,作業時間個人!$A:$A,GAS!AD$3,作業時間個人!$B:$B,"コンベア",作業時間個人!$D:$D,"日勤")</f>
        <v>0</v>
      </c>
      <c r="AE12" s="27">
        <f>SUMIFS(作業時間個人!$G:$G,作業時間個人!$A:$A,GAS!AE$3,作業時間個人!$B:$B,"コンベア",作業時間個人!$D:$D,"日勤")</f>
        <v>0</v>
      </c>
      <c r="AF12" s="27">
        <f>SUMIFS(作業時間個人!$G:$G,作業時間個人!$A:$A,GAS!AF$3,作業時間個人!$B:$B,"コンベア",作業時間個人!$D:$D,"日勤")</f>
        <v>0</v>
      </c>
      <c r="AG12" s="26">
        <f>SUMIFS(作業時間個人!$G:$G,作業時間個人!$A:$A,GAS!AG$3,作業時間個人!$B:$B,"コンベア",作業時間個人!$D:$D,"日勤")</f>
        <v>0</v>
      </c>
      <c r="AH12" s="104">
        <f t="shared" si="1"/>
        <v>0</v>
      </c>
    </row>
    <row r="13" spans="1:34" ht="15.5" hidden="1" thickBot="1">
      <c r="A13" s="170"/>
      <c r="B13" s="28" t="s">
        <v>18</v>
      </c>
      <c r="C13" s="29">
        <f>SUMIFS(作業時間個人!$Q:$Q,作業時間個人!$A:$A,GAS!C$3,作業時間個人!$B:$B,"コンベア",作業時間個人!$D:$D,"日勤")</f>
        <v>0</v>
      </c>
      <c r="D13" s="29">
        <f>SUMIFS(作業時間個人!$Q:$Q,作業時間個人!$A:$A,GAS!D$3,作業時間個人!$B:$B,"コンベア",作業時間個人!$D:$D,"日勤")</f>
        <v>0</v>
      </c>
      <c r="E13" s="29">
        <f>SUMIFS(作業時間個人!$Q:$Q,作業時間個人!$A:$A,GAS!E$3,作業時間個人!$B:$B,"コンベア",作業時間個人!$D:$D,"日勤")</f>
        <v>0</v>
      </c>
      <c r="F13" s="29">
        <f>SUMIFS(作業時間個人!$Q:$Q,作業時間個人!$A:$A,GAS!F$3,作業時間個人!$B:$B,"コンベア",作業時間個人!$D:$D,"日勤")</f>
        <v>0</v>
      </c>
      <c r="G13" s="29">
        <f>SUMIFS(作業時間個人!$Q:$Q,作業時間個人!$A:$A,GAS!G$3,作業時間個人!$B:$B,"コンベア",作業時間個人!$D:$D,"日勤")</f>
        <v>0</v>
      </c>
      <c r="H13" s="29">
        <f>SUMIFS(作業時間個人!$Q:$Q,作業時間個人!$A:$A,GAS!H$3,作業時間個人!$B:$B,"コンベア",作業時間個人!$D:$D,"日勤")</f>
        <v>0</v>
      </c>
      <c r="I13" s="29">
        <f>SUMIFS(作業時間個人!$Q:$Q,作業時間個人!$A:$A,GAS!I$3,作業時間個人!$B:$B,"コンベア",作業時間個人!$D:$D,"日勤")</f>
        <v>0</v>
      </c>
      <c r="J13" s="29">
        <f>SUMIFS(作業時間個人!$Q:$Q,作業時間個人!$A:$A,GAS!J$3,作業時間個人!$B:$B,"コンベア",作業時間個人!$D:$D,"日勤")</f>
        <v>0</v>
      </c>
      <c r="K13" s="29">
        <f>SUMIFS(作業時間個人!$Q:$Q,作業時間個人!$A:$A,GAS!K$3,作業時間個人!$B:$B,"コンベア",作業時間個人!$D:$D,"日勤")</f>
        <v>0</v>
      </c>
      <c r="L13" s="29">
        <f>SUMIFS(作業時間個人!$Q:$Q,作業時間個人!$A:$A,GAS!L$3,作業時間個人!$B:$B,"コンベア",作業時間個人!$D:$D,"日勤")</f>
        <v>0</v>
      </c>
      <c r="M13" s="29">
        <f>SUMIFS(作業時間個人!$Q:$Q,作業時間個人!$A:$A,GAS!M$3,作業時間個人!$B:$B,"コンベア",作業時間個人!$D:$D,"日勤")</f>
        <v>0</v>
      </c>
      <c r="N13" s="29">
        <f>SUMIFS(作業時間個人!$Q:$Q,作業時間個人!$A:$A,GAS!N$3,作業時間個人!$B:$B,"コンベア",作業時間個人!$D:$D,"日勤")</f>
        <v>0</v>
      </c>
      <c r="O13" s="29">
        <f>SUMIFS(作業時間個人!$Q:$Q,作業時間個人!$A:$A,GAS!O$3,作業時間個人!$B:$B,"コンベア",作業時間個人!$D:$D,"日勤")</f>
        <v>0</v>
      </c>
      <c r="P13" s="29">
        <f>SUMIFS(作業時間個人!$Q:$Q,作業時間個人!$A:$A,GAS!P$3,作業時間個人!$B:$B,"コンベア",作業時間個人!$D:$D,"日勤")</f>
        <v>0</v>
      </c>
      <c r="Q13" s="29">
        <f>SUMIFS(作業時間個人!$Q:$Q,作業時間個人!$A:$A,GAS!Q$3,作業時間個人!$B:$B,"コンベア",作業時間個人!$D:$D,"日勤")</f>
        <v>0</v>
      </c>
      <c r="R13" s="29">
        <f>SUMIFS(作業時間個人!$Q:$Q,作業時間個人!$A:$A,GAS!R$3,作業時間個人!$B:$B,"コンベア",作業時間個人!$D:$D,"日勤")</f>
        <v>0</v>
      </c>
      <c r="S13" s="29">
        <f>SUMIFS(作業時間個人!$Q:$Q,作業時間個人!$A:$A,GAS!S$3,作業時間個人!$B:$B,"コンベア",作業時間個人!$D:$D,"日勤")</f>
        <v>0</v>
      </c>
      <c r="T13" s="29">
        <f>SUMIFS(作業時間個人!$Q:$Q,作業時間個人!$A:$A,GAS!T$3,作業時間個人!$B:$B,"コンベア",作業時間個人!$D:$D,"日勤")</f>
        <v>0</v>
      </c>
      <c r="U13" s="29">
        <f>SUMIFS(作業時間個人!$Q:$Q,作業時間個人!$A:$A,GAS!U$3,作業時間個人!$B:$B,"コンベア",作業時間個人!$D:$D,"日勤")</f>
        <v>0</v>
      </c>
      <c r="V13" s="29">
        <f>SUMIFS(作業時間個人!$Q:$Q,作業時間個人!$A:$A,GAS!V$3,作業時間個人!$B:$B,"コンベア",作業時間個人!$D:$D,"日勤")</f>
        <v>0</v>
      </c>
      <c r="W13" s="29">
        <f>SUMIFS(作業時間個人!$Q:$Q,作業時間個人!$A:$A,GAS!W$3,作業時間個人!$B:$B,"コンベア",作業時間個人!$D:$D,"日勤")</f>
        <v>0</v>
      </c>
      <c r="X13" s="29">
        <f>SUMIFS(作業時間個人!$Q:$Q,作業時間個人!$A:$A,GAS!X$3,作業時間個人!$B:$B,"コンベア",作業時間個人!$D:$D,"日勤")</f>
        <v>0</v>
      </c>
      <c r="Y13" s="29">
        <f>SUMIFS(作業時間個人!$Q:$Q,作業時間個人!$A:$A,GAS!Y$3,作業時間個人!$B:$B,"コンベア",作業時間個人!$D:$D,"日勤")</f>
        <v>0</v>
      </c>
      <c r="Z13" s="29">
        <f>SUMIFS(作業時間個人!$Q:$Q,作業時間個人!$A:$A,GAS!Z$3,作業時間個人!$B:$B,"コンベア",作業時間個人!$D:$D,"日勤")</f>
        <v>0</v>
      </c>
      <c r="AA13" s="29">
        <f>SUMIFS(作業時間個人!$Q:$Q,作業時間個人!$A:$A,GAS!AA$3,作業時間個人!$B:$B,"コンベア",作業時間個人!$D:$D,"日勤")</f>
        <v>0</v>
      </c>
      <c r="AB13" s="29">
        <f>SUMIFS(作業時間個人!$Q:$Q,作業時間個人!$A:$A,GAS!AB$3,作業時間個人!$B:$B,"コンベア",作業時間個人!$D:$D,"日勤")</f>
        <v>0</v>
      </c>
      <c r="AC13" s="29">
        <f>SUMIFS(作業時間個人!$Q:$Q,作業時間個人!$A:$A,GAS!AC$3,作業時間個人!$B:$B,"コンベア",作業時間個人!$D:$D,"日勤")</f>
        <v>0</v>
      </c>
      <c r="AD13" s="29">
        <f>SUMIFS(作業時間個人!$Q:$Q,作業時間個人!$A:$A,GAS!AD$3,作業時間個人!$B:$B,"コンベア",作業時間個人!$D:$D,"日勤")</f>
        <v>0</v>
      </c>
      <c r="AE13" s="29">
        <f>SUMIFS(作業時間個人!$Q:$Q,作業時間個人!$A:$A,GAS!AE$3,作業時間個人!$B:$B,"コンベア",作業時間個人!$D:$D,"日勤")</f>
        <v>0</v>
      </c>
      <c r="AF13" s="29">
        <f>SUMIFS(作業時間個人!$Q:$Q,作業時間個人!$A:$A,GAS!AF$3,作業時間個人!$B:$B,"コンベア",作業時間個人!$D:$D,"日勤")</f>
        <v>0</v>
      </c>
      <c r="AG13" s="28">
        <f>SUMIFS(作業時間個人!$Q:$Q,作業時間個人!$A:$A,GAS!AG$3,作業時間個人!$B:$B,"コンベア",作業時間個人!$D:$D,"日勤")</f>
        <v>0</v>
      </c>
      <c r="AH13" s="108">
        <f t="shared" si="1"/>
        <v>0</v>
      </c>
    </row>
    <row r="14" spans="1:34" hidden="1">
      <c r="A14" s="163" t="s">
        <v>49</v>
      </c>
      <c r="B14" s="30" t="s">
        <v>17</v>
      </c>
      <c r="C14" s="31">
        <f>SUMIFS(作業時間個人!$G:$G,作業時間個人!$A:$A,GAS!C$3,作業時間個人!$B:$B,"通常B",作業時間個人!$D:$D,"日勤")</f>
        <v>0</v>
      </c>
      <c r="D14" s="31">
        <f>SUMIFS(作業時間個人!$G:$G,作業時間個人!$A:$A,GAS!D$3,作業時間個人!$B:$B,"通常B",作業時間個人!$D:$D,"日勤")</f>
        <v>0</v>
      </c>
      <c r="E14" s="31">
        <f>SUMIFS(作業時間個人!$G:$G,作業時間個人!$A:$A,GAS!E$3,作業時間個人!$B:$B,"通常B",作業時間個人!$D:$D,"日勤")</f>
        <v>0</v>
      </c>
      <c r="F14" s="31">
        <f>SUMIFS(作業時間個人!$G:$G,作業時間個人!$A:$A,GAS!F$3,作業時間個人!$B:$B,"通常B",作業時間個人!$D:$D,"日勤")</f>
        <v>0</v>
      </c>
      <c r="G14" s="31">
        <f>SUMIFS(作業時間個人!$G:$G,作業時間個人!$A:$A,GAS!G$3,作業時間個人!$B:$B,"通常B",作業時間個人!$D:$D,"日勤")</f>
        <v>0</v>
      </c>
      <c r="H14" s="31">
        <f>SUMIFS(作業時間個人!$G:$G,作業時間個人!$A:$A,GAS!H$3,作業時間個人!$B:$B,"通常B",作業時間個人!$D:$D,"日勤")</f>
        <v>0</v>
      </c>
      <c r="I14" s="31">
        <f>SUMIFS(作業時間個人!$G:$G,作業時間個人!$A:$A,GAS!I$3,作業時間個人!$B:$B,"通常B",作業時間個人!$D:$D,"日勤")</f>
        <v>0</v>
      </c>
      <c r="J14" s="31">
        <f>SUMIFS(作業時間個人!$G:$G,作業時間個人!$A:$A,GAS!J$3,作業時間個人!$B:$B,"通常B",作業時間個人!$D:$D,"日勤")</f>
        <v>0</v>
      </c>
      <c r="K14" s="31">
        <f>SUMIFS(作業時間個人!$G:$G,作業時間個人!$A:$A,GAS!K$3,作業時間個人!$B:$B,"通常B",作業時間個人!$D:$D,"日勤")</f>
        <v>0</v>
      </c>
      <c r="L14" s="31">
        <f>SUMIFS(作業時間個人!$G:$G,作業時間個人!$A:$A,GAS!L$3,作業時間個人!$B:$B,"通常B",作業時間個人!$D:$D,"日勤")</f>
        <v>0</v>
      </c>
      <c r="M14" s="31">
        <f>SUMIFS(作業時間個人!$G:$G,作業時間個人!$A:$A,GAS!M$3,作業時間個人!$B:$B,"通常B",作業時間個人!$D:$D,"日勤")</f>
        <v>0</v>
      </c>
      <c r="N14" s="31">
        <f>SUMIFS(作業時間個人!$G:$G,作業時間個人!$A:$A,GAS!N$3,作業時間個人!$B:$B,"通常B",作業時間個人!$D:$D,"日勤")</f>
        <v>0</v>
      </c>
      <c r="O14" s="31">
        <f>SUMIFS(作業時間個人!$G:$G,作業時間個人!$A:$A,GAS!O$3,作業時間個人!$B:$B,"通常B",作業時間個人!$D:$D,"日勤")</f>
        <v>0</v>
      </c>
      <c r="P14" s="31">
        <f>SUMIFS(作業時間個人!$G:$G,作業時間個人!$A:$A,GAS!P$3,作業時間個人!$B:$B,"通常B",作業時間個人!$D:$D,"日勤")</f>
        <v>0</v>
      </c>
      <c r="Q14" s="31">
        <f>SUMIFS(作業時間個人!$G:$G,作業時間個人!$A:$A,GAS!Q$3,作業時間個人!$B:$B,"通常B",作業時間個人!$D:$D,"日勤")</f>
        <v>0</v>
      </c>
      <c r="R14" s="31">
        <f>SUMIFS(作業時間個人!$G:$G,作業時間個人!$A:$A,GAS!R$3,作業時間個人!$B:$B,"通常B",作業時間個人!$D:$D,"日勤")</f>
        <v>0</v>
      </c>
      <c r="S14" s="31">
        <f>SUMIFS(作業時間個人!$G:$G,作業時間個人!$A:$A,GAS!S$3,作業時間個人!$B:$B,"通常B",作業時間個人!$D:$D,"日勤")</f>
        <v>0</v>
      </c>
      <c r="T14" s="31">
        <f>SUMIFS(作業時間個人!$G:$G,作業時間個人!$A:$A,GAS!T$3,作業時間個人!$B:$B,"通常B",作業時間個人!$D:$D,"日勤")</f>
        <v>0</v>
      </c>
      <c r="U14" s="31">
        <f>SUMIFS(作業時間個人!$G:$G,作業時間個人!$A:$A,GAS!U$3,作業時間個人!$B:$B,"通常B",作業時間個人!$D:$D,"日勤")</f>
        <v>0</v>
      </c>
      <c r="V14" s="31">
        <f>SUMIFS(作業時間個人!$G:$G,作業時間個人!$A:$A,GAS!V$3,作業時間個人!$B:$B,"通常B",作業時間個人!$D:$D,"日勤")</f>
        <v>0</v>
      </c>
      <c r="W14" s="31">
        <f>SUMIFS(作業時間個人!$G:$G,作業時間個人!$A:$A,GAS!W$3,作業時間個人!$B:$B,"通常B",作業時間個人!$D:$D,"日勤")</f>
        <v>0</v>
      </c>
      <c r="X14" s="31">
        <f>SUMIFS(作業時間個人!$G:$G,作業時間個人!$A:$A,GAS!X$3,作業時間個人!$B:$B,"通常B",作業時間個人!$D:$D,"日勤")</f>
        <v>0</v>
      </c>
      <c r="Y14" s="31">
        <f>SUMIFS(作業時間個人!$G:$G,作業時間個人!$A:$A,GAS!Y$3,作業時間個人!$B:$B,"通常B",作業時間個人!$D:$D,"日勤")</f>
        <v>0</v>
      </c>
      <c r="Z14" s="31">
        <f>SUMIFS(作業時間個人!$G:$G,作業時間個人!$A:$A,GAS!Z$3,作業時間個人!$B:$B,"通常B",作業時間個人!$D:$D,"日勤")</f>
        <v>0</v>
      </c>
      <c r="AA14" s="31">
        <f>SUMIFS(作業時間個人!$G:$G,作業時間個人!$A:$A,GAS!AA$3,作業時間個人!$B:$B,"通常B",作業時間個人!$D:$D,"日勤")</f>
        <v>0</v>
      </c>
      <c r="AB14" s="31">
        <f>SUMIFS(作業時間個人!$G:$G,作業時間個人!$A:$A,GAS!AB$3,作業時間個人!$B:$B,"通常B",作業時間個人!$D:$D,"日勤")</f>
        <v>0</v>
      </c>
      <c r="AC14" s="31">
        <f>SUMIFS(作業時間個人!$G:$G,作業時間個人!$A:$A,GAS!AC$3,作業時間個人!$B:$B,"通常B",作業時間個人!$D:$D,"日勤")</f>
        <v>0</v>
      </c>
      <c r="AD14" s="31">
        <f>SUMIFS(作業時間個人!$G:$G,作業時間個人!$A:$A,GAS!AD$3,作業時間個人!$B:$B,"通常B",作業時間個人!$D:$D,"日勤")</f>
        <v>0</v>
      </c>
      <c r="AE14" s="31">
        <f>SUMIFS(作業時間個人!$G:$G,作業時間個人!$A:$A,GAS!AE$3,作業時間個人!$B:$B,"通常B",作業時間個人!$D:$D,"日勤")</f>
        <v>0</v>
      </c>
      <c r="AF14" s="31">
        <f>SUMIFS(作業時間個人!$G:$G,作業時間個人!$A:$A,GAS!AF$3,作業時間個人!$B:$B,"通常B",作業時間個人!$D:$D,"日勤")</f>
        <v>0</v>
      </c>
      <c r="AG14" s="30">
        <f>SUMIFS(作業時間個人!$G:$G,作業時間個人!$A:$A,GAS!AG$3,作業時間個人!$B:$B,"通常B",作業時間個人!$D:$D,"日勤")</f>
        <v>0</v>
      </c>
      <c r="AH14" s="106">
        <f t="shared" si="1"/>
        <v>0</v>
      </c>
    </row>
    <row r="15" spans="1:34" ht="15.5" hidden="1" thickBot="1">
      <c r="A15" s="164"/>
      <c r="B15" s="33" t="s">
        <v>18</v>
      </c>
      <c r="C15" s="34">
        <f>SUMIFS(作業時間個人!$Q:$Q,作業時間個人!$A:$A,GAS!C$3,作業時間個人!$B:$B,"通常B",作業時間個人!$D:$D,"日勤")</f>
        <v>0</v>
      </c>
      <c r="D15" s="34">
        <f>SUMIFS(作業時間個人!$Q:$Q,作業時間個人!$A:$A,GAS!D$3,作業時間個人!$B:$B,"通常B",作業時間個人!$D:$D,"日勤")</f>
        <v>0</v>
      </c>
      <c r="E15" s="34">
        <f>SUMIFS(作業時間個人!$Q:$Q,作業時間個人!$A:$A,GAS!E$3,作業時間個人!$B:$B,"通常B",作業時間個人!$D:$D,"日勤")</f>
        <v>0</v>
      </c>
      <c r="F15" s="34">
        <f>SUMIFS(作業時間個人!$Q:$Q,作業時間個人!$A:$A,GAS!F$3,作業時間個人!$B:$B,"通常B",作業時間個人!$D:$D,"日勤")</f>
        <v>0</v>
      </c>
      <c r="G15" s="34">
        <f>SUMIFS(作業時間個人!$Q:$Q,作業時間個人!$A:$A,GAS!G$3,作業時間個人!$B:$B,"通常B",作業時間個人!$D:$D,"日勤")</f>
        <v>0</v>
      </c>
      <c r="H15" s="34">
        <f>SUMIFS(作業時間個人!$Q:$Q,作業時間個人!$A:$A,GAS!H$3,作業時間個人!$B:$B,"通常B",作業時間個人!$D:$D,"日勤")</f>
        <v>0</v>
      </c>
      <c r="I15" s="34">
        <f>SUMIFS(作業時間個人!$Q:$Q,作業時間個人!$A:$A,GAS!I$3,作業時間個人!$B:$B,"通常B",作業時間個人!$D:$D,"日勤")</f>
        <v>0</v>
      </c>
      <c r="J15" s="34">
        <f>SUMIFS(作業時間個人!$Q:$Q,作業時間個人!$A:$A,GAS!J$3,作業時間個人!$B:$B,"通常B",作業時間個人!$D:$D,"日勤")</f>
        <v>0</v>
      </c>
      <c r="K15" s="34">
        <f>SUMIFS(作業時間個人!$Q:$Q,作業時間個人!$A:$A,GAS!K$3,作業時間個人!$B:$B,"通常B",作業時間個人!$D:$D,"日勤")</f>
        <v>0</v>
      </c>
      <c r="L15" s="34">
        <f>SUMIFS(作業時間個人!$Q:$Q,作業時間個人!$A:$A,GAS!L$3,作業時間個人!$B:$B,"通常B",作業時間個人!$D:$D,"日勤")</f>
        <v>0</v>
      </c>
      <c r="M15" s="34">
        <f>SUMIFS(作業時間個人!$Q:$Q,作業時間個人!$A:$A,GAS!M$3,作業時間個人!$B:$B,"通常B",作業時間個人!$D:$D,"日勤")</f>
        <v>0</v>
      </c>
      <c r="N15" s="34">
        <f>SUMIFS(作業時間個人!$Q:$Q,作業時間個人!$A:$A,GAS!N$3,作業時間個人!$B:$B,"通常B",作業時間個人!$D:$D,"日勤")</f>
        <v>0</v>
      </c>
      <c r="O15" s="34">
        <f>SUMIFS(作業時間個人!$Q:$Q,作業時間個人!$A:$A,GAS!O$3,作業時間個人!$B:$B,"通常B",作業時間個人!$D:$D,"日勤")</f>
        <v>0</v>
      </c>
      <c r="P15" s="34">
        <f>SUMIFS(作業時間個人!$Q:$Q,作業時間個人!$A:$A,GAS!P$3,作業時間個人!$B:$B,"通常B",作業時間個人!$D:$D,"日勤")</f>
        <v>0</v>
      </c>
      <c r="Q15" s="34">
        <f>SUMIFS(作業時間個人!$Q:$Q,作業時間個人!$A:$A,GAS!Q$3,作業時間個人!$B:$B,"通常B",作業時間個人!$D:$D,"日勤")</f>
        <v>0</v>
      </c>
      <c r="R15" s="34">
        <f>SUMIFS(作業時間個人!$Q:$Q,作業時間個人!$A:$A,GAS!R$3,作業時間個人!$B:$B,"通常B",作業時間個人!$D:$D,"日勤")</f>
        <v>0</v>
      </c>
      <c r="S15" s="34">
        <f>SUMIFS(作業時間個人!$Q:$Q,作業時間個人!$A:$A,GAS!S$3,作業時間個人!$B:$B,"通常B",作業時間個人!$D:$D,"日勤")</f>
        <v>0</v>
      </c>
      <c r="T15" s="34">
        <f>SUMIFS(作業時間個人!$Q:$Q,作業時間個人!$A:$A,GAS!T$3,作業時間個人!$B:$B,"通常B",作業時間個人!$D:$D,"日勤")</f>
        <v>0</v>
      </c>
      <c r="U15" s="34">
        <f>SUMIFS(作業時間個人!$Q:$Q,作業時間個人!$A:$A,GAS!U$3,作業時間個人!$B:$B,"通常B",作業時間個人!$D:$D,"日勤")</f>
        <v>0</v>
      </c>
      <c r="V15" s="34">
        <f>SUMIFS(作業時間個人!$Q:$Q,作業時間個人!$A:$A,GAS!V$3,作業時間個人!$B:$B,"通常B",作業時間個人!$D:$D,"日勤")</f>
        <v>0</v>
      </c>
      <c r="W15" s="34">
        <f>SUMIFS(作業時間個人!$Q:$Q,作業時間個人!$A:$A,GAS!W$3,作業時間個人!$B:$B,"通常B",作業時間個人!$D:$D,"日勤")</f>
        <v>0</v>
      </c>
      <c r="X15" s="34">
        <f>SUMIFS(作業時間個人!$Q:$Q,作業時間個人!$A:$A,GAS!X$3,作業時間個人!$B:$B,"通常B",作業時間個人!$D:$D,"日勤")</f>
        <v>0</v>
      </c>
      <c r="Y15" s="34">
        <f>SUMIFS(作業時間個人!$Q:$Q,作業時間個人!$A:$A,GAS!Y$3,作業時間個人!$B:$B,"通常B",作業時間個人!$D:$D,"日勤")</f>
        <v>0</v>
      </c>
      <c r="Z15" s="34">
        <f>SUMIFS(作業時間個人!$Q:$Q,作業時間個人!$A:$A,GAS!Z$3,作業時間個人!$B:$B,"通常B",作業時間個人!$D:$D,"日勤")</f>
        <v>0</v>
      </c>
      <c r="AA15" s="34">
        <f>SUMIFS(作業時間個人!$Q:$Q,作業時間個人!$A:$A,GAS!AA$3,作業時間個人!$B:$B,"通常B",作業時間個人!$D:$D,"日勤")</f>
        <v>0</v>
      </c>
      <c r="AB15" s="34">
        <f>SUMIFS(作業時間個人!$Q:$Q,作業時間個人!$A:$A,GAS!AB$3,作業時間個人!$B:$B,"通常B",作業時間個人!$D:$D,"日勤")</f>
        <v>0</v>
      </c>
      <c r="AC15" s="34">
        <f>SUMIFS(作業時間個人!$Q:$Q,作業時間個人!$A:$A,GAS!AC$3,作業時間個人!$B:$B,"通常B",作業時間個人!$D:$D,"日勤")</f>
        <v>0</v>
      </c>
      <c r="AD15" s="34">
        <f>SUMIFS(作業時間個人!$Q:$Q,作業時間個人!$A:$A,GAS!AD$3,作業時間個人!$B:$B,"通常B",作業時間個人!$D:$D,"日勤")</f>
        <v>0</v>
      </c>
      <c r="AE15" s="34">
        <f>SUMIFS(作業時間個人!$Q:$Q,作業時間個人!$A:$A,GAS!AE$3,作業時間個人!$B:$B,"通常B",作業時間個人!$D:$D,"日勤")</f>
        <v>0</v>
      </c>
      <c r="AF15" s="34">
        <f>SUMIFS(作業時間個人!$Q:$Q,作業時間個人!$A:$A,GAS!AF$3,作業時間個人!$B:$B,"通常B",作業時間個人!$D:$D,"日勤")</f>
        <v>0</v>
      </c>
      <c r="AG15" s="33">
        <f>SUMIFS(作業時間個人!$Q:$Q,作業時間個人!$A:$A,GAS!AG$3,作業時間個人!$B:$B,"通常B",作業時間個人!$D:$D,"日勤")</f>
        <v>0</v>
      </c>
      <c r="AH15" s="107">
        <f t="shared" si="1"/>
        <v>0</v>
      </c>
    </row>
    <row r="16" spans="1:34" hidden="1">
      <c r="A16" s="168" t="s">
        <v>28</v>
      </c>
      <c r="B16" s="26" t="s">
        <v>17</v>
      </c>
      <c r="C16" s="27">
        <f>SUMIFS(作業時間個人!$G:$G,作業時間個人!$A:$A,GAS!C$3,作業時間個人!$B:$B,"B裏",作業時間個人!$D:$D,"日勤")</f>
        <v>0</v>
      </c>
      <c r="D16" s="27">
        <f>SUMIFS(作業時間個人!$G:$G,作業時間個人!$A:$A,GAS!D$3,作業時間個人!$B:$B,"B裏",作業時間個人!$D:$D,"日勤")</f>
        <v>0</v>
      </c>
      <c r="E16" s="27">
        <f>SUMIFS(作業時間個人!$G:$G,作業時間個人!$A:$A,GAS!E$3,作業時間個人!$B:$B,"B裏",作業時間個人!$D:$D,"日勤")</f>
        <v>0</v>
      </c>
      <c r="F16" s="27">
        <f>SUMIFS(作業時間個人!$G:$G,作業時間個人!$A:$A,GAS!F$3,作業時間個人!$B:$B,"B裏",作業時間個人!$D:$D,"日勤")</f>
        <v>0</v>
      </c>
      <c r="G16" s="27">
        <f>SUMIFS(作業時間個人!$G:$G,作業時間個人!$A:$A,GAS!G$3,作業時間個人!$B:$B,"B裏",作業時間個人!$D:$D,"日勤")</f>
        <v>0</v>
      </c>
      <c r="H16" s="27">
        <f>SUMIFS(作業時間個人!$G:$G,作業時間個人!$A:$A,GAS!H$3,作業時間個人!$B:$B,"B裏",作業時間個人!$D:$D,"日勤")</f>
        <v>0</v>
      </c>
      <c r="I16" s="27">
        <f>SUMIFS(作業時間個人!$G:$G,作業時間個人!$A:$A,GAS!I$3,作業時間個人!$B:$B,"B裏",作業時間個人!$D:$D,"日勤")</f>
        <v>0</v>
      </c>
      <c r="J16" s="27">
        <f>SUMIFS(作業時間個人!$G:$G,作業時間個人!$A:$A,GAS!J$3,作業時間個人!$B:$B,"B裏",作業時間個人!$D:$D,"日勤")</f>
        <v>0</v>
      </c>
      <c r="K16" s="27">
        <f>SUMIFS(作業時間個人!$G:$G,作業時間個人!$A:$A,GAS!K$3,作業時間個人!$B:$B,"B裏",作業時間個人!$D:$D,"日勤")</f>
        <v>0</v>
      </c>
      <c r="L16" s="27">
        <f>SUMIFS(作業時間個人!$G:$G,作業時間個人!$A:$A,GAS!L$3,作業時間個人!$B:$B,"B裏",作業時間個人!$D:$D,"日勤")</f>
        <v>0</v>
      </c>
      <c r="M16" s="27">
        <f>SUMIFS(作業時間個人!$G:$G,作業時間個人!$A:$A,GAS!M$3,作業時間個人!$B:$B,"B裏",作業時間個人!$D:$D,"日勤")</f>
        <v>0</v>
      </c>
      <c r="N16" s="27">
        <f>SUMIFS(作業時間個人!$G:$G,作業時間個人!$A:$A,GAS!N$3,作業時間個人!$B:$B,"B裏",作業時間個人!$D:$D,"日勤")</f>
        <v>0</v>
      </c>
      <c r="O16" s="27">
        <f>SUMIFS(作業時間個人!$G:$G,作業時間個人!$A:$A,GAS!O$3,作業時間個人!$B:$B,"B裏",作業時間個人!$D:$D,"日勤")</f>
        <v>0</v>
      </c>
      <c r="P16" s="27">
        <f>SUMIFS(作業時間個人!$G:$G,作業時間個人!$A:$A,GAS!P$3,作業時間個人!$B:$B,"B裏",作業時間個人!$D:$D,"日勤")</f>
        <v>0</v>
      </c>
      <c r="Q16" s="27">
        <f>SUMIFS(作業時間個人!$G:$G,作業時間個人!$A:$A,GAS!Q$3,作業時間個人!$B:$B,"B裏",作業時間個人!$D:$D,"日勤")</f>
        <v>0</v>
      </c>
      <c r="R16" s="27">
        <f>SUMIFS(作業時間個人!$G:$G,作業時間個人!$A:$A,GAS!R$3,作業時間個人!$B:$B,"B裏",作業時間個人!$D:$D,"日勤")</f>
        <v>0</v>
      </c>
      <c r="S16" s="27">
        <f>SUMIFS(作業時間個人!$G:$G,作業時間個人!$A:$A,GAS!S$3,作業時間個人!$B:$B,"B裏",作業時間個人!$D:$D,"日勤")</f>
        <v>0</v>
      </c>
      <c r="T16" s="27">
        <f>SUMIFS(作業時間個人!$G:$G,作業時間個人!$A:$A,GAS!T$3,作業時間個人!$B:$B,"B裏",作業時間個人!$D:$D,"日勤")</f>
        <v>0</v>
      </c>
      <c r="U16" s="27">
        <f>SUMIFS(作業時間個人!$G:$G,作業時間個人!$A:$A,GAS!U$3,作業時間個人!$B:$B,"B裏",作業時間個人!$D:$D,"日勤")</f>
        <v>0</v>
      </c>
      <c r="V16" s="27">
        <f>SUMIFS(作業時間個人!$G:$G,作業時間個人!$A:$A,GAS!V$3,作業時間個人!$B:$B,"B裏",作業時間個人!$D:$D,"日勤")</f>
        <v>0</v>
      </c>
      <c r="W16" s="27">
        <f>SUMIFS(作業時間個人!$G:$G,作業時間個人!$A:$A,GAS!W$3,作業時間個人!$B:$B,"B裏",作業時間個人!$D:$D,"日勤")</f>
        <v>0</v>
      </c>
      <c r="X16" s="27">
        <f>SUMIFS(作業時間個人!$G:$G,作業時間個人!$A:$A,GAS!X$3,作業時間個人!$B:$B,"B裏",作業時間個人!$D:$D,"日勤")</f>
        <v>0</v>
      </c>
      <c r="Y16" s="27">
        <f>SUMIFS(作業時間個人!$G:$G,作業時間個人!$A:$A,GAS!Y$3,作業時間個人!$B:$B,"B裏",作業時間個人!$D:$D,"日勤")</f>
        <v>0</v>
      </c>
      <c r="Z16" s="27">
        <f>SUMIFS(作業時間個人!$G:$G,作業時間個人!$A:$A,GAS!Z$3,作業時間個人!$B:$B,"B裏",作業時間個人!$D:$D,"日勤")</f>
        <v>0</v>
      </c>
      <c r="AA16" s="27">
        <f>SUMIFS(作業時間個人!$G:$G,作業時間個人!$A:$A,GAS!AA$3,作業時間個人!$B:$B,"B裏",作業時間個人!$D:$D,"日勤")</f>
        <v>0</v>
      </c>
      <c r="AB16" s="27">
        <f>SUMIFS(作業時間個人!$G:$G,作業時間個人!$A:$A,GAS!AB$3,作業時間個人!$B:$B,"B裏",作業時間個人!$D:$D,"日勤")</f>
        <v>0</v>
      </c>
      <c r="AC16" s="27">
        <f>SUMIFS(作業時間個人!$G:$G,作業時間個人!$A:$A,GAS!AC$3,作業時間個人!$B:$B,"B裏",作業時間個人!$D:$D,"日勤")</f>
        <v>0</v>
      </c>
      <c r="AD16" s="27">
        <f>SUMIFS(作業時間個人!$G:$G,作業時間個人!$A:$A,GAS!AD$3,作業時間個人!$B:$B,"B裏",作業時間個人!$D:$D,"日勤")</f>
        <v>0</v>
      </c>
      <c r="AE16" s="27">
        <f>SUMIFS(作業時間個人!$G:$G,作業時間個人!$A:$A,GAS!AE$3,作業時間個人!$B:$B,"B裏",作業時間個人!$D:$D,"日勤")</f>
        <v>0</v>
      </c>
      <c r="AF16" s="27">
        <f>SUMIFS(作業時間個人!$G:$G,作業時間個人!$A:$A,GAS!AF$3,作業時間個人!$B:$B,"B裏",作業時間個人!$D:$D,"日勤")</f>
        <v>0</v>
      </c>
      <c r="AG16" s="26">
        <f>SUMIFS(作業時間個人!$G:$G,作業時間個人!$A:$A,GAS!AG$3,作業時間個人!$B:$B,"B裏",作業時間個人!$D:$D,"日勤")</f>
        <v>0</v>
      </c>
      <c r="AH16" s="104">
        <f t="shared" si="1"/>
        <v>0</v>
      </c>
    </row>
    <row r="17" spans="1:34" ht="15.5" hidden="1" thickBot="1">
      <c r="A17" s="173"/>
      <c r="B17" s="43" t="s">
        <v>18</v>
      </c>
      <c r="C17" s="44">
        <f>SUMIFS(作業時間個人!$Q:$Q,作業時間個人!$A:$A,GAS!C$3,作業時間個人!$B:$B,"B裏",作業時間個人!$D:$D,"日勤")</f>
        <v>0</v>
      </c>
      <c r="D17" s="44">
        <f>SUMIFS(作業時間個人!$Q:$Q,作業時間個人!$A:$A,GAS!D$3,作業時間個人!$B:$B,"B裏",作業時間個人!$D:$D,"日勤")</f>
        <v>0</v>
      </c>
      <c r="E17" s="44">
        <f>SUMIFS(作業時間個人!$Q:$Q,作業時間個人!$A:$A,GAS!E$3,作業時間個人!$B:$B,"B裏",作業時間個人!$D:$D,"日勤")</f>
        <v>0</v>
      </c>
      <c r="F17" s="44">
        <f>SUMIFS(作業時間個人!$Q:$Q,作業時間個人!$A:$A,GAS!F$3,作業時間個人!$B:$B,"B裏",作業時間個人!$D:$D,"日勤")</f>
        <v>0</v>
      </c>
      <c r="G17" s="44">
        <f>SUMIFS(作業時間個人!$Q:$Q,作業時間個人!$A:$A,GAS!G$3,作業時間個人!$B:$B,"B裏",作業時間個人!$D:$D,"日勤")</f>
        <v>0</v>
      </c>
      <c r="H17" s="44">
        <f>SUMIFS(作業時間個人!$Q:$Q,作業時間個人!$A:$A,GAS!H$3,作業時間個人!$B:$B,"B裏",作業時間個人!$D:$D,"日勤")</f>
        <v>0</v>
      </c>
      <c r="I17" s="44">
        <f>SUMIFS(作業時間個人!$Q:$Q,作業時間個人!$A:$A,GAS!I$3,作業時間個人!$B:$B,"B裏",作業時間個人!$D:$D,"日勤")</f>
        <v>0</v>
      </c>
      <c r="J17" s="44">
        <f>SUMIFS(作業時間個人!$Q:$Q,作業時間個人!$A:$A,GAS!J$3,作業時間個人!$B:$B,"B裏",作業時間個人!$D:$D,"日勤")</f>
        <v>0</v>
      </c>
      <c r="K17" s="44">
        <f>SUMIFS(作業時間個人!$Q:$Q,作業時間個人!$A:$A,GAS!K$3,作業時間個人!$B:$B,"B裏",作業時間個人!$D:$D,"日勤")</f>
        <v>0</v>
      </c>
      <c r="L17" s="44">
        <f>SUMIFS(作業時間個人!$Q:$Q,作業時間個人!$A:$A,GAS!L$3,作業時間個人!$B:$B,"B裏",作業時間個人!$D:$D,"日勤")</f>
        <v>0</v>
      </c>
      <c r="M17" s="44">
        <f>SUMIFS(作業時間個人!$Q:$Q,作業時間個人!$A:$A,GAS!M$3,作業時間個人!$B:$B,"B裏",作業時間個人!$D:$D,"日勤")</f>
        <v>0</v>
      </c>
      <c r="N17" s="44">
        <f>SUMIFS(作業時間個人!$Q:$Q,作業時間個人!$A:$A,GAS!N$3,作業時間個人!$B:$B,"B裏",作業時間個人!$D:$D,"日勤")</f>
        <v>0</v>
      </c>
      <c r="O17" s="44">
        <f>SUMIFS(作業時間個人!$Q:$Q,作業時間個人!$A:$A,GAS!O$3,作業時間個人!$B:$B,"B裏",作業時間個人!$D:$D,"日勤")</f>
        <v>0</v>
      </c>
      <c r="P17" s="44">
        <f>SUMIFS(作業時間個人!$Q:$Q,作業時間個人!$A:$A,GAS!P$3,作業時間個人!$B:$B,"B裏",作業時間個人!$D:$D,"日勤")</f>
        <v>0</v>
      </c>
      <c r="Q17" s="44">
        <f>SUMIFS(作業時間個人!$Q:$Q,作業時間個人!$A:$A,GAS!Q$3,作業時間個人!$B:$B,"B裏",作業時間個人!$D:$D,"日勤")</f>
        <v>0</v>
      </c>
      <c r="R17" s="44">
        <f>SUMIFS(作業時間個人!$Q:$Q,作業時間個人!$A:$A,GAS!R$3,作業時間個人!$B:$B,"B裏",作業時間個人!$D:$D,"日勤")</f>
        <v>0</v>
      </c>
      <c r="S17" s="44">
        <f>SUMIFS(作業時間個人!$Q:$Q,作業時間個人!$A:$A,GAS!S$3,作業時間個人!$B:$B,"B裏",作業時間個人!$D:$D,"日勤")</f>
        <v>0</v>
      </c>
      <c r="T17" s="44">
        <f>SUMIFS(作業時間個人!$Q:$Q,作業時間個人!$A:$A,GAS!T$3,作業時間個人!$B:$B,"B裏",作業時間個人!$D:$D,"日勤")</f>
        <v>0</v>
      </c>
      <c r="U17" s="44">
        <f>SUMIFS(作業時間個人!$Q:$Q,作業時間個人!$A:$A,GAS!U$3,作業時間個人!$B:$B,"B裏",作業時間個人!$D:$D,"日勤")</f>
        <v>0</v>
      </c>
      <c r="V17" s="44">
        <f>SUMIFS(作業時間個人!$Q:$Q,作業時間個人!$A:$A,GAS!V$3,作業時間個人!$B:$B,"B裏",作業時間個人!$D:$D,"日勤")</f>
        <v>0</v>
      </c>
      <c r="W17" s="44">
        <f>SUMIFS(作業時間個人!$Q:$Q,作業時間個人!$A:$A,GAS!W$3,作業時間個人!$B:$B,"B裏",作業時間個人!$D:$D,"日勤")</f>
        <v>0</v>
      </c>
      <c r="X17" s="44">
        <f>SUMIFS(作業時間個人!$Q:$Q,作業時間個人!$A:$A,GAS!X$3,作業時間個人!$B:$B,"B裏",作業時間個人!$D:$D,"日勤")</f>
        <v>0</v>
      </c>
      <c r="Y17" s="44">
        <f>SUMIFS(作業時間個人!$Q:$Q,作業時間個人!$A:$A,GAS!Y$3,作業時間個人!$B:$B,"B裏",作業時間個人!$D:$D,"日勤")</f>
        <v>0</v>
      </c>
      <c r="Z17" s="44">
        <f>SUMIFS(作業時間個人!$Q:$Q,作業時間個人!$A:$A,GAS!Z$3,作業時間個人!$B:$B,"B裏",作業時間個人!$D:$D,"日勤")</f>
        <v>0</v>
      </c>
      <c r="AA17" s="44">
        <f>SUMIFS(作業時間個人!$Q:$Q,作業時間個人!$A:$A,GAS!AA$3,作業時間個人!$B:$B,"B裏",作業時間個人!$D:$D,"日勤")</f>
        <v>0</v>
      </c>
      <c r="AB17" s="44">
        <f>SUMIFS(作業時間個人!$Q:$Q,作業時間個人!$A:$A,GAS!AB$3,作業時間個人!$B:$B,"B裏",作業時間個人!$D:$D,"日勤")</f>
        <v>0</v>
      </c>
      <c r="AC17" s="44">
        <f>SUMIFS(作業時間個人!$Q:$Q,作業時間個人!$A:$A,GAS!AC$3,作業時間個人!$B:$B,"B裏",作業時間個人!$D:$D,"日勤")</f>
        <v>0</v>
      </c>
      <c r="AD17" s="44">
        <f>SUMIFS(作業時間個人!$Q:$Q,作業時間個人!$A:$A,GAS!AD$3,作業時間個人!$B:$B,"B裏",作業時間個人!$D:$D,"日勤")</f>
        <v>0</v>
      </c>
      <c r="AE17" s="44">
        <f>SUMIFS(作業時間個人!$Q:$Q,作業時間個人!$A:$A,GAS!AE$3,作業時間個人!$B:$B,"B裏",作業時間個人!$D:$D,"日勤")</f>
        <v>0</v>
      </c>
      <c r="AF17" s="44">
        <f>SUMIFS(作業時間個人!$Q:$Q,作業時間個人!$A:$A,GAS!AF$3,作業時間個人!$B:$B,"B裏",作業時間個人!$D:$D,"日勤")</f>
        <v>0</v>
      </c>
      <c r="AG17" s="43">
        <f>SUMIFS(作業時間個人!$Q:$Q,作業時間個人!$A:$A,GAS!AG$3,作業時間個人!$B:$B,"B裏",作業時間個人!$D:$D,"日勤")</f>
        <v>0</v>
      </c>
      <c r="AH17" s="109">
        <f t="shared" si="1"/>
        <v>0</v>
      </c>
    </row>
    <row r="18" spans="1:34" hidden="1">
      <c r="A18" s="163" t="s">
        <v>36</v>
      </c>
      <c r="B18" s="30" t="s">
        <v>17</v>
      </c>
      <c r="C18" s="31">
        <f>SUMIFS(作業時間個人!$G:$G,作業時間個人!$A:$A,GAS!C$3,作業時間個人!$B:$B,"不明",作業時間個人!$D:$D,"日勤")</f>
        <v>0</v>
      </c>
      <c r="D18" s="31">
        <f>SUMIFS(作業時間個人!$G:$G,作業時間個人!$A:$A,GAS!D$3,作業時間個人!$B:$B,"不明",作業時間個人!$D:$D,"日勤")</f>
        <v>0</v>
      </c>
      <c r="E18" s="31">
        <f>SUMIFS(作業時間個人!$G:$G,作業時間個人!$A:$A,GAS!E$3,作業時間個人!$B:$B,"不明",作業時間個人!$D:$D,"日勤")</f>
        <v>0</v>
      </c>
      <c r="F18" s="31">
        <f>SUMIFS(作業時間個人!$G:$G,作業時間個人!$A:$A,GAS!F$3,作業時間個人!$B:$B,"不明",作業時間個人!$D:$D,"日勤")</f>
        <v>0</v>
      </c>
      <c r="G18" s="31">
        <f>SUMIFS(作業時間個人!$G:$G,作業時間個人!$A:$A,GAS!G$3,作業時間個人!$B:$B,"不明",作業時間個人!$D:$D,"日勤")</f>
        <v>0</v>
      </c>
      <c r="H18" s="31">
        <f>SUMIFS(作業時間個人!$G:$G,作業時間個人!$A:$A,GAS!H$3,作業時間個人!$B:$B,"不明",作業時間個人!$D:$D,"日勤")</f>
        <v>0</v>
      </c>
      <c r="I18" s="31">
        <f>SUMIFS(作業時間個人!$G:$G,作業時間個人!$A:$A,GAS!I$3,作業時間個人!$B:$B,"不明",作業時間個人!$D:$D,"日勤")</f>
        <v>0</v>
      </c>
      <c r="J18" s="31">
        <f>SUMIFS(作業時間個人!$G:$G,作業時間個人!$A:$A,GAS!J$3,作業時間個人!$B:$B,"不明",作業時間個人!$D:$D,"日勤")</f>
        <v>0</v>
      </c>
      <c r="K18" s="31">
        <f>SUMIFS(作業時間個人!$G:$G,作業時間個人!$A:$A,GAS!K$3,作業時間個人!$B:$B,"不明",作業時間個人!$D:$D,"日勤")</f>
        <v>0</v>
      </c>
      <c r="L18" s="31">
        <f>SUMIFS(作業時間個人!$G:$G,作業時間個人!$A:$A,GAS!L$3,作業時間個人!$B:$B,"不明",作業時間個人!$D:$D,"日勤")</f>
        <v>0</v>
      </c>
      <c r="M18" s="31">
        <f>SUMIFS(作業時間個人!$G:$G,作業時間個人!$A:$A,GAS!M$3,作業時間個人!$B:$B,"不明",作業時間個人!$D:$D,"日勤")</f>
        <v>0</v>
      </c>
      <c r="N18" s="31">
        <f>SUMIFS(作業時間個人!$G:$G,作業時間個人!$A:$A,GAS!N$3,作業時間個人!$B:$B,"不明",作業時間個人!$D:$D,"日勤")</f>
        <v>0</v>
      </c>
      <c r="O18" s="31">
        <f>SUMIFS(作業時間個人!$G:$G,作業時間個人!$A:$A,GAS!O$3,作業時間個人!$B:$B,"不明",作業時間個人!$D:$D,"日勤")</f>
        <v>0</v>
      </c>
      <c r="P18" s="31">
        <f>SUMIFS(作業時間個人!$G:$G,作業時間個人!$A:$A,GAS!P$3,作業時間個人!$B:$B,"不明",作業時間個人!$D:$D,"日勤")</f>
        <v>0</v>
      </c>
      <c r="Q18" s="31">
        <f>SUMIFS(作業時間個人!$G:$G,作業時間個人!$A:$A,GAS!Q$3,作業時間個人!$B:$B,"不明",作業時間個人!$D:$D,"日勤")</f>
        <v>0</v>
      </c>
      <c r="R18" s="31">
        <f>SUMIFS(作業時間個人!$G:$G,作業時間個人!$A:$A,GAS!R$3,作業時間個人!$B:$B,"不明",作業時間個人!$D:$D,"日勤")</f>
        <v>0</v>
      </c>
      <c r="S18" s="31">
        <f>SUMIFS(作業時間個人!$G:$G,作業時間個人!$A:$A,GAS!S$3,作業時間個人!$B:$B,"不明",作業時間個人!$D:$D,"日勤")</f>
        <v>0</v>
      </c>
      <c r="T18" s="31">
        <f>SUMIFS(作業時間個人!$G:$G,作業時間個人!$A:$A,GAS!T$3,作業時間個人!$B:$B,"不明",作業時間個人!$D:$D,"日勤")</f>
        <v>0</v>
      </c>
      <c r="U18" s="31">
        <f>SUMIFS(作業時間個人!$G:$G,作業時間個人!$A:$A,GAS!U$3,作業時間個人!$B:$B,"不明",作業時間個人!$D:$D,"日勤")</f>
        <v>0</v>
      </c>
      <c r="V18" s="31">
        <f>SUMIFS(作業時間個人!$G:$G,作業時間個人!$A:$A,GAS!V$3,作業時間個人!$B:$B,"不明",作業時間個人!$D:$D,"日勤")</f>
        <v>0</v>
      </c>
      <c r="W18" s="31">
        <f>SUMIFS(作業時間個人!$G:$G,作業時間個人!$A:$A,GAS!W$3,作業時間個人!$B:$B,"不明",作業時間個人!$D:$D,"日勤")</f>
        <v>0</v>
      </c>
      <c r="X18" s="31">
        <f>SUMIFS(作業時間個人!$G:$G,作業時間個人!$A:$A,GAS!X$3,作業時間個人!$B:$B,"不明",作業時間個人!$D:$D,"日勤")</f>
        <v>0</v>
      </c>
      <c r="Y18" s="31">
        <f>SUMIFS(作業時間個人!$G:$G,作業時間個人!$A:$A,GAS!Y$3,作業時間個人!$B:$B,"不明",作業時間個人!$D:$D,"日勤")</f>
        <v>0</v>
      </c>
      <c r="Z18" s="31">
        <f>SUMIFS(作業時間個人!$G:$G,作業時間個人!$A:$A,GAS!Z$3,作業時間個人!$B:$B,"不明",作業時間個人!$D:$D,"日勤")</f>
        <v>0</v>
      </c>
      <c r="AA18" s="31">
        <f>SUMIFS(作業時間個人!$G:$G,作業時間個人!$A:$A,GAS!AA$3,作業時間個人!$B:$B,"不明",作業時間個人!$D:$D,"日勤")</f>
        <v>0</v>
      </c>
      <c r="AB18" s="31">
        <f>SUMIFS(作業時間個人!$G:$G,作業時間個人!$A:$A,GAS!AB$3,作業時間個人!$B:$B,"不明",作業時間個人!$D:$D,"日勤")</f>
        <v>0</v>
      </c>
      <c r="AC18" s="31">
        <f>SUMIFS(作業時間個人!$G:$G,作業時間個人!$A:$A,GAS!AC$3,作業時間個人!$B:$B,"不明",作業時間個人!$D:$D,"日勤")</f>
        <v>0</v>
      </c>
      <c r="AD18" s="31">
        <f>SUMIFS(作業時間個人!$G:$G,作業時間個人!$A:$A,GAS!AD$3,作業時間個人!$B:$B,"不明",作業時間個人!$D:$D,"日勤")</f>
        <v>0</v>
      </c>
      <c r="AE18" s="31">
        <f>SUMIFS(作業時間個人!$G:$G,作業時間個人!$A:$A,GAS!AE$3,作業時間個人!$B:$B,"不明",作業時間個人!$D:$D,"日勤")</f>
        <v>0</v>
      </c>
      <c r="AF18" s="31">
        <f>SUMIFS(作業時間個人!$G:$G,作業時間個人!$A:$A,GAS!AF$3,作業時間個人!$B:$B,"不明",作業時間個人!$D:$D,"日勤")</f>
        <v>0</v>
      </c>
      <c r="AG18" s="30">
        <f>SUMIFS(作業時間個人!$G:$G,作業時間個人!$A:$A,GAS!AG$3,作業時間個人!$B:$B,"不明",作業時間個人!$D:$D,"日勤")</f>
        <v>0</v>
      </c>
      <c r="AH18" s="106">
        <f t="shared" si="1"/>
        <v>0</v>
      </c>
    </row>
    <row r="19" spans="1:34" ht="15.5" hidden="1" thickBot="1">
      <c r="A19" s="164"/>
      <c r="B19" s="33" t="s">
        <v>18</v>
      </c>
      <c r="C19" s="34">
        <f>SUMIFS(作業時間個人!$Q:$Q,作業時間個人!$A:$A,GAS!C$3,作業時間個人!$B:$B,"不明",作業時間個人!$D:$D,"日勤")</f>
        <v>0</v>
      </c>
      <c r="D19" s="34">
        <f>SUMIFS(作業時間個人!$Q:$Q,作業時間個人!$A:$A,GAS!D$3,作業時間個人!$B:$B,"不明",作業時間個人!$D:$D,"日勤")</f>
        <v>0</v>
      </c>
      <c r="E19" s="34">
        <f>SUMIFS(作業時間個人!$Q:$Q,作業時間個人!$A:$A,GAS!E$3,作業時間個人!$B:$B,"不明",作業時間個人!$D:$D,"日勤")</f>
        <v>0</v>
      </c>
      <c r="F19" s="34">
        <f>SUMIFS(作業時間個人!$Q:$Q,作業時間個人!$A:$A,GAS!F$3,作業時間個人!$B:$B,"不明",作業時間個人!$D:$D,"日勤")</f>
        <v>0</v>
      </c>
      <c r="G19" s="34">
        <f>SUMIFS(作業時間個人!$Q:$Q,作業時間個人!$A:$A,GAS!G$3,作業時間個人!$B:$B,"不明",作業時間個人!$D:$D,"日勤")</f>
        <v>0</v>
      </c>
      <c r="H19" s="34">
        <f>SUMIFS(作業時間個人!$Q:$Q,作業時間個人!$A:$A,GAS!H$3,作業時間個人!$B:$B,"不明",作業時間個人!$D:$D,"日勤")</f>
        <v>0</v>
      </c>
      <c r="I19" s="34">
        <f>SUMIFS(作業時間個人!$Q:$Q,作業時間個人!$A:$A,GAS!I$3,作業時間個人!$B:$B,"不明",作業時間個人!$D:$D,"日勤")</f>
        <v>0</v>
      </c>
      <c r="J19" s="34">
        <f>SUMIFS(作業時間個人!$Q:$Q,作業時間個人!$A:$A,GAS!J$3,作業時間個人!$B:$B,"不明",作業時間個人!$D:$D,"日勤")</f>
        <v>0</v>
      </c>
      <c r="K19" s="34">
        <f>SUMIFS(作業時間個人!$Q:$Q,作業時間個人!$A:$A,GAS!K$3,作業時間個人!$B:$B,"不明",作業時間個人!$D:$D,"日勤")</f>
        <v>0</v>
      </c>
      <c r="L19" s="34">
        <f>SUMIFS(作業時間個人!$Q:$Q,作業時間個人!$A:$A,GAS!L$3,作業時間個人!$B:$B,"不明",作業時間個人!$D:$D,"日勤")</f>
        <v>0</v>
      </c>
      <c r="M19" s="34">
        <f>SUMIFS(作業時間個人!$Q:$Q,作業時間個人!$A:$A,GAS!M$3,作業時間個人!$B:$B,"不明",作業時間個人!$D:$D,"日勤")</f>
        <v>0</v>
      </c>
      <c r="N19" s="34">
        <f>SUMIFS(作業時間個人!$Q:$Q,作業時間個人!$A:$A,GAS!N$3,作業時間個人!$B:$B,"不明",作業時間個人!$D:$D,"日勤")</f>
        <v>0</v>
      </c>
      <c r="O19" s="34">
        <f>SUMIFS(作業時間個人!$Q:$Q,作業時間個人!$A:$A,GAS!O$3,作業時間個人!$B:$B,"不明",作業時間個人!$D:$D,"日勤")</f>
        <v>0</v>
      </c>
      <c r="P19" s="34">
        <f>SUMIFS(作業時間個人!$Q:$Q,作業時間個人!$A:$A,GAS!P$3,作業時間個人!$B:$B,"不明",作業時間個人!$D:$D,"日勤")</f>
        <v>0</v>
      </c>
      <c r="Q19" s="34">
        <f>SUMIFS(作業時間個人!$Q:$Q,作業時間個人!$A:$A,GAS!Q$3,作業時間個人!$B:$B,"不明",作業時間個人!$D:$D,"日勤")</f>
        <v>0</v>
      </c>
      <c r="R19" s="34">
        <f>SUMIFS(作業時間個人!$Q:$Q,作業時間個人!$A:$A,GAS!R$3,作業時間個人!$B:$B,"不明",作業時間個人!$D:$D,"日勤")</f>
        <v>0</v>
      </c>
      <c r="S19" s="34">
        <f>SUMIFS(作業時間個人!$Q:$Q,作業時間個人!$A:$A,GAS!S$3,作業時間個人!$B:$B,"不明",作業時間個人!$D:$D,"日勤")</f>
        <v>0</v>
      </c>
      <c r="T19" s="34">
        <f>SUMIFS(作業時間個人!$Q:$Q,作業時間個人!$A:$A,GAS!T$3,作業時間個人!$B:$B,"不明",作業時間個人!$D:$D,"日勤")</f>
        <v>0</v>
      </c>
      <c r="U19" s="34">
        <f>SUMIFS(作業時間個人!$Q:$Q,作業時間個人!$A:$A,GAS!U$3,作業時間個人!$B:$B,"不明",作業時間個人!$D:$D,"日勤")</f>
        <v>0</v>
      </c>
      <c r="V19" s="34">
        <f>SUMIFS(作業時間個人!$Q:$Q,作業時間個人!$A:$A,GAS!V$3,作業時間個人!$B:$B,"不明",作業時間個人!$D:$D,"日勤")</f>
        <v>0</v>
      </c>
      <c r="W19" s="34">
        <f>SUMIFS(作業時間個人!$Q:$Q,作業時間個人!$A:$A,GAS!W$3,作業時間個人!$B:$B,"不明",作業時間個人!$D:$D,"日勤")</f>
        <v>0</v>
      </c>
      <c r="X19" s="34">
        <f>SUMIFS(作業時間個人!$Q:$Q,作業時間個人!$A:$A,GAS!X$3,作業時間個人!$B:$B,"不明",作業時間個人!$D:$D,"日勤")</f>
        <v>0</v>
      </c>
      <c r="Y19" s="34">
        <f>SUMIFS(作業時間個人!$Q:$Q,作業時間個人!$A:$A,GAS!Y$3,作業時間個人!$B:$B,"不明",作業時間個人!$D:$D,"日勤")</f>
        <v>0</v>
      </c>
      <c r="Z19" s="34">
        <f>SUMIFS(作業時間個人!$Q:$Q,作業時間個人!$A:$A,GAS!Z$3,作業時間個人!$B:$B,"不明",作業時間個人!$D:$D,"日勤")</f>
        <v>0</v>
      </c>
      <c r="AA19" s="34">
        <f>SUMIFS(作業時間個人!$Q:$Q,作業時間個人!$A:$A,GAS!AA$3,作業時間個人!$B:$B,"不明",作業時間個人!$D:$D,"日勤")</f>
        <v>0</v>
      </c>
      <c r="AB19" s="34">
        <f>SUMIFS(作業時間個人!$Q:$Q,作業時間個人!$A:$A,GAS!AB$3,作業時間個人!$B:$B,"不明",作業時間個人!$D:$D,"日勤")</f>
        <v>0</v>
      </c>
      <c r="AC19" s="34">
        <f>SUMIFS(作業時間個人!$Q:$Q,作業時間個人!$A:$A,GAS!AC$3,作業時間個人!$B:$B,"不明",作業時間個人!$D:$D,"日勤")</f>
        <v>0</v>
      </c>
      <c r="AD19" s="34">
        <f>SUMIFS(作業時間個人!$Q:$Q,作業時間個人!$A:$A,GAS!AD$3,作業時間個人!$B:$B,"不明",作業時間個人!$D:$D,"日勤")</f>
        <v>0</v>
      </c>
      <c r="AE19" s="34">
        <f>SUMIFS(作業時間個人!$Q:$Q,作業時間個人!$A:$A,GAS!AE$3,作業時間個人!$B:$B,"不明",作業時間個人!$D:$D,"日勤")</f>
        <v>0</v>
      </c>
      <c r="AF19" s="34">
        <f>SUMIFS(作業時間個人!$Q:$Q,作業時間個人!$A:$A,GAS!AF$3,作業時間個人!$B:$B,"不明",作業時間個人!$D:$D,"日勤")</f>
        <v>0</v>
      </c>
      <c r="AG19" s="33">
        <f>SUMIFS(作業時間個人!$Q:$Q,作業時間個人!$A:$A,GAS!AG$3,作業時間個人!$B:$B,"不明",作業時間個人!$D:$D,"日勤")</f>
        <v>0</v>
      </c>
      <c r="AH19" s="107">
        <f>SUM(C19:AG19)</f>
        <v>0</v>
      </c>
    </row>
    <row r="20" spans="1:34" ht="15.5" thickBot="1"/>
    <row r="21" spans="1:34" ht="15.5" thickBot="1">
      <c r="A21" s="22" t="s">
        <v>14</v>
      </c>
      <c r="B21" s="23" t="s">
        <v>15</v>
      </c>
      <c r="C21" s="24">
        <v>1</v>
      </c>
      <c r="D21" s="25">
        <v>2</v>
      </c>
      <c r="E21" s="25">
        <v>3</v>
      </c>
      <c r="F21" s="25">
        <v>4</v>
      </c>
      <c r="G21" s="25">
        <v>5</v>
      </c>
      <c r="H21" s="25">
        <v>6</v>
      </c>
      <c r="I21" s="25">
        <v>7</v>
      </c>
      <c r="J21" s="25">
        <v>8</v>
      </c>
      <c r="K21" s="25">
        <v>9</v>
      </c>
      <c r="L21" s="25">
        <v>10</v>
      </c>
      <c r="M21" s="25">
        <v>11</v>
      </c>
      <c r="N21" s="25">
        <v>12</v>
      </c>
      <c r="O21" s="25">
        <v>13</v>
      </c>
      <c r="P21" s="25">
        <v>14</v>
      </c>
      <c r="Q21" s="25">
        <v>15</v>
      </c>
      <c r="R21" s="25">
        <v>16</v>
      </c>
      <c r="S21" s="25">
        <v>17</v>
      </c>
      <c r="T21" s="25">
        <v>18</v>
      </c>
      <c r="U21" s="25">
        <v>19</v>
      </c>
      <c r="V21" s="25">
        <v>20</v>
      </c>
      <c r="W21" s="25">
        <v>21</v>
      </c>
      <c r="X21" s="25">
        <v>22</v>
      </c>
      <c r="Y21" s="25">
        <v>23</v>
      </c>
      <c r="Z21" s="25">
        <v>24</v>
      </c>
      <c r="AA21" s="25">
        <v>25</v>
      </c>
      <c r="AB21" s="25">
        <v>26</v>
      </c>
      <c r="AC21" s="25">
        <v>27</v>
      </c>
      <c r="AD21" s="25">
        <v>28</v>
      </c>
      <c r="AE21" s="25">
        <v>29</v>
      </c>
      <c r="AF21" s="25">
        <v>30</v>
      </c>
      <c r="AG21" s="23">
        <v>31</v>
      </c>
      <c r="AH21" s="23" t="s">
        <v>16</v>
      </c>
    </row>
    <row r="22" spans="1:34">
      <c r="A22" s="163" t="s">
        <v>22</v>
      </c>
      <c r="B22" s="30" t="s">
        <v>23</v>
      </c>
      <c r="C22" s="31">
        <f t="shared" ref="C22:AH22" si="2">IFERROR(C5/C4,0)</f>
        <v>0</v>
      </c>
      <c r="D22" s="32">
        <f t="shared" si="2"/>
        <v>0</v>
      </c>
      <c r="E22" s="32">
        <f t="shared" si="2"/>
        <v>0</v>
      </c>
      <c r="F22" s="32">
        <f t="shared" si="2"/>
        <v>0</v>
      </c>
      <c r="G22" s="32">
        <f t="shared" si="2"/>
        <v>0</v>
      </c>
      <c r="H22" s="32">
        <f t="shared" si="2"/>
        <v>0</v>
      </c>
      <c r="I22" s="32">
        <f t="shared" si="2"/>
        <v>0</v>
      </c>
      <c r="J22" s="32">
        <f t="shared" si="2"/>
        <v>0</v>
      </c>
      <c r="K22" s="32">
        <f t="shared" si="2"/>
        <v>0</v>
      </c>
      <c r="L22" s="32">
        <f t="shared" si="2"/>
        <v>0</v>
      </c>
      <c r="M22" s="32">
        <f t="shared" si="2"/>
        <v>0</v>
      </c>
      <c r="N22" s="32">
        <f t="shared" si="2"/>
        <v>0</v>
      </c>
      <c r="O22" s="32">
        <f t="shared" si="2"/>
        <v>0</v>
      </c>
      <c r="P22" s="32">
        <f t="shared" si="2"/>
        <v>0</v>
      </c>
      <c r="Q22" s="32">
        <f t="shared" si="2"/>
        <v>0</v>
      </c>
      <c r="R22" s="32">
        <f t="shared" si="2"/>
        <v>0</v>
      </c>
      <c r="S22" s="32">
        <f t="shared" si="2"/>
        <v>0</v>
      </c>
      <c r="T22" s="32">
        <f t="shared" si="2"/>
        <v>0</v>
      </c>
      <c r="U22" s="32">
        <f t="shared" si="2"/>
        <v>0</v>
      </c>
      <c r="V22" s="32">
        <f t="shared" si="2"/>
        <v>0</v>
      </c>
      <c r="W22" s="32">
        <f t="shared" si="2"/>
        <v>0</v>
      </c>
      <c r="X22" s="32">
        <f t="shared" si="2"/>
        <v>0</v>
      </c>
      <c r="Y22" s="32">
        <f t="shared" si="2"/>
        <v>0</v>
      </c>
      <c r="Z22" s="32">
        <f t="shared" si="2"/>
        <v>0</v>
      </c>
      <c r="AA22" s="32">
        <f t="shared" si="2"/>
        <v>0</v>
      </c>
      <c r="AB22" s="32">
        <f t="shared" si="2"/>
        <v>0</v>
      </c>
      <c r="AC22" s="32">
        <f t="shared" si="2"/>
        <v>0</v>
      </c>
      <c r="AD22" s="32">
        <f t="shared" si="2"/>
        <v>0</v>
      </c>
      <c r="AE22" s="32">
        <f t="shared" si="2"/>
        <v>0</v>
      </c>
      <c r="AF22" s="32">
        <f t="shared" si="2"/>
        <v>0</v>
      </c>
      <c r="AG22" s="30">
        <f t="shared" si="2"/>
        <v>0</v>
      </c>
      <c r="AH22" s="36">
        <f t="shared" si="2"/>
        <v>0</v>
      </c>
    </row>
    <row r="23" spans="1:34">
      <c r="A23" s="167"/>
      <c r="B23" s="37" t="s">
        <v>24</v>
      </c>
      <c r="C23" s="34">
        <f>IFERROR(435/C22,0)</f>
        <v>0</v>
      </c>
      <c r="D23" s="35">
        <f t="shared" ref="D23:AH23" si="3">IFERROR(435/D22,0)</f>
        <v>0</v>
      </c>
      <c r="E23" s="35">
        <f t="shared" si="3"/>
        <v>0</v>
      </c>
      <c r="F23" s="35">
        <f t="shared" si="3"/>
        <v>0</v>
      </c>
      <c r="G23" s="35">
        <f t="shared" si="3"/>
        <v>0</v>
      </c>
      <c r="H23" s="35">
        <f t="shared" si="3"/>
        <v>0</v>
      </c>
      <c r="I23" s="35">
        <f t="shared" si="3"/>
        <v>0</v>
      </c>
      <c r="J23" s="35">
        <f t="shared" si="3"/>
        <v>0</v>
      </c>
      <c r="K23" s="35">
        <f t="shared" si="3"/>
        <v>0</v>
      </c>
      <c r="L23" s="35">
        <f t="shared" si="3"/>
        <v>0</v>
      </c>
      <c r="M23" s="35">
        <f t="shared" si="3"/>
        <v>0</v>
      </c>
      <c r="N23" s="35">
        <f t="shared" si="3"/>
        <v>0</v>
      </c>
      <c r="O23" s="35">
        <f t="shared" si="3"/>
        <v>0</v>
      </c>
      <c r="P23" s="35">
        <f t="shared" si="3"/>
        <v>0</v>
      </c>
      <c r="Q23" s="35">
        <f t="shared" si="3"/>
        <v>0</v>
      </c>
      <c r="R23" s="35">
        <f t="shared" si="3"/>
        <v>0</v>
      </c>
      <c r="S23" s="35">
        <f t="shared" si="3"/>
        <v>0</v>
      </c>
      <c r="T23" s="35">
        <f t="shared" si="3"/>
        <v>0</v>
      </c>
      <c r="U23" s="35">
        <f t="shared" si="3"/>
        <v>0</v>
      </c>
      <c r="V23" s="35">
        <f t="shared" si="3"/>
        <v>0</v>
      </c>
      <c r="W23" s="35">
        <f t="shared" si="3"/>
        <v>0</v>
      </c>
      <c r="X23" s="35">
        <f t="shared" si="3"/>
        <v>0</v>
      </c>
      <c r="Y23" s="35">
        <f t="shared" si="3"/>
        <v>0</v>
      </c>
      <c r="Z23" s="35">
        <f t="shared" si="3"/>
        <v>0</v>
      </c>
      <c r="AA23" s="35">
        <f t="shared" si="3"/>
        <v>0</v>
      </c>
      <c r="AB23" s="35">
        <f t="shared" si="3"/>
        <v>0</v>
      </c>
      <c r="AC23" s="35">
        <f t="shared" si="3"/>
        <v>0</v>
      </c>
      <c r="AD23" s="35">
        <f t="shared" si="3"/>
        <v>0</v>
      </c>
      <c r="AE23" s="35">
        <f t="shared" si="3"/>
        <v>0</v>
      </c>
      <c r="AF23" s="35">
        <f t="shared" si="3"/>
        <v>0</v>
      </c>
      <c r="AG23" s="33">
        <f t="shared" si="3"/>
        <v>0</v>
      </c>
      <c r="AH23" s="38">
        <f t="shared" si="3"/>
        <v>0</v>
      </c>
    </row>
    <row r="24" spans="1:34" hidden="1">
      <c r="A24" s="163" t="s">
        <v>25</v>
      </c>
      <c r="B24" s="30" t="s">
        <v>26</v>
      </c>
      <c r="C24" s="31">
        <f t="shared" ref="C24:AH24" si="4">IFERROR(C7/C6,0)</f>
        <v>0</v>
      </c>
      <c r="D24" s="32">
        <f t="shared" si="4"/>
        <v>0</v>
      </c>
      <c r="E24" s="32">
        <f t="shared" si="4"/>
        <v>0</v>
      </c>
      <c r="F24" s="32">
        <f t="shared" si="4"/>
        <v>0</v>
      </c>
      <c r="G24" s="32">
        <f t="shared" si="4"/>
        <v>0</v>
      </c>
      <c r="H24" s="32">
        <f t="shared" si="4"/>
        <v>0</v>
      </c>
      <c r="I24" s="32">
        <f t="shared" si="4"/>
        <v>0</v>
      </c>
      <c r="J24" s="32">
        <f t="shared" si="4"/>
        <v>0</v>
      </c>
      <c r="K24" s="32">
        <f t="shared" si="4"/>
        <v>0</v>
      </c>
      <c r="L24" s="32">
        <f t="shared" si="4"/>
        <v>0</v>
      </c>
      <c r="M24" s="32">
        <f t="shared" si="4"/>
        <v>0</v>
      </c>
      <c r="N24" s="32">
        <f t="shared" si="4"/>
        <v>0</v>
      </c>
      <c r="O24" s="32">
        <f t="shared" si="4"/>
        <v>0</v>
      </c>
      <c r="P24" s="32">
        <f t="shared" si="4"/>
        <v>0</v>
      </c>
      <c r="Q24" s="32">
        <f t="shared" si="4"/>
        <v>0</v>
      </c>
      <c r="R24" s="32">
        <f t="shared" si="4"/>
        <v>0</v>
      </c>
      <c r="S24" s="32">
        <f t="shared" si="4"/>
        <v>0</v>
      </c>
      <c r="T24" s="32">
        <f t="shared" si="4"/>
        <v>0</v>
      </c>
      <c r="U24" s="32">
        <f t="shared" si="4"/>
        <v>0</v>
      </c>
      <c r="V24" s="32">
        <f t="shared" si="4"/>
        <v>0</v>
      </c>
      <c r="W24" s="32">
        <f t="shared" si="4"/>
        <v>0</v>
      </c>
      <c r="X24" s="32">
        <f t="shared" si="4"/>
        <v>0</v>
      </c>
      <c r="Y24" s="32">
        <f t="shared" si="4"/>
        <v>0</v>
      </c>
      <c r="Z24" s="32">
        <f t="shared" si="4"/>
        <v>0</v>
      </c>
      <c r="AA24" s="32">
        <f t="shared" si="4"/>
        <v>0</v>
      </c>
      <c r="AB24" s="32">
        <f t="shared" si="4"/>
        <v>0</v>
      </c>
      <c r="AC24" s="32">
        <f t="shared" si="4"/>
        <v>0</v>
      </c>
      <c r="AD24" s="32">
        <f t="shared" si="4"/>
        <v>0</v>
      </c>
      <c r="AE24" s="32">
        <f t="shared" si="4"/>
        <v>0</v>
      </c>
      <c r="AF24" s="32">
        <f t="shared" si="4"/>
        <v>0</v>
      </c>
      <c r="AG24" s="30">
        <f t="shared" si="4"/>
        <v>0</v>
      </c>
      <c r="AH24" s="36">
        <f t="shared" si="4"/>
        <v>0</v>
      </c>
    </row>
    <row r="25" spans="1:34" ht="15.5" hidden="1" thickBot="1">
      <c r="A25" s="167"/>
      <c r="B25" s="37" t="s">
        <v>24</v>
      </c>
      <c r="C25" s="34">
        <f t="shared" ref="C25:AH25" si="5">IFERROR(435/C24,0)</f>
        <v>0</v>
      </c>
      <c r="D25" s="35">
        <f t="shared" si="5"/>
        <v>0</v>
      </c>
      <c r="E25" s="35">
        <f t="shared" si="5"/>
        <v>0</v>
      </c>
      <c r="F25" s="35">
        <f t="shared" si="5"/>
        <v>0</v>
      </c>
      <c r="G25" s="35">
        <f t="shared" si="5"/>
        <v>0</v>
      </c>
      <c r="H25" s="35">
        <f t="shared" si="5"/>
        <v>0</v>
      </c>
      <c r="I25" s="35">
        <f t="shared" si="5"/>
        <v>0</v>
      </c>
      <c r="J25" s="35">
        <f t="shared" si="5"/>
        <v>0</v>
      </c>
      <c r="K25" s="35">
        <f t="shared" si="5"/>
        <v>0</v>
      </c>
      <c r="L25" s="35">
        <f t="shared" si="5"/>
        <v>0</v>
      </c>
      <c r="M25" s="35">
        <f t="shared" si="5"/>
        <v>0</v>
      </c>
      <c r="N25" s="35">
        <f t="shared" si="5"/>
        <v>0</v>
      </c>
      <c r="O25" s="35">
        <f t="shared" si="5"/>
        <v>0</v>
      </c>
      <c r="P25" s="35">
        <f t="shared" si="5"/>
        <v>0</v>
      </c>
      <c r="Q25" s="35">
        <f t="shared" si="5"/>
        <v>0</v>
      </c>
      <c r="R25" s="35">
        <f t="shared" si="5"/>
        <v>0</v>
      </c>
      <c r="S25" s="35">
        <f t="shared" si="5"/>
        <v>0</v>
      </c>
      <c r="T25" s="35">
        <f t="shared" si="5"/>
        <v>0</v>
      </c>
      <c r="U25" s="35">
        <f t="shared" si="5"/>
        <v>0</v>
      </c>
      <c r="V25" s="35">
        <f t="shared" si="5"/>
        <v>0</v>
      </c>
      <c r="W25" s="35">
        <f t="shared" si="5"/>
        <v>0</v>
      </c>
      <c r="X25" s="35">
        <f t="shared" si="5"/>
        <v>0</v>
      </c>
      <c r="Y25" s="35">
        <f t="shared" si="5"/>
        <v>0</v>
      </c>
      <c r="Z25" s="35">
        <f t="shared" si="5"/>
        <v>0</v>
      </c>
      <c r="AA25" s="35">
        <f t="shared" si="5"/>
        <v>0</v>
      </c>
      <c r="AB25" s="35">
        <f t="shared" si="5"/>
        <v>0</v>
      </c>
      <c r="AC25" s="35">
        <f t="shared" si="5"/>
        <v>0</v>
      </c>
      <c r="AD25" s="35">
        <f t="shared" si="5"/>
        <v>0</v>
      </c>
      <c r="AE25" s="35">
        <f t="shared" si="5"/>
        <v>0</v>
      </c>
      <c r="AF25" s="35">
        <f t="shared" si="5"/>
        <v>0</v>
      </c>
      <c r="AG25" s="33">
        <f t="shared" si="5"/>
        <v>0</v>
      </c>
      <c r="AH25" s="38">
        <f t="shared" si="5"/>
        <v>0</v>
      </c>
    </row>
    <row r="26" spans="1:34" hidden="1">
      <c r="A26" s="171" t="s">
        <v>27</v>
      </c>
      <c r="B26" s="30" t="s">
        <v>26</v>
      </c>
      <c r="C26" s="31">
        <f t="shared" ref="C26:AH26" si="6">IFERROR(C9/C8,0)</f>
        <v>0</v>
      </c>
      <c r="D26" s="32">
        <f t="shared" si="6"/>
        <v>0</v>
      </c>
      <c r="E26" s="32">
        <f t="shared" si="6"/>
        <v>0</v>
      </c>
      <c r="F26" s="32">
        <f t="shared" si="6"/>
        <v>0</v>
      </c>
      <c r="G26" s="32">
        <f t="shared" si="6"/>
        <v>0</v>
      </c>
      <c r="H26" s="32">
        <f t="shared" si="6"/>
        <v>0</v>
      </c>
      <c r="I26" s="32">
        <f t="shared" si="6"/>
        <v>0</v>
      </c>
      <c r="J26" s="32">
        <f t="shared" si="6"/>
        <v>0</v>
      </c>
      <c r="K26" s="32">
        <f t="shared" si="6"/>
        <v>0</v>
      </c>
      <c r="L26" s="32">
        <f t="shared" si="6"/>
        <v>0</v>
      </c>
      <c r="M26" s="32">
        <f t="shared" si="6"/>
        <v>0</v>
      </c>
      <c r="N26" s="32">
        <f t="shared" si="6"/>
        <v>0</v>
      </c>
      <c r="O26" s="32">
        <f t="shared" si="6"/>
        <v>0</v>
      </c>
      <c r="P26" s="32">
        <f t="shared" si="6"/>
        <v>0</v>
      </c>
      <c r="Q26" s="32">
        <f t="shared" si="6"/>
        <v>0</v>
      </c>
      <c r="R26" s="32">
        <f t="shared" si="6"/>
        <v>0</v>
      </c>
      <c r="S26" s="32">
        <f t="shared" si="6"/>
        <v>0</v>
      </c>
      <c r="T26" s="32">
        <f t="shared" si="6"/>
        <v>0</v>
      </c>
      <c r="U26" s="32">
        <f t="shared" si="6"/>
        <v>0</v>
      </c>
      <c r="V26" s="32">
        <f t="shared" si="6"/>
        <v>0</v>
      </c>
      <c r="W26" s="32">
        <f t="shared" si="6"/>
        <v>0</v>
      </c>
      <c r="X26" s="32">
        <f t="shared" si="6"/>
        <v>0</v>
      </c>
      <c r="Y26" s="32">
        <f t="shared" si="6"/>
        <v>0</v>
      </c>
      <c r="Z26" s="32">
        <f t="shared" si="6"/>
        <v>0</v>
      </c>
      <c r="AA26" s="32">
        <f t="shared" si="6"/>
        <v>0</v>
      </c>
      <c r="AB26" s="32">
        <f t="shared" si="6"/>
        <v>0</v>
      </c>
      <c r="AC26" s="32">
        <f t="shared" si="6"/>
        <v>0</v>
      </c>
      <c r="AD26" s="32">
        <f t="shared" si="6"/>
        <v>0</v>
      </c>
      <c r="AE26" s="32">
        <f t="shared" si="6"/>
        <v>0</v>
      </c>
      <c r="AF26" s="32">
        <f t="shared" si="6"/>
        <v>0</v>
      </c>
      <c r="AG26" s="30">
        <f t="shared" si="6"/>
        <v>0</v>
      </c>
      <c r="AH26" s="36">
        <f t="shared" si="6"/>
        <v>0</v>
      </c>
    </row>
    <row r="27" spans="1:34" ht="15.5" hidden="1" thickBot="1">
      <c r="A27" s="167"/>
      <c r="B27" s="37" t="s">
        <v>24</v>
      </c>
      <c r="C27" s="34">
        <f t="shared" ref="C27:AH27" si="7">IFERROR(435/C26,0)</f>
        <v>0</v>
      </c>
      <c r="D27" s="35">
        <f t="shared" si="7"/>
        <v>0</v>
      </c>
      <c r="E27" s="35">
        <f t="shared" si="7"/>
        <v>0</v>
      </c>
      <c r="F27" s="35">
        <f t="shared" si="7"/>
        <v>0</v>
      </c>
      <c r="G27" s="35">
        <f t="shared" si="7"/>
        <v>0</v>
      </c>
      <c r="H27" s="35">
        <f t="shared" si="7"/>
        <v>0</v>
      </c>
      <c r="I27" s="35">
        <f t="shared" si="7"/>
        <v>0</v>
      </c>
      <c r="J27" s="35">
        <f t="shared" si="7"/>
        <v>0</v>
      </c>
      <c r="K27" s="35">
        <f t="shared" si="7"/>
        <v>0</v>
      </c>
      <c r="L27" s="35">
        <f t="shared" si="7"/>
        <v>0</v>
      </c>
      <c r="M27" s="35">
        <f t="shared" si="7"/>
        <v>0</v>
      </c>
      <c r="N27" s="35">
        <f t="shared" si="7"/>
        <v>0</v>
      </c>
      <c r="O27" s="35">
        <f t="shared" si="7"/>
        <v>0</v>
      </c>
      <c r="P27" s="35">
        <f t="shared" si="7"/>
        <v>0</v>
      </c>
      <c r="Q27" s="35">
        <f t="shared" si="7"/>
        <v>0</v>
      </c>
      <c r="R27" s="35">
        <f t="shared" si="7"/>
        <v>0</v>
      </c>
      <c r="S27" s="35">
        <f t="shared" si="7"/>
        <v>0</v>
      </c>
      <c r="T27" s="35">
        <f t="shared" si="7"/>
        <v>0</v>
      </c>
      <c r="U27" s="35">
        <f t="shared" si="7"/>
        <v>0</v>
      </c>
      <c r="V27" s="35">
        <f t="shared" si="7"/>
        <v>0</v>
      </c>
      <c r="W27" s="35">
        <f t="shared" si="7"/>
        <v>0</v>
      </c>
      <c r="X27" s="35">
        <f t="shared" si="7"/>
        <v>0</v>
      </c>
      <c r="Y27" s="35">
        <f t="shared" si="7"/>
        <v>0</v>
      </c>
      <c r="Z27" s="35">
        <f t="shared" si="7"/>
        <v>0</v>
      </c>
      <c r="AA27" s="35">
        <f t="shared" si="7"/>
        <v>0</v>
      </c>
      <c r="AB27" s="35">
        <f t="shared" si="7"/>
        <v>0</v>
      </c>
      <c r="AC27" s="35">
        <f t="shared" si="7"/>
        <v>0</v>
      </c>
      <c r="AD27" s="35">
        <f t="shared" si="7"/>
        <v>0</v>
      </c>
      <c r="AE27" s="35">
        <f t="shared" si="7"/>
        <v>0</v>
      </c>
      <c r="AF27" s="35">
        <f t="shared" si="7"/>
        <v>0</v>
      </c>
      <c r="AG27" s="33">
        <f t="shared" si="7"/>
        <v>0</v>
      </c>
      <c r="AH27" s="38">
        <f t="shared" si="7"/>
        <v>0</v>
      </c>
    </row>
    <row r="28" spans="1:34" hidden="1">
      <c r="A28" s="163" t="s">
        <v>19</v>
      </c>
      <c r="B28" s="30" t="s">
        <v>26</v>
      </c>
      <c r="C28" s="31">
        <f t="shared" ref="C28:AH28" si="8">IFERROR(C11/C10,0)</f>
        <v>0</v>
      </c>
      <c r="D28" s="32">
        <f t="shared" si="8"/>
        <v>0</v>
      </c>
      <c r="E28" s="32">
        <f t="shared" si="8"/>
        <v>0</v>
      </c>
      <c r="F28" s="32">
        <f t="shared" si="8"/>
        <v>0</v>
      </c>
      <c r="G28" s="32">
        <f t="shared" si="8"/>
        <v>0</v>
      </c>
      <c r="H28" s="32">
        <f t="shared" si="8"/>
        <v>0</v>
      </c>
      <c r="I28" s="32">
        <f t="shared" si="8"/>
        <v>0</v>
      </c>
      <c r="J28" s="32">
        <f t="shared" si="8"/>
        <v>0</v>
      </c>
      <c r="K28" s="32">
        <f t="shared" si="8"/>
        <v>0</v>
      </c>
      <c r="L28" s="32">
        <f t="shared" si="8"/>
        <v>0</v>
      </c>
      <c r="M28" s="32">
        <f t="shared" si="8"/>
        <v>0</v>
      </c>
      <c r="N28" s="32">
        <f t="shared" si="8"/>
        <v>0</v>
      </c>
      <c r="O28" s="32">
        <f t="shared" si="8"/>
        <v>0</v>
      </c>
      <c r="P28" s="32">
        <f t="shared" si="8"/>
        <v>0</v>
      </c>
      <c r="Q28" s="32">
        <f t="shared" si="8"/>
        <v>0</v>
      </c>
      <c r="R28" s="32">
        <f t="shared" si="8"/>
        <v>0</v>
      </c>
      <c r="S28" s="32">
        <f t="shared" si="8"/>
        <v>0</v>
      </c>
      <c r="T28" s="32">
        <f t="shared" si="8"/>
        <v>0</v>
      </c>
      <c r="U28" s="32">
        <f t="shared" si="8"/>
        <v>0</v>
      </c>
      <c r="V28" s="32">
        <f t="shared" si="8"/>
        <v>0</v>
      </c>
      <c r="W28" s="32">
        <f t="shared" si="8"/>
        <v>0</v>
      </c>
      <c r="X28" s="32">
        <f t="shared" si="8"/>
        <v>0</v>
      </c>
      <c r="Y28" s="32">
        <f t="shared" si="8"/>
        <v>0</v>
      </c>
      <c r="Z28" s="32">
        <f t="shared" si="8"/>
        <v>0</v>
      </c>
      <c r="AA28" s="32">
        <f t="shared" si="8"/>
        <v>0</v>
      </c>
      <c r="AB28" s="32">
        <f t="shared" si="8"/>
        <v>0</v>
      </c>
      <c r="AC28" s="32">
        <f t="shared" si="8"/>
        <v>0</v>
      </c>
      <c r="AD28" s="32">
        <f t="shared" si="8"/>
        <v>0</v>
      </c>
      <c r="AE28" s="32">
        <f t="shared" si="8"/>
        <v>0</v>
      </c>
      <c r="AF28" s="32">
        <f t="shared" si="8"/>
        <v>0</v>
      </c>
      <c r="AG28" s="30">
        <f t="shared" si="8"/>
        <v>0</v>
      </c>
      <c r="AH28" s="36">
        <f t="shared" si="8"/>
        <v>0</v>
      </c>
    </row>
    <row r="29" spans="1:34" ht="15.5" hidden="1" thickBot="1">
      <c r="A29" s="164"/>
      <c r="B29" s="37" t="s">
        <v>24</v>
      </c>
      <c r="C29" s="34">
        <f t="shared" ref="C29:AH29" si="9">IFERROR(435/C28,0)</f>
        <v>0</v>
      </c>
      <c r="D29" s="35">
        <f t="shared" si="9"/>
        <v>0</v>
      </c>
      <c r="E29" s="35">
        <f t="shared" si="9"/>
        <v>0</v>
      </c>
      <c r="F29" s="35">
        <f t="shared" si="9"/>
        <v>0</v>
      </c>
      <c r="G29" s="35">
        <f t="shared" si="9"/>
        <v>0</v>
      </c>
      <c r="H29" s="35">
        <f t="shared" si="9"/>
        <v>0</v>
      </c>
      <c r="I29" s="35">
        <f t="shared" si="9"/>
        <v>0</v>
      </c>
      <c r="J29" s="35">
        <f t="shared" si="9"/>
        <v>0</v>
      </c>
      <c r="K29" s="35">
        <f t="shared" si="9"/>
        <v>0</v>
      </c>
      <c r="L29" s="35">
        <f t="shared" si="9"/>
        <v>0</v>
      </c>
      <c r="M29" s="35">
        <f t="shared" si="9"/>
        <v>0</v>
      </c>
      <c r="N29" s="35">
        <f t="shared" si="9"/>
        <v>0</v>
      </c>
      <c r="O29" s="35">
        <f t="shared" si="9"/>
        <v>0</v>
      </c>
      <c r="P29" s="35">
        <f t="shared" si="9"/>
        <v>0</v>
      </c>
      <c r="Q29" s="35">
        <f t="shared" si="9"/>
        <v>0</v>
      </c>
      <c r="R29" s="35">
        <f t="shared" si="9"/>
        <v>0</v>
      </c>
      <c r="S29" s="35">
        <f t="shared" si="9"/>
        <v>0</v>
      </c>
      <c r="T29" s="35">
        <f t="shared" si="9"/>
        <v>0</v>
      </c>
      <c r="U29" s="35">
        <f t="shared" si="9"/>
        <v>0</v>
      </c>
      <c r="V29" s="35">
        <f t="shared" si="9"/>
        <v>0</v>
      </c>
      <c r="W29" s="35">
        <f t="shared" si="9"/>
        <v>0</v>
      </c>
      <c r="X29" s="35">
        <f t="shared" si="9"/>
        <v>0</v>
      </c>
      <c r="Y29" s="35">
        <f t="shared" si="9"/>
        <v>0</v>
      </c>
      <c r="Z29" s="35">
        <f t="shared" si="9"/>
        <v>0</v>
      </c>
      <c r="AA29" s="35">
        <f t="shared" si="9"/>
        <v>0</v>
      </c>
      <c r="AB29" s="35">
        <f t="shared" si="9"/>
        <v>0</v>
      </c>
      <c r="AC29" s="35">
        <f t="shared" si="9"/>
        <v>0</v>
      </c>
      <c r="AD29" s="35">
        <f t="shared" si="9"/>
        <v>0</v>
      </c>
      <c r="AE29" s="35">
        <f t="shared" si="9"/>
        <v>0</v>
      </c>
      <c r="AF29" s="35">
        <f t="shared" si="9"/>
        <v>0</v>
      </c>
      <c r="AG29" s="33">
        <f t="shared" si="9"/>
        <v>0</v>
      </c>
      <c r="AH29" s="38">
        <f t="shared" si="9"/>
        <v>0</v>
      </c>
    </row>
    <row r="30" spans="1:34" hidden="1">
      <c r="A30" s="171" t="s">
        <v>20</v>
      </c>
      <c r="B30" s="30" t="s">
        <v>26</v>
      </c>
      <c r="C30" s="31">
        <f t="shared" ref="C30:AH30" si="10">IFERROR(C13/C12,0)</f>
        <v>0</v>
      </c>
      <c r="D30" s="32">
        <f t="shared" si="10"/>
        <v>0</v>
      </c>
      <c r="E30" s="32">
        <f t="shared" si="10"/>
        <v>0</v>
      </c>
      <c r="F30" s="32">
        <f t="shared" si="10"/>
        <v>0</v>
      </c>
      <c r="G30" s="32">
        <f t="shared" si="10"/>
        <v>0</v>
      </c>
      <c r="H30" s="32">
        <f t="shared" si="10"/>
        <v>0</v>
      </c>
      <c r="I30" s="32">
        <f t="shared" si="10"/>
        <v>0</v>
      </c>
      <c r="J30" s="32">
        <f t="shared" si="10"/>
        <v>0</v>
      </c>
      <c r="K30" s="32">
        <f t="shared" si="10"/>
        <v>0</v>
      </c>
      <c r="L30" s="32">
        <f t="shared" si="10"/>
        <v>0</v>
      </c>
      <c r="M30" s="32">
        <f t="shared" si="10"/>
        <v>0</v>
      </c>
      <c r="N30" s="32">
        <f t="shared" si="10"/>
        <v>0</v>
      </c>
      <c r="O30" s="32">
        <f t="shared" si="10"/>
        <v>0</v>
      </c>
      <c r="P30" s="32">
        <f t="shared" si="10"/>
        <v>0</v>
      </c>
      <c r="Q30" s="32">
        <f t="shared" si="10"/>
        <v>0</v>
      </c>
      <c r="R30" s="32">
        <f t="shared" si="10"/>
        <v>0</v>
      </c>
      <c r="S30" s="32">
        <f t="shared" si="10"/>
        <v>0</v>
      </c>
      <c r="T30" s="32">
        <f t="shared" si="10"/>
        <v>0</v>
      </c>
      <c r="U30" s="32">
        <f t="shared" si="10"/>
        <v>0</v>
      </c>
      <c r="V30" s="32">
        <f t="shared" si="10"/>
        <v>0</v>
      </c>
      <c r="W30" s="32">
        <f t="shared" si="10"/>
        <v>0</v>
      </c>
      <c r="X30" s="32">
        <f t="shared" si="10"/>
        <v>0</v>
      </c>
      <c r="Y30" s="32">
        <f t="shared" si="10"/>
        <v>0</v>
      </c>
      <c r="Z30" s="32">
        <f t="shared" si="10"/>
        <v>0</v>
      </c>
      <c r="AA30" s="32">
        <f t="shared" si="10"/>
        <v>0</v>
      </c>
      <c r="AB30" s="32">
        <f t="shared" si="10"/>
        <v>0</v>
      </c>
      <c r="AC30" s="32">
        <f t="shared" si="10"/>
        <v>0</v>
      </c>
      <c r="AD30" s="32">
        <f t="shared" si="10"/>
        <v>0</v>
      </c>
      <c r="AE30" s="32">
        <f t="shared" si="10"/>
        <v>0</v>
      </c>
      <c r="AF30" s="32">
        <f t="shared" si="10"/>
        <v>0</v>
      </c>
      <c r="AG30" s="30">
        <f t="shared" si="10"/>
        <v>0</v>
      </c>
      <c r="AH30" s="36">
        <f t="shared" si="10"/>
        <v>0</v>
      </c>
    </row>
    <row r="31" spans="1:34" ht="15.5" hidden="1" thickBot="1">
      <c r="A31" s="172"/>
      <c r="B31" s="37" t="s">
        <v>24</v>
      </c>
      <c r="C31" s="34">
        <f t="shared" ref="C31:AH31" si="11">IFERROR(435/C30,0)</f>
        <v>0</v>
      </c>
      <c r="D31" s="35">
        <f t="shared" si="11"/>
        <v>0</v>
      </c>
      <c r="E31" s="35">
        <f t="shared" si="11"/>
        <v>0</v>
      </c>
      <c r="F31" s="35">
        <f t="shared" si="11"/>
        <v>0</v>
      </c>
      <c r="G31" s="35">
        <f t="shared" si="11"/>
        <v>0</v>
      </c>
      <c r="H31" s="35">
        <f t="shared" si="11"/>
        <v>0</v>
      </c>
      <c r="I31" s="35">
        <f t="shared" si="11"/>
        <v>0</v>
      </c>
      <c r="J31" s="35">
        <f t="shared" si="11"/>
        <v>0</v>
      </c>
      <c r="K31" s="35">
        <f t="shared" si="11"/>
        <v>0</v>
      </c>
      <c r="L31" s="35">
        <f t="shared" si="11"/>
        <v>0</v>
      </c>
      <c r="M31" s="35">
        <f t="shared" si="11"/>
        <v>0</v>
      </c>
      <c r="N31" s="35">
        <f t="shared" si="11"/>
        <v>0</v>
      </c>
      <c r="O31" s="35">
        <f t="shared" si="11"/>
        <v>0</v>
      </c>
      <c r="P31" s="35">
        <f t="shared" si="11"/>
        <v>0</v>
      </c>
      <c r="Q31" s="35">
        <f t="shared" si="11"/>
        <v>0</v>
      </c>
      <c r="R31" s="35">
        <f t="shared" si="11"/>
        <v>0</v>
      </c>
      <c r="S31" s="35">
        <f t="shared" si="11"/>
        <v>0</v>
      </c>
      <c r="T31" s="35">
        <f t="shared" si="11"/>
        <v>0</v>
      </c>
      <c r="U31" s="35">
        <f t="shared" si="11"/>
        <v>0</v>
      </c>
      <c r="V31" s="35">
        <f t="shared" si="11"/>
        <v>0</v>
      </c>
      <c r="W31" s="35">
        <f t="shared" si="11"/>
        <v>0</v>
      </c>
      <c r="X31" s="35">
        <f t="shared" si="11"/>
        <v>0</v>
      </c>
      <c r="Y31" s="35">
        <f t="shared" si="11"/>
        <v>0</v>
      </c>
      <c r="Z31" s="35">
        <f t="shared" si="11"/>
        <v>0</v>
      </c>
      <c r="AA31" s="35">
        <f t="shared" si="11"/>
        <v>0</v>
      </c>
      <c r="AB31" s="35">
        <f t="shared" si="11"/>
        <v>0</v>
      </c>
      <c r="AC31" s="35">
        <f t="shared" si="11"/>
        <v>0</v>
      </c>
      <c r="AD31" s="35">
        <f t="shared" si="11"/>
        <v>0</v>
      </c>
      <c r="AE31" s="35">
        <f t="shared" si="11"/>
        <v>0</v>
      </c>
      <c r="AF31" s="35">
        <f t="shared" si="11"/>
        <v>0</v>
      </c>
      <c r="AG31" s="33">
        <f t="shared" si="11"/>
        <v>0</v>
      </c>
      <c r="AH31" s="38">
        <f t="shared" si="11"/>
        <v>0</v>
      </c>
    </row>
    <row r="32" spans="1:34" hidden="1">
      <c r="A32" s="163" t="s">
        <v>48</v>
      </c>
      <c r="B32" s="30" t="s">
        <v>26</v>
      </c>
      <c r="C32" s="31">
        <f t="shared" ref="C32:AH32" si="12">IFERROR(C15/C14,0)</f>
        <v>0</v>
      </c>
      <c r="D32" s="32">
        <f t="shared" si="12"/>
        <v>0</v>
      </c>
      <c r="E32" s="32">
        <f t="shared" si="12"/>
        <v>0</v>
      </c>
      <c r="F32" s="32">
        <f t="shared" si="12"/>
        <v>0</v>
      </c>
      <c r="G32" s="32">
        <f t="shared" si="12"/>
        <v>0</v>
      </c>
      <c r="H32" s="32">
        <f t="shared" si="12"/>
        <v>0</v>
      </c>
      <c r="I32" s="32">
        <f t="shared" si="12"/>
        <v>0</v>
      </c>
      <c r="J32" s="32">
        <f t="shared" si="12"/>
        <v>0</v>
      </c>
      <c r="K32" s="32">
        <f t="shared" si="12"/>
        <v>0</v>
      </c>
      <c r="L32" s="32">
        <f t="shared" si="12"/>
        <v>0</v>
      </c>
      <c r="M32" s="32">
        <f t="shared" si="12"/>
        <v>0</v>
      </c>
      <c r="N32" s="32">
        <f t="shared" si="12"/>
        <v>0</v>
      </c>
      <c r="O32" s="32">
        <f t="shared" si="12"/>
        <v>0</v>
      </c>
      <c r="P32" s="32">
        <f t="shared" si="12"/>
        <v>0</v>
      </c>
      <c r="Q32" s="32">
        <f t="shared" si="12"/>
        <v>0</v>
      </c>
      <c r="R32" s="32">
        <f t="shared" si="12"/>
        <v>0</v>
      </c>
      <c r="S32" s="32">
        <f t="shared" si="12"/>
        <v>0</v>
      </c>
      <c r="T32" s="32">
        <f t="shared" si="12"/>
        <v>0</v>
      </c>
      <c r="U32" s="32">
        <f t="shared" si="12"/>
        <v>0</v>
      </c>
      <c r="V32" s="32">
        <f t="shared" si="12"/>
        <v>0</v>
      </c>
      <c r="W32" s="32">
        <f t="shared" si="12"/>
        <v>0</v>
      </c>
      <c r="X32" s="32">
        <f t="shared" si="12"/>
        <v>0</v>
      </c>
      <c r="Y32" s="32">
        <f t="shared" si="12"/>
        <v>0</v>
      </c>
      <c r="Z32" s="32">
        <f t="shared" si="12"/>
        <v>0</v>
      </c>
      <c r="AA32" s="32">
        <f t="shared" si="12"/>
        <v>0</v>
      </c>
      <c r="AB32" s="32">
        <f t="shared" si="12"/>
        <v>0</v>
      </c>
      <c r="AC32" s="32">
        <f t="shared" si="12"/>
        <v>0</v>
      </c>
      <c r="AD32" s="32">
        <f t="shared" si="12"/>
        <v>0</v>
      </c>
      <c r="AE32" s="32">
        <f t="shared" si="12"/>
        <v>0</v>
      </c>
      <c r="AF32" s="32">
        <f t="shared" si="12"/>
        <v>0</v>
      </c>
      <c r="AG32" s="30">
        <f t="shared" si="12"/>
        <v>0</v>
      </c>
      <c r="AH32" s="36">
        <f t="shared" si="12"/>
        <v>0</v>
      </c>
    </row>
    <row r="33" spans="1:34" ht="15.5" hidden="1" thickBot="1">
      <c r="A33" s="164"/>
      <c r="B33" s="37" t="s">
        <v>24</v>
      </c>
      <c r="C33" s="34">
        <f t="shared" ref="C33:AH33" si="13">IFERROR(435/C32,0)</f>
        <v>0</v>
      </c>
      <c r="D33" s="35">
        <f t="shared" si="13"/>
        <v>0</v>
      </c>
      <c r="E33" s="35">
        <f t="shared" si="13"/>
        <v>0</v>
      </c>
      <c r="F33" s="35">
        <f t="shared" si="13"/>
        <v>0</v>
      </c>
      <c r="G33" s="35">
        <f t="shared" si="13"/>
        <v>0</v>
      </c>
      <c r="H33" s="35">
        <f t="shared" si="13"/>
        <v>0</v>
      </c>
      <c r="I33" s="35">
        <f t="shared" si="13"/>
        <v>0</v>
      </c>
      <c r="J33" s="35">
        <f t="shared" si="13"/>
        <v>0</v>
      </c>
      <c r="K33" s="35">
        <f t="shared" si="13"/>
        <v>0</v>
      </c>
      <c r="L33" s="35">
        <f t="shared" si="13"/>
        <v>0</v>
      </c>
      <c r="M33" s="35">
        <f t="shared" si="13"/>
        <v>0</v>
      </c>
      <c r="N33" s="35">
        <f t="shared" si="13"/>
        <v>0</v>
      </c>
      <c r="O33" s="35">
        <f t="shared" si="13"/>
        <v>0</v>
      </c>
      <c r="P33" s="35">
        <f t="shared" si="13"/>
        <v>0</v>
      </c>
      <c r="Q33" s="35">
        <f t="shared" si="13"/>
        <v>0</v>
      </c>
      <c r="R33" s="35">
        <f t="shared" si="13"/>
        <v>0</v>
      </c>
      <c r="S33" s="35">
        <f t="shared" si="13"/>
        <v>0</v>
      </c>
      <c r="T33" s="35">
        <f t="shared" si="13"/>
        <v>0</v>
      </c>
      <c r="U33" s="35">
        <f t="shared" si="13"/>
        <v>0</v>
      </c>
      <c r="V33" s="35">
        <f t="shared" si="13"/>
        <v>0</v>
      </c>
      <c r="W33" s="35">
        <f t="shared" si="13"/>
        <v>0</v>
      </c>
      <c r="X33" s="35">
        <f t="shared" si="13"/>
        <v>0</v>
      </c>
      <c r="Y33" s="35">
        <f t="shared" si="13"/>
        <v>0</v>
      </c>
      <c r="Z33" s="35">
        <f t="shared" si="13"/>
        <v>0</v>
      </c>
      <c r="AA33" s="35">
        <f t="shared" si="13"/>
        <v>0</v>
      </c>
      <c r="AB33" s="35">
        <f t="shared" si="13"/>
        <v>0</v>
      </c>
      <c r="AC33" s="35">
        <f t="shared" si="13"/>
        <v>0</v>
      </c>
      <c r="AD33" s="35">
        <f t="shared" si="13"/>
        <v>0</v>
      </c>
      <c r="AE33" s="35">
        <f t="shared" si="13"/>
        <v>0</v>
      </c>
      <c r="AF33" s="35">
        <f t="shared" si="13"/>
        <v>0</v>
      </c>
      <c r="AG33" s="33">
        <f t="shared" si="13"/>
        <v>0</v>
      </c>
      <c r="AH33" s="38">
        <f t="shared" si="13"/>
        <v>0</v>
      </c>
    </row>
    <row r="34" spans="1:34" hidden="1">
      <c r="A34" s="171" t="s">
        <v>28</v>
      </c>
      <c r="B34" s="30" t="s">
        <v>26</v>
      </c>
      <c r="C34" s="31">
        <f t="shared" ref="C34:AH36" si="14">IFERROR(C17/C16,0)</f>
        <v>0</v>
      </c>
      <c r="D34" s="32">
        <f t="shared" si="14"/>
        <v>0</v>
      </c>
      <c r="E34" s="32">
        <f t="shared" si="14"/>
        <v>0</v>
      </c>
      <c r="F34" s="32">
        <f t="shared" si="14"/>
        <v>0</v>
      </c>
      <c r="G34" s="32">
        <f t="shared" si="14"/>
        <v>0</v>
      </c>
      <c r="H34" s="32">
        <f t="shared" si="14"/>
        <v>0</v>
      </c>
      <c r="I34" s="32">
        <f t="shared" si="14"/>
        <v>0</v>
      </c>
      <c r="J34" s="32">
        <f t="shared" si="14"/>
        <v>0</v>
      </c>
      <c r="K34" s="32">
        <f t="shared" si="14"/>
        <v>0</v>
      </c>
      <c r="L34" s="32">
        <f t="shared" si="14"/>
        <v>0</v>
      </c>
      <c r="M34" s="32">
        <f t="shared" si="14"/>
        <v>0</v>
      </c>
      <c r="N34" s="32">
        <f t="shared" si="14"/>
        <v>0</v>
      </c>
      <c r="O34" s="32">
        <f t="shared" si="14"/>
        <v>0</v>
      </c>
      <c r="P34" s="32">
        <f t="shared" si="14"/>
        <v>0</v>
      </c>
      <c r="Q34" s="32">
        <f t="shared" si="14"/>
        <v>0</v>
      </c>
      <c r="R34" s="32">
        <f t="shared" si="14"/>
        <v>0</v>
      </c>
      <c r="S34" s="32">
        <f t="shared" si="14"/>
        <v>0</v>
      </c>
      <c r="T34" s="32">
        <f t="shared" si="14"/>
        <v>0</v>
      </c>
      <c r="U34" s="32">
        <f t="shared" si="14"/>
        <v>0</v>
      </c>
      <c r="V34" s="32">
        <f t="shared" si="14"/>
        <v>0</v>
      </c>
      <c r="W34" s="32">
        <f t="shared" si="14"/>
        <v>0</v>
      </c>
      <c r="X34" s="32">
        <f t="shared" si="14"/>
        <v>0</v>
      </c>
      <c r="Y34" s="32">
        <f t="shared" si="14"/>
        <v>0</v>
      </c>
      <c r="Z34" s="32">
        <f t="shared" si="14"/>
        <v>0</v>
      </c>
      <c r="AA34" s="32">
        <f t="shared" si="14"/>
        <v>0</v>
      </c>
      <c r="AB34" s="32">
        <f t="shared" si="14"/>
        <v>0</v>
      </c>
      <c r="AC34" s="32">
        <f t="shared" si="14"/>
        <v>0</v>
      </c>
      <c r="AD34" s="32">
        <f t="shared" si="14"/>
        <v>0</v>
      </c>
      <c r="AE34" s="32">
        <f t="shared" si="14"/>
        <v>0</v>
      </c>
      <c r="AF34" s="32">
        <f t="shared" si="14"/>
        <v>0</v>
      </c>
      <c r="AG34" s="30">
        <f t="shared" si="14"/>
        <v>0</v>
      </c>
      <c r="AH34" s="36">
        <f t="shared" si="14"/>
        <v>0</v>
      </c>
    </row>
    <row r="35" spans="1:34" ht="15.5" hidden="1" thickBot="1">
      <c r="A35" s="164"/>
      <c r="B35" s="39" t="s">
        <v>24</v>
      </c>
      <c r="C35" s="40">
        <f t="shared" ref="C35:AG37" si="15">IFERROR(435/C34,0)</f>
        <v>0</v>
      </c>
      <c r="D35" s="41">
        <f t="shared" si="15"/>
        <v>0</v>
      </c>
      <c r="E35" s="41">
        <f t="shared" si="15"/>
        <v>0</v>
      </c>
      <c r="F35" s="41">
        <f t="shared" si="15"/>
        <v>0</v>
      </c>
      <c r="G35" s="41">
        <f t="shared" si="15"/>
        <v>0</v>
      </c>
      <c r="H35" s="41">
        <f t="shared" si="15"/>
        <v>0</v>
      </c>
      <c r="I35" s="41">
        <f t="shared" si="15"/>
        <v>0</v>
      </c>
      <c r="J35" s="41">
        <f t="shared" si="15"/>
        <v>0</v>
      </c>
      <c r="K35" s="41">
        <f t="shared" si="15"/>
        <v>0</v>
      </c>
      <c r="L35" s="41">
        <f t="shared" si="15"/>
        <v>0</v>
      </c>
      <c r="M35" s="41">
        <f t="shared" si="15"/>
        <v>0</v>
      </c>
      <c r="N35" s="41">
        <f t="shared" si="15"/>
        <v>0</v>
      </c>
      <c r="O35" s="41">
        <f t="shared" si="15"/>
        <v>0</v>
      </c>
      <c r="P35" s="41">
        <f t="shared" si="15"/>
        <v>0</v>
      </c>
      <c r="Q35" s="41">
        <f t="shared" si="15"/>
        <v>0</v>
      </c>
      <c r="R35" s="41">
        <f t="shared" si="15"/>
        <v>0</v>
      </c>
      <c r="S35" s="41">
        <f t="shared" si="15"/>
        <v>0</v>
      </c>
      <c r="T35" s="41">
        <f t="shared" si="15"/>
        <v>0</v>
      </c>
      <c r="U35" s="41">
        <f t="shared" si="15"/>
        <v>0</v>
      </c>
      <c r="V35" s="41">
        <f t="shared" si="15"/>
        <v>0</v>
      </c>
      <c r="W35" s="41">
        <f t="shared" si="15"/>
        <v>0</v>
      </c>
      <c r="X35" s="41">
        <f t="shared" si="15"/>
        <v>0</v>
      </c>
      <c r="Y35" s="41">
        <f t="shared" si="15"/>
        <v>0</v>
      </c>
      <c r="Z35" s="41">
        <f t="shared" si="15"/>
        <v>0</v>
      </c>
      <c r="AA35" s="41">
        <f t="shared" si="15"/>
        <v>0</v>
      </c>
      <c r="AB35" s="41">
        <f t="shared" si="15"/>
        <v>0</v>
      </c>
      <c r="AC35" s="41">
        <f t="shared" si="15"/>
        <v>0</v>
      </c>
      <c r="AD35" s="41">
        <f t="shared" si="15"/>
        <v>0</v>
      </c>
      <c r="AE35" s="41">
        <f t="shared" si="15"/>
        <v>0</v>
      </c>
      <c r="AF35" s="41">
        <f t="shared" si="15"/>
        <v>0</v>
      </c>
      <c r="AG35" s="42">
        <f t="shared" si="15"/>
        <v>0</v>
      </c>
      <c r="AH35" s="88">
        <f>IFERROR(435/AH34,0)</f>
        <v>0</v>
      </c>
    </row>
    <row r="36" spans="1:34" hidden="1">
      <c r="A36" s="163" t="s">
        <v>36</v>
      </c>
      <c r="B36" s="30" t="s">
        <v>26</v>
      </c>
      <c r="C36" s="31">
        <f t="shared" ref="C36:AG36" si="16">IFERROR(C19/C18,0)</f>
        <v>0</v>
      </c>
      <c r="D36" s="32">
        <f t="shared" si="16"/>
        <v>0</v>
      </c>
      <c r="E36" s="32">
        <f t="shared" si="16"/>
        <v>0</v>
      </c>
      <c r="F36" s="32">
        <f t="shared" si="16"/>
        <v>0</v>
      </c>
      <c r="G36" s="32">
        <f t="shared" si="16"/>
        <v>0</v>
      </c>
      <c r="H36" s="32">
        <f t="shared" si="16"/>
        <v>0</v>
      </c>
      <c r="I36" s="32">
        <f t="shared" si="16"/>
        <v>0</v>
      </c>
      <c r="J36" s="32">
        <f t="shared" si="16"/>
        <v>0</v>
      </c>
      <c r="K36" s="32">
        <f t="shared" si="16"/>
        <v>0</v>
      </c>
      <c r="L36" s="32">
        <f t="shared" si="16"/>
        <v>0</v>
      </c>
      <c r="M36" s="32">
        <f t="shared" si="16"/>
        <v>0</v>
      </c>
      <c r="N36" s="32">
        <f t="shared" si="16"/>
        <v>0</v>
      </c>
      <c r="O36" s="32">
        <f t="shared" si="16"/>
        <v>0</v>
      </c>
      <c r="P36" s="32">
        <f t="shared" si="16"/>
        <v>0</v>
      </c>
      <c r="Q36" s="32">
        <f t="shared" si="16"/>
        <v>0</v>
      </c>
      <c r="R36" s="32">
        <f t="shared" si="16"/>
        <v>0</v>
      </c>
      <c r="S36" s="32">
        <f t="shared" si="16"/>
        <v>0</v>
      </c>
      <c r="T36" s="32">
        <f t="shared" si="16"/>
        <v>0</v>
      </c>
      <c r="U36" s="32">
        <f t="shared" si="16"/>
        <v>0</v>
      </c>
      <c r="V36" s="32">
        <f t="shared" si="16"/>
        <v>0</v>
      </c>
      <c r="W36" s="32">
        <f t="shared" si="16"/>
        <v>0</v>
      </c>
      <c r="X36" s="32">
        <f t="shared" si="16"/>
        <v>0</v>
      </c>
      <c r="Y36" s="32">
        <f t="shared" si="16"/>
        <v>0</v>
      </c>
      <c r="Z36" s="32">
        <f t="shared" si="16"/>
        <v>0</v>
      </c>
      <c r="AA36" s="32">
        <f t="shared" si="16"/>
        <v>0</v>
      </c>
      <c r="AB36" s="32">
        <f t="shared" si="16"/>
        <v>0</v>
      </c>
      <c r="AC36" s="32">
        <f t="shared" si="16"/>
        <v>0</v>
      </c>
      <c r="AD36" s="32">
        <f t="shared" si="16"/>
        <v>0</v>
      </c>
      <c r="AE36" s="32">
        <f t="shared" si="16"/>
        <v>0</v>
      </c>
      <c r="AF36" s="32">
        <f t="shared" si="16"/>
        <v>0</v>
      </c>
      <c r="AG36" s="30">
        <f t="shared" si="16"/>
        <v>0</v>
      </c>
      <c r="AH36" s="36">
        <f t="shared" si="14"/>
        <v>0</v>
      </c>
    </row>
    <row r="37" spans="1:34" ht="15.5" hidden="1" thickBot="1">
      <c r="A37" s="164"/>
      <c r="B37" s="39" t="s">
        <v>24</v>
      </c>
      <c r="C37" s="40">
        <f t="shared" si="15"/>
        <v>0</v>
      </c>
      <c r="D37" s="41">
        <f t="shared" si="15"/>
        <v>0</v>
      </c>
      <c r="E37" s="41">
        <f t="shared" si="15"/>
        <v>0</v>
      </c>
      <c r="F37" s="41">
        <f t="shared" si="15"/>
        <v>0</v>
      </c>
      <c r="G37" s="41">
        <f t="shared" si="15"/>
        <v>0</v>
      </c>
      <c r="H37" s="41">
        <f t="shared" si="15"/>
        <v>0</v>
      </c>
      <c r="I37" s="41">
        <f t="shared" si="15"/>
        <v>0</v>
      </c>
      <c r="J37" s="41">
        <f t="shared" si="15"/>
        <v>0</v>
      </c>
      <c r="K37" s="41">
        <f t="shared" si="15"/>
        <v>0</v>
      </c>
      <c r="L37" s="41">
        <f t="shared" si="15"/>
        <v>0</v>
      </c>
      <c r="M37" s="41">
        <f t="shared" si="15"/>
        <v>0</v>
      </c>
      <c r="N37" s="41">
        <f t="shared" si="15"/>
        <v>0</v>
      </c>
      <c r="O37" s="41">
        <f t="shared" si="15"/>
        <v>0</v>
      </c>
      <c r="P37" s="41">
        <f t="shared" si="15"/>
        <v>0</v>
      </c>
      <c r="Q37" s="41">
        <f t="shared" si="15"/>
        <v>0</v>
      </c>
      <c r="R37" s="41">
        <f t="shared" si="15"/>
        <v>0</v>
      </c>
      <c r="S37" s="41">
        <f t="shared" si="15"/>
        <v>0</v>
      </c>
      <c r="T37" s="41">
        <f t="shared" si="15"/>
        <v>0</v>
      </c>
      <c r="U37" s="41">
        <f t="shared" si="15"/>
        <v>0</v>
      </c>
      <c r="V37" s="41">
        <f t="shared" si="15"/>
        <v>0</v>
      </c>
      <c r="W37" s="41">
        <f t="shared" si="15"/>
        <v>0</v>
      </c>
      <c r="X37" s="41">
        <f t="shared" si="15"/>
        <v>0</v>
      </c>
      <c r="Y37" s="41">
        <f t="shared" si="15"/>
        <v>0</v>
      </c>
      <c r="Z37" s="41">
        <f t="shared" si="15"/>
        <v>0</v>
      </c>
      <c r="AA37" s="41">
        <f t="shared" si="15"/>
        <v>0</v>
      </c>
      <c r="AB37" s="41">
        <f t="shared" si="15"/>
        <v>0</v>
      </c>
      <c r="AC37" s="41">
        <f t="shared" si="15"/>
        <v>0</v>
      </c>
      <c r="AD37" s="41">
        <f t="shared" si="15"/>
        <v>0</v>
      </c>
      <c r="AE37" s="41">
        <f t="shared" si="15"/>
        <v>0</v>
      </c>
      <c r="AF37" s="41">
        <f t="shared" si="15"/>
        <v>0</v>
      </c>
      <c r="AG37" s="42">
        <f t="shared" si="15"/>
        <v>0</v>
      </c>
      <c r="AH37" s="88">
        <f>IFERROR(435/AH36,0)</f>
        <v>0</v>
      </c>
    </row>
  </sheetData>
  <mergeCells count="16">
    <mergeCell ref="A30:A31"/>
    <mergeCell ref="A32:A33"/>
    <mergeCell ref="A34:A35"/>
    <mergeCell ref="A36:A37"/>
    <mergeCell ref="A16:A17"/>
    <mergeCell ref="A18:A19"/>
    <mergeCell ref="A22:A23"/>
    <mergeCell ref="A24:A25"/>
    <mergeCell ref="A26:A27"/>
    <mergeCell ref="A28:A29"/>
    <mergeCell ref="A14:A15"/>
    <mergeCell ref="A4:A5"/>
    <mergeCell ref="A6:A7"/>
    <mergeCell ref="A8:A9"/>
    <mergeCell ref="A10:A11"/>
    <mergeCell ref="A12:A13"/>
  </mergeCells>
  <phoneticPr fontId="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8961-2B05-45C1-8592-281E7410A193}">
  <dimension ref="A1:AH13"/>
  <sheetViews>
    <sheetView tabSelected="1" zoomScale="70" zoomScaleNormal="70" workbookViewId="0">
      <selection activeCell="R22" sqref="R22"/>
    </sheetView>
  </sheetViews>
  <sheetFormatPr defaultColWidth="8.90625" defaultRowHeight="15"/>
  <cols>
    <col min="1" max="1" width="11.08984375" style="21" bestFit="1" customWidth="1"/>
    <col min="2" max="2" width="21.6328125" style="21" bestFit="1" customWidth="1"/>
    <col min="3" max="24" width="6.90625" style="21" customWidth="1"/>
    <col min="25" max="25" width="7.6328125" style="21" customWidth="1"/>
    <col min="26" max="26" width="7" style="21" customWidth="1"/>
    <col min="27" max="33" width="6.90625" style="21" customWidth="1"/>
    <col min="34" max="34" width="9.36328125" style="21" customWidth="1"/>
    <col min="35" max="44" width="6.90625" style="21" customWidth="1"/>
    <col min="45" max="16384" width="8.90625" style="21"/>
  </cols>
  <sheetData>
    <row r="1" spans="1:34">
      <c r="A1" s="20"/>
    </row>
    <row r="4" spans="1:34" ht="15.5" thickBot="1">
      <c r="A4" s="94" t="s">
        <v>14</v>
      </c>
      <c r="B4" s="99" t="s">
        <v>15</v>
      </c>
      <c r="C4" s="233">
        <v>45566</v>
      </c>
      <c r="D4" s="234">
        <f>C4+1</f>
        <v>45567</v>
      </c>
      <c r="E4" s="234">
        <f t="shared" ref="E4:AG4" si="0">D4+1</f>
        <v>45568</v>
      </c>
      <c r="F4" s="234">
        <f t="shared" si="0"/>
        <v>45569</v>
      </c>
      <c r="G4" s="234">
        <f t="shared" si="0"/>
        <v>45570</v>
      </c>
      <c r="H4" s="234">
        <f t="shared" si="0"/>
        <v>45571</v>
      </c>
      <c r="I4" s="234">
        <f t="shared" si="0"/>
        <v>45572</v>
      </c>
      <c r="J4" s="234">
        <f t="shared" si="0"/>
        <v>45573</v>
      </c>
      <c r="K4" s="234">
        <f t="shared" si="0"/>
        <v>45574</v>
      </c>
      <c r="L4" s="234">
        <f t="shared" si="0"/>
        <v>45575</v>
      </c>
      <c r="M4" s="234">
        <f t="shared" si="0"/>
        <v>45576</v>
      </c>
      <c r="N4" s="234">
        <f t="shared" si="0"/>
        <v>45577</v>
      </c>
      <c r="O4" s="234">
        <f t="shared" si="0"/>
        <v>45578</v>
      </c>
      <c r="P4" s="234">
        <f t="shared" si="0"/>
        <v>45579</v>
      </c>
      <c r="Q4" s="234">
        <f t="shared" si="0"/>
        <v>45580</v>
      </c>
      <c r="R4" s="234">
        <f t="shared" si="0"/>
        <v>45581</v>
      </c>
      <c r="S4" s="234">
        <f t="shared" si="0"/>
        <v>45582</v>
      </c>
      <c r="T4" s="234">
        <f t="shared" si="0"/>
        <v>45583</v>
      </c>
      <c r="U4" s="234">
        <f t="shared" si="0"/>
        <v>45584</v>
      </c>
      <c r="V4" s="234">
        <f t="shared" si="0"/>
        <v>45585</v>
      </c>
      <c r="W4" s="234">
        <f t="shared" si="0"/>
        <v>45586</v>
      </c>
      <c r="X4" s="234">
        <f t="shared" si="0"/>
        <v>45587</v>
      </c>
      <c r="Y4" s="234">
        <f t="shared" si="0"/>
        <v>45588</v>
      </c>
      <c r="Z4" s="234">
        <f t="shared" si="0"/>
        <v>45589</v>
      </c>
      <c r="AA4" s="234">
        <f t="shared" si="0"/>
        <v>45590</v>
      </c>
      <c r="AB4" s="234">
        <f t="shared" si="0"/>
        <v>45591</v>
      </c>
      <c r="AC4" s="234">
        <f t="shared" si="0"/>
        <v>45592</v>
      </c>
      <c r="AD4" s="234">
        <f t="shared" si="0"/>
        <v>45593</v>
      </c>
      <c r="AE4" s="234">
        <f t="shared" si="0"/>
        <v>45594</v>
      </c>
      <c r="AF4" s="234">
        <f t="shared" si="0"/>
        <v>45595</v>
      </c>
      <c r="AG4" s="235">
        <f t="shared" si="0"/>
        <v>45596</v>
      </c>
      <c r="AH4" s="236" t="s">
        <v>16</v>
      </c>
    </row>
    <row r="5" spans="1:34">
      <c r="A5" s="237" t="s">
        <v>28</v>
      </c>
      <c r="B5" s="26" t="s">
        <v>17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237</v>
      </c>
      <c r="J5" s="27">
        <v>0</v>
      </c>
      <c r="K5" s="27">
        <v>0</v>
      </c>
      <c r="L5" s="27">
        <v>423</v>
      </c>
      <c r="M5" s="27">
        <v>400</v>
      </c>
      <c r="N5" s="27">
        <v>311</v>
      </c>
      <c r="O5" s="27">
        <v>440</v>
      </c>
      <c r="P5" s="27">
        <v>493</v>
      </c>
      <c r="Q5" s="27">
        <v>90</v>
      </c>
      <c r="R5" s="27">
        <v>0</v>
      </c>
      <c r="S5" s="27">
        <v>801</v>
      </c>
      <c r="T5" s="27">
        <v>281</v>
      </c>
      <c r="U5" s="27">
        <v>502</v>
      </c>
      <c r="V5" s="27">
        <v>231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38">
        <v>0</v>
      </c>
      <c r="AH5" s="239">
        <f>SUM(C5:AG5)</f>
        <v>4209</v>
      </c>
    </row>
    <row r="6" spans="1:34">
      <c r="A6" s="240"/>
      <c r="B6" s="102" t="s">
        <v>18</v>
      </c>
      <c r="C6" s="103">
        <v>0</v>
      </c>
      <c r="D6" s="103">
        <v>0</v>
      </c>
      <c r="E6" s="103">
        <v>0</v>
      </c>
      <c r="F6" s="103">
        <v>0</v>
      </c>
      <c r="G6" s="103">
        <v>0</v>
      </c>
      <c r="H6" s="103">
        <v>0</v>
      </c>
      <c r="I6" s="103">
        <v>1360</v>
      </c>
      <c r="J6" s="103">
        <v>0</v>
      </c>
      <c r="K6" s="103">
        <v>0</v>
      </c>
      <c r="L6" s="103">
        <v>2620</v>
      </c>
      <c r="M6" s="103">
        <v>3000</v>
      </c>
      <c r="N6" s="103">
        <v>1980</v>
      </c>
      <c r="O6" s="103">
        <v>4488</v>
      </c>
      <c r="P6" s="103">
        <v>3995</v>
      </c>
      <c r="Q6" s="103">
        <v>582</v>
      </c>
      <c r="R6" s="103">
        <v>0</v>
      </c>
      <c r="S6" s="103">
        <v>4785</v>
      </c>
      <c r="T6" s="103">
        <v>3300</v>
      </c>
      <c r="U6" s="103">
        <v>2400</v>
      </c>
      <c r="V6" s="103">
        <v>2160</v>
      </c>
      <c r="W6" s="103">
        <v>0</v>
      </c>
      <c r="X6" s="103">
        <v>0</v>
      </c>
      <c r="Y6" s="103">
        <v>0</v>
      </c>
      <c r="Z6" s="103">
        <v>0</v>
      </c>
      <c r="AA6" s="103">
        <v>0</v>
      </c>
      <c r="AB6" s="103">
        <v>0</v>
      </c>
      <c r="AC6" s="103">
        <v>0</v>
      </c>
      <c r="AD6" s="103">
        <v>0</v>
      </c>
      <c r="AE6" s="103">
        <v>0</v>
      </c>
      <c r="AF6" s="103">
        <v>0</v>
      </c>
      <c r="AG6" s="241">
        <v>0</v>
      </c>
      <c r="AH6" s="239">
        <f>SUM(D6:AG6)</f>
        <v>30670</v>
      </c>
    </row>
    <row r="7" spans="1:34">
      <c r="A7" s="240"/>
      <c r="B7" s="242" t="s">
        <v>68</v>
      </c>
      <c r="C7" s="112"/>
      <c r="D7" s="112"/>
      <c r="E7" s="112"/>
      <c r="F7" s="112"/>
      <c r="G7" s="112"/>
      <c r="H7" s="112"/>
      <c r="I7" s="112">
        <v>2</v>
      </c>
      <c r="J7" s="112"/>
      <c r="K7" s="112"/>
      <c r="L7" s="112">
        <v>1</v>
      </c>
      <c r="M7" s="112">
        <v>2</v>
      </c>
      <c r="N7" s="112">
        <v>1</v>
      </c>
      <c r="O7" s="112">
        <v>2</v>
      </c>
      <c r="P7" s="112">
        <v>2</v>
      </c>
      <c r="Q7" s="112">
        <v>1</v>
      </c>
      <c r="R7" s="112"/>
      <c r="S7" s="112">
        <v>2</v>
      </c>
      <c r="T7" s="112">
        <v>2</v>
      </c>
      <c r="U7" s="112">
        <v>1</v>
      </c>
      <c r="V7" s="112">
        <v>1</v>
      </c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243"/>
      <c r="AH7" s="239">
        <f>SUM(D7:AG7)</f>
        <v>17</v>
      </c>
    </row>
    <row r="8" spans="1:34">
      <c r="A8" s="240"/>
      <c r="B8" s="244" t="s">
        <v>69</v>
      </c>
      <c r="C8" s="245"/>
      <c r="D8" s="245"/>
      <c r="E8" s="245"/>
      <c r="F8" s="245"/>
      <c r="G8" s="245"/>
      <c r="H8" s="245"/>
      <c r="I8" s="245">
        <v>4</v>
      </c>
      <c r="J8" s="245"/>
      <c r="K8" s="245"/>
      <c r="L8" s="245">
        <v>5</v>
      </c>
      <c r="M8" s="245">
        <v>8</v>
      </c>
      <c r="N8" s="245">
        <v>5</v>
      </c>
      <c r="O8" s="245">
        <v>10</v>
      </c>
      <c r="P8" s="245">
        <v>10</v>
      </c>
      <c r="Q8" s="245">
        <v>5</v>
      </c>
      <c r="R8" s="245"/>
      <c r="S8" s="245">
        <v>10</v>
      </c>
      <c r="T8" s="245">
        <v>10</v>
      </c>
      <c r="U8" s="245">
        <v>5</v>
      </c>
      <c r="V8" s="245">
        <v>5</v>
      </c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6"/>
      <c r="AH8" s="239">
        <f>SUM(D8:AG8)</f>
        <v>77</v>
      </c>
    </row>
    <row r="9" spans="1:34">
      <c r="A9" s="240"/>
      <c r="B9" s="247" t="s">
        <v>70</v>
      </c>
      <c r="C9" s="248"/>
      <c r="D9" s="249">
        <f>SUM(D7,D8)</f>
        <v>0</v>
      </c>
      <c r="E9" s="249">
        <f t="shared" ref="E9:AE9" si="1">SUM(E7,E8)</f>
        <v>0</v>
      </c>
      <c r="F9" s="249">
        <f t="shared" si="1"/>
        <v>0</v>
      </c>
      <c r="G9" s="249">
        <f t="shared" si="1"/>
        <v>0</v>
      </c>
      <c r="H9" s="249">
        <f t="shared" si="1"/>
        <v>0</v>
      </c>
      <c r="I9" s="249">
        <f t="shared" si="1"/>
        <v>6</v>
      </c>
      <c r="J9" s="249">
        <f t="shared" si="1"/>
        <v>0</v>
      </c>
      <c r="K9" s="249">
        <f t="shared" si="1"/>
        <v>0</v>
      </c>
      <c r="L9" s="249">
        <f t="shared" si="1"/>
        <v>6</v>
      </c>
      <c r="M9" s="249">
        <f t="shared" si="1"/>
        <v>10</v>
      </c>
      <c r="N9" s="249">
        <f t="shared" si="1"/>
        <v>6</v>
      </c>
      <c r="O9" s="249">
        <f t="shared" si="1"/>
        <v>12</v>
      </c>
      <c r="P9" s="249">
        <f t="shared" si="1"/>
        <v>12</v>
      </c>
      <c r="Q9" s="249">
        <f t="shared" si="1"/>
        <v>6</v>
      </c>
      <c r="R9" s="249">
        <f t="shared" si="1"/>
        <v>0</v>
      </c>
      <c r="S9" s="249">
        <f t="shared" si="1"/>
        <v>12</v>
      </c>
      <c r="T9" s="249">
        <f t="shared" si="1"/>
        <v>12</v>
      </c>
      <c r="U9" s="249">
        <f t="shared" si="1"/>
        <v>6</v>
      </c>
      <c r="V9" s="249">
        <f t="shared" si="1"/>
        <v>6</v>
      </c>
      <c r="W9" s="249">
        <f t="shared" si="1"/>
        <v>0</v>
      </c>
      <c r="X9" s="249">
        <f t="shared" si="1"/>
        <v>0</v>
      </c>
      <c r="Y9" s="249">
        <f t="shared" si="1"/>
        <v>0</v>
      </c>
      <c r="Z9" s="249">
        <f t="shared" si="1"/>
        <v>0</v>
      </c>
      <c r="AA9" s="249">
        <f t="shared" si="1"/>
        <v>0</v>
      </c>
      <c r="AB9" s="249">
        <f t="shared" si="1"/>
        <v>0</v>
      </c>
      <c r="AC9" s="249">
        <f t="shared" si="1"/>
        <v>0</v>
      </c>
      <c r="AD9" s="249">
        <f t="shared" si="1"/>
        <v>0</v>
      </c>
      <c r="AE9" s="249">
        <f t="shared" si="1"/>
        <v>0</v>
      </c>
      <c r="AF9" s="250"/>
      <c r="AG9" s="251"/>
      <c r="AH9" s="239">
        <f t="shared" ref="AH9:AH13" si="2">SUM(D9:AG9)</f>
        <v>94</v>
      </c>
    </row>
    <row r="10" spans="1:34">
      <c r="A10" s="240"/>
      <c r="B10" s="252" t="s">
        <v>71</v>
      </c>
      <c r="C10" s="253"/>
      <c r="D10" s="253"/>
      <c r="E10" s="253"/>
      <c r="F10" s="253"/>
      <c r="G10" s="253"/>
      <c r="H10" s="253"/>
      <c r="I10" s="253">
        <v>2</v>
      </c>
      <c r="J10" s="253"/>
      <c r="K10" s="253"/>
      <c r="L10" s="253">
        <v>2</v>
      </c>
      <c r="M10" s="253">
        <v>3</v>
      </c>
      <c r="N10" s="253">
        <v>2</v>
      </c>
      <c r="O10" s="253">
        <v>4</v>
      </c>
      <c r="P10" s="253">
        <v>4</v>
      </c>
      <c r="Q10" s="253">
        <v>2</v>
      </c>
      <c r="R10" s="253"/>
      <c r="S10" s="253">
        <v>4</v>
      </c>
      <c r="T10" s="253">
        <v>4</v>
      </c>
      <c r="U10" s="253">
        <v>2</v>
      </c>
      <c r="V10" s="253">
        <v>2</v>
      </c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4"/>
      <c r="AH10" s="239">
        <f t="shared" si="2"/>
        <v>31</v>
      </c>
    </row>
    <row r="11" spans="1:34">
      <c r="A11" s="240"/>
      <c r="B11" s="255" t="s">
        <v>72</v>
      </c>
      <c r="C11" s="256"/>
      <c r="D11" s="256" t="e">
        <f t="shared" ref="D11:G11" si="3">D6/D9</f>
        <v>#DIV/0!</v>
      </c>
      <c r="E11" s="256" t="e">
        <f t="shared" si="3"/>
        <v>#DIV/0!</v>
      </c>
      <c r="F11" s="256" t="e">
        <f t="shared" si="3"/>
        <v>#DIV/0!</v>
      </c>
      <c r="G11" s="256" t="e">
        <f t="shared" si="3"/>
        <v>#DIV/0!</v>
      </c>
      <c r="H11" s="256" t="e">
        <f t="shared" ref="H11:AG11" si="4">H6/H9</f>
        <v>#DIV/0!</v>
      </c>
      <c r="I11" s="256">
        <f t="shared" si="4"/>
        <v>226.66666666666666</v>
      </c>
      <c r="J11" s="256" t="e">
        <f t="shared" si="4"/>
        <v>#DIV/0!</v>
      </c>
      <c r="K11" s="256" t="e">
        <f t="shared" si="4"/>
        <v>#DIV/0!</v>
      </c>
      <c r="L11" s="256">
        <f t="shared" si="4"/>
        <v>436.66666666666669</v>
      </c>
      <c r="M11" s="256">
        <f t="shared" si="4"/>
        <v>300</v>
      </c>
      <c r="N11" s="256">
        <f t="shared" si="4"/>
        <v>330</v>
      </c>
      <c r="O11" s="256">
        <f t="shared" si="4"/>
        <v>374</v>
      </c>
      <c r="P11" s="256">
        <f t="shared" si="4"/>
        <v>332.91666666666669</v>
      </c>
      <c r="Q11" s="256">
        <f t="shared" si="4"/>
        <v>97</v>
      </c>
      <c r="R11" s="256" t="e">
        <f t="shared" si="4"/>
        <v>#DIV/0!</v>
      </c>
      <c r="S11" s="256">
        <f t="shared" si="4"/>
        <v>398.75</v>
      </c>
      <c r="T11" s="256">
        <f t="shared" si="4"/>
        <v>275</v>
      </c>
      <c r="U11" s="256">
        <f t="shared" si="4"/>
        <v>400</v>
      </c>
      <c r="V11" s="256">
        <f t="shared" si="4"/>
        <v>360</v>
      </c>
      <c r="W11" s="256" t="e">
        <f t="shared" si="4"/>
        <v>#DIV/0!</v>
      </c>
      <c r="X11" s="256" t="e">
        <f t="shared" si="4"/>
        <v>#DIV/0!</v>
      </c>
      <c r="Y11" s="256" t="e">
        <f t="shared" si="4"/>
        <v>#DIV/0!</v>
      </c>
      <c r="Z11" s="256" t="e">
        <f t="shared" si="4"/>
        <v>#DIV/0!</v>
      </c>
      <c r="AA11" s="256" t="e">
        <f t="shared" si="4"/>
        <v>#DIV/0!</v>
      </c>
      <c r="AB11" s="256" t="e">
        <f t="shared" si="4"/>
        <v>#DIV/0!</v>
      </c>
      <c r="AC11" s="256" t="e">
        <f t="shared" si="4"/>
        <v>#DIV/0!</v>
      </c>
      <c r="AD11" s="256" t="e">
        <f t="shared" si="4"/>
        <v>#DIV/0!</v>
      </c>
      <c r="AE11" s="256" t="e">
        <f t="shared" si="4"/>
        <v>#DIV/0!</v>
      </c>
      <c r="AF11" s="256" t="e">
        <f t="shared" si="4"/>
        <v>#DIV/0!</v>
      </c>
      <c r="AG11" s="256" t="e">
        <f t="shared" si="4"/>
        <v>#DIV/0!</v>
      </c>
      <c r="AH11" s="239" t="e">
        <f t="shared" si="2"/>
        <v>#DIV/0!</v>
      </c>
    </row>
    <row r="12" spans="1:34">
      <c r="A12" s="240"/>
      <c r="B12" s="102" t="s">
        <v>73</v>
      </c>
      <c r="C12" s="112"/>
      <c r="D12" s="112" t="e">
        <f t="shared" ref="D12:G12" si="5">D5/D10</f>
        <v>#DIV/0!</v>
      </c>
      <c r="E12" s="112" t="e">
        <f t="shared" si="5"/>
        <v>#DIV/0!</v>
      </c>
      <c r="F12" s="112" t="e">
        <f t="shared" si="5"/>
        <v>#DIV/0!</v>
      </c>
      <c r="G12" s="112" t="e">
        <f t="shared" si="5"/>
        <v>#DIV/0!</v>
      </c>
      <c r="H12" s="112" t="e">
        <f t="shared" ref="H12:AG12" si="6">H5/H10</f>
        <v>#DIV/0!</v>
      </c>
      <c r="I12" s="112">
        <f t="shared" si="6"/>
        <v>118.5</v>
      </c>
      <c r="J12" s="112" t="e">
        <f t="shared" si="6"/>
        <v>#DIV/0!</v>
      </c>
      <c r="K12" s="112" t="e">
        <f t="shared" si="6"/>
        <v>#DIV/0!</v>
      </c>
      <c r="L12" s="112">
        <f t="shared" si="6"/>
        <v>211.5</v>
      </c>
      <c r="M12" s="112">
        <f t="shared" si="6"/>
        <v>133.33333333333334</v>
      </c>
      <c r="N12" s="112">
        <f t="shared" si="6"/>
        <v>155.5</v>
      </c>
      <c r="O12" s="112">
        <f t="shared" si="6"/>
        <v>110</v>
      </c>
      <c r="P12" s="112">
        <f t="shared" si="6"/>
        <v>123.25</v>
      </c>
      <c r="Q12" s="112">
        <f t="shared" si="6"/>
        <v>45</v>
      </c>
      <c r="R12" s="112" t="e">
        <f t="shared" si="6"/>
        <v>#DIV/0!</v>
      </c>
      <c r="S12" s="112">
        <f t="shared" si="6"/>
        <v>200.25</v>
      </c>
      <c r="T12" s="112">
        <f t="shared" si="6"/>
        <v>70.25</v>
      </c>
      <c r="U12" s="112">
        <f t="shared" si="6"/>
        <v>251</v>
      </c>
      <c r="V12" s="112">
        <f t="shared" si="6"/>
        <v>115.5</v>
      </c>
      <c r="W12" s="112" t="e">
        <f t="shared" si="6"/>
        <v>#DIV/0!</v>
      </c>
      <c r="X12" s="112" t="e">
        <f t="shared" si="6"/>
        <v>#DIV/0!</v>
      </c>
      <c r="Y12" s="112" t="e">
        <f t="shared" si="6"/>
        <v>#DIV/0!</v>
      </c>
      <c r="Z12" s="112" t="e">
        <f t="shared" si="6"/>
        <v>#DIV/0!</v>
      </c>
      <c r="AA12" s="112" t="e">
        <f t="shared" si="6"/>
        <v>#DIV/0!</v>
      </c>
      <c r="AB12" s="112" t="e">
        <f t="shared" si="6"/>
        <v>#DIV/0!</v>
      </c>
      <c r="AC12" s="112" t="e">
        <f t="shared" si="6"/>
        <v>#DIV/0!</v>
      </c>
      <c r="AD12" s="112" t="e">
        <f t="shared" si="6"/>
        <v>#DIV/0!</v>
      </c>
      <c r="AE12" s="112" t="e">
        <f t="shared" si="6"/>
        <v>#DIV/0!</v>
      </c>
      <c r="AF12" s="112" t="e">
        <f t="shared" si="6"/>
        <v>#DIV/0!</v>
      </c>
      <c r="AG12" s="112" t="e">
        <f t="shared" si="6"/>
        <v>#DIV/0!</v>
      </c>
      <c r="AH12" s="239" t="e">
        <f t="shared" si="2"/>
        <v>#DIV/0!</v>
      </c>
    </row>
    <row r="13" spans="1:34">
      <c r="A13" s="240"/>
      <c r="B13" s="242" t="s">
        <v>74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243"/>
      <c r="AH13" s="239">
        <f t="shared" si="2"/>
        <v>0</v>
      </c>
    </row>
  </sheetData>
  <mergeCells count="1">
    <mergeCell ref="A5:A13"/>
  </mergeCells>
  <phoneticPr fontId="4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1269-5B37-4227-AE2E-899426115E56}">
  <dimension ref="A1:AH37"/>
  <sheetViews>
    <sheetView zoomScale="70" zoomScaleNormal="70" workbookViewId="0">
      <selection activeCell="AP18" sqref="AP18"/>
    </sheetView>
  </sheetViews>
  <sheetFormatPr defaultColWidth="8.90625" defaultRowHeight="15"/>
  <cols>
    <col min="1" max="1" width="11.08984375" style="21" bestFit="1" customWidth="1"/>
    <col min="2" max="2" width="17.453125" style="21" customWidth="1"/>
    <col min="3" max="24" width="6.90625" style="21" customWidth="1"/>
    <col min="25" max="25" width="7.6328125" style="21" customWidth="1"/>
    <col min="26" max="26" width="7" style="21" customWidth="1"/>
    <col min="27" max="33" width="6.90625" style="21" customWidth="1"/>
    <col min="34" max="34" width="9.36328125" style="21" customWidth="1"/>
    <col min="35" max="44" width="6.90625" style="21" customWidth="1"/>
    <col min="45" max="16384" width="8.90625" style="21"/>
  </cols>
  <sheetData>
    <row r="1" spans="1:34">
      <c r="A1" s="20"/>
    </row>
    <row r="2" spans="1:34" ht="15.5" thickBot="1">
      <c r="A2" s="20"/>
    </row>
    <row r="3" spans="1:34" ht="15.5" thickBot="1">
      <c r="A3" s="22" t="s">
        <v>14</v>
      </c>
      <c r="B3" s="23" t="s">
        <v>15</v>
      </c>
      <c r="C3" s="45">
        <v>45717</v>
      </c>
      <c r="D3" s="46">
        <f>C3+1</f>
        <v>45718</v>
      </c>
      <c r="E3" s="46">
        <f t="shared" ref="E3:AG3" si="0">D3+1</f>
        <v>45719</v>
      </c>
      <c r="F3" s="46">
        <f t="shared" si="0"/>
        <v>45720</v>
      </c>
      <c r="G3" s="46">
        <f t="shared" si="0"/>
        <v>45721</v>
      </c>
      <c r="H3" s="46">
        <f t="shared" si="0"/>
        <v>45722</v>
      </c>
      <c r="I3" s="46">
        <f t="shared" si="0"/>
        <v>45723</v>
      </c>
      <c r="J3" s="46">
        <f t="shared" si="0"/>
        <v>45724</v>
      </c>
      <c r="K3" s="46">
        <f t="shared" si="0"/>
        <v>45725</v>
      </c>
      <c r="L3" s="46">
        <f t="shared" si="0"/>
        <v>45726</v>
      </c>
      <c r="M3" s="46">
        <f t="shared" si="0"/>
        <v>45727</v>
      </c>
      <c r="N3" s="46">
        <f t="shared" si="0"/>
        <v>45728</v>
      </c>
      <c r="O3" s="46">
        <f t="shared" si="0"/>
        <v>45729</v>
      </c>
      <c r="P3" s="46">
        <f t="shared" si="0"/>
        <v>45730</v>
      </c>
      <c r="Q3" s="46">
        <f t="shared" si="0"/>
        <v>45731</v>
      </c>
      <c r="R3" s="46">
        <f t="shared" si="0"/>
        <v>45732</v>
      </c>
      <c r="S3" s="46">
        <f t="shared" si="0"/>
        <v>45733</v>
      </c>
      <c r="T3" s="46">
        <f t="shared" si="0"/>
        <v>45734</v>
      </c>
      <c r="U3" s="46">
        <f t="shared" si="0"/>
        <v>45735</v>
      </c>
      <c r="V3" s="46">
        <f t="shared" si="0"/>
        <v>45736</v>
      </c>
      <c r="W3" s="46">
        <f t="shared" si="0"/>
        <v>45737</v>
      </c>
      <c r="X3" s="46">
        <f t="shared" si="0"/>
        <v>45738</v>
      </c>
      <c r="Y3" s="46">
        <f t="shared" si="0"/>
        <v>45739</v>
      </c>
      <c r="Z3" s="46">
        <f t="shared" si="0"/>
        <v>45740</v>
      </c>
      <c r="AA3" s="46">
        <f t="shared" si="0"/>
        <v>45741</v>
      </c>
      <c r="AB3" s="46">
        <f t="shared" si="0"/>
        <v>45742</v>
      </c>
      <c r="AC3" s="46">
        <f t="shared" si="0"/>
        <v>45743</v>
      </c>
      <c r="AD3" s="46">
        <f t="shared" si="0"/>
        <v>45744</v>
      </c>
      <c r="AE3" s="46">
        <f t="shared" si="0"/>
        <v>45745</v>
      </c>
      <c r="AF3" s="46">
        <f t="shared" si="0"/>
        <v>45746</v>
      </c>
      <c r="AG3" s="47">
        <f t="shared" si="0"/>
        <v>45747</v>
      </c>
      <c r="AH3" s="23" t="s">
        <v>16</v>
      </c>
    </row>
    <row r="4" spans="1:34">
      <c r="A4" s="165" t="s">
        <v>22</v>
      </c>
      <c r="B4" s="26" t="s">
        <v>17</v>
      </c>
      <c r="C4" s="27">
        <f>SUMIFS(作業時間個人!$G:$G,作業時間個人!$A:$A,実績夜!C$3,作業時間個人!$B:$B,"A",作業時間個人!$D:$D,"夜勤")</f>
        <v>0</v>
      </c>
      <c r="D4" s="27">
        <f>SUMIFS(作業時間個人!$G:$G,作業時間個人!$A:$A,実績夜!D$3,作業時間個人!$B:$B,"A",作業時間個人!$D:$D,"夜勤")</f>
        <v>0</v>
      </c>
      <c r="E4" s="27">
        <f>SUMIFS(作業時間個人!$G:$G,作業時間個人!$A:$A,実績夜!E$3,作業時間個人!$B:$B,"A",作業時間個人!$D:$D,"夜勤")</f>
        <v>0</v>
      </c>
      <c r="F4" s="27">
        <f>SUMIFS(作業時間個人!$G:$G,作業時間個人!$A:$A,実績夜!F$3,作業時間個人!$B:$B,"A",作業時間個人!$D:$D,"夜勤")</f>
        <v>0</v>
      </c>
      <c r="G4" s="27">
        <f>SUMIFS(作業時間個人!$G:$G,作業時間個人!$A:$A,実績夜!G$3,作業時間個人!$B:$B,"A",作業時間個人!$D:$D,"夜勤")</f>
        <v>0</v>
      </c>
      <c r="H4" s="27">
        <f>SUMIFS(作業時間個人!$G:$G,作業時間個人!$A:$A,実績夜!H$3,作業時間個人!$B:$B,"A",作業時間個人!$D:$D,"夜勤")</f>
        <v>0</v>
      </c>
      <c r="I4" s="27">
        <f>SUMIFS(作業時間個人!$G:$G,作業時間個人!$A:$A,実績夜!I$3,作業時間個人!$B:$B,"A",作業時間個人!$D:$D,"夜勤")</f>
        <v>0</v>
      </c>
      <c r="J4" s="27">
        <f>SUMIFS(作業時間個人!$G:$G,作業時間個人!$A:$A,実績夜!J$3,作業時間個人!$B:$B,"A",作業時間個人!$D:$D,"夜勤")</f>
        <v>0</v>
      </c>
      <c r="K4" s="27">
        <f>SUMIFS(作業時間個人!$G:$G,作業時間個人!$A:$A,実績夜!K$3,作業時間個人!$B:$B,"A",作業時間個人!$D:$D,"夜勤")</f>
        <v>0</v>
      </c>
      <c r="L4" s="27">
        <f>SUMIFS(作業時間個人!$G:$G,作業時間個人!$A:$A,実績夜!L$3,作業時間個人!$B:$B,"A",作業時間個人!$D:$D,"夜勤")</f>
        <v>0</v>
      </c>
      <c r="M4" s="27">
        <f>SUMIFS(作業時間個人!$G:$G,作業時間個人!$A:$A,実績夜!M$3,作業時間個人!$B:$B,"A",作業時間個人!$D:$D,"夜勤")</f>
        <v>0</v>
      </c>
      <c r="N4" s="27">
        <f>SUMIFS(作業時間個人!$G:$G,作業時間個人!$A:$A,実績夜!N$3,作業時間個人!$B:$B,"A",作業時間個人!$D:$D,"夜勤")</f>
        <v>0</v>
      </c>
      <c r="O4" s="27">
        <f>SUMIFS(作業時間個人!$G:$G,作業時間個人!$A:$A,実績夜!O$3,作業時間個人!$B:$B,"A",作業時間個人!$D:$D,"夜勤")</f>
        <v>808</v>
      </c>
      <c r="P4" s="27">
        <f>SUMIFS(作業時間個人!$G:$G,作業時間個人!$A:$A,実績夜!P$3,作業時間個人!$B:$B,"A",作業時間個人!$D:$D,"夜勤")</f>
        <v>0</v>
      </c>
      <c r="Q4" s="27">
        <f>SUMIFS(作業時間個人!$G:$G,作業時間個人!$A:$A,実績夜!Q$3,作業時間個人!$B:$B,"A",作業時間個人!$D:$D,"夜勤")</f>
        <v>0</v>
      </c>
      <c r="R4" s="27">
        <f>SUMIFS(作業時間個人!$G:$G,作業時間個人!$A:$A,実績夜!R$3,作業時間個人!$B:$B,"A",作業時間個人!$D:$D,"夜勤")</f>
        <v>0</v>
      </c>
      <c r="S4" s="27">
        <f>SUMIFS(作業時間個人!$G:$G,作業時間個人!$A:$A,実績夜!S$3,作業時間個人!$B:$B,"A",作業時間個人!$D:$D,"夜勤")</f>
        <v>2435</v>
      </c>
      <c r="T4" s="27">
        <f>SUMIFS(作業時間個人!$G:$G,作業時間個人!$A:$A,実績夜!T$3,作業時間個人!$B:$B,"A",作業時間個人!$D:$D,"夜勤")</f>
        <v>0</v>
      </c>
      <c r="U4" s="27">
        <f>SUMIFS(作業時間個人!$G:$G,作業時間個人!$A:$A,実績夜!U$3,作業時間個人!$B:$B,"A",作業時間個人!$D:$D,"夜勤")</f>
        <v>876</v>
      </c>
      <c r="V4" s="27">
        <f>SUMIFS(作業時間個人!$G:$G,作業時間個人!$A:$A,実績夜!V$3,作業時間個人!$B:$B,"A",作業時間個人!$D:$D,"夜勤")</f>
        <v>1358</v>
      </c>
      <c r="W4" s="27">
        <f>SUMIFS(作業時間個人!$G:$G,作業時間個人!$A:$A,実績夜!W$3,作業時間個人!$B:$B,"A",作業時間個人!$D:$D,"夜勤")</f>
        <v>1170</v>
      </c>
      <c r="X4" s="27">
        <f>SUMIFS(作業時間個人!$G:$G,作業時間個人!$A:$A,実績夜!X$3,作業時間個人!$B:$B,"A",作業時間個人!$D:$D,"夜勤")</f>
        <v>0</v>
      </c>
      <c r="Y4" s="27">
        <f>SUMIFS(作業時間個人!$G:$G,作業時間個人!$A:$A,実績夜!Y$3,作業時間個人!$B:$B,"A",作業時間個人!$D:$D,"夜勤")</f>
        <v>0</v>
      </c>
      <c r="Z4" s="27">
        <f>SUMIFS(作業時間個人!$G:$G,作業時間個人!$A:$A,実績夜!Z$3,作業時間個人!$B:$B,"A",作業時間個人!$D:$D,"夜勤")</f>
        <v>2368</v>
      </c>
      <c r="AA4" s="27">
        <f>SUMIFS(作業時間個人!$G:$G,作業時間個人!$A:$A,実績夜!AA$3,作業時間個人!$B:$B,"A",作業時間個人!$D:$D,"夜勤")</f>
        <v>0</v>
      </c>
      <c r="AB4" s="27">
        <f>SUMIFS(作業時間個人!$G:$G,作業時間個人!$A:$A,実績夜!AB$3,作業時間個人!$B:$B,"A",作業時間個人!$D:$D,"夜勤")</f>
        <v>0</v>
      </c>
      <c r="AC4" s="27">
        <f>SUMIFS(作業時間個人!$G:$G,作業時間個人!$A:$A,実績夜!AC$3,作業時間個人!$B:$B,"A",作業時間個人!$D:$D,"夜勤")</f>
        <v>0</v>
      </c>
      <c r="AD4" s="27">
        <f>SUMIFS(作業時間個人!$G:$G,作業時間個人!$A:$A,実績夜!AD$3,作業時間個人!$B:$B,"A",作業時間個人!$D:$D,"夜勤")</f>
        <v>0</v>
      </c>
      <c r="AE4" s="27">
        <f>SUMIFS(作業時間個人!$G:$G,作業時間個人!$A:$A,実績夜!AE$3,作業時間個人!$B:$B,"A",作業時間個人!$D:$D,"夜勤")</f>
        <v>0</v>
      </c>
      <c r="AF4" s="27">
        <f>SUMIFS(作業時間個人!$G:$G,作業時間個人!$A:$A,実績夜!AF$3,作業時間個人!$B:$B,"A",作業時間個人!$D:$D,"夜勤")</f>
        <v>0</v>
      </c>
      <c r="AG4" s="26">
        <f>SUMIFS(作業時間個人!$G:$G,作業時間個人!$A:$A,実績夜!AG$3,作業時間個人!$B:$B,"A",作業時間個人!$D:$D,"夜勤")</f>
        <v>0</v>
      </c>
      <c r="AH4" s="104">
        <f>SUM(C4:AG4)</f>
        <v>9015</v>
      </c>
    </row>
    <row r="5" spans="1:34" ht="15.5" thickBot="1">
      <c r="A5" s="166"/>
      <c r="B5" s="102" t="s">
        <v>18</v>
      </c>
      <c r="C5" s="103">
        <f>SUMIFS(作業時間個人!$Q:$Q,作業時間個人!$A:$A,実績夜!C$3,作業時間個人!$B:$B,"A",作業時間個人!$D:$D,"夜勤")</f>
        <v>0</v>
      </c>
      <c r="D5" s="103">
        <f>SUMIFS(作業時間個人!$Q:$Q,作業時間個人!$A:$A,実績夜!D$3,作業時間個人!$B:$B,"A",作業時間個人!$D:$D,"夜勤")</f>
        <v>0</v>
      </c>
      <c r="E5" s="103">
        <f>SUMIFS(作業時間個人!$Q:$Q,作業時間個人!$A:$A,実績夜!E$3,作業時間個人!$B:$B,"A",作業時間個人!$D:$D,"夜勤")</f>
        <v>0</v>
      </c>
      <c r="F5" s="103">
        <f>SUMIFS(作業時間個人!$Q:$Q,作業時間個人!$A:$A,実績夜!F$3,作業時間個人!$B:$B,"A",作業時間個人!$D:$D,"夜勤")</f>
        <v>0</v>
      </c>
      <c r="G5" s="103">
        <f>SUMIFS(作業時間個人!$Q:$Q,作業時間個人!$A:$A,実績夜!G$3,作業時間個人!$B:$B,"A",作業時間個人!$D:$D,"夜勤")</f>
        <v>0</v>
      </c>
      <c r="H5" s="103">
        <f>SUMIFS(作業時間個人!$Q:$Q,作業時間個人!$A:$A,実績夜!H$3,作業時間個人!$B:$B,"A",作業時間個人!$D:$D,"夜勤")</f>
        <v>0</v>
      </c>
      <c r="I5" s="103">
        <f>SUMIFS(作業時間個人!$Q:$Q,作業時間個人!$A:$A,実績夜!I$3,作業時間個人!$B:$B,"A",作業時間個人!$D:$D,"夜勤")</f>
        <v>0</v>
      </c>
      <c r="J5" s="103">
        <f>SUMIFS(作業時間個人!$Q:$Q,作業時間個人!$A:$A,実績夜!J$3,作業時間個人!$B:$B,"A",作業時間個人!$D:$D,"夜勤")</f>
        <v>0</v>
      </c>
      <c r="K5" s="103">
        <f>SUMIFS(作業時間個人!$Q:$Q,作業時間個人!$A:$A,実績夜!K$3,作業時間個人!$B:$B,"A",作業時間個人!$D:$D,"夜勤")</f>
        <v>0</v>
      </c>
      <c r="L5" s="103">
        <f>SUMIFS(作業時間個人!$Q:$Q,作業時間個人!$A:$A,実績夜!L$3,作業時間個人!$B:$B,"A",作業時間個人!$D:$D,"夜勤")</f>
        <v>0</v>
      </c>
      <c r="M5" s="103">
        <f>SUMIFS(作業時間個人!$Q:$Q,作業時間個人!$A:$A,実績夜!M$3,作業時間個人!$B:$B,"A",作業時間個人!$D:$D,"夜勤")</f>
        <v>0</v>
      </c>
      <c r="N5" s="103">
        <f>SUMIFS(作業時間個人!$Q:$Q,作業時間個人!$A:$A,実績夜!N$3,作業時間個人!$B:$B,"A",作業時間個人!$D:$D,"夜勤")</f>
        <v>0</v>
      </c>
      <c r="O5" s="103">
        <f>SUMIFS(作業時間個人!$Q:$Q,作業時間個人!$A:$A,実績夜!O$3,作業時間個人!$B:$B,"A",作業時間個人!$D:$D,"夜勤")</f>
        <v>1065</v>
      </c>
      <c r="P5" s="103">
        <f>SUMIFS(作業時間個人!$Q:$Q,作業時間個人!$A:$A,実績夜!P$3,作業時間個人!$B:$B,"A",作業時間個人!$D:$D,"夜勤")</f>
        <v>0</v>
      </c>
      <c r="Q5" s="103">
        <f>SUMIFS(作業時間個人!$Q:$Q,作業時間個人!$A:$A,実績夜!Q$3,作業時間個人!$B:$B,"A",作業時間個人!$D:$D,"夜勤")</f>
        <v>0</v>
      </c>
      <c r="R5" s="103">
        <f>SUMIFS(作業時間個人!$Q:$Q,作業時間個人!$A:$A,実績夜!R$3,作業時間個人!$B:$B,"A",作業時間個人!$D:$D,"夜勤")</f>
        <v>0</v>
      </c>
      <c r="S5" s="103">
        <f>SUMIFS(作業時間個人!$Q:$Q,作業時間個人!$A:$A,実績夜!S$3,作業時間個人!$B:$B,"A",作業時間個人!$D:$D,"夜勤")</f>
        <v>4695</v>
      </c>
      <c r="T5" s="103">
        <f>SUMIFS(作業時間個人!$Q:$Q,作業時間個人!$A:$A,実績夜!T$3,作業時間個人!$B:$B,"A",作業時間個人!$D:$D,"夜勤")</f>
        <v>0</v>
      </c>
      <c r="U5" s="103">
        <f>SUMIFS(作業時間個人!$Q:$Q,作業時間個人!$A:$A,実績夜!U$3,作業時間個人!$B:$B,"A",作業時間個人!$D:$D,"夜勤")</f>
        <v>2790</v>
      </c>
      <c r="V5" s="103">
        <f>SUMIFS(作業時間個人!$Q:$Q,作業時間個人!$A:$A,実績夜!V$3,作業時間個人!$B:$B,"A",作業時間個人!$D:$D,"夜勤")</f>
        <v>2016</v>
      </c>
      <c r="W5" s="103">
        <f>SUMIFS(作業時間個人!$Q:$Q,作業時間個人!$A:$A,実績夜!W$3,作業時間個人!$B:$B,"A",作業時間個人!$D:$D,"夜勤")</f>
        <v>2829</v>
      </c>
      <c r="X5" s="103">
        <f>SUMIFS(作業時間個人!$Q:$Q,作業時間個人!$A:$A,実績夜!X$3,作業時間個人!$B:$B,"A",作業時間個人!$D:$D,"夜勤")</f>
        <v>0</v>
      </c>
      <c r="Y5" s="103">
        <f>SUMIFS(作業時間個人!$Q:$Q,作業時間個人!$A:$A,実績夜!Y$3,作業時間個人!$B:$B,"A",作業時間個人!$D:$D,"夜勤")</f>
        <v>0</v>
      </c>
      <c r="Z5" s="103">
        <f>SUMIFS(作業時間個人!$Q:$Q,作業時間個人!$A:$A,実績夜!Z$3,作業時間個人!$B:$B,"A",作業時間個人!$D:$D,"夜勤")</f>
        <v>4041</v>
      </c>
      <c r="AA5" s="103">
        <f>SUMIFS(作業時間個人!$Q:$Q,作業時間個人!$A:$A,実績夜!AA$3,作業時間個人!$B:$B,"A",作業時間個人!$D:$D,"夜勤")</f>
        <v>0</v>
      </c>
      <c r="AB5" s="103">
        <f>SUMIFS(作業時間個人!$Q:$Q,作業時間個人!$A:$A,実績夜!AB$3,作業時間個人!$B:$B,"A",作業時間個人!$D:$D,"夜勤")</f>
        <v>0</v>
      </c>
      <c r="AC5" s="103">
        <f>SUMIFS(作業時間個人!$Q:$Q,作業時間個人!$A:$A,実績夜!AC$3,作業時間個人!$B:$B,"A",作業時間個人!$D:$D,"夜勤")</f>
        <v>0</v>
      </c>
      <c r="AD5" s="103">
        <f>SUMIFS(作業時間個人!$Q:$Q,作業時間個人!$A:$A,実績夜!AD$3,作業時間個人!$B:$B,"A",作業時間個人!$D:$D,"夜勤")</f>
        <v>0</v>
      </c>
      <c r="AE5" s="103">
        <f>SUMIFS(作業時間個人!$Q:$Q,作業時間個人!$A:$A,実績夜!AE$3,作業時間個人!$B:$B,"A",作業時間個人!$D:$D,"夜勤")</f>
        <v>0</v>
      </c>
      <c r="AF5" s="103">
        <f>SUMIFS(作業時間個人!$Q:$Q,作業時間個人!$A:$A,実績夜!AF$3,作業時間個人!$B:$B,"A",作業時間個人!$D:$D,"夜勤")</f>
        <v>0</v>
      </c>
      <c r="AG5" s="102">
        <f>SUMIFS(作業時間個人!$Q:$Q,作業時間個人!$A:$A,実績夜!AG$3,作業時間個人!$B:$B,"A",作業時間個人!$D:$D,"夜勤")</f>
        <v>0</v>
      </c>
      <c r="AH5" s="105">
        <f t="shared" ref="AH5:AH18" si="1">SUM(C5:AG5)</f>
        <v>17436</v>
      </c>
    </row>
    <row r="6" spans="1:34">
      <c r="A6" s="163" t="s">
        <v>25</v>
      </c>
      <c r="B6" s="30" t="s">
        <v>17</v>
      </c>
      <c r="C6" s="31">
        <f>SUMIFS(作業時間個人!$G:$G,作業時間個人!$A:$A,実績夜!C$3,作業時間個人!$B:$B,"C",作業時間個人!$D:$D,"夜勤")</f>
        <v>0</v>
      </c>
      <c r="D6" s="31">
        <f>SUMIFS(作業時間個人!$G:$G,作業時間個人!$A:$A,実績夜!D$3,作業時間個人!$B:$B,"C",作業時間個人!$D:$D,"夜勤")</f>
        <v>0</v>
      </c>
      <c r="E6" s="31">
        <f>SUMIFS(作業時間個人!$G:$G,作業時間個人!$A:$A,実績夜!E$3,作業時間個人!$B:$B,"C",作業時間個人!$D:$D,"夜勤")</f>
        <v>0</v>
      </c>
      <c r="F6" s="31">
        <f>SUMIFS(作業時間個人!$G:$G,作業時間個人!$A:$A,実績夜!F$3,作業時間個人!$B:$B,"C",作業時間個人!$D:$D,"夜勤")</f>
        <v>2621</v>
      </c>
      <c r="G6" s="31">
        <f>SUMIFS(作業時間個人!$G:$G,作業時間個人!$A:$A,実績夜!G$3,作業時間個人!$B:$B,"C",作業時間個人!$D:$D,"夜勤")</f>
        <v>2090</v>
      </c>
      <c r="H6" s="31">
        <f>SUMIFS(作業時間個人!$G:$G,作業時間個人!$A:$A,実績夜!H$3,作業時間個人!$B:$B,"C",作業時間個人!$D:$D,"夜勤")</f>
        <v>2864</v>
      </c>
      <c r="I6" s="31">
        <f>SUMIFS(作業時間個人!$G:$G,作業時間個人!$A:$A,実績夜!I$3,作業時間個人!$B:$B,"C",作業時間個人!$D:$D,"夜勤")</f>
        <v>1262</v>
      </c>
      <c r="J6" s="31">
        <f>SUMIFS(作業時間個人!$G:$G,作業時間個人!$A:$A,実績夜!J$3,作業時間個人!$B:$B,"C",作業時間個人!$D:$D,"夜勤")</f>
        <v>0</v>
      </c>
      <c r="K6" s="31">
        <f>SUMIFS(作業時間個人!$G:$G,作業時間個人!$A:$A,実績夜!K$3,作業時間個人!$B:$B,"C",作業時間個人!$D:$D,"夜勤")</f>
        <v>0</v>
      </c>
      <c r="L6" s="31">
        <f>SUMIFS(作業時間個人!$G:$G,作業時間個人!$A:$A,実績夜!L$3,作業時間個人!$B:$B,"C",作業時間個人!$D:$D,"夜勤")</f>
        <v>2116</v>
      </c>
      <c r="M6" s="31">
        <f>SUMIFS(作業時間個人!$G:$G,作業時間個人!$A:$A,実績夜!M$3,作業時間個人!$B:$B,"C",作業時間個人!$D:$D,"夜勤")</f>
        <v>1986</v>
      </c>
      <c r="N6" s="31">
        <f>SUMIFS(作業時間個人!$G:$G,作業時間個人!$A:$A,実績夜!N$3,作業時間個人!$B:$B,"C",作業時間個人!$D:$D,"夜勤")</f>
        <v>2709</v>
      </c>
      <c r="O6" s="31">
        <f>SUMIFS(作業時間個人!$G:$G,作業時間個人!$A:$A,実績夜!O$3,作業時間個人!$B:$B,"C",作業時間個人!$D:$D,"夜勤")</f>
        <v>1723</v>
      </c>
      <c r="P6" s="31">
        <f>SUMIFS(作業時間個人!$G:$G,作業時間個人!$A:$A,実績夜!P$3,作業時間個人!$B:$B,"C",作業時間個人!$D:$D,"夜勤")</f>
        <v>0</v>
      </c>
      <c r="Q6" s="31">
        <f>SUMIFS(作業時間個人!$G:$G,作業時間個人!$A:$A,実績夜!Q$3,作業時間個人!$B:$B,"C",作業時間個人!$D:$D,"夜勤")</f>
        <v>0</v>
      </c>
      <c r="R6" s="31">
        <f>SUMIFS(作業時間個人!$G:$G,作業時間個人!$A:$A,実績夜!R$3,作業時間個人!$B:$B,"C",作業時間個人!$D:$D,"夜勤")</f>
        <v>0</v>
      </c>
      <c r="S6" s="31">
        <f>SUMIFS(作業時間個人!$G:$G,作業時間個人!$A:$A,実績夜!S$3,作業時間個人!$B:$B,"C",作業時間個人!$D:$D,"夜勤")</f>
        <v>0</v>
      </c>
      <c r="T6" s="31">
        <f>SUMIFS(作業時間個人!$G:$G,作業時間個人!$A:$A,実績夜!T$3,作業時間個人!$B:$B,"C",作業時間個人!$D:$D,"夜勤")</f>
        <v>0</v>
      </c>
      <c r="U6" s="31">
        <f>SUMIFS(作業時間個人!$G:$G,作業時間個人!$A:$A,実績夜!U$3,作業時間個人!$B:$B,"C",作業時間個人!$D:$D,"夜勤")</f>
        <v>0</v>
      </c>
      <c r="V6" s="31">
        <f>SUMIFS(作業時間個人!$G:$G,作業時間個人!$A:$A,実績夜!V$3,作業時間個人!$B:$B,"C",作業時間個人!$D:$D,"夜勤")</f>
        <v>0</v>
      </c>
      <c r="W6" s="31">
        <f>SUMIFS(作業時間個人!$G:$G,作業時間個人!$A:$A,実績夜!W$3,作業時間個人!$B:$B,"C",作業時間個人!$D:$D,"夜勤")</f>
        <v>0</v>
      </c>
      <c r="X6" s="31">
        <f>SUMIFS(作業時間個人!$G:$G,作業時間個人!$A:$A,実績夜!X$3,作業時間個人!$B:$B,"C",作業時間個人!$D:$D,"夜勤")</f>
        <v>0</v>
      </c>
      <c r="Y6" s="31">
        <f>SUMIFS(作業時間個人!$G:$G,作業時間個人!$A:$A,実績夜!Y$3,作業時間個人!$B:$B,"C",作業時間個人!$D:$D,"夜勤")</f>
        <v>0</v>
      </c>
      <c r="Z6" s="31">
        <f>SUMIFS(作業時間個人!$G:$G,作業時間個人!$A:$A,実績夜!Z$3,作業時間個人!$B:$B,"C",作業時間個人!$D:$D,"夜勤")</f>
        <v>0</v>
      </c>
      <c r="AA6" s="31">
        <f>SUMIFS(作業時間個人!$G:$G,作業時間個人!$A:$A,実績夜!AA$3,作業時間個人!$B:$B,"C",作業時間個人!$D:$D,"夜勤")</f>
        <v>0</v>
      </c>
      <c r="AB6" s="31">
        <f>SUMIFS(作業時間個人!$G:$G,作業時間個人!$A:$A,実績夜!AB$3,作業時間個人!$B:$B,"C",作業時間個人!$D:$D,"夜勤")</f>
        <v>0</v>
      </c>
      <c r="AC6" s="31">
        <f>SUMIFS(作業時間個人!$G:$G,作業時間個人!$A:$A,実績夜!AC$3,作業時間個人!$B:$B,"C",作業時間個人!$D:$D,"夜勤")</f>
        <v>0</v>
      </c>
      <c r="AD6" s="31">
        <f>SUMIFS(作業時間個人!$G:$G,作業時間個人!$A:$A,実績夜!AD$3,作業時間個人!$B:$B,"C",作業時間個人!$D:$D,"夜勤")</f>
        <v>0</v>
      </c>
      <c r="AE6" s="31">
        <f>SUMIFS(作業時間個人!$G:$G,作業時間個人!$A:$A,実績夜!AE$3,作業時間個人!$B:$B,"C",作業時間個人!$D:$D,"夜勤")</f>
        <v>0</v>
      </c>
      <c r="AF6" s="31">
        <f>SUMIFS(作業時間個人!$G:$G,作業時間個人!$A:$A,実績夜!AF$3,作業時間個人!$B:$B,"C",作業時間個人!$D:$D,"夜勤")</f>
        <v>0</v>
      </c>
      <c r="AG6" s="30">
        <f>SUMIFS(作業時間個人!$G:$G,作業時間個人!$A:$A,実績夜!AG$3,作業時間個人!$B:$B,"C",作業時間個人!$D:$D,"夜勤")</f>
        <v>0</v>
      </c>
      <c r="AH6" s="106">
        <f t="shared" si="1"/>
        <v>17371</v>
      </c>
    </row>
    <row r="7" spans="1:34" ht="15.5" thickBot="1">
      <c r="A7" s="167"/>
      <c r="B7" s="33" t="s">
        <v>18</v>
      </c>
      <c r="C7" s="34">
        <f>SUMIFS(作業時間個人!$Q:$Q,作業時間個人!$A:$A,実績夜!C$3,作業時間個人!$B:$B,"C",作業時間個人!$D:$D,"夜勤")</f>
        <v>0</v>
      </c>
      <c r="D7" s="34">
        <f>SUMIFS(作業時間個人!$Q:$Q,作業時間個人!$A:$A,実績夜!D$3,作業時間個人!$B:$B,"C",作業時間個人!$D:$D,"夜勤")</f>
        <v>0</v>
      </c>
      <c r="E7" s="34">
        <f>SUMIFS(作業時間個人!$Q:$Q,作業時間個人!$A:$A,実績夜!E$3,作業時間個人!$B:$B,"C",作業時間個人!$D:$D,"夜勤")</f>
        <v>0</v>
      </c>
      <c r="F7" s="34">
        <f>SUMIFS(作業時間個人!$Q:$Q,作業時間個人!$A:$A,実績夜!F$3,作業時間個人!$B:$B,"C",作業時間個人!$D:$D,"夜勤")</f>
        <v>2240</v>
      </c>
      <c r="G7" s="34">
        <f>SUMIFS(作業時間個人!$Q:$Q,作業時間個人!$A:$A,実績夜!G$3,作業時間個人!$B:$B,"C",作業時間個人!$D:$D,"夜勤")</f>
        <v>3115</v>
      </c>
      <c r="H7" s="34">
        <f>SUMIFS(作業時間個人!$Q:$Q,作業時間個人!$A:$A,実績夜!H$3,作業時間個人!$B:$B,"C",作業時間個人!$D:$D,"夜勤")</f>
        <v>4550</v>
      </c>
      <c r="I7" s="34">
        <f>SUMIFS(作業時間個人!$Q:$Q,作業時間個人!$A:$A,実績夜!I$3,作業時間個人!$B:$B,"C",作業時間個人!$D:$D,"夜勤")</f>
        <v>2590</v>
      </c>
      <c r="J7" s="34">
        <f>SUMIFS(作業時間個人!$Q:$Q,作業時間個人!$A:$A,実績夜!J$3,作業時間個人!$B:$B,"C",作業時間個人!$D:$D,"夜勤")</f>
        <v>0</v>
      </c>
      <c r="K7" s="34">
        <f>SUMIFS(作業時間個人!$Q:$Q,作業時間個人!$A:$A,実績夜!K$3,作業時間個人!$B:$B,"C",作業時間個人!$D:$D,"夜勤")</f>
        <v>0</v>
      </c>
      <c r="L7" s="34">
        <f>SUMIFS(作業時間個人!$Q:$Q,作業時間個人!$A:$A,実績夜!L$3,作業時間個人!$B:$B,"C",作業時間個人!$D:$D,"夜勤")</f>
        <v>2835</v>
      </c>
      <c r="M7" s="34">
        <f>SUMIFS(作業時間個人!$Q:$Q,作業時間個人!$A:$A,実績夜!M$3,作業時間個人!$B:$B,"C",作業時間個人!$D:$D,"夜勤")</f>
        <v>2485</v>
      </c>
      <c r="N7" s="34">
        <f>SUMIFS(作業時間個人!$Q:$Q,作業時間個人!$A:$A,実績夜!N$3,作業時間個人!$B:$B,"C",作業時間個人!$D:$D,"夜勤")</f>
        <v>3115</v>
      </c>
      <c r="O7" s="34">
        <f>SUMIFS(作業時間個人!$Q:$Q,作業時間個人!$A:$A,実績夜!O$3,作業時間個人!$B:$B,"C",作業時間個人!$D:$D,"夜勤")</f>
        <v>3010</v>
      </c>
      <c r="P7" s="34">
        <f>SUMIFS(作業時間個人!$Q:$Q,作業時間個人!$A:$A,実績夜!P$3,作業時間個人!$B:$B,"C",作業時間個人!$D:$D,"夜勤")</f>
        <v>0</v>
      </c>
      <c r="Q7" s="34">
        <f>SUMIFS(作業時間個人!$Q:$Q,作業時間個人!$A:$A,実績夜!Q$3,作業時間個人!$B:$B,"C",作業時間個人!$D:$D,"夜勤")</f>
        <v>0</v>
      </c>
      <c r="R7" s="34">
        <f>SUMIFS(作業時間個人!$Q:$Q,作業時間個人!$A:$A,実績夜!R$3,作業時間個人!$B:$B,"C",作業時間個人!$D:$D,"夜勤")</f>
        <v>0</v>
      </c>
      <c r="S7" s="34">
        <f>SUMIFS(作業時間個人!$Q:$Q,作業時間個人!$A:$A,実績夜!S$3,作業時間個人!$B:$B,"C",作業時間個人!$D:$D,"夜勤")</f>
        <v>0</v>
      </c>
      <c r="T7" s="34">
        <f>SUMIFS(作業時間個人!$Q:$Q,作業時間個人!$A:$A,実績夜!T$3,作業時間個人!$B:$B,"C",作業時間個人!$D:$D,"夜勤")</f>
        <v>0</v>
      </c>
      <c r="U7" s="34">
        <f>SUMIFS(作業時間個人!$Q:$Q,作業時間個人!$A:$A,実績夜!U$3,作業時間個人!$B:$B,"C",作業時間個人!$D:$D,"夜勤")</f>
        <v>0</v>
      </c>
      <c r="V7" s="34">
        <f>SUMIFS(作業時間個人!$Q:$Q,作業時間個人!$A:$A,実績夜!V$3,作業時間個人!$B:$B,"C",作業時間個人!$D:$D,"夜勤")</f>
        <v>0</v>
      </c>
      <c r="W7" s="34">
        <f>SUMIFS(作業時間個人!$Q:$Q,作業時間個人!$A:$A,実績夜!W$3,作業時間個人!$B:$B,"C",作業時間個人!$D:$D,"夜勤")</f>
        <v>0</v>
      </c>
      <c r="X7" s="34">
        <f>SUMIFS(作業時間個人!$Q:$Q,作業時間個人!$A:$A,実績夜!X$3,作業時間個人!$B:$B,"C",作業時間個人!$D:$D,"夜勤")</f>
        <v>0</v>
      </c>
      <c r="Y7" s="34">
        <f>SUMIFS(作業時間個人!$Q:$Q,作業時間個人!$A:$A,実績夜!Y$3,作業時間個人!$B:$B,"C",作業時間個人!$D:$D,"夜勤")</f>
        <v>0</v>
      </c>
      <c r="Z7" s="34">
        <f>SUMIFS(作業時間個人!$Q:$Q,作業時間個人!$A:$A,実績夜!Z$3,作業時間個人!$B:$B,"C",作業時間個人!$D:$D,"夜勤")</f>
        <v>0</v>
      </c>
      <c r="AA7" s="34">
        <f>SUMIFS(作業時間個人!$Q:$Q,作業時間個人!$A:$A,実績夜!AA$3,作業時間個人!$B:$B,"C",作業時間個人!$D:$D,"夜勤")</f>
        <v>0</v>
      </c>
      <c r="AB7" s="34">
        <f>SUMIFS(作業時間個人!$Q:$Q,作業時間個人!$A:$A,実績夜!AB$3,作業時間個人!$B:$B,"C",作業時間個人!$D:$D,"夜勤")</f>
        <v>0</v>
      </c>
      <c r="AC7" s="34">
        <f>SUMIFS(作業時間個人!$Q:$Q,作業時間個人!$A:$A,実績夜!AC$3,作業時間個人!$B:$B,"C",作業時間個人!$D:$D,"夜勤")</f>
        <v>0</v>
      </c>
      <c r="AD7" s="34">
        <f>SUMIFS(作業時間個人!$Q:$Q,作業時間個人!$A:$A,実績夜!AD$3,作業時間個人!$B:$B,"C",作業時間個人!$D:$D,"夜勤")</f>
        <v>0</v>
      </c>
      <c r="AE7" s="34">
        <f>SUMIFS(作業時間個人!$Q:$Q,作業時間個人!$A:$A,実績夜!AE$3,作業時間個人!$B:$B,"C",作業時間個人!$D:$D,"夜勤")</f>
        <v>0</v>
      </c>
      <c r="AF7" s="34">
        <f>SUMIFS(作業時間個人!$Q:$Q,作業時間個人!$A:$A,実績夜!AF$3,作業時間個人!$B:$B,"C",作業時間個人!$D:$D,"夜勤")</f>
        <v>0</v>
      </c>
      <c r="AG7" s="33">
        <f>SUMIFS(作業時間個人!$Q:$Q,作業時間個人!$A:$A,実績夜!AG$3,作業時間個人!$B:$B,"C",作業時間個人!$D:$D,"夜勤")</f>
        <v>0</v>
      </c>
      <c r="AH7" s="107">
        <f t="shared" si="1"/>
        <v>23940</v>
      </c>
    </row>
    <row r="8" spans="1:34">
      <c r="A8" s="168" t="s">
        <v>27</v>
      </c>
      <c r="B8" s="26" t="s">
        <v>17</v>
      </c>
      <c r="C8" s="27">
        <f>SUMIFS(作業時間個人!$G:$G,作業時間個人!$A:$A,実績夜!C$3,作業時間個人!$B:$B,"S",作業時間個人!$D:$D,"夜勤")</f>
        <v>0</v>
      </c>
      <c r="D8" s="27">
        <f>SUMIFS(作業時間個人!$G:$G,作業時間個人!$A:$A,実績夜!D$3,作業時間個人!$B:$B,"S",作業時間個人!$D:$D,"夜勤")</f>
        <v>0</v>
      </c>
      <c r="E8" s="27">
        <f>SUMIFS(作業時間個人!$G:$G,作業時間個人!$A:$A,実績夜!E$3,作業時間個人!$B:$B,"S",作業時間個人!$D:$D,"夜勤")</f>
        <v>0</v>
      </c>
      <c r="F8" s="27">
        <f>SUMIFS(作業時間個人!$G:$G,作業時間個人!$A:$A,実績夜!F$3,作業時間個人!$B:$B,"S",作業時間個人!$D:$D,"夜勤")</f>
        <v>0</v>
      </c>
      <c r="G8" s="27">
        <f>SUMIFS(作業時間個人!$G:$G,作業時間個人!$A:$A,実績夜!G$3,作業時間個人!$B:$B,"S",作業時間個人!$D:$D,"夜勤")</f>
        <v>0</v>
      </c>
      <c r="H8" s="27">
        <f>SUMIFS(作業時間個人!$G:$G,作業時間個人!$A:$A,実績夜!H$3,作業時間個人!$B:$B,"S",作業時間個人!$D:$D,"夜勤")</f>
        <v>0</v>
      </c>
      <c r="I8" s="27">
        <f>SUMIFS(作業時間個人!$G:$G,作業時間個人!$A:$A,実績夜!I$3,作業時間個人!$B:$B,"S",作業時間個人!$D:$D,"夜勤")</f>
        <v>0</v>
      </c>
      <c r="J8" s="27">
        <f>SUMIFS(作業時間個人!$G:$G,作業時間個人!$A:$A,実績夜!J$3,作業時間個人!$B:$B,"S",作業時間個人!$D:$D,"夜勤")</f>
        <v>0</v>
      </c>
      <c r="K8" s="27">
        <f>SUMIFS(作業時間個人!$G:$G,作業時間個人!$A:$A,実績夜!K$3,作業時間個人!$B:$B,"S",作業時間個人!$D:$D,"夜勤")</f>
        <v>0</v>
      </c>
      <c r="L8" s="27">
        <f>SUMIFS(作業時間個人!$G:$G,作業時間個人!$A:$A,実績夜!L$3,作業時間個人!$B:$B,"S",作業時間個人!$D:$D,"夜勤")</f>
        <v>0</v>
      </c>
      <c r="M8" s="27">
        <f>SUMIFS(作業時間個人!$G:$G,作業時間個人!$A:$A,実績夜!M$3,作業時間個人!$B:$B,"S",作業時間個人!$D:$D,"夜勤")</f>
        <v>0</v>
      </c>
      <c r="N8" s="27">
        <f>SUMIFS(作業時間個人!$G:$G,作業時間個人!$A:$A,実績夜!N$3,作業時間個人!$B:$B,"S",作業時間個人!$D:$D,"夜勤")</f>
        <v>0</v>
      </c>
      <c r="O8" s="27">
        <f>SUMIFS(作業時間個人!$G:$G,作業時間個人!$A:$A,実績夜!O$3,作業時間個人!$B:$B,"S",作業時間個人!$D:$D,"夜勤")</f>
        <v>0</v>
      </c>
      <c r="P8" s="27">
        <f>SUMIFS(作業時間個人!$G:$G,作業時間個人!$A:$A,実績夜!P$3,作業時間個人!$B:$B,"S",作業時間個人!$D:$D,"夜勤")</f>
        <v>0</v>
      </c>
      <c r="Q8" s="27">
        <f>SUMIFS(作業時間個人!$G:$G,作業時間個人!$A:$A,実績夜!Q$3,作業時間個人!$B:$B,"S",作業時間個人!$D:$D,"夜勤")</f>
        <v>0</v>
      </c>
      <c r="R8" s="27">
        <f>SUMIFS(作業時間個人!$G:$G,作業時間個人!$A:$A,実績夜!R$3,作業時間個人!$B:$B,"S",作業時間個人!$D:$D,"夜勤")</f>
        <v>0</v>
      </c>
      <c r="S8" s="27">
        <f>SUMIFS(作業時間個人!$G:$G,作業時間個人!$A:$A,実績夜!S$3,作業時間個人!$B:$B,"S",作業時間個人!$D:$D,"夜勤")</f>
        <v>0</v>
      </c>
      <c r="T8" s="27">
        <f>SUMIFS(作業時間個人!$G:$G,作業時間個人!$A:$A,実績夜!T$3,作業時間個人!$B:$B,"S",作業時間個人!$D:$D,"夜勤")</f>
        <v>0</v>
      </c>
      <c r="U8" s="27">
        <f>SUMIFS(作業時間個人!$G:$G,作業時間個人!$A:$A,実績夜!U$3,作業時間個人!$B:$B,"S",作業時間個人!$D:$D,"夜勤")</f>
        <v>0</v>
      </c>
      <c r="V8" s="27">
        <f>SUMIFS(作業時間個人!$G:$G,作業時間個人!$A:$A,実績夜!V$3,作業時間個人!$B:$B,"S",作業時間個人!$D:$D,"夜勤")</f>
        <v>0</v>
      </c>
      <c r="W8" s="27">
        <f>SUMIFS(作業時間個人!$G:$G,作業時間個人!$A:$A,実績夜!W$3,作業時間個人!$B:$B,"S",作業時間個人!$D:$D,"夜勤")</f>
        <v>0</v>
      </c>
      <c r="X8" s="27">
        <f>SUMIFS(作業時間個人!$G:$G,作業時間個人!$A:$A,実績夜!X$3,作業時間個人!$B:$B,"S",作業時間個人!$D:$D,"夜勤")</f>
        <v>0</v>
      </c>
      <c r="Y8" s="27">
        <f>SUMIFS(作業時間個人!$G:$G,作業時間個人!$A:$A,実績夜!Y$3,作業時間個人!$B:$B,"S",作業時間個人!$D:$D,"夜勤")</f>
        <v>0</v>
      </c>
      <c r="Z8" s="27">
        <f>SUMIFS(作業時間個人!$G:$G,作業時間個人!$A:$A,実績夜!Z$3,作業時間個人!$B:$B,"S",作業時間個人!$D:$D,"夜勤")</f>
        <v>0</v>
      </c>
      <c r="AA8" s="27">
        <f>SUMIFS(作業時間個人!$G:$G,作業時間個人!$A:$A,実績夜!AA$3,作業時間個人!$B:$B,"S",作業時間個人!$D:$D,"夜勤")</f>
        <v>0</v>
      </c>
      <c r="AB8" s="27">
        <f>SUMIFS(作業時間個人!$G:$G,作業時間個人!$A:$A,実績夜!AB$3,作業時間個人!$B:$B,"S",作業時間個人!$D:$D,"夜勤")</f>
        <v>0</v>
      </c>
      <c r="AC8" s="27">
        <f>SUMIFS(作業時間個人!$G:$G,作業時間個人!$A:$A,実績夜!AC$3,作業時間個人!$B:$B,"S",作業時間個人!$D:$D,"夜勤")</f>
        <v>0</v>
      </c>
      <c r="AD8" s="27">
        <f>SUMIFS(作業時間個人!$G:$G,作業時間個人!$A:$A,実績夜!AD$3,作業時間個人!$B:$B,"S",作業時間個人!$D:$D,"夜勤")</f>
        <v>0</v>
      </c>
      <c r="AE8" s="27">
        <f>SUMIFS(作業時間個人!$G:$G,作業時間個人!$A:$A,実績夜!AE$3,作業時間個人!$B:$B,"S",作業時間個人!$D:$D,"夜勤")</f>
        <v>0</v>
      </c>
      <c r="AF8" s="27">
        <f>SUMIFS(作業時間個人!$G:$G,作業時間個人!$A:$A,実績夜!AF$3,作業時間個人!$B:$B,"S",作業時間個人!$D:$D,"夜勤")</f>
        <v>0</v>
      </c>
      <c r="AG8" s="26">
        <f>SUMIFS(作業時間個人!$G:$G,作業時間個人!$A:$A,実績夜!AG$3,作業時間個人!$B:$B,"S",作業時間個人!$D:$D,"夜勤")</f>
        <v>0</v>
      </c>
      <c r="AH8" s="104">
        <f t="shared" si="1"/>
        <v>0</v>
      </c>
    </row>
    <row r="9" spans="1:34" ht="15.5" thickBot="1">
      <c r="A9" s="169"/>
      <c r="B9" s="28" t="s">
        <v>18</v>
      </c>
      <c r="C9" s="29">
        <f>SUMIFS(作業時間個人!$Q:$Q,作業時間個人!$A:$A,実績夜!C$3,作業時間個人!$B:$B,"S",作業時間個人!$D:$D,"夜勤")</f>
        <v>0</v>
      </c>
      <c r="D9" s="29">
        <f>SUMIFS(作業時間個人!$Q:$Q,作業時間個人!$A:$A,実績夜!D$3,作業時間個人!$B:$B,"S",作業時間個人!$D:$D,"夜勤")</f>
        <v>0</v>
      </c>
      <c r="E9" s="29">
        <f>SUMIFS(作業時間個人!$Q:$Q,作業時間個人!$A:$A,実績夜!E$3,作業時間個人!$B:$B,"S",作業時間個人!$D:$D,"夜勤")</f>
        <v>0</v>
      </c>
      <c r="F9" s="29">
        <f>SUMIFS(作業時間個人!$Q:$Q,作業時間個人!$A:$A,実績夜!F$3,作業時間個人!$B:$B,"S",作業時間個人!$D:$D,"夜勤")</f>
        <v>0</v>
      </c>
      <c r="G9" s="29">
        <f>SUMIFS(作業時間個人!$Q:$Q,作業時間個人!$A:$A,実績夜!G$3,作業時間個人!$B:$B,"S",作業時間個人!$D:$D,"夜勤")</f>
        <v>0</v>
      </c>
      <c r="H9" s="29">
        <f>SUMIFS(作業時間個人!$Q:$Q,作業時間個人!$A:$A,実績夜!H$3,作業時間個人!$B:$B,"S",作業時間個人!$D:$D,"夜勤")</f>
        <v>0</v>
      </c>
      <c r="I9" s="29">
        <f>SUMIFS(作業時間個人!$Q:$Q,作業時間個人!$A:$A,実績夜!I$3,作業時間個人!$B:$B,"S",作業時間個人!$D:$D,"夜勤")</f>
        <v>0</v>
      </c>
      <c r="J9" s="29">
        <f>SUMIFS(作業時間個人!$Q:$Q,作業時間個人!$A:$A,実績夜!J$3,作業時間個人!$B:$B,"S",作業時間個人!$D:$D,"夜勤")</f>
        <v>0</v>
      </c>
      <c r="K9" s="29">
        <f>SUMIFS(作業時間個人!$Q:$Q,作業時間個人!$A:$A,実績夜!K$3,作業時間個人!$B:$B,"S",作業時間個人!$D:$D,"夜勤")</f>
        <v>0</v>
      </c>
      <c r="L9" s="29">
        <f>SUMIFS(作業時間個人!$Q:$Q,作業時間個人!$A:$A,実績夜!L$3,作業時間個人!$B:$B,"S",作業時間個人!$D:$D,"夜勤")</f>
        <v>0</v>
      </c>
      <c r="M9" s="29">
        <f>SUMIFS(作業時間個人!$Q:$Q,作業時間個人!$A:$A,実績夜!M$3,作業時間個人!$B:$B,"S",作業時間個人!$D:$D,"夜勤")</f>
        <v>0</v>
      </c>
      <c r="N9" s="29">
        <f>SUMIFS(作業時間個人!$Q:$Q,作業時間個人!$A:$A,実績夜!N$3,作業時間個人!$B:$B,"S",作業時間個人!$D:$D,"夜勤")</f>
        <v>0</v>
      </c>
      <c r="O9" s="29">
        <f>SUMIFS(作業時間個人!$Q:$Q,作業時間個人!$A:$A,実績夜!O$3,作業時間個人!$B:$B,"S",作業時間個人!$D:$D,"夜勤")</f>
        <v>0</v>
      </c>
      <c r="P9" s="29">
        <f>SUMIFS(作業時間個人!$Q:$Q,作業時間個人!$A:$A,実績夜!P$3,作業時間個人!$B:$B,"S",作業時間個人!$D:$D,"夜勤")</f>
        <v>0</v>
      </c>
      <c r="Q9" s="29">
        <f>SUMIFS(作業時間個人!$Q:$Q,作業時間個人!$A:$A,実績夜!Q$3,作業時間個人!$B:$B,"S",作業時間個人!$D:$D,"夜勤")</f>
        <v>0</v>
      </c>
      <c r="R9" s="29">
        <f>SUMIFS(作業時間個人!$Q:$Q,作業時間個人!$A:$A,実績夜!R$3,作業時間個人!$B:$B,"S",作業時間個人!$D:$D,"夜勤")</f>
        <v>0</v>
      </c>
      <c r="S9" s="29">
        <f>SUMIFS(作業時間個人!$Q:$Q,作業時間個人!$A:$A,実績夜!S$3,作業時間個人!$B:$B,"S",作業時間個人!$D:$D,"夜勤")</f>
        <v>0</v>
      </c>
      <c r="T9" s="29">
        <f>SUMIFS(作業時間個人!$Q:$Q,作業時間個人!$A:$A,実績夜!T$3,作業時間個人!$B:$B,"S",作業時間個人!$D:$D,"夜勤")</f>
        <v>0</v>
      </c>
      <c r="U9" s="29">
        <f>SUMIFS(作業時間個人!$Q:$Q,作業時間個人!$A:$A,実績夜!U$3,作業時間個人!$B:$B,"S",作業時間個人!$D:$D,"夜勤")</f>
        <v>0</v>
      </c>
      <c r="V9" s="29">
        <f>SUMIFS(作業時間個人!$Q:$Q,作業時間個人!$A:$A,実績夜!V$3,作業時間個人!$B:$B,"S",作業時間個人!$D:$D,"夜勤")</f>
        <v>0</v>
      </c>
      <c r="W9" s="29">
        <f>SUMIFS(作業時間個人!$Q:$Q,作業時間個人!$A:$A,実績夜!W$3,作業時間個人!$B:$B,"S",作業時間個人!$D:$D,"夜勤")</f>
        <v>0</v>
      </c>
      <c r="X9" s="29">
        <f>SUMIFS(作業時間個人!$Q:$Q,作業時間個人!$A:$A,実績夜!X$3,作業時間個人!$B:$B,"S",作業時間個人!$D:$D,"夜勤")</f>
        <v>0</v>
      </c>
      <c r="Y9" s="29">
        <f>SUMIFS(作業時間個人!$Q:$Q,作業時間個人!$A:$A,実績夜!Y$3,作業時間個人!$B:$B,"S",作業時間個人!$D:$D,"夜勤")</f>
        <v>0</v>
      </c>
      <c r="Z9" s="29">
        <f>SUMIFS(作業時間個人!$Q:$Q,作業時間個人!$A:$A,実績夜!Z$3,作業時間個人!$B:$B,"S",作業時間個人!$D:$D,"夜勤")</f>
        <v>0</v>
      </c>
      <c r="AA9" s="29">
        <f>SUMIFS(作業時間個人!$Q:$Q,作業時間個人!$A:$A,実績夜!AA$3,作業時間個人!$B:$B,"S",作業時間個人!$D:$D,"夜勤")</f>
        <v>0</v>
      </c>
      <c r="AB9" s="29">
        <f>SUMIFS(作業時間個人!$Q:$Q,作業時間個人!$A:$A,実績夜!AB$3,作業時間個人!$B:$B,"S",作業時間個人!$D:$D,"夜勤")</f>
        <v>0</v>
      </c>
      <c r="AC9" s="29">
        <f>SUMIFS(作業時間個人!$Q:$Q,作業時間個人!$A:$A,実績夜!AC$3,作業時間個人!$B:$B,"S",作業時間個人!$D:$D,"夜勤")</f>
        <v>0</v>
      </c>
      <c r="AD9" s="29">
        <f>SUMIFS(作業時間個人!$Q:$Q,作業時間個人!$A:$A,実績夜!AD$3,作業時間個人!$B:$B,"S",作業時間個人!$D:$D,"夜勤")</f>
        <v>0</v>
      </c>
      <c r="AE9" s="29">
        <f>SUMIFS(作業時間個人!$Q:$Q,作業時間個人!$A:$A,実績夜!AE$3,作業時間個人!$B:$B,"S",作業時間個人!$D:$D,"夜勤")</f>
        <v>0</v>
      </c>
      <c r="AF9" s="29">
        <f>SUMIFS(作業時間個人!$Q:$Q,作業時間個人!$A:$A,実績夜!AF$3,作業時間個人!$B:$B,"S",作業時間個人!$D:$D,"夜勤")</f>
        <v>0</v>
      </c>
      <c r="AG9" s="28">
        <f>SUMIFS(作業時間個人!$Q:$Q,作業時間個人!$A:$A,実績夜!AG$3,作業時間個人!$B:$B,"S",作業時間個人!$D:$D,"夜勤")</f>
        <v>0</v>
      </c>
      <c r="AH9" s="108">
        <f t="shared" si="1"/>
        <v>0</v>
      </c>
    </row>
    <row r="10" spans="1:34">
      <c r="A10" s="163" t="s">
        <v>19</v>
      </c>
      <c r="B10" s="30" t="s">
        <v>17</v>
      </c>
      <c r="C10" s="31">
        <f>SUMIFS(作業時間個人!$G:$G,作業時間個人!$A:$A,実績夜!C$3,作業時間個人!$B:$B,"シュリンク",作業時間個人!$D:$D,"夜勤")</f>
        <v>0</v>
      </c>
      <c r="D10" s="31">
        <f>SUMIFS(作業時間個人!$G:$G,作業時間個人!$A:$A,実績夜!D$3,作業時間個人!$B:$B,"シュリンク",作業時間個人!$D:$D,"夜勤")</f>
        <v>0</v>
      </c>
      <c r="E10" s="31">
        <f>SUMIFS(作業時間個人!$G:$G,作業時間個人!$A:$A,実績夜!E$3,作業時間個人!$B:$B,"シュリンク",作業時間個人!$D:$D,"夜勤")</f>
        <v>0</v>
      </c>
      <c r="F10" s="31">
        <f>SUMIFS(作業時間個人!$G:$G,作業時間個人!$A:$A,実績夜!F$3,作業時間個人!$B:$B,"シュリンク",作業時間個人!$D:$D,"夜勤")</f>
        <v>0</v>
      </c>
      <c r="G10" s="31">
        <f>SUMIFS(作業時間個人!$G:$G,作業時間個人!$A:$A,実績夜!G$3,作業時間個人!$B:$B,"シュリンク",作業時間個人!$D:$D,"夜勤")</f>
        <v>0</v>
      </c>
      <c r="H10" s="31">
        <f>SUMIFS(作業時間個人!$G:$G,作業時間個人!$A:$A,実績夜!H$3,作業時間個人!$B:$B,"シュリンク",作業時間個人!$D:$D,"夜勤")</f>
        <v>0</v>
      </c>
      <c r="I10" s="31">
        <f>SUMIFS(作業時間個人!$G:$G,作業時間個人!$A:$A,実績夜!I$3,作業時間個人!$B:$B,"シュリンク",作業時間個人!$D:$D,"夜勤")</f>
        <v>0</v>
      </c>
      <c r="J10" s="31">
        <f>SUMIFS(作業時間個人!$G:$G,作業時間個人!$A:$A,実績夜!J$3,作業時間個人!$B:$B,"シュリンク",作業時間個人!$D:$D,"夜勤")</f>
        <v>0</v>
      </c>
      <c r="K10" s="31">
        <f>SUMIFS(作業時間個人!$G:$G,作業時間個人!$A:$A,実績夜!K$3,作業時間個人!$B:$B,"シュリンク",作業時間個人!$D:$D,"夜勤")</f>
        <v>0</v>
      </c>
      <c r="L10" s="31">
        <f>SUMIFS(作業時間個人!$G:$G,作業時間個人!$A:$A,実績夜!L$3,作業時間個人!$B:$B,"シュリンク",作業時間個人!$D:$D,"夜勤")</f>
        <v>0</v>
      </c>
      <c r="M10" s="31">
        <f>SUMIFS(作業時間個人!$G:$G,作業時間個人!$A:$A,実績夜!M$3,作業時間個人!$B:$B,"シュリンク",作業時間個人!$D:$D,"夜勤")</f>
        <v>0</v>
      </c>
      <c r="N10" s="31">
        <f>SUMIFS(作業時間個人!$G:$G,作業時間個人!$A:$A,実績夜!N$3,作業時間個人!$B:$B,"シュリンク",作業時間個人!$D:$D,"夜勤")</f>
        <v>0</v>
      </c>
      <c r="O10" s="31">
        <f>SUMIFS(作業時間個人!$G:$G,作業時間個人!$A:$A,実績夜!O$3,作業時間個人!$B:$B,"シュリンク",作業時間個人!$D:$D,"夜勤")</f>
        <v>0</v>
      </c>
      <c r="P10" s="31">
        <f>SUMIFS(作業時間個人!$G:$G,作業時間個人!$A:$A,実績夜!P$3,作業時間個人!$B:$B,"シュリンク",作業時間個人!$D:$D,"夜勤")</f>
        <v>0</v>
      </c>
      <c r="Q10" s="31">
        <f>SUMIFS(作業時間個人!$G:$G,作業時間個人!$A:$A,実績夜!Q$3,作業時間個人!$B:$B,"シュリンク",作業時間個人!$D:$D,"夜勤")</f>
        <v>0</v>
      </c>
      <c r="R10" s="31">
        <f>SUMIFS(作業時間個人!$G:$G,作業時間個人!$A:$A,実績夜!R$3,作業時間個人!$B:$B,"シュリンク",作業時間個人!$D:$D,"夜勤")</f>
        <v>0</v>
      </c>
      <c r="S10" s="31">
        <f>SUMIFS(作業時間個人!$G:$G,作業時間個人!$A:$A,実績夜!S$3,作業時間個人!$B:$B,"シュリンク",作業時間個人!$D:$D,"夜勤")</f>
        <v>0</v>
      </c>
      <c r="T10" s="31">
        <f>SUMIFS(作業時間個人!$G:$G,作業時間個人!$A:$A,実績夜!T$3,作業時間個人!$B:$B,"シュリンク",作業時間個人!$D:$D,"夜勤")</f>
        <v>0</v>
      </c>
      <c r="U10" s="31">
        <f>SUMIFS(作業時間個人!$G:$G,作業時間個人!$A:$A,実績夜!U$3,作業時間個人!$B:$B,"シュリンク",作業時間個人!$D:$D,"夜勤")</f>
        <v>0</v>
      </c>
      <c r="V10" s="31">
        <f>SUMIFS(作業時間個人!$G:$G,作業時間個人!$A:$A,実績夜!V$3,作業時間個人!$B:$B,"シュリンク",作業時間個人!$D:$D,"夜勤")</f>
        <v>0</v>
      </c>
      <c r="W10" s="31">
        <f>SUMIFS(作業時間個人!$G:$G,作業時間個人!$A:$A,実績夜!W$3,作業時間個人!$B:$B,"シュリンク",作業時間個人!$D:$D,"夜勤")</f>
        <v>0</v>
      </c>
      <c r="X10" s="31">
        <f>SUMIFS(作業時間個人!$G:$G,作業時間個人!$A:$A,実績夜!X$3,作業時間個人!$B:$B,"シュリンク",作業時間個人!$D:$D,"夜勤")</f>
        <v>0</v>
      </c>
      <c r="Y10" s="31">
        <f>SUMIFS(作業時間個人!$G:$G,作業時間個人!$A:$A,実績夜!Y$3,作業時間個人!$B:$B,"シュリンク",作業時間個人!$D:$D,"夜勤")</f>
        <v>0</v>
      </c>
      <c r="Z10" s="31">
        <f>SUMIFS(作業時間個人!$G:$G,作業時間個人!$A:$A,実績夜!Z$3,作業時間個人!$B:$B,"シュリンク",作業時間個人!$D:$D,"夜勤")</f>
        <v>0</v>
      </c>
      <c r="AA10" s="31">
        <f>SUMIFS(作業時間個人!$G:$G,作業時間個人!$A:$A,実績夜!AA$3,作業時間個人!$B:$B,"シュリンク",作業時間個人!$D:$D,"夜勤")</f>
        <v>0</v>
      </c>
      <c r="AB10" s="31">
        <f>SUMIFS(作業時間個人!$G:$G,作業時間個人!$A:$A,実績夜!AB$3,作業時間個人!$B:$B,"シュリンク",作業時間個人!$D:$D,"夜勤")</f>
        <v>0</v>
      </c>
      <c r="AC10" s="31">
        <f>SUMIFS(作業時間個人!$G:$G,作業時間個人!$A:$A,実績夜!AC$3,作業時間個人!$B:$B,"シュリンク",作業時間個人!$D:$D,"夜勤")</f>
        <v>0</v>
      </c>
      <c r="AD10" s="31">
        <f>SUMIFS(作業時間個人!$G:$G,作業時間個人!$A:$A,実績夜!AD$3,作業時間個人!$B:$B,"シュリンク",作業時間個人!$D:$D,"夜勤")</f>
        <v>0</v>
      </c>
      <c r="AE10" s="31">
        <f>SUMIFS(作業時間個人!$G:$G,作業時間個人!$A:$A,実績夜!AE$3,作業時間個人!$B:$B,"シュリンク",作業時間個人!$D:$D,"夜勤")</f>
        <v>0</v>
      </c>
      <c r="AF10" s="31">
        <f>SUMIFS(作業時間個人!$G:$G,作業時間個人!$A:$A,実績夜!AF$3,作業時間個人!$B:$B,"シュリンク",作業時間個人!$D:$D,"夜勤")</f>
        <v>0</v>
      </c>
      <c r="AG10" s="30">
        <f>SUMIFS(作業時間個人!$G:$G,作業時間個人!$A:$A,実績夜!AG$3,作業時間個人!$B:$B,"シュリンク",作業時間個人!$D:$D,"夜勤")</f>
        <v>0</v>
      </c>
      <c r="AH10" s="106">
        <f t="shared" si="1"/>
        <v>0</v>
      </c>
    </row>
    <row r="11" spans="1:34" ht="15.5" thickBot="1">
      <c r="A11" s="164"/>
      <c r="B11" s="33" t="s">
        <v>18</v>
      </c>
      <c r="C11" s="34">
        <f>SUMIFS(作業時間個人!$Q:$Q,作業時間個人!$A:$A,実績夜!C$3,作業時間個人!$B:$B,"シュリンク",作業時間個人!$D:$D,"夜勤")</f>
        <v>0</v>
      </c>
      <c r="D11" s="34">
        <f>SUMIFS(作業時間個人!$Q:$Q,作業時間個人!$A:$A,実績夜!D$3,作業時間個人!$B:$B,"シュリンク",作業時間個人!$D:$D,"夜勤")</f>
        <v>0</v>
      </c>
      <c r="E11" s="34">
        <f>SUMIFS(作業時間個人!$Q:$Q,作業時間個人!$A:$A,実績夜!E$3,作業時間個人!$B:$B,"シュリンク",作業時間個人!$D:$D,"夜勤")</f>
        <v>0</v>
      </c>
      <c r="F11" s="34">
        <f>SUMIFS(作業時間個人!$Q:$Q,作業時間個人!$A:$A,実績夜!F$3,作業時間個人!$B:$B,"シュリンク",作業時間個人!$D:$D,"夜勤")</f>
        <v>0</v>
      </c>
      <c r="G11" s="34">
        <f>SUMIFS(作業時間個人!$Q:$Q,作業時間個人!$A:$A,実績夜!G$3,作業時間個人!$B:$B,"シュリンク",作業時間個人!$D:$D,"夜勤")</f>
        <v>0</v>
      </c>
      <c r="H11" s="34">
        <f>SUMIFS(作業時間個人!$Q:$Q,作業時間個人!$A:$A,実績夜!H$3,作業時間個人!$B:$B,"シュリンク",作業時間個人!$D:$D,"夜勤")</f>
        <v>0</v>
      </c>
      <c r="I11" s="34">
        <f>SUMIFS(作業時間個人!$Q:$Q,作業時間個人!$A:$A,実績夜!I$3,作業時間個人!$B:$B,"シュリンク",作業時間個人!$D:$D,"夜勤")</f>
        <v>0</v>
      </c>
      <c r="J11" s="34">
        <f>SUMIFS(作業時間個人!$Q:$Q,作業時間個人!$A:$A,実績夜!J$3,作業時間個人!$B:$B,"シュリンク",作業時間個人!$D:$D,"夜勤")</f>
        <v>0</v>
      </c>
      <c r="K11" s="34">
        <f>SUMIFS(作業時間個人!$Q:$Q,作業時間個人!$A:$A,実績夜!K$3,作業時間個人!$B:$B,"シュリンク",作業時間個人!$D:$D,"夜勤")</f>
        <v>0</v>
      </c>
      <c r="L11" s="34">
        <f>SUMIFS(作業時間個人!$Q:$Q,作業時間個人!$A:$A,実績夜!L$3,作業時間個人!$B:$B,"シュリンク",作業時間個人!$D:$D,"夜勤")</f>
        <v>0</v>
      </c>
      <c r="M11" s="34">
        <f>SUMIFS(作業時間個人!$Q:$Q,作業時間個人!$A:$A,実績夜!M$3,作業時間個人!$B:$B,"シュリンク",作業時間個人!$D:$D,"夜勤")</f>
        <v>0</v>
      </c>
      <c r="N11" s="34">
        <f>SUMIFS(作業時間個人!$Q:$Q,作業時間個人!$A:$A,実績夜!N$3,作業時間個人!$B:$B,"シュリンク",作業時間個人!$D:$D,"夜勤")</f>
        <v>0</v>
      </c>
      <c r="O11" s="34">
        <f>SUMIFS(作業時間個人!$Q:$Q,作業時間個人!$A:$A,実績夜!O$3,作業時間個人!$B:$B,"シュリンク",作業時間個人!$D:$D,"夜勤")</f>
        <v>0</v>
      </c>
      <c r="P11" s="34">
        <f>SUMIFS(作業時間個人!$Q:$Q,作業時間個人!$A:$A,実績夜!P$3,作業時間個人!$B:$B,"シュリンク",作業時間個人!$D:$D,"夜勤")</f>
        <v>0</v>
      </c>
      <c r="Q11" s="34">
        <f>SUMIFS(作業時間個人!$Q:$Q,作業時間個人!$A:$A,実績夜!Q$3,作業時間個人!$B:$B,"シュリンク",作業時間個人!$D:$D,"夜勤")</f>
        <v>0</v>
      </c>
      <c r="R11" s="34">
        <f>SUMIFS(作業時間個人!$Q:$Q,作業時間個人!$A:$A,実績夜!R$3,作業時間個人!$B:$B,"シュリンク",作業時間個人!$D:$D,"夜勤")</f>
        <v>0</v>
      </c>
      <c r="S11" s="34">
        <f>SUMIFS(作業時間個人!$Q:$Q,作業時間個人!$A:$A,実績夜!S$3,作業時間個人!$B:$B,"シュリンク",作業時間個人!$D:$D,"夜勤")</f>
        <v>0</v>
      </c>
      <c r="T11" s="34">
        <f>SUMIFS(作業時間個人!$Q:$Q,作業時間個人!$A:$A,実績夜!T$3,作業時間個人!$B:$B,"シュリンク",作業時間個人!$D:$D,"夜勤")</f>
        <v>0</v>
      </c>
      <c r="U11" s="34">
        <f>SUMIFS(作業時間個人!$Q:$Q,作業時間個人!$A:$A,実績夜!U$3,作業時間個人!$B:$B,"シュリンク",作業時間個人!$D:$D,"夜勤")</f>
        <v>0</v>
      </c>
      <c r="V11" s="34">
        <f>SUMIFS(作業時間個人!$Q:$Q,作業時間個人!$A:$A,実績夜!V$3,作業時間個人!$B:$B,"シュリンク",作業時間個人!$D:$D,"夜勤")</f>
        <v>0</v>
      </c>
      <c r="W11" s="34">
        <f>SUMIFS(作業時間個人!$Q:$Q,作業時間個人!$A:$A,実績夜!W$3,作業時間個人!$B:$B,"シュリンク",作業時間個人!$D:$D,"夜勤")</f>
        <v>0</v>
      </c>
      <c r="X11" s="34">
        <f>SUMIFS(作業時間個人!$Q:$Q,作業時間個人!$A:$A,実績夜!X$3,作業時間個人!$B:$B,"シュリンク",作業時間個人!$D:$D,"夜勤")</f>
        <v>0</v>
      </c>
      <c r="Y11" s="34">
        <f>SUMIFS(作業時間個人!$Q:$Q,作業時間個人!$A:$A,実績夜!Y$3,作業時間個人!$B:$B,"シュリンク",作業時間個人!$D:$D,"夜勤")</f>
        <v>0</v>
      </c>
      <c r="Z11" s="34">
        <f>SUMIFS(作業時間個人!$Q:$Q,作業時間個人!$A:$A,実績夜!Z$3,作業時間個人!$B:$B,"シュリンク",作業時間個人!$D:$D,"夜勤")</f>
        <v>0</v>
      </c>
      <c r="AA11" s="34">
        <f>SUMIFS(作業時間個人!$Q:$Q,作業時間個人!$A:$A,実績夜!AA$3,作業時間個人!$B:$B,"シュリンク",作業時間個人!$D:$D,"夜勤")</f>
        <v>0</v>
      </c>
      <c r="AB11" s="34">
        <f>SUMIFS(作業時間個人!$Q:$Q,作業時間個人!$A:$A,実績夜!AB$3,作業時間個人!$B:$B,"シュリンク",作業時間個人!$D:$D,"夜勤")</f>
        <v>0</v>
      </c>
      <c r="AC11" s="34">
        <f>SUMIFS(作業時間個人!$Q:$Q,作業時間個人!$A:$A,実績夜!AC$3,作業時間個人!$B:$B,"シュリンク",作業時間個人!$D:$D,"夜勤")</f>
        <v>0</v>
      </c>
      <c r="AD11" s="34">
        <f>SUMIFS(作業時間個人!$Q:$Q,作業時間個人!$A:$A,実績夜!AD$3,作業時間個人!$B:$B,"シュリンク",作業時間個人!$D:$D,"夜勤")</f>
        <v>0</v>
      </c>
      <c r="AE11" s="34">
        <f>SUMIFS(作業時間個人!$Q:$Q,作業時間個人!$A:$A,実績夜!AE$3,作業時間個人!$B:$B,"シュリンク",作業時間個人!$D:$D,"夜勤")</f>
        <v>0</v>
      </c>
      <c r="AF11" s="34">
        <f>SUMIFS(作業時間個人!$Q:$Q,作業時間個人!$A:$A,実績夜!AF$3,作業時間個人!$B:$B,"シュリンク",作業時間個人!$D:$D,"夜勤")</f>
        <v>0</v>
      </c>
      <c r="AG11" s="33">
        <f>SUMIFS(作業時間個人!$Q:$Q,作業時間個人!$A:$A,実績夜!AG$3,作業時間個人!$B:$B,"シュリンク",作業時間個人!$D:$D,"夜勤")</f>
        <v>0</v>
      </c>
      <c r="AH11" s="107">
        <f t="shared" si="1"/>
        <v>0</v>
      </c>
    </row>
    <row r="12" spans="1:34">
      <c r="A12" s="168" t="s">
        <v>20</v>
      </c>
      <c r="B12" s="26" t="s">
        <v>17</v>
      </c>
      <c r="C12" s="27">
        <f>SUMIFS(作業時間個人!$G:$G,作業時間個人!$A:$A,実績夜!C$3,作業時間個人!$B:$B,"コンベア",作業時間個人!$D:$D,"夜勤")</f>
        <v>0</v>
      </c>
      <c r="D12" s="27">
        <f>SUMIFS(作業時間個人!$G:$G,作業時間個人!$A:$A,実績夜!D$3,作業時間個人!$B:$B,"コンベア",作業時間個人!$D:$D,"夜勤")</f>
        <v>0</v>
      </c>
      <c r="E12" s="27">
        <f>SUMIFS(作業時間個人!$G:$G,作業時間個人!$A:$A,実績夜!E$3,作業時間個人!$B:$B,"コンベア",作業時間個人!$D:$D,"夜勤")</f>
        <v>0</v>
      </c>
      <c r="F12" s="27">
        <f>SUMIFS(作業時間個人!$G:$G,作業時間個人!$A:$A,実績夜!F$3,作業時間個人!$B:$B,"コンベア",作業時間個人!$D:$D,"夜勤")</f>
        <v>0</v>
      </c>
      <c r="G12" s="27">
        <f>SUMIFS(作業時間個人!$G:$G,作業時間個人!$A:$A,実績夜!G$3,作業時間個人!$B:$B,"コンベア",作業時間個人!$D:$D,"夜勤")</f>
        <v>0</v>
      </c>
      <c r="H12" s="27">
        <f>SUMIFS(作業時間個人!$G:$G,作業時間個人!$A:$A,実績夜!H$3,作業時間個人!$B:$B,"コンベア",作業時間個人!$D:$D,"夜勤")</f>
        <v>589</v>
      </c>
      <c r="I12" s="27">
        <f>SUMIFS(作業時間個人!$G:$G,作業時間個人!$A:$A,実績夜!I$3,作業時間個人!$B:$B,"コンベア",作業時間個人!$D:$D,"夜勤")</f>
        <v>1138</v>
      </c>
      <c r="J12" s="27">
        <f>SUMIFS(作業時間個人!$G:$G,作業時間個人!$A:$A,実績夜!J$3,作業時間個人!$B:$B,"コンベア",作業時間個人!$D:$D,"夜勤")</f>
        <v>0</v>
      </c>
      <c r="K12" s="27">
        <f>SUMIFS(作業時間個人!$G:$G,作業時間個人!$A:$A,実績夜!K$3,作業時間個人!$B:$B,"コンベア",作業時間個人!$D:$D,"夜勤")</f>
        <v>0</v>
      </c>
      <c r="L12" s="27">
        <f>SUMIFS(作業時間個人!$G:$G,作業時間個人!$A:$A,実績夜!L$3,作業時間個人!$B:$B,"コンベア",作業時間個人!$D:$D,"夜勤")</f>
        <v>1397</v>
      </c>
      <c r="M12" s="27">
        <f>SUMIFS(作業時間個人!$G:$G,作業時間個人!$A:$A,実績夜!M$3,作業時間個人!$B:$B,"コンベア",作業時間個人!$D:$D,"夜勤")</f>
        <v>0</v>
      </c>
      <c r="N12" s="27">
        <f>SUMIFS(作業時間個人!$G:$G,作業時間個人!$A:$A,実績夜!N$3,作業時間個人!$B:$B,"コンベア",作業時間個人!$D:$D,"夜勤")</f>
        <v>0</v>
      </c>
      <c r="O12" s="27">
        <f>SUMIFS(作業時間個人!$G:$G,作業時間個人!$A:$A,実績夜!O$3,作業時間個人!$B:$B,"コンベア",作業時間個人!$D:$D,"夜勤")</f>
        <v>0</v>
      </c>
      <c r="P12" s="27">
        <f>SUMIFS(作業時間個人!$G:$G,作業時間個人!$A:$A,実績夜!P$3,作業時間個人!$B:$B,"コンベア",作業時間個人!$D:$D,"夜勤")</f>
        <v>0</v>
      </c>
      <c r="Q12" s="27">
        <f>SUMIFS(作業時間個人!$G:$G,作業時間個人!$A:$A,実績夜!Q$3,作業時間個人!$B:$B,"コンベア",作業時間個人!$D:$D,"夜勤")</f>
        <v>0</v>
      </c>
      <c r="R12" s="27">
        <f>SUMIFS(作業時間個人!$G:$G,作業時間個人!$A:$A,実績夜!R$3,作業時間個人!$B:$B,"コンベア",作業時間個人!$D:$D,"夜勤")</f>
        <v>0</v>
      </c>
      <c r="S12" s="27">
        <f>SUMIFS(作業時間個人!$G:$G,作業時間個人!$A:$A,実績夜!S$3,作業時間個人!$B:$B,"コンベア",作業時間個人!$D:$D,"夜勤")</f>
        <v>0</v>
      </c>
      <c r="T12" s="27">
        <f>SUMIFS(作業時間個人!$G:$G,作業時間個人!$A:$A,実績夜!T$3,作業時間個人!$B:$B,"コンベア",作業時間個人!$D:$D,"夜勤")</f>
        <v>0</v>
      </c>
      <c r="U12" s="27">
        <f>SUMIFS(作業時間個人!$G:$G,作業時間個人!$A:$A,実績夜!U$3,作業時間個人!$B:$B,"コンベア",作業時間個人!$D:$D,"夜勤")</f>
        <v>0</v>
      </c>
      <c r="V12" s="27">
        <f>SUMIFS(作業時間個人!$G:$G,作業時間個人!$A:$A,実績夜!V$3,作業時間個人!$B:$B,"コンベア",作業時間個人!$D:$D,"夜勤")</f>
        <v>0</v>
      </c>
      <c r="W12" s="27">
        <f>SUMIFS(作業時間個人!$G:$G,作業時間個人!$A:$A,実績夜!W$3,作業時間個人!$B:$B,"コンベア",作業時間個人!$D:$D,"夜勤")</f>
        <v>0</v>
      </c>
      <c r="X12" s="27">
        <f>SUMIFS(作業時間個人!$G:$G,作業時間個人!$A:$A,実績夜!X$3,作業時間個人!$B:$B,"コンベア",作業時間個人!$D:$D,"夜勤")</f>
        <v>0</v>
      </c>
      <c r="Y12" s="27">
        <f>SUMIFS(作業時間個人!$G:$G,作業時間個人!$A:$A,実績夜!Y$3,作業時間個人!$B:$B,"コンベア",作業時間個人!$D:$D,"夜勤")</f>
        <v>0</v>
      </c>
      <c r="Z12" s="27">
        <f>SUMIFS(作業時間個人!$G:$G,作業時間個人!$A:$A,実績夜!Z$3,作業時間個人!$B:$B,"コンベア",作業時間個人!$D:$D,"夜勤")</f>
        <v>0</v>
      </c>
      <c r="AA12" s="27">
        <f>SUMIFS(作業時間個人!$G:$G,作業時間個人!$A:$A,実績夜!AA$3,作業時間個人!$B:$B,"コンベア",作業時間個人!$D:$D,"夜勤")</f>
        <v>0</v>
      </c>
      <c r="AB12" s="27">
        <f>SUMIFS(作業時間個人!$G:$G,作業時間個人!$A:$A,実績夜!AB$3,作業時間個人!$B:$B,"コンベア",作業時間個人!$D:$D,"夜勤")</f>
        <v>0</v>
      </c>
      <c r="AC12" s="27">
        <f>SUMIFS(作業時間個人!$G:$G,作業時間個人!$A:$A,実績夜!AC$3,作業時間個人!$B:$B,"コンベア",作業時間個人!$D:$D,"夜勤")</f>
        <v>0</v>
      </c>
      <c r="AD12" s="27">
        <f>SUMIFS(作業時間個人!$G:$G,作業時間個人!$A:$A,実績夜!AD$3,作業時間個人!$B:$B,"コンベア",作業時間個人!$D:$D,"夜勤")</f>
        <v>0</v>
      </c>
      <c r="AE12" s="27">
        <f>SUMIFS(作業時間個人!$G:$G,作業時間個人!$A:$A,実績夜!AE$3,作業時間個人!$B:$B,"コンベア",作業時間個人!$D:$D,"夜勤")</f>
        <v>0</v>
      </c>
      <c r="AF12" s="27">
        <f>SUMIFS(作業時間個人!$G:$G,作業時間個人!$A:$A,実績夜!AF$3,作業時間個人!$B:$B,"コンベア",作業時間個人!$D:$D,"夜勤")</f>
        <v>0</v>
      </c>
      <c r="AG12" s="26">
        <f>SUMIFS(作業時間個人!$G:$G,作業時間個人!$A:$A,実績夜!AG$3,作業時間個人!$B:$B,"コンベア",作業時間個人!$D:$D,"夜勤")</f>
        <v>0</v>
      </c>
      <c r="AH12" s="104">
        <f t="shared" si="1"/>
        <v>3124</v>
      </c>
    </row>
    <row r="13" spans="1:34" ht="15.5" thickBot="1">
      <c r="A13" s="170"/>
      <c r="B13" s="28" t="s">
        <v>18</v>
      </c>
      <c r="C13" s="29">
        <f>SUMIFS(作業時間個人!$Q:$Q,作業時間個人!$A:$A,実績夜!C$3,作業時間個人!$B:$B,"コンベア",作業時間個人!$D:$D,"夜勤")</f>
        <v>0</v>
      </c>
      <c r="D13" s="29">
        <f>SUMIFS(作業時間個人!$Q:$Q,作業時間個人!$A:$A,実績夜!D$3,作業時間個人!$B:$B,"コンベア",作業時間個人!$D:$D,"夜勤")</f>
        <v>0</v>
      </c>
      <c r="E13" s="29">
        <f>SUMIFS(作業時間個人!$Q:$Q,作業時間個人!$A:$A,実績夜!E$3,作業時間個人!$B:$B,"コンベア",作業時間個人!$D:$D,"夜勤")</f>
        <v>0</v>
      </c>
      <c r="F13" s="29">
        <f>SUMIFS(作業時間個人!$Q:$Q,作業時間個人!$A:$A,実績夜!F$3,作業時間個人!$B:$B,"コンベア",作業時間個人!$D:$D,"夜勤")</f>
        <v>0</v>
      </c>
      <c r="G13" s="29">
        <f>SUMIFS(作業時間個人!$Q:$Q,作業時間個人!$A:$A,実績夜!G$3,作業時間個人!$B:$B,"コンベア",作業時間個人!$D:$D,"夜勤")</f>
        <v>0</v>
      </c>
      <c r="H13" s="29">
        <f>SUMIFS(作業時間個人!$Q:$Q,作業時間個人!$A:$A,実績夜!H$3,作業時間個人!$B:$B,"コンベア",作業時間個人!$D:$D,"夜勤")</f>
        <v>735</v>
      </c>
      <c r="I13" s="29">
        <f>SUMIFS(作業時間個人!$Q:$Q,作業時間個人!$A:$A,実績夜!I$3,作業時間個人!$B:$B,"コンベア",作業時間個人!$D:$D,"夜勤")</f>
        <v>2345</v>
      </c>
      <c r="J13" s="29">
        <f>SUMIFS(作業時間個人!$Q:$Q,作業時間個人!$A:$A,実績夜!J$3,作業時間個人!$B:$B,"コンベア",作業時間個人!$D:$D,"夜勤")</f>
        <v>0</v>
      </c>
      <c r="K13" s="29">
        <f>SUMIFS(作業時間個人!$Q:$Q,作業時間個人!$A:$A,実績夜!K$3,作業時間個人!$B:$B,"コンベア",作業時間個人!$D:$D,"夜勤")</f>
        <v>0</v>
      </c>
      <c r="L13" s="29">
        <f>SUMIFS(作業時間個人!$Q:$Q,作業時間個人!$A:$A,実績夜!L$3,作業時間個人!$B:$B,"コンベア",作業時間個人!$D:$D,"夜勤")</f>
        <v>2415</v>
      </c>
      <c r="M13" s="29">
        <f>SUMIFS(作業時間個人!$Q:$Q,作業時間個人!$A:$A,実績夜!M$3,作業時間個人!$B:$B,"コンベア",作業時間個人!$D:$D,"夜勤")</f>
        <v>0</v>
      </c>
      <c r="N13" s="29">
        <f>SUMIFS(作業時間個人!$Q:$Q,作業時間個人!$A:$A,実績夜!N$3,作業時間個人!$B:$B,"コンベア",作業時間個人!$D:$D,"夜勤")</f>
        <v>0</v>
      </c>
      <c r="O13" s="29">
        <f>SUMIFS(作業時間個人!$Q:$Q,作業時間個人!$A:$A,実績夜!O$3,作業時間個人!$B:$B,"コンベア",作業時間個人!$D:$D,"夜勤")</f>
        <v>0</v>
      </c>
      <c r="P13" s="29">
        <f>SUMIFS(作業時間個人!$Q:$Q,作業時間個人!$A:$A,実績夜!P$3,作業時間個人!$B:$B,"コンベア",作業時間個人!$D:$D,"夜勤")</f>
        <v>0</v>
      </c>
      <c r="Q13" s="29">
        <f>SUMIFS(作業時間個人!$Q:$Q,作業時間個人!$A:$A,実績夜!Q$3,作業時間個人!$B:$B,"コンベア",作業時間個人!$D:$D,"夜勤")</f>
        <v>0</v>
      </c>
      <c r="R13" s="29">
        <f>SUMIFS(作業時間個人!$Q:$Q,作業時間個人!$A:$A,実績夜!R$3,作業時間個人!$B:$B,"コンベア",作業時間個人!$D:$D,"夜勤")</f>
        <v>0</v>
      </c>
      <c r="S13" s="29">
        <f>SUMIFS(作業時間個人!$Q:$Q,作業時間個人!$A:$A,実績夜!S$3,作業時間個人!$B:$B,"コンベア",作業時間個人!$D:$D,"夜勤")</f>
        <v>0</v>
      </c>
      <c r="T13" s="29">
        <f>SUMIFS(作業時間個人!$Q:$Q,作業時間個人!$A:$A,実績夜!T$3,作業時間個人!$B:$B,"コンベア",作業時間個人!$D:$D,"夜勤")</f>
        <v>0</v>
      </c>
      <c r="U13" s="29">
        <f>SUMIFS(作業時間個人!$Q:$Q,作業時間個人!$A:$A,実績夜!U$3,作業時間個人!$B:$B,"コンベア",作業時間個人!$D:$D,"夜勤")</f>
        <v>0</v>
      </c>
      <c r="V13" s="29">
        <f>SUMIFS(作業時間個人!$Q:$Q,作業時間個人!$A:$A,実績夜!V$3,作業時間個人!$B:$B,"コンベア",作業時間個人!$D:$D,"夜勤")</f>
        <v>0</v>
      </c>
      <c r="W13" s="29">
        <f>SUMIFS(作業時間個人!$Q:$Q,作業時間個人!$A:$A,実績夜!W$3,作業時間個人!$B:$B,"コンベア",作業時間個人!$D:$D,"夜勤")</f>
        <v>0</v>
      </c>
      <c r="X13" s="29">
        <f>SUMIFS(作業時間個人!$Q:$Q,作業時間個人!$A:$A,実績夜!X$3,作業時間個人!$B:$B,"コンベア",作業時間個人!$D:$D,"夜勤")</f>
        <v>0</v>
      </c>
      <c r="Y13" s="29">
        <f>SUMIFS(作業時間個人!$Q:$Q,作業時間個人!$A:$A,実績夜!Y$3,作業時間個人!$B:$B,"コンベア",作業時間個人!$D:$D,"夜勤")</f>
        <v>0</v>
      </c>
      <c r="Z13" s="29">
        <f>SUMIFS(作業時間個人!$Q:$Q,作業時間個人!$A:$A,実績夜!Z$3,作業時間個人!$B:$B,"コンベア",作業時間個人!$D:$D,"夜勤")</f>
        <v>0</v>
      </c>
      <c r="AA13" s="29">
        <f>SUMIFS(作業時間個人!$Q:$Q,作業時間個人!$A:$A,実績夜!AA$3,作業時間個人!$B:$B,"コンベア",作業時間個人!$D:$D,"夜勤")</f>
        <v>0</v>
      </c>
      <c r="AB13" s="29">
        <f>SUMIFS(作業時間個人!$Q:$Q,作業時間個人!$A:$A,実績夜!AB$3,作業時間個人!$B:$B,"コンベア",作業時間個人!$D:$D,"夜勤")</f>
        <v>0</v>
      </c>
      <c r="AC13" s="29">
        <f>SUMIFS(作業時間個人!$Q:$Q,作業時間個人!$A:$A,実績夜!AC$3,作業時間個人!$B:$B,"コンベア",作業時間個人!$D:$D,"夜勤")</f>
        <v>0</v>
      </c>
      <c r="AD13" s="29">
        <f>SUMIFS(作業時間個人!$Q:$Q,作業時間個人!$A:$A,実績夜!AD$3,作業時間個人!$B:$B,"コンベア",作業時間個人!$D:$D,"夜勤")</f>
        <v>0</v>
      </c>
      <c r="AE13" s="29">
        <f>SUMIFS(作業時間個人!$Q:$Q,作業時間個人!$A:$A,実績夜!AE$3,作業時間個人!$B:$B,"コンベア",作業時間個人!$D:$D,"夜勤")</f>
        <v>0</v>
      </c>
      <c r="AF13" s="29">
        <f>SUMIFS(作業時間個人!$Q:$Q,作業時間個人!$A:$A,実績夜!AF$3,作業時間個人!$B:$B,"コンベア",作業時間個人!$D:$D,"夜勤")</f>
        <v>0</v>
      </c>
      <c r="AG13" s="28">
        <f>SUMIFS(作業時間個人!$Q:$Q,作業時間個人!$A:$A,実績夜!AG$3,作業時間個人!$B:$B,"コンベア",作業時間個人!$D:$D,"夜勤")</f>
        <v>0</v>
      </c>
      <c r="AH13" s="108">
        <f t="shared" si="1"/>
        <v>5495</v>
      </c>
    </row>
    <row r="14" spans="1:34">
      <c r="A14" s="163" t="s">
        <v>49</v>
      </c>
      <c r="B14" s="30" t="s">
        <v>17</v>
      </c>
      <c r="C14" s="31">
        <f>SUMIFS(作業時間個人!$G:$G,作業時間個人!$A:$A,実績夜!C$3,作業時間個人!$B:$B,"通常B",作業時間個人!$D:$D,"夜勤")</f>
        <v>0</v>
      </c>
      <c r="D14" s="31">
        <f>SUMIFS(作業時間個人!$G:$G,作業時間個人!$A:$A,実績夜!D$3,作業時間個人!$B:$B,"通常B",作業時間個人!$D:$D,"夜勤")</f>
        <v>0</v>
      </c>
      <c r="E14" s="31">
        <f>SUMIFS(作業時間個人!$G:$G,作業時間個人!$A:$A,実績夜!E$3,作業時間個人!$B:$B,"通常B",作業時間個人!$D:$D,"夜勤")</f>
        <v>0</v>
      </c>
      <c r="F14" s="31">
        <f>SUMIFS(作業時間個人!$G:$G,作業時間個人!$A:$A,実績夜!F$3,作業時間個人!$B:$B,"通常B",作業時間個人!$D:$D,"夜勤")</f>
        <v>0</v>
      </c>
      <c r="G14" s="31">
        <f>SUMIFS(作業時間個人!$G:$G,作業時間個人!$A:$A,実績夜!G$3,作業時間個人!$B:$B,"通常B",作業時間個人!$D:$D,"夜勤")</f>
        <v>0</v>
      </c>
      <c r="H14" s="31">
        <f>SUMIFS(作業時間個人!$G:$G,作業時間個人!$A:$A,実績夜!H$3,作業時間個人!$B:$B,"通常B",作業時間個人!$D:$D,"夜勤")</f>
        <v>0</v>
      </c>
      <c r="I14" s="31">
        <f>SUMIFS(作業時間個人!$G:$G,作業時間個人!$A:$A,実績夜!I$3,作業時間個人!$B:$B,"通常B",作業時間個人!$D:$D,"夜勤")</f>
        <v>0</v>
      </c>
      <c r="J14" s="31">
        <f>SUMIFS(作業時間個人!$G:$G,作業時間個人!$A:$A,実績夜!J$3,作業時間個人!$B:$B,"通常B",作業時間個人!$D:$D,"夜勤")</f>
        <v>0</v>
      </c>
      <c r="K14" s="31">
        <f>SUMIFS(作業時間個人!$G:$G,作業時間個人!$A:$A,実績夜!K$3,作業時間個人!$B:$B,"通常B",作業時間個人!$D:$D,"夜勤")</f>
        <v>0</v>
      </c>
      <c r="L14" s="31">
        <f>SUMIFS(作業時間個人!$G:$G,作業時間個人!$A:$A,実績夜!L$3,作業時間個人!$B:$B,"通常B",作業時間個人!$D:$D,"夜勤")</f>
        <v>0</v>
      </c>
      <c r="M14" s="31">
        <f>SUMIFS(作業時間個人!$G:$G,作業時間個人!$A:$A,実績夜!M$3,作業時間個人!$B:$B,"通常B",作業時間個人!$D:$D,"夜勤")</f>
        <v>0</v>
      </c>
      <c r="N14" s="31">
        <f>SUMIFS(作業時間個人!$G:$G,作業時間個人!$A:$A,実績夜!N$3,作業時間個人!$B:$B,"通常B",作業時間個人!$D:$D,"夜勤")</f>
        <v>0</v>
      </c>
      <c r="O14" s="31">
        <f>SUMIFS(作業時間個人!$G:$G,作業時間個人!$A:$A,実績夜!O$3,作業時間個人!$B:$B,"通常B",作業時間個人!$D:$D,"夜勤")</f>
        <v>0</v>
      </c>
      <c r="P14" s="31">
        <f>SUMIFS(作業時間個人!$G:$G,作業時間個人!$A:$A,実績夜!P$3,作業時間個人!$B:$B,"通常B",作業時間個人!$D:$D,"夜勤")</f>
        <v>0</v>
      </c>
      <c r="Q14" s="31">
        <f>SUMIFS(作業時間個人!$G:$G,作業時間個人!$A:$A,実績夜!Q$3,作業時間個人!$B:$B,"通常B",作業時間個人!$D:$D,"夜勤")</f>
        <v>0</v>
      </c>
      <c r="R14" s="31">
        <f>SUMIFS(作業時間個人!$G:$G,作業時間個人!$A:$A,実績夜!R$3,作業時間個人!$B:$B,"通常B",作業時間個人!$D:$D,"夜勤")</f>
        <v>0</v>
      </c>
      <c r="S14" s="31">
        <f>SUMIFS(作業時間個人!$G:$G,作業時間個人!$A:$A,実績夜!S$3,作業時間個人!$B:$B,"通常B",作業時間個人!$D:$D,"夜勤")</f>
        <v>0</v>
      </c>
      <c r="T14" s="31">
        <f>SUMIFS(作業時間個人!$G:$G,作業時間個人!$A:$A,実績夜!T$3,作業時間個人!$B:$B,"通常B",作業時間個人!$D:$D,"夜勤")</f>
        <v>0</v>
      </c>
      <c r="U14" s="31">
        <f>SUMIFS(作業時間個人!$G:$G,作業時間個人!$A:$A,実績夜!U$3,作業時間個人!$B:$B,"通常B",作業時間個人!$D:$D,"夜勤")</f>
        <v>0</v>
      </c>
      <c r="V14" s="31">
        <f>SUMIFS(作業時間個人!$G:$G,作業時間個人!$A:$A,実績夜!V$3,作業時間個人!$B:$B,"通常B",作業時間個人!$D:$D,"夜勤")</f>
        <v>0</v>
      </c>
      <c r="W14" s="31">
        <f>SUMIFS(作業時間個人!$G:$G,作業時間個人!$A:$A,実績夜!W$3,作業時間個人!$B:$B,"通常B",作業時間個人!$D:$D,"夜勤")</f>
        <v>0</v>
      </c>
      <c r="X14" s="31">
        <f>SUMIFS(作業時間個人!$G:$G,作業時間個人!$A:$A,実績夜!X$3,作業時間個人!$B:$B,"通常B",作業時間個人!$D:$D,"夜勤")</f>
        <v>0</v>
      </c>
      <c r="Y14" s="31">
        <f>SUMIFS(作業時間個人!$G:$G,作業時間個人!$A:$A,実績夜!Y$3,作業時間個人!$B:$B,"通常B",作業時間個人!$D:$D,"夜勤")</f>
        <v>0</v>
      </c>
      <c r="Z14" s="31">
        <f>SUMIFS(作業時間個人!$G:$G,作業時間個人!$A:$A,実績夜!Z$3,作業時間個人!$B:$B,"通常B",作業時間個人!$D:$D,"夜勤")</f>
        <v>0</v>
      </c>
      <c r="AA14" s="31">
        <f>SUMIFS(作業時間個人!$G:$G,作業時間個人!$A:$A,実績夜!AA$3,作業時間個人!$B:$B,"通常B",作業時間個人!$D:$D,"夜勤")</f>
        <v>0</v>
      </c>
      <c r="AB14" s="31">
        <f>SUMIFS(作業時間個人!$G:$G,作業時間個人!$A:$A,実績夜!AB$3,作業時間個人!$B:$B,"通常B",作業時間個人!$D:$D,"夜勤")</f>
        <v>0</v>
      </c>
      <c r="AC14" s="31">
        <f>SUMIFS(作業時間個人!$G:$G,作業時間個人!$A:$A,実績夜!AC$3,作業時間個人!$B:$B,"通常B",作業時間個人!$D:$D,"夜勤")</f>
        <v>0</v>
      </c>
      <c r="AD14" s="31">
        <f>SUMIFS(作業時間個人!$G:$G,作業時間個人!$A:$A,実績夜!AD$3,作業時間個人!$B:$B,"通常B",作業時間個人!$D:$D,"夜勤")</f>
        <v>0</v>
      </c>
      <c r="AE14" s="31">
        <f>SUMIFS(作業時間個人!$G:$G,作業時間個人!$A:$A,実績夜!AE$3,作業時間個人!$B:$B,"通常B",作業時間個人!$D:$D,"夜勤")</f>
        <v>0</v>
      </c>
      <c r="AF14" s="31">
        <f>SUMIFS(作業時間個人!$G:$G,作業時間個人!$A:$A,実績夜!AF$3,作業時間個人!$B:$B,"通常B",作業時間個人!$D:$D,"夜勤")</f>
        <v>0</v>
      </c>
      <c r="AG14" s="30">
        <f>SUMIFS(作業時間個人!$G:$G,作業時間個人!$A:$A,実績夜!AG$3,作業時間個人!$B:$B,"通常B",作業時間個人!$D:$D,"夜勤")</f>
        <v>0</v>
      </c>
      <c r="AH14" s="106">
        <f t="shared" si="1"/>
        <v>0</v>
      </c>
    </row>
    <row r="15" spans="1:34" ht="15.5" thickBot="1">
      <c r="A15" s="164"/>
      <c r="B15" s="33" t="s">
        <v>18</v>
      </c>
      <c r="C15" s="34">
        <f>SUMIFS(作業時間個人!$Q:$Q,作業時間個人!$A:$A,実績夜!C$3,作業時間個人!$B:$B,"通常B",作業時間個人!$D:$D,"夜勤")</f>
        <v>0</v>
      </c>
      <c r="D15" s="34">
        <f>SUMIFS(作業時間個人!$Q:$Q,作業時間個人!$A:$A,実績夜!D$3,作業時間個人!$B:$B,"通常B",作業時間個人!$D:$D,"夜勤")</f>
        <v>0</v>
      </c>
      <c r="E15" s="34">
        <f>SUMIFS(作業時間個人!$Q:$Q,作業時間個人!$A:$A,実績夜!E$3,作業時間個人!$B:$B,"通常B",作業時間個人!$D:$D,"夜勤")</f>
        <v>0</v>
      </c>
      <c r="F15" s="34">
        <f>SUMIFS(作業時間個人!$Q:$Q,作業時間個人!$A:$A,実績夜!F$3,作業時間個人!$B:$B,"通常B",作業時間個人!$D:$D,"夜勤")</f>
        <v>0</v>
      </c>
      <c r="G15" s="34">
        <f>SUMIFS(作業時間個人!$Q:$Q,作業時間個人!$A:$A,実績夜!G$3,作業時間個人!$B:$B,"通常B",作業時間個人!$D:$D,"夜勤")</f>
        <v>0</v>
      </c>
      <c r="H15" s="34">
        <f>SUMIFS(作業時間個人!$Q:$Q,作業時間個人!$A:$A,実績夜!H$3,作業時間個人!$B:$B,"通常B",作業時間個人!$D:$D,"夜勤")</f>
        <v>0</v>
      </c>
      <c r="I15" s="34">
        <f>SUMIFS(作業時間個人!$Q:$Q,作業時間個人!$A:$A,実績夜!I$3,作業時間個人!$B:$B,"通常B",作業時間個人!$D:$D,"夜勤")</f>
        <v>0</v>
      </c>
      <c r="J15" s="34">
        <f>SUMIFS(作業時間個人!$Q:$Q,作業時間個人!$A:$A,実績夜!J$3,作業時間個人!$B:$B,"通常B",作業時間個人!$D:$D,"夜勤")</f>
        <v>0</v>
      </c>
      <c r="K15" s="34">
        <f>SUMIFS(作業時間個人!$Q:$Q,作業時間個人!$A:$A,実績夜!K$3,作業時間個人!$B:$B,"通常B",作業時間個人!$D:$D,"夜勤")</f>
        <v>0</v>
      </c>
      <c r="L15" s="34">
        <f>SUMIFS(作業時間個人!$Q:$Q,作業時間個人!$A:$A,実績夜!L$3,作業時間個人!$B:$B,"通常B",作業時間個人!$D:$D,"夜勤")</f>
        <v>0</v>
      </c>
      <c r="M15" s="34">
        <f>SUMIFS(作業時間個人!$Q:$Q,作業時間個人!$A:$A,実績夜!M$3,作業時間個人!$B:$B,"通常B",作業時間個人!$D:$D,"夜勤")</f>
        <v>0</v>
      </c>
      <c r="N15" s="34">
        <f>SUMIFS(作業時間個人!$Q:$Q,作業時間個人!$A:$A,実績夜!N$3,作業時間個人!$B:$B,"通常B",作業時間個人!$D:$D,"夜勤")</f>
        <v>0</v>
      </c>
      <c r="O15" s="34">
        <f>SUMIFS(作業時間個人!$Q:$Q,作業時間個人!$A:$A,実績夜!O$3,作業時間個人!$B:$B,"通常B",作業時間個人!$D:$D,"夜勤")</f>
        <v>0</v>
      </c>
      <c r="P15" s="34">
        <f>SUMIFS(作業時間個人!$Q:$Q,作業時間個人!$A:$A,実績夜!P$3,作業時間個人!$B:$B,"通常B",作業時間個人!$D:$D,"夜勤")</f>
        <v>0</v>
      </c>
      <c r="Q15" s="34">
        <f>SUMIFS(作業時間個人!$Q:$Q,作業時間個人!$A:$A,実績夜!Q$3,作業時間個人!$B:$B,"通常B",作業時間個人!$D:$D,"夜勤")</f>
        <v>0</v>
      </c>
      <c r="R15" s="34">
        <f>SUMIFS(作業時間個人!$Q:$Q,作業時間個人!$A:$A,実績夜!R$3,作業時間個人!$B:$B,"通常B",作業時間個人!$D:$D,"夜勤")</f>
        <v>0</v>
      </c>
      <c r="S15" s="34">
        <f>SUMIFS(作業時間個人!$Q:$Q,作業時間個人!$A:$A,実績夜!S$3,作業時間個人!$B:$B,"通常B",作業時間個人!$D:$D,"夜勤")</f>
        <v>0</v>
      </c>
      <c r="T15" s="34">
        <f>SUMIFS(作業時間個人!$Q:$Q,作業時間個人!$A:$A,実績夜!T$3,作業時間個人!$B:$B,"通常B",作業時間個人!$D:$D,"夜勤")</f>
        <v>0</v>
      </c>
      <c r="U15" s="34">
        <f>SUMIFS(作業時間個人!$Q:$Q,作業時間個人!$A:$A,実績夜!U$3,作業時間個人!$B:$B,"通常B",作業時間個人!$D:$D,"夜勤")</f>
        <v>0</v>
      </c>
      <c r="V15" s="34">
        <f>SUMIFS(作業時間個人!$Q:$Q,作業時間個人!$A:$A,実績夜!V$3,作業時間個人!$B:$B,"通常B",作業時間個人!$D:$D,"夜勤")</f>
        <v>0</v>
      </c>
      <c r="W15" s="34">
        <f>SUMIFS(作業時間個人!$Q:$Q,作業時間個人!$A:$A,実績夜!W$3,作業時間個人!$B:$B,"通常B",作業時間個人!$D:$D,"夜勤")</f>
        <v>0</v>
      </c>
      <c r="X15" s="34">
        <f>SUMIFS(作業時間個人!$Q:$Q,作業時間個人!$A:$A,実績夜!X$3,作業時間個人!$B:$B,"通常B",作業時間個人!$D:$D,"夜勤")</f>
        <v>0</v>
      </c>
      <c r="Y15" s="34">
        <f>SUMIFS(作業時間個人!$Q:$Q,作業時間個人!$A:$A,実績夜!Y$3,作業時間個人!$B:$B,"通常B",作業時間個人!$D:$D,"夜勤")</f>
        <v>0</v>
      </c>
      <c r="Z15" s="34">
        <f>SUMIFS(作業時間個人!$Q:$Q,作業時間個人!$A:$A,実績夜!Z$3,作業時間個人!$B:$B,"通常B",作業時間個人!$D:$D,"夜勤")</f>
        <v>0</v>
      </c>
      <c r="AA15" s="34">
        <f>SUMIFS(作業時間個人!$Q:$Q,作業時間個人!$A:$A,実績夜!AA$3,作業時間個人!$B:$B,"通常B",作業時間個人!$D:$D,"夜勤")</f>
        <v>0</v>
      </c>
      <c r="AB15" s="34">
        <f>SUMIFS(作業時間個人!$Q:$Q,作業時間個人!$A:$A,実績夜!AB$3,作業時間個人!$B:$B,"通常B",作業時間個人!$D:$D,"夜勤")</f>
        <v>0</v>
      </c>
      <c r="AC15" s="34">
        <f>SUMIFS(作業時間個人!$Q:$Q,作業時間個人!$A:$A,実績夜!AC$3,作業時間個人!$B:$B,"通常B",作業時間個人!$D:$D,"夜勤")</f>
        <v>0</v>
      </c>
      <c r="AD15" s="34">
        <f>SUMIFS(作業時間個人!$Q:$Q,作業時間個人!$A:$A,実績夜!AD$3,作業時間個人!$B:$B,"通常B",作業時間個人!$D:$D,"夜勤")</f>
        <v>0</v>
      </c>
      <c r="AE15" s="34">
        <f>SUMIFS(作業時間個人!$Q:$Q,作業時間個人!$A:$A,実績夜!AE$3,作業時間個人!$B:$B,"通常B",作業時間個人!$D:$D,"夜勤")</f>
        <v>0</v>
      </c>
      <c r="AF15" s="34">
        <f>SUMIFS(作業時間個人!$Q:$Q,作業時間個人!$A:$A,実績夜!AF$3,作業時間個人!$B:$B,"通常B",作業時間個人!$D:$D,"夜勤")</f>
        <v>0</v>
      </c>
      <c r="AG15" s="33">
        <f>SUMIFS(作業時間個人!$Q:$Q,作業時間個人!$A:$A,実績夜!AG$3,作業時間個人!$B:$B,"通常B",作業時間個人!$D:$D,"夜勤")</f>
        <v>0</v>
      </c>
      <c r="AH15" s="107">
        <f t="shared" si="1"/>
        <v>0</v>
      </c>
    </row>
    <row r="16" spans="1:34">
      <c r="A16" s="168" t="s">
        <v>28</v>
      </c>
      <c r="B16" s="26" t="s">
        <v>17</v>
      </c>
      <c r="C16" s="27">
        <f>SUMIFS(作業時間個人!$G:$G,作業時間個人!$A:$A,実績夜!C$3,作業時間個人!$B:$B,"B裏",作業時間個人!$D:$D,"夜勤")</f>
        <v>0</v>
      </c>
      <c r="D16" s="27">
        <f>SUMIFS(作業時間個人!$G:$G,作業時間個人!$A:$A,実績夜!D$3,作業時間個人!$B:$B,"B裏",作業時間個人!$D:$D,"夜勤")</f>
        <v>0</v>
      </c>
      <c r="E16" s="27">
        <f>SUMIFS(作業時間個人!$G:$G,作業時間個人!$A:$A,実績夜!E$3,作業時間個人!$B:$B,"B裏",作業時間個人!$D:$D,"夜勤")</f>
        <v>0</v>
      </c>
      <c r="F16" s="27">
        <f>SUMIFS(作業時間個人!$G:$G,作業時間個人!$A:$A,実績夜!F$3,作業時間個人!$B:$B,"B裏",作業時間個人!$D:$D,"夜勤")</f>
        <v>0</v>
      </c>
      <c r="G16" s="27">
        <f>SUMIFS(作業時間個人!$G:$G,作業時間個人!$A:$A,実績夜!G$3,作業時間個人!$B:$B,"B裏",作業時間個人!$D:$D,"夜勤")</f>
        <v>0</v>
      </c>
      <c r="H16" s="27">
        <f>SUMIFS(作業時間個人!$G:$G,作業時間個人!$A:$A,実績夜!H$3,作業時間個人!$B:$B,"B裏",作業時間個人!$D:$D,"夜勤")</f>
        <v>0</v>
      </c>
      <c r="I16" s="27">
        <f>SUMIFS(作業時間個人!$G:$G,作業時間個人!$A:$A,実績夜!I$3,作業時間個人!$B:$B,"B裏",作業時間個人!$D:$D,"夜勤")</f>
        <v>0</v>
      </c>
      <c r="J16" s="27">
        <f>SUMIFS(作業時間個人!$G:$G,作業時間個人!$A:$A,実績夜!J$3,作業時間個人!$B:$B,"B裏",作業時間個人!$D:$D,"夜勤")</f>
        <v>0</v>
      </c>
      <c r="K16" s="27">
        <f>SUMIFS(作業時間個人!$G:$G,作業時間個人!$A:$A,実績夜!K$3,作業時間個人!$B:$B,"B裏",作業時間個人!$D:$D,"夜勤")</f>
        <v>0</v>
      </c>
      <c r="L16" s="27">
        <f>SUMIFS(作業時間個人!$G:$G,作業時間個人!$A:$A,実績夜!L$3,作業時間個人!$B:$B,"B裏",作業時間個人!$D:$D,"夜勤")</f>
        <v>0</v>
      </c>
      <c r="M16" s="27">
        <f>SUMIFS(作業時間個人!$G:$G,作業時間個人!$A:$A,実績夜!M$3,作業時間個人!$B:$B,"B裏",作業時間個人!$D:$D,"夜勤")</f>
        <v>303</v>
      </c>
      <c r="N16" s="27">
        <f>SUMIFS(作業時間個人!$G:$G,作業時間個人!$A:$A,実績夜!N$3,作業時間個人!$B:$B,"B裏",作業時間個人!$D:$D,"夜勤")</f>
        <v>314</v>
      </c>
      <c r="O16" s="27">
        <f>SUMIFS(作業時間個人!$G:$G,作業時間個人!$A:$A,実績夜!O$3,作業時間個人!$B:$B,"B裏",作業時間個人!$D:$D,"夜勤")</f>
        <v>0</v>
      </c>
      <c r="P16" s="27">
        <f>SUMIFS(作業時間個人!$G:$G,作業時間個人!$A:$A,実績夜!P$3,作業時間個人!$B:$B,"B裏",作業時間個人!$D:$D,"夜勤")</f>
        <v>0</v>
      </c>
      <c r="Q16" s="27">
        <f>SUMIFS(作業時間個人!$G:$G,作業時間個人!$A:$A,実績夜!Q$3,作業時間個人!$B:$B,"B裏",作業時間個人!$D:$D,"夜勤")</f>
        <v>0</v>
      </c>
      <c r="R16" s="27">
        <f>SUMIFS(作業時間個人!$G:$G,作業時間個人!$A:$A,実績夜!R$3,作業時間個人!$B:$B,"B裏",作業時間個人!$D:$D,"夜勤")</f>
        <v>0</v>
      </c>
      <c r="S16" s="27">
        <f>SUMIFS(作業時間個人!$G:$G,作業時間個人!$A:$A,実績夜!S$3,作業時間個人!$B:$B,"B裏",作業時間個人!$D:$D,"夜勤")</f>
        <v>0</v>
      </c>
      <c r="T16" s="27">
        <f>SUMIFS(作業時間個人!$G:$G,作業時間個人!$A:$A,実績夜!T$3,作業時間個人!$B:$B,"B裏",作業時間個人!$D:$D,"夜勤")</f>
        <v>540</v>
      </c>
      <c r="U16" s="27">
        <f>SUMIFS(作業時間個人!$G:$G,作業時間個人!$A:$A,実績夜!U$3,作業時間個人!$B:$B,"B裏",作業時間個人!$D:$D,"夜勤")</f>
        <v>0</v>
      </c>
      <c r="V16" s="27">
        <f>SUMIFS(作業時間個人!$G:$G,作業時間個人!$A:$A,実績夜!V$3,作業時間個人!$B:$B,"B裏",作業時間個人!$D:$D,"夜勤")</f>
        <v>0</v>
      </c>
      <c r="W16" s="27">
        <f>SUMIFS(作業時間個人!$G:$G,作業時間個人!$A:$A,実績夜!W$3,作業時間個人!$B:$B,"B裏",作業時間個人!$D:$D,"夜勤")</f>
        <v>0</v>
      </c>
      <c r="X16" s="27">
        <f>SUMIFS(作業時間個人!$G:$G,作業時間個人!$A:$A,実績夜!X$3,作業時間個人!$B:$B,"B裏",作業時間個人!$D:$D,"夜勤")</f>
        <v>0</v>
      </c>
      <c r="Y16" s="27">
        <f>SUMIFS(作業時間個人!$G:$G,作業時間個人!$A:$A,実績夜!Y$3,作業時間個人!$B:$B,"B裏",作業時間個人!$D:$D,"夜勤")</f>
        <v>0</v>
      </c>
      <c r="Z16" s="27">
        <f>SUMIFS(作業時間個人!$G:$G,作業時間個人!$A:$A,実績夜!Z$3,作業時間個人!$B:$B,"B裏",作業時間個人!$D:$D,"夜勤")</f>
        <v>0</v>
      </c>
      <c r="AA16" s="27">
        <f>SUMIFS(作業時間個人!$G:$G,作業時間個人!$A:$A,実績夜!AA$3,作業時間個人!$B:$B,"B裏",作業時間個人!$D:$D,"夜勤")</f>
        <v>0</v>
      </c>
      <c r="AB16" s="27">
        <f>SUMIFS(作業時間個人!$G:$G,作業時間個人!$A:$A,実績夜!AB$3,作業時間個人!$B:$B,"B裏",作業時間個人!$D:$D,"夜勤")</f>
        <v>0</v>
      </c>
      <c r="AC16" s="27">
        <f>SUMIFS(作業時間個人!$G:$G,作業時間個人!$A:$A,実績夜!AC$3,作業時間個人!$B:$B,"B裏",作業時間個人!$D:$D,"夜勤")</f>
        <v>0</v>
      </c>
      <c r="AD16" s="27">
        <f>SUMIFS(作業時間個人!$G:$G,作業時間個人!$A:$A,実績夜!AD$3,作業時間個人!$B:$B,"B裏",作業時間個人!$D:$D,"夜勤")</f>
        <v>0</v>
      </c>
      <c r="AE16" s="27">
        <f>SUMIFS(作業時間個人!$G:$G,作業時間個人!$A:$A,実績夜!AE$3,作業時間個人!$B:$B,"B裏",作業時間個人!$D:$D,"夜勤")</f>
        <v>0</v>
      </c>
      <c r="AF16" s="27">
        <f>SUMIFS(作業時間個人!$G:$G,作業時間個人!$A:$A,実績夜!AF$3,作業時間個人!$B:$B,"B裏",作業時間個人!$D:$D,"夜勤")</f>
        <v>0</v>
      </c>
      <c r="AG16" s="26">
        <f>SUMIFS(作業時間個人!$G:$G,作業時間個人!$A:$A,実績夜!AG$3,作業時間個人!$B:$B,"B裏",作業時間個人!$D:$D,"夜勤")</f>
        <v>0</v>
      </c>
      <c r="AH16" s="104">
        <f t="shared" si="1"/>
        <v>1157</v>
      </c>
    </row>
    <row r="17" spans="1:34" ht="15.5" thickBot="1">
      <c r="A17" s="173"/>
      <c r="B17" s="43" t="s">
        <v>18</v>
      </c>
      <c r="C17" s="44">
        <f>SUMIFS(作業時間個人!$Q:$Q,作業時間個人!$A:$A,実績夜!C$3,作業時間個人!$B:$B,"B裏",作業時間個人!$D:$D,"夜勤")</f>
        <v>0</v>
      </c>
      <c r="D17" s="44">
        <f>SUMIFS(作業時間個人!$Q:$Q,作業時間個人!$A:$A,実績夜!D$3,作業時間個人!$B:$B,"B裏",作業時間個人!$D:$D,"夜勤")</f>
        <v>0</v>
      </c>
      <c r="E17" s="44">
        <f>SUMIFS(作業時間個人!$Q:$Q,作業時間個人!$A:$A,実績夜!E$3,作業時間個人!$B:$B,"B裏",作業時間個人!$D:$D,"夜勤")</f>
        <v>0</v>
      </c>
      <c r="F17" s="44">
        <f>SUMIFS(作業時間個人!$Q:$Q,作業時間個人!$A:$A,実績夜!F$3,作業時間個人!$B:$B,"B裏",作業時間個人!$D:$D,"夜勤")</f>
        <v>0</v>
      </c>
      <c r="G17" s="44">
        <f>SUMIFS(作業時間個人!$Q:$Q,作業時間個人!$A:$A,実績夜!G$3,作業時間個人!$B:$B,"B裏",作業時間個人!$D:$D,"夜勤")</f>
        <v>0</v>
      </c>
      <c r="H17" s="44">
        <f>SUMIFS(作業時間個人!$Q:$Q,作業時間個人!$A:$A,実績夜!H$3,作業時間個人!$B:$B,"B裏",作業時間個人!$D:$D,"夜勤")</f>
        <v>0</v>
      </c>
      <c r="I17" s="44">
        <f>SUMIFS(作業時間個人!$Q:$Q,作業時間個人!$A:$A,実績夜!I$3,作業時間個人!$B:$B,"B裏",作業時間個人!$D:$D,"夜勤")</f>
        <v>0</v>
      </c>
      <c r="J17" s="44">
        <f>SUMIFS(作業時間個人!$Q:$Q,作業時間個人!$A:$A,実績夜!J$3,作業時間個人!$B:$B,"B裏",作業時間個人!$D:$D,"夜勤")</f>
        <v>0</v>
      </c>
      <c r="K17" s="44">
        <f>SUMIFS(作業時間個人!$Q:$Q,作業時間個人!$A:$A,実績夜!K$3,作業時間個人!$B:$B,"B裏",作業時間個人!$D:$D,"夜勤")</f>
        <v>0</v>
      </c>
      <c r="L17" s="44">
        <f>SUMIFS(作業時間個人!$Q:$Q,作業時間個人!$A:$A,実績夜!L$3,作業時間個人!$B:$B,"B裏",作業時間個人!$D:$D,"夜勤")</f>
        <v>0</v>
      </c>
      <c r="M17" s="44">
        <f>SUMIFS(作業時間個人!$Q:$Q,作業時間個人!$A:$A,実績夜!M$3,作業時間個人!$B:$B,"B裏",作業時間個人!$D:$D,"夜勤")</f>
        <v>2070</v>
      </c>
      <c r="N17" s="44">
        <f>SUMIFS(作業時間個人!$Q:$Q,作業時間個人!$A:$A,実績夜!N$3,作業時間個人!$B:$B,"B裏",作業時間個人!$D:$D,"夜勤")</f>
        <v>2070</v>
      </c>
      <c r="O17" s="44">
        <f>SUMIFS(作業時間個人!$Q:$Q,作業時間個人!$A:$A,実績夜!O$3,作業時間個人!$B:$B,"B裏",作業時間個人!$D:$D,"夜勤")</f>
        <v>0</v>
      </c>
      <c r="P17" s="44">
        <f>SUMIFS(作業時間個人!$Q:$Q,作業時間個人!$A:$A,実績夜!P$3,作業時間個人!$B:$B,"B裏",作業時間個人!$D:$D,"夜勤")</f>
        <v>0</v>
      </c>
      <c r="Q17" s="44">
        <f>SUMIFS(作業時間個人!$Q:$Q,作業時間個人!$A:$A,実績夜!Q$3,作業時間個人!$B:$B,"B裏",作業時間個人!$D:$D,"夜勤")</f>
        <v>0</v>
      </c>
      <c r="R17" s="44">
        <f>SUMIFS(作業時間個人!$Q:$Q,作業時間個人!$A:$A,実績夜!R$3,作業時間個人!$B:$B,"B裏",作業時間個人!$D:$D,"夜勤")</f>
        <v>0</v>
      </c>
      <c r="S17" s="44">
        <f>SUMIFS(作業時間個人!$Q:$Q,作業時間個人!$A:$A,実績夜!S$3,作業時間個人!$B:$B,"B裏",作業時間個人!$D:$D,"夜勤")</f>
        <v>0</v>
      </c>
      <c r="T17" s="44">
        <f>SUMIFS(作業時間個人!$Q:$Q,作業時間個人!$A:$A,実績夜!T$3,作業時間個人!$B:$B,"B裏",作業時間個人!$D:$D,"夜勤")</f>
        <v>3960</v>
      </c>
      <c r="U17" s="44">
        <f>SUMIFS(作業時間個人!$Q:$Q,作業時間個人!$A:$A,実績夜!U$3,作業時間個人!$B:$B,"B裏",作業時間個人!$D:$D,"夜勤")</f>
        <v>0</v>
      </c>
      <c r="V17" s="44">
        <f>SUMIFS(作業時間個人!$Q:$Q,作業時間個人!$A:$A,実績夜!V$3,作業時間個人!$B:$B,"B裏",作業時間個人!$D:$D,"夜勤")</f>
        <v>0</v>
      </c>
      <c r="W17" s="44">
        <f>SUMIFS(作業時間個人!$Q:$Q,作業時間個人!$A:$A,実績夜!W$3,作業時間個人!$B:$B,"B裏",作業時間個人!$D:$D,"夜勤")</f>
        <v>0</v>
      </c>
      <c r="X17" s="44">
        <f>SUMIFS(作業時間個人!$Q:$Q,作業時間個人!$A:$A,実績夜!X$3,作業時間個人!$B:$B,"B裏",作業時間個人!$D:$D,"夜勤")</f>
        <v>0</v>
      </c>
      <c r="Y17" s="44">
        <f>SUMIFS(作業時間個人!$Q:$Q,作業時間個人!$A:$A,実績夜!Y$3,作業時間個人!$B:$B,"B裏",作業時間個人!$D:$D,"夜勤")</f>
        <v>0</v>
      </c>
      <c r="Z17" s="44">
        <f>SUMIFS(作業時間個人!$Q:$Q,作業時間個人!$A:$A,実績夜!Z$3,作業時間個人!$B:$B,"B裏",作業時間個人!$D:$D,"夜勤")</f>
        <v>0</v>
      </c>
      <c r="AA17" s="44">
        <f>SUMIFS(作業時間個人!$Q:$Q,作業時間個人!$A:$A,実績夜!AA$3,作業時間個人!$B:$B,"B裏",作業時間個人!$D:$D,"夜勤")</f>
        <v>0</v>
      </c>
      <c r="AB17" s="44">
        <f>SUMIFS(作業時間個人!$Q:$Q,作業時間個人!$A:$A,実績夜!AB$3,作業時間個人!$B:$B,"B裏",作業時間個人!$D:$D,"夜勤")</f>
        <v>0</v>
      </c>
      <c r="AC17" s="44">
        <f>SUMIFS(作業時間個人!$Q:$Q,作業時間個人!$A:$A,実績夜!AC$3,作業時間個人!$B:$B,"B裏",作業時間個人!$D:$D,"夜勤")</f>
        <v>0</v>
      </c>
      <c r="AD17" s="44">
        <f>SUMIFS(作業時間個人!$Q:$Q,作業時間個人!$A:$A,実績夜!AD$3,作業時間個人!$B:$B,"B裏",作業時間個人!$D:$D,"夜勤")</f>
        <v>0</v>
      </c>
      <c r="AE17" s="44">
        <f>SUMIFS(作業時間個人!$Q:$Q,作業時間個人!$A:$A,実績夜!AE$3,作業時間個人!$B:$B,"B裏",作業時間個人!$D:$D,"夜勤")</f>
        <v>0</v>
      </c>
      <c r="AF17" s="44">
        <f>SUMIFS(作業時間個人!$Q:$Q,作業時間個人!$A:$A,実績夜!AF$3,作業時間個人!$B:$B,"B裏",作業時間個人!$D:$D,"夜勤")</f>
        <v>0</v>
      </c>
      <c r="AG17" s="43">
        <f>SUMIFS(作業時間個人!$Q:$Q,作業時間個人!$A:$A,実績夜!AG$3,作業時間個人!$B:$B,"B裏",作業時間個人!$D:$D,"夜勤")</f>
        <v>0</v>
      </c>
      <c r="AH17" s="109">
        <f t="shared" si="1"/>
        <v>8100</v>
      </c>
    </row>
    <row r="18" spans="1:34">
      <c r="A18" s="163" t="s">
        <v>36</v>
      </c>
      <c r="B18" s="30" t="s">
        <v>17</v>
      </c>
      <c r="C18" s="31">
        <f>SUMIFS(作業時間個人!$G:$G,作業時間個人!$A:$A,実績夜!C$3,作業時間個人!$B:$B,"不明",作業時間個人!$D:$D,"夜勤")</f>
        <v>0</v>
      </c>
      <c r="D18" s="31">
        <f>SUMIFS(作業時間個人!$G:$G,作業時間個人!$A:$A,実績夜!D$3,作業時間個人!$B:$B,"不明",作業時間個人!$D:$D,"夜勤")</f>
        <v>0</v>
      </c>
      <c r="E18" s="31">
        <f>SUMIFS(作業時間個人!$G:$G,作業時間個人!$A:$A,実績夜!E$3,作業時間個人!$B:$B,"不明",作業時間個人!$D:$D,"夜勤")</f>
        <v>0</v>
      </c>
      <c r="F18" s="31">
        <f>SUMIFS(作業時間個人!$G:$G,作業時間個人!$A:$A,実績夜!F$3,作業時間個人!$B:$B,"不明",作業時間個人!$D:$D,"夜勤")</f>
        <v>0</v>
      </c>
      <c r="G18" s="31">
        <f>SUMIFS(作業時間個人!$G:$G,作業時間個人!$A:$A,実績夜!G$3,作業時間個人!$B:$B,"不明",作業時間個人!$D:$D,"夜勤")</f>
        <v>1499</v>
      </c>
      <c r="H18" s="31">
        <f>SUMIFS(作業時間個人!$G:$G,作業時間個人!$A:$A,実績夜!H$3,作業時間個人!$B:$B,"不明",作業時間個人!$D:$D,"夜勤")</f>
        <v>0</v>
      </c>
      <c r="I18" s="31">
        <f>SUMIFS(作業時間個人!$G:$G,作業時間個人!$A:$A,実績夜!I$3,作業時間個人!$B:$B,"不明",作業時間個人!$D:$D,"夜勤")</f>
        <v>0</v>
      </c>
      <c r="J18" s="31">
        <f>SUMIFS(作業時間個人!$G:$G,作業時間個人!$A:$A,実績夜!J$3,作業時間個人!$B:$B,"不明",作業時間個人!$D:$D,"夜勤")</f>
        <v>0</v>
      </c>
      <c r="K18" s="31">
        <f>SUMIFS(作業時間個人!$G:$G,作業時間個人!$A:$A,実績夜!K$3,作業時間個人!$B:$B,"不明",作業時間個人!$D:$D,"夜勤")</f>
        <v>0</v>
      </c>
      <c r="L18" s="31">
        <f>SUMIFS(作業時間個人!$G:$G,作業時間個人!$A:$A,実績夜!L$3,作業時間個人!$B:$B,"不明",作業時間個人!$D:$D,"夜勤")</f>
        <v>0</v>
      </c>
      <c r="M18" s="31">
        <f>SUMIFS(作業時間個人!$G:$G,作業時間個人!$A:$A,実績夜!M$3,作業時間個人!$B:$B,"不明",作業時間個人!$D:$D,"夜勤")</f>
        <v>0</v>
      </c>
      <c r="N18" s="31">
        <f>SUMIFS(作業時間個人!$G:$G,作業時間個人!$A:$A,実績夜!N$3,作業時間個人!$B:$B,"不明",作業時間個人!$D:$D,"夜勤")</f>
        <v>0</v>
      </c>
      <c r="O18" s="31">
        <f>SUMIFS(作業時間個人!$G:$G,作業時間個人!$A:$A,実績夜!O$3,作業時間個人!$B:$B,"不明",作業時間個人!$D:$D,"夜勤")</f>
        <v>0</v>
      </c>
      <c r="P18" s="31">
        <f>SUMIFS(作業時間個人!$G:$G,作業時間個人!$A:$A,実績夜!P$3,作業時間個人!$B:$B,"不明",作業時間個人!$D:$D,"夜勤")</f>
        <v>2997</v>
      </c>
      <c r="Q18" s="31">
        <f>SUMIFS(作業時間個人!$G:$G,作業時間個人!$A:$A,実績夜!Q$3,作業時間個人!$B:$B,"不明",作業時間個人!$D:$D,"夜勤")</f>
        <v>0</v>
      </c>
      <c r="R18" s="31">
        <f>SUMIFS(作業時間個人!$G:$G,作業時間個人!$A:$A,実績夜!R$3,作業時間個人!$B:$B,"不明",作業時間個人!$D:$D,"夜勤")</f>
        <v>0</v>
      </c>
      <c r="S18" s="31">
        <f>SUMIFS(作業時間個人!$G:$G,作業時間個人!$A:$A,実績夜!S$3,作業時間個人!$B:$B,"不明",作業時間個人!$D:$D,"夜勤")</f>
        <v>0</v>
      </c>
      <c r="T18" s="31">
        <f>SUMIFS(作業時間個人!$G:$G,作業時間個人!$A:$A,実績夜!T$3,作業時間個人!$B:$B,"不明",作業時間個人!$D:$D,"夜勤")</f>
        <v>0</v>
      </c>
      <c r="U18" s="31">
        <f>SUMIFS(作業時間個人!$G:$G,作業時間個人!$A:$A,実績夜!U$3,作業時間個人!$B:$B,"不明",作業時間個人!$D:$D,"夜勤")</f>
        <v>2672</v>
      </c>
      <c r="V18" s="31">
        <f>SUMIFS(作業時間個人!$G:$G,作業時間個人!$A:$A,実績夜!V$3,作業時間個人!$B:$B,"不明",作業時間個人!$D:$D,"夜勤")</f>
        <v>1787</v>
      </c>
      <c r="W18" s="31">
        <f>SUMIFS(作業時間個人!$G:$G,作業時間個人!$A:$A,実績夜!W$3,作業時間個人!$B:$B,"不明",作業時間個人!$D:$D,"夜勤")</f>
        <v>1821</v>
      </c>
      <c r="X18" s="31">
        <f>SUMIFS(作業時間個人!$G:$G,作業時間個人!$A:$A,実績夜!X$3,作業時間個人!$B:$B,"不明",作業時間個人!$D:$D,"夜勤")</f>
        <v>0</v>
      </c>
      <c r="Y18" s="31">
        <f>SUMIFS(作業時間個人!$G:$G,作業時間個人!$A:$A,実績夜!Y$3,作業時間個人!$B:$B,"不明",作業時間個人!$D:$D,"夜勤")</f>
        <v>0</v>
      </c>
      <c r="Z18" s="31">
        <f>SUMIFS(作業時間個人!$G:$G,作業時間個人!$A:$A,実績夜!Z$3,作業時間個人!$B:$B,"不明",作業時間個人!$D:$D,"夜勤")</f>
        <v>0</v>
      </c>
      <c r="AA18" s="31">
        <f>SUMIFS(作業時間個人!$G:$G,作業時間個人!$A:$A,実績夜!AA$3,作業時間個人!$B:$B,"不明",作業時間個人!$D:$D,"夜勤")</f>
        <v>0</v>
      </c>
      <c r="AB18" s="31">
        <f>SUMIFS(作業時間個人!$G:$G,作業時間個人!$A:$A,実績夜!AB$3,作業時間個人!$B:$B,"不明",作業時間個人!$D:$D,"夜勤")</f>
        <v>0</v>
      </c>
      <c r="AC18" s="31">
        <f>SUMIFS(作業時間個人!$G:$G,作業時間個人!$A:$A,実績夜!AC$3,作業時間個人!$B:$B,"不明",作業時間個人!$D:$D,"夜勤")</f>
        <v>0</v>
      </c>
      <c r="AD18" s="31">
        <f>SUMIFS(作業時間個人!$G:$G,作業時間個人!$A:$A,実績夜!AD$3,作業時間個人!$B:$B,"不明",作業時間個人!$D:$D,"夜勤")</f>
        <v>0</v>
      </c>
      <c r="AE18" s="31">
        <f>SUMIFS(作業時間個人!$G:$G,作業時間個人!$A:$A,実績夜!AE$3,作業時間個人!$B:$B,"不明",作業時間個人!$D:$D,"夜勤")</f>
        <v>0</v>
      </c>
      <c r="AF18" s="31">
        <f>SUMIFS(作業時間個人!$G:$G,作業時間個人!$A:$A,実績夜!AF$3,作業時間個人!$B:$B,"不明",作業時間個人!$D:$D,"夜勤")</f>
        <v>0</v>
      </c>
      <c r="AG18" s="30">
        <f>SUMIFS(作業時間個人!$G:$G,作業時間個人!$A:$A,実績夜!AG$3,作業時間個人!$B:$B,"不明",作業時間個人!$D:$D,"夜勤")</f>
        <v>0</v>
      </c>
      <c r="AH18" s="106">
        <f t="shared" si="1"/>
        <v>10776</v>
      </c>
    </row>
    <row r="19" spans="1:34" ht="15.5" thickBot="1">
      <c r="A19" s="164"/>
      <c r="B19" s="42" t="s">
        <v>18</v>
      </c>
      <c r="C19" s="40">
        <f>SUMIFS(作業時間個人!$Q:$Q,作業時間個人!$A:$A,実績夜!C$3,作業時間個人!$B:$B,"不明",作業時間個人!$D:$D,"夜勤")</f>
        <v>0</v>
      </c>
      <c r="D19" s="40">
        <f>SUMIFS(作業時間個人!$Q:$Q,作業時間個人!$A:$A,実績夜!D$3,作業時間個人!$B:$B,"不明",作業時間個人!$D:$D,"夜勤")</f>
        <v>0</v>
      </c>
      <c r="E19" s="40">
        <f>SUMIFS(作業時間個人!$Q:$Q,作業時間個人!$A:$A,実績夜!E$3,作業時間個人!$B:$B,"不明",作業時間個人!$D:$D,"夜勤")</f>
        <v>0</v>
      </c>
      <c r="F19" s="40">
        <f>SUMIFS(作業時間個人!$Q:$Q,作業時間個人!$A:$A,実績夜!F$3,作業時間個人!$B:$B,"不明",作業時間個人!$D:$D,"夜勤")</f>
        <v>0</v>
      </c>
      <c r="G19" s="40">
        <f>SUMIFS(作業時間個人!$Q:$Q,作業時間個人!$A:$A,実績夜!G$3,作業時間個人!$B:$B,"不明",作業時間個人!$D:$D,"夜勤")</f>
        <v>1140</v>
      </c>
      <c r="H19" s="40">
        <f>SUMIFS(作業時間個人!$Q:$Q,作業時間個人!$A:$A,実績夜!H$3,作業時間個人!$B:$B,"不明",作業時間個人!$D:$D,"夜勤")</f>
        <v>0</v>
      </c>
      <c r="I19" s="40">
        <f>SUMIFS(作業時間個人!$Q:$Q,作業時間個人!$A:$A,実績夜!I$3,作業時間個人!$B:$B,"不明",作業時間個人!$D:$D,"夜勤")</f>
        <v>0</v>
      </c>
      <c r="J19" s="40">
        <f>SUMIFS(作業時間個人!$Q:$Q,作業時間個人!$A:$A,実績夜!J$3,作業時間個人!$B:$B,"不明",作業時間個人!$D:$D,"夜勤")</f>
        <v>0</v>
      </c>
      <c r="K19" s="40">
        <f>SUMIFS(作業時間個人!$Q:$Q,作業時間個人!$A:$A,実績夜!K$3,作業時間個人!$B:$B,"不明",作業時間個人!$D:$D,"夜勤")</f>
        <v>0</v>
      </c>
      <c r="L19" s="40">
        <f>SUMIFS(作業時間個人!$Q:$Q,作業時間個人!$A:$A,実績夜!L$3,作業時間個人!$B:$B,"不明",作業時間個人!$D:$D,"夜勤")</f>
        <v>0</v>
      </c>
      <c r="M19" s="40">
        <f>SUMIFS(作業時間個人!$Q:$Q,作業時間個人!$A:$A,実績夜!M$3,作業時間個人!$B:$B,"不明",作業時間個人!$D:$D,"夜勤")</f>
        <v>0</v>
      </c>
      <c r="N19" s="40">
        <f>SUMIFS(作業時間個人!$Q:$Q,作業時間個人!$A:$A,実績夜!N$3,作業時間個人!$B:$B,"不明",作業時間個人!$D:$D,"夜勤")</f>
        <v>0</v>
      </c>
      <c r="O19" s="40">
        <f>SUMIFS(作業時間個人!$Q:$Q,作業時間個人!$A:$A,実績夜!O$3,作業時間個人!$B:$B,"不明",作業時間個人!$D:$D,"夜勤")</f>
        <v>0</v>
      </c>
      <c r="P19" s="40">
        <f>SUMIFS(作業時間個人!$Q:$Q,作業時間個人!$A:$A,実績夜!P$3,作業時間個人!$B:$B,"不明",作業時間個人!$D:$D,"夜勤")</f>
        <v>4290</v>
      </c>
      <c r="Q19" s="40">
        <f>SUMIFS(作業時間個人!$Q:$Q,作業時間個人!$A:$A,実績夜!Q$3,作業時間個人!$B:$B,"不明",作業時間個人!$D:$D,"夜勤")</f>
        <v>0</v>
      </c>
      <c r="R19" s="40">
        <f>SUMIFS(作業時間個人!$Q:$Q,作業時間個人!$A:$A,実績夜!R$3,作業時間個人!$B:$B,"不明",作業時間個人!$D:$D,"夜勤")</f>
        <v>0</v>
      </c>
      <c r="S19" s="40">
        <f>SUMIFS(作業時間個人!$Q:$Q,作業時間個人!$A:$A,実績夜!S$3,作業時間個人!$B:$B,"不明",作業時間個人!$D:$D,"夜勤")</f>
        <v>0</v>
      </c>
      <c r="T19" s="40">
        <f>SUMIFS(作業時間個人!$Q:$Q,作業時間個人!$A:$A,実績夜!T$3,作業時間個人!$B:$B,"不明",作業時間個人!$D:$D,"夜勤")</f>
        <v>0</v>
      </c>
      <c r="U19" s="40">
        <f>SUMIFS(作業時間個人!$Q:$Q,作業時間個人!$A:$A,実績夜!U$3,作業時間個人!$B:$B,"不明",作業時間個人!$D:$D,"夜勤")</f>
        <v>2415</v>
      </c>
      <c r="V19" s="40">
        <f>SUMIFS(作業時間個人!$Q:$Q,作業時間個人!$A:$A,実績夜!V$3,作業時間個人!$B:$B,"不明",作業時間個人!$D:$D,"夜勤")</f>
        <v>2030</v>
      </c>
      <c r="W19" s="40">
        <f>SUMIFS(作業時間個人!$Q:$Q,作業時間個人!$A:$A,実績夜!W$3,作業時間個人!$B:$B,"不明",作業時間個人!$D:$D,"夜勤")</f>
        <v>1830</v>
      </c>
      <c r="X19" s="40">
        <f>SUMIFS(作業時間個人!$Q:$Q,作業時間個人!$A:$A,実績夜!X$3,作業時間個人!$B:$B,"不明",作業時間個人!$D:$D,"夜勤")</f>
        <v>0</v>
      </c>
      <c r="Y19" s="40">
        <f>SUMIFS(作業時間個人!$Q:$Q,作業時間個人!$A:$A,実績夜!Y$3,作業時間個人!$B:$B,"不明",作業時間個人!$D:$D,"夜勤")</f>
        <v>0</v>
      </c>
      <c r="Z19" s="40">
        <f>SUMIFS(作業時間個人!$Q:$Q,作業時間個人!$A:$A,実績夜!Z$3,作業時間個人!$B:$B,"不明",作業時間個人!$D:$D,"夜勤")</f>
        <v>0</v>
      </c>
      <c r="AA19" s="40">
        <f>SUMIFS(作業時間個人!$Q:$Q,作業時間個人!$A:$A,実績夜!AA$3,作業時間個人!$B:$B,"不明",作業時間個人!$D:$D,"夜勤")</f>
        <v>0</v>
      </c>
      <c r="AB19" s="40">
        <f>SUMIFS(作業時間個人!$Q:$Q,作業時間個人!$A:$A,実績夜!AB$3,作業時間個人!$B:$B,"不明",作業時間個人!$D:$D,"夜勤")</f>
        <v>0</v>
      </c>
      <c r="AC19" s="40">
        <f>SUMIFS(作業時間個人!$Q:$Q,作業時間個人!$A:$A,実績夜!AC$3,作業時間個人!$B:$B,"不明",作業時間個人!$D:$D,"夜勤")</f>
        <v>0</v>
      </c>
      <c r="AD19" s="40">
        <f>SUMIFS(作業時間個人!$Q:$Q,作業時間個人!$A:$A,実績夜!AD$3,作業時間個人!$B:$B,"不明",作業時間個人!$D:$D,"夜勤")</f>
        <v>0</v>
      </c>
      <c r="AE19" s="40">
        <f>SUMIFS(作業時間個人!$Q:$Q,作業時間個人!$A:$A,実績夜!AE$3,作業時間個人!$B:$B,"不明",作業時間個人!$D:$D,"夜勤")</f>
        <v>0</v>
      </c>
      <c r="AF19" s="40">
        <f>SUMIFS(作業時間個人!$Q:$Q,作業時間個人!$A:$A,実績夜!AF$3,作業時間個人!$B:$B,"不明",作業時間個人!$D:$D,"夜勤")</f>
        <v>0</v>
      </c>
      <c r="AG19" s="42">
        <f>SUMIFS(作業時間個人!$Q:$Q,作業時間個人!$A:$A,実績夜!AG$3,作業時間個人!$B:$B,"不明",作業時間個人!$D:$D,"夜勤")</f>
        <v>0</v>
      </c>
      <c r="AH19" s="117">
        <f>SUM(C19:AG19)</f>
        <v>11705</v>
      </c>
    </row>
    <row r="20" spans="1:34" ht="15.5" thickBot="1"/>
    <row r="21" spans="1:34" ht="15.5" thickBot="1">
      <c r="A21" s="22" t="s">
        <v>14</v>
      </c>
      <c r="B21" s="23" t="s">
        <v>15</v>
      </c>
      <c r="C21" s="24">
        <v>1</v>
      </c>
      <c r="D21" s="25">
        <v>2</v>
      </c>
      <c r="E21" s="25">
        <v>3</v>
      </c>
      <c r="F21" s="25">
        <v>4</v>
      </c>
      <c r="G21" s="25">
        <v>5</v>
      </c>
      <c r="H21" s="25">
        <v>6</v>
      </c>
      <c r="I21" s="25">
        <v>7</v>
      </c>
      <c r="J21" s="25">
        <v>8</v>
      </c>
      <c r="K21" s="25">
        <v>9</v>
      </c>
      <c r="L21" s="25">
        <v>10</v>
      </c>
      <c r="M21" s="25">
        <v>11</v>
      </c>
      <c r="N21" s="25">
        <v>12</v>
      </c>
      <c r="O21" s="25">
        <v>13</v>
      </c>
      <c r="P21" s="25">
        <v>14</v>
      </c>
      <c r="Q21" s="25">
        <v>15</v>
      </c>
      <c r="R21" s="25">
        <v>16</v>
      </c>
      <c r="S21" s="25">
        <v>17</v>
      </c>
      <c r="T21" s="25">
        <v>18</v>
      </c>
      <c r="U21" s="25">
        <v>19</v>
      </c>
      <c r="V21" s="25">
        <v>20</v>
      </c>
      <c r="W21" s="25">
        <v>21</v>
      </c>
      <c r="X21" s="25">
        <v>22</v>
      </c>
      <c r="Y21" s="25">
        <v>23</v>
      </c>
      <c r="Z21" s="25">
        <v>24</v>
      </c>
      <c r="AA21" s="25">
        <v>25</v>
      </c>
      <c r="AB21" s="25">
        <v>26</v>
      </c>
      <c r="AC21" s="25">
        <v>27</v>
      </c>
      <c r="AD21" s="25">
        <v>28</v>
      </c>
      <c r="AE21" s="25">
        <v>29</v>
      </c>
      <c r="AF21" s="25">
        <v>30</v>
      </c>
      <c r="AG21" s="23">
        <v>31</v>
      </c>
      <c r="AH21" s="23" t="s">
        <v>16</v>
      </c>
    </row>
    <row r="22" spans="1:34">
      <c r="A22" s="163" t="s">
        <v>22</v>
      </c>
      <c r="B22" s="30" t="s">
        <v>23</v>
      </c>
      <c r="C22" s="31">
        <f t="shared" ref="C22:AH22" si="2">IFERROR(C5/C4,0)</f>
        <v>0</v>
      </c>
      <c r="D22" s="32">
        <f t="shared" si="2"/>
        <v>0</v>
      </c>
      <c r="E22" s="32">
        <f t="shared" si="2"/>
        <v>0</v>
      </c>
      <c r="F22" s="32">
        <f t="shared" si="2"/>
        <v>0</v>
      </c>
      <c r="G22" s="32">
        <f t="shared" si="2"/>
        <v>0</v>
      </c>
      <c r="H22" s="32">
        <f t="shared" si="2"/>
        <v>0</v>
      </c>
      <c r="I22" s="32">
        <f t="shared" si="2"/>
        <v>0</v>
      </c>
      <c r="J22" s="32">
        <f t="shared" si="2"/>
        <v>0</v>
      </c>
      <c r="K22" s="32">
        <f t="shared" si="2"/>
        <v>0</v>
      </c>
      <c r="L22" s="32">
        <f t="shared" si="2"/>
        <v>0</v>
      </c>
      <c r="M22" s="32">
        <f t="shared" si="2"/>
        <v>0</v>
      </c>
      <c r="N22" s="32">
        <f t="shared" si="2"/>
        <v>0</v>
      </c>
      <c r="O22" s="32">
        <f t="shared" si="2"/>
        <v>1.318069306930693</v>
      </c>
      <c r="P22" s="32">
        <f t="shared" si="2"/>
        <v>0</v>
      </c>
      <c r="Q22" s="32">
        <f t="shared" si="2"/>
        <v>0</v>
      </c>
      <c r="R22" s="32">
        <f t="shared" si="2"/>
        <v>0</v>
      </c>
      <c r="S22" s="32">
        <f t="shared" si="2"/>
        <v>1.9281314168377823</v>
      </c>
      <c r="T22" s="32">
        <f t="shared" si="2"/>
        <v>0</v>
      </c>
      <c r="U22" s="32">
        <f t="shared" si="2"/>
        <v>3.1849315068493151</v>
      </c>
      <c r="V22" s="32">
        <f t="shared" si="2"/>
        <v>1.4845360824742269</v>
      </c>
      <c r="W22" s="32">
        <f t="shared" si="2"/>
        <v>2.4179487179487178</v>
      </c>
      <c r="X22" s="32">
        <f t="shared" si="2"/>
        <v>0</v>
      </c>
      <c r="Y22" s="32">
        <f t="shared" si="2"/>
        <v>0</v>
      </c>
      <c r="Z22" s="32">
        <f t="shared" si="2"/>
        <v>1.7065033783783783</v>
      </c>
      <c r="AA22" s="32">
        <f t="shared" si="2"/>
        <v>0</v>
      </c>
      <c r="AB22" s="32">
        <f t="shared" si="2"/>
        <v>0</v>
      </c>
      <c r="AC22" s="32">
        <f t="shared" si="2"/>
        <v>0</v>
      </c>
      <c r="AD22" s="32">
        <f t="shared" si="2"/>
        <v>0</v>
      </c>
      <c r="AE22" s="32">
        <f t="shared" si="2"/>
        <v>0</v>
      </c>
      <c r="AF22" s="32">
        <f t="shared" si="2"/>
        <v>0</v>
      </c>
      <c r="AG22" s="30">
        <f t="shared" si="2"/>
        <v>0</v>
      </c>
      <c r="AH22" s="36">
        <f t="shared" si="2"/>
        <v>1.9341098169717139</v>
      </c>
    </row>
    <row r="23" spans="1:34" ht="15.5" thickBot="1">
      <c r="A23" s="167"/>
      <c r="B23" s="37" t="s">
        <v>24</v>
      </c>
      <c r="C23" s="34">
        <f>IFERROR(435/C22,0)</f>
        <v>0</v>
      </c>
      <c r="D23" s="35">
        <f t="shared" ref="D23:AH23" si="3">IFERROR(435/D22,0)</f>
        <v>0</v>
      </c>
      <c r="E23" s="35">
        <f t="shared" si="3"/>
        <v>0</v>
      </c>
      <c r="F23" s="35">
        <f t="shared" si="3"/>
        <v>0</v>
      </c>
      <c r="G23" s="35">
        <f t="shared" si="3"/>
        <v>0</v>
      </c>
      <c r="H23" s="35">
        <f t="shared" si="3"/>
        <v>0</v>
      </c>
      <c r="I23" s="35">
        <f t="shared" si="3"/>
        <v>0</v>
      </c>
      <c r="J23" s="35">
        <f t="shared" si="3"/>
        <v>0</v>
      </c>
      <c r="K23" s="35">
        <f t="shared" si="3"/>
        <v>0</v>
      </c>
      <c r="L23" s="35">
        <f t="shared" si="3"/>
        <v>0</v>
      </c>
      <c r="M23" s="35">
        <f t="shared" si="3"/>
        <v>0</v>
      </c>
      <c r="N23" s="35">
        <f t="shared" si="3"/>
        <v>0</v>
      </c>
      <c r="O23" s="35">
        <f t="shared" si="3"/>
        <v>330.02816901408454</v>
      </c>
      <c r="P23" s="35">
        <f t="shared" si="3"/>
        <v>0</v>
      </c>
      <c r="Q23" s="35">
        <f t="shared" si="3"/>
        <v>0</v>
      </c>
      <c r="R23" s="35">
        <f t="shared" si="3"/>
        <v>0</v>
      </c>
      <c r="S23" s="35">
        <f t="shared" si="3"/>
        <v>225.6070287539936</v>
      </c>
      <c r="T23" s="35">
        <f t="shared" si="3"/>
        <v>0</v>
      </c>
      <c r="U23" s="35">
        <f t="shared" si="3"/>
        <v>136.58064516129031</v>
      </c>
      <c r="V23" s="35">
        <f t="shared" si="3"/>
        <v>293.02083333333331</v>
      </c>
      <c r="W23" s="35">
        <f t="shared" si="3"/>
        <v>179.90455991516438</v>
      </c>
      <c r="X23" s="35">
        <f t="shared" si="3"/>
        <v>0</v>
      </c>
      <c r="Y23" s="35">
        <f t="shared" si="3"/>
        <v>0</v>
      </c>
      <c r="Z23" s="35">
        <f t="shared" si="3"/>
        <v>254.9072011878248</v>
      </c>
      <c r="AA23" s="35">
        <f t="shared" si="3"/>
        <v>0</v>
      </c>
      <c r="AB23" s="35">
        <f t="shared" si="3"/>
        <v>0</v>
      </c>
      <c r="AC23" s="35">
        <f t="shared" si="3"/>
        <v>0</v>
      </c>
      <c r="AD23" s="35">
        <f t="shared" si="3"/>
        <v>0</v>
      </c>
      <c r="AE23" s="35">
        <f t="shared" si="3"/>
        <v>0</v>
      </c>
      <c r="AF23" s="35">
        <f t="shared" si="3"/>
        <v>0</v>
      </c>
      <c r="AG23" s="33">
        <f t="shared" si="3"/>
        <v>0</v>
      </c>
      <c r="AH23" s="38">
        <f t="shared" si="3"/>
        <v>224.90966964900204</v>
      </c>
    </row>
    <row r="24" spans="1:34">
      <c r="A24" s="163" t="s">
        <v>25</v>
      </c>
      <c r="B24" s="30" t="s">
        <v>26</v>
      </c>
      <c r="C24" s="31">
        <f t="shared" ref="C24:AH24" si="4">IFERROR(C7/C6,0)</f>
        <v>0</v>
      </c>
      <c r="D24" s="32">
        <f t="shared" si="4"/>
        <v>0</v>
      </c>
      <c r="E24" s="32">
        <f t="shared" si="4"/>
        <v>0</v>
      </c>
      <c r="F24" s="32">
        <f t="shared" si="4"/>
        <v>0.85463563525371999</v>
      </c>
      <c r="G24" s="32">
        <f t="shared" si="4"/>
        <v>1.4904306220095693</v>
      </c>
      <c r="H24" s="32">
        <f t="shared" si="4"/>
        <v>1.5886871508379887</v>
      </c>
      <c r="I24" s="32">
        <f t="shared" si="4"/>
        <v>2.0522979397781298</v>
      </c>
      <c r="J24" s="32">
        <f t="shared" si="4"/>
        <v>0</v>
      </c>
      <c r="K24" s="32">
        <f t="shared" si="4"/>
        <v>0</v>
      </c>
      <c r="L24" s="32">
        <f t="shared" si="4"/>
        <v>1.3397920604914935</v>
      </c>
      <c r="M24" s="32">
        <f t="shared" si="4"/>
        <v>1.2512588116817724</v>
      </c>
      <c r="N24" s="32">
        <f t="shared" si="4"/>
        <v>1.1498708010335916</v>
      </c>
      <c r="O24" s="32">
        <f t="shared" si="4"/>
        <v>1.746952988972722</v>
      </c>
      <c r="P24" s="32">
        <f t="shared" si="4"/>
        <v>0</v>
      </c>
      <c r="Q24" s="32">
        <f t="shared" si="4"/>
        <v>0</v>
      </c>
      <c r="R24" s="32">
        <f t="shared" si="4"/>
        <v>0</v>
      </c>
      <c r="S24" s="32">
        <f t="shared" si="4"/>
        <v>0</v>
      </c>
      <c r="T24" s="32">
        <f t="shared" si="4"/>
        <v>0</v>
      </c>
      <c r="U24" s="32">
        <f t="shared" si="4"/>
        <v>0</v>
      </c>
      <c r="V24" s="32">
        <f t="shared" si="4"/>
        <v>0</v>
      </c>
      <c r="W24" s="32">
        <f t="shared" si="4"/>
        <v>0</v>
      </c>
      <c r="X24" s="32">
        <f t="shared" si="4"/>
        <v>0</v>
      </c>
      <c r="Y24" s="32">
        <f t="shared" si="4"/>
        <v>0</v>
      </c>
      <c r="Z24" s="32">
        <f t="shared" si="4"/>
        <v>0</v>
      </c>
      <c r="AA24" s="32">
        <f t="shared" si="4"/>
        <v>0</v>
      </c>
      <c r="AB24" s="32">
        <f t="shared" si="4"/>
        <v>0</v>
      </c>
      <c r="AC24" s="32">
        <f t="shared" si="4"/>
        <v>0</v>
      </c>
      <c r="AD24" s="32">
        <f t="shared" si="4"/>
        <v>0</v>
      </c>
      <c r="AE24" s="32">
        <f t="shared" si="4"/>
        <v>0</v>
      </c>
      <c r="AF24" s="32">
        <f t="shared" si="4"/>
        <v>0</v>
      </c>
      <c r="AG24" s="30">
        <f t="shared" si="4"/>
        <v>0</v>
      </c>
      <c r="AH24" s="36">
        <f t="shared" si="4"/>
        <v>1.3781590006332394</v>
      </c>
    </row>
    <row r="25" spans="1:34" ht="15.5" thickBot="1">
      <c r="A25" s="167"/>
      <c r="B25" s="37" t="s">
        <v>24</v>
      </c>
      <c r="C25" s="34">
        <f t="shared" ref="C25:AH25" si="5">IFERROR(435/C24,0)</f>
        <v>0</v>
      </c>
      <c r="D25" s="35">
        <f t="shared" si="5"/>
        <v>0</v>
      </c>
      <c r="E25" s="35">
        <f t="shared" si="5"/>
        <v>0</v>
      </c>
      <c r="F25" s="35">
        <f t="shared" si="5"/>
        <v>508.98883928571428</v>
      </c>
      <c r="G25" s="35">
        <f>IFERROR(435/G24,0)</f>
        <v>291.86195826645263</v>
      </c>
      <c r="H25" s="35">
        <f t="shared" si="5"/>
        <v>273.81098901098903</v>
      </c>
      <c r="I25" s="35">
        <f t="shared" si="5"/>
        <v>211.95752895752898</v>
      </c>
      <c r="J25" s="35">
        <f t="shared" si="5"/>
        <v>0</v>
      </c>
      <c r="K25" s="35">
        <f t="shared" si="5"/>
        <v>0</v>
      </c>
      <c r="L25" s="35">
        <f t="shared" si="5"/>
        <v>324.67724867724866</v>
      </c>
      <c r="M25" s="35">
        <f t="shared" si="5"/>
        <v>347.64989939637826</v>
      </c>
      <c r="N25" s="35">
        <f t="shared" si="5"/>
        <v>378.30337078651689</v>
      </c>
      <c r="O25" s="35">
        <f t="shared" si="5"/>
        <v>249.00498338870432</v>
      </c>
      <c r="P25" s="35">
        <f t="shared" si="5"/>
        <v>0</v>
      </c>
      <c r="Q25" s="35">
        <f t="shared" si="5"/>
        <v>0</v>
      </c>
      <c r="R25" s="35">
        <f t="shared" si="5"/>
        <v>0</v>
      </c>
      <c r="S25" s="35">
        <f t="shared" si="5"/>
        <v>0</v>
      </c>
      <c r="T25" s="35">
        <f t="shared" si="5"/>
        <v>0</v>
      </c>
      <c r="U25" s="35">
        <f t="shared" si="5"/>
        <v>0</v>
      </c>
      <c r="V25" s="35">
        <f t="shared" si="5"/>
        <v>0</v>
      </c>
      <c r="W25" s="35">
        <f t="shared" si="5"/>
        <v>0</v>
      </c>
      <c r="X25" s="35">
        <f t="shared" si="5"/>
        <v>0</v>
      </c>
      <c r="Y25" s="35">
        <f t="shared" si="5"/>
        <v>0</v>
      </c>
      <c r="Z25" s="35">
        <f t="shared" si="5"/>
        <v>0</v>
      </c>
      <c r="AA25" s="35">
        <f t="shared" si="5"/>
        <v>0</v>
      </c>
      <c r="AB25" s="35">
        <f t="shared" si="5"/>
        <v>0</v>
      </c>
      <c r="AC25" s="35">
        <f t="shared" si="5"/>
        <v>0</v>
      </c>
      <c r="AD25" s="35">
        <f t="shared" si="5"/>
        <v>0</v>
      </c>
      <c r="AE25" s="35">
        <f t="shared" si="5"/>
        <v>0</v>
      </c>
      <c r="AF25" s="35">
        <f t="shared" si="5"/>
        <v>0</v>
      </c>
      <c r="AG25" s="33">
        <f t="shared" si="5"/>
        <v>0</v>
      </c>
      <c r="AH25" s="38">
        <f t="shared" si="5"/>
        <v>315.63847117794484</v>
      </c>
    </row>
    <row r="26" spans="1:34">
      <c r="A26" s="171" t="s">
        <v>27</v>
      </c>
      <c r="B26" s="30" t="s">
        <v>26</v>
      </c>
      <c r="C26" s="31">
        <f t="shared" ref="C26:AH26" si="6">IFERROR(C9/C8,0)</f>
        <v>0</v>
      </c>
      <c r="D26" s="32">
        <f t="shared" si="6"/>
        <v>0</v>
      </c>
      <c r="E26" s="32">
        <f t="shared" si="6"/>
        <v>0</v>
      </c>
      <c r="F26" s="32">
        <f t="shared" si="6"/>
        <v>0</v>
      </c>
      <c r="G26" s="32">
        <f t="shared" si="6"/>
        <v>0</v>
      </c>
      <c r="H26" s="32">
        <f t="shared" si="6"/>
        <v>0</v>
      </c>
      <c r="I26" s="32">
        <f t="shared" si="6"/>
        <v>0</v>
      </c>
      <c r="J26" s="32">
        <f t="shared" si="6"/>
        <v>0</v>
      </c>
      <c r="K26" s="32">
        <f t="shared" si="6"/>
        <v>0</v>
      </c>
      <c r="L26" s="32">
        <f t="shared" si="6"/>
        <v>0</v>
      </c>
      <c r="M26" s="32">
        <f t="shared" si="6"/>
        <v>0</v>
      </c>
      <c r="N26" s="32">
        <f t="shared" si="6"/>
        <v>0</v>
      </c>
      <c r="O26" s="32">
        <f t="shared" si="6"/>
        <v>0</v>
      </c>
      <c r="P26" s="32">
        <f t="shared" si="6"/>
        <v>0</v>
      </c>
      <c r="Q26" s="32">
        <f t="shared" si="6"/>
        <v>0</v>
      </c>
      <c r="R26" s="32">
        <f t="shared" si="6"/>
        <v>0</v>
      </c>
      <c r="S26" s="32">
        <f t="shared" si="6"/>
        <v>0</v>
      </c>
      <c r="T26" s="32">
        <f t="shared" si="6"/>
        <v>0</v>
      </c>
      <c r="U26" s="32">
        <f t="shared" si="6"/>
        <v>0</v>
      </c>
      <c r="V26" s="32">
        <f t="shared" si="6"/>
        <v>0</v>
      </c>
      <c r="W26" s="32">
        <f t="shared" si="6"/>
        <v>0</v>
      </c>
      <c r="X26" s="32">
        <f t="shared" si="6"/>
        <v>0</v>
      </c>
      <c r="Y26" s="32">
        <f t="shared" si="6"/>
        <v>0</v>
      </c>
      <c r="Z26" s="32">
        <f t="shared" si="6"/>
        <v>0</v>
      </c>
      <c r="AA26" s="32">
        <f t="shared" si="6"/>
        <v>0</v>
      </c>
      <c r="AB26" s="32">
        <f t="shared" si="6"/>
        <v>0</v>
      </c>
      <c r="AC26" s="32">
        <f t="shared" si="6"/>
        <v>0</v>
      </c>
      <c r="AD26" s="32">
        <f t="shared" si="6"/>
        <v>0</v>
      </c>
      <c r="AE26" s="32">
        <f t="shared" si="6"/>
        <v>0</v>
      </c>
      <c r="AF26" s="32">
        <f t="shared" si="6"/>
        <v>0</v>
      </c>
      <c r="AG26" s="30">
        <f t="shared" si="6"/>
        <v>0</v>
      </c>
      <c r="AH26" s="36">
        <f t="shared" si="6"/>
        <v>0</v>
      </c>
    </row>
    <row r="27" spans="1:34" ht="15.5" thickBot="1">
      <c r="A27" s="167"/>
      <c r="B27" s="37" t="s">
        <v>24</v>
      </c>
      <c r="C27" s="34">
        <f t="shared" ref="C27:AH27" si="7">IFERROR(435/C26,0)</f>
        <v>0</v>
      </c>
      <c r="D27" s="35">
        <f t="shared" si="7"/>
        <v>0</v>
      </c>
      <c r="E27" s="35">
        <f t="shared" si="7"/>
        <v>0</v>
      </c>
      <c r="F27" s="35">
        <f t="shared" si="7"/>
        <v>0</v>
      </c>
      <c r="G27" s="35">
        <f t="shared" si="7"/>
        <v>0</v>
      </c>
      <c r="H27" s="35">
        <f t="shared" si="7"/>
        <v>0</v>
      </c>
      <c r="I27" s="35">
        <f t="shared" si="7"/>
        <v>0</v>
      </c>
      <c r="J27" s="35">
        <f t="shared" si="7"/>
        <v>0</v>
      </c>
      <c r="K27" s="35">
        <f t="shared" si="7"/>
        <v>0</v>
      </c>
      <c r="L27" s="35">
        <f t="shared" si="7"/>
        <v>0</v>
      </c>
      <c r="M27" s="35">
        <f t="shared" si="7"/>
        <v>0</v>
      </c>
      <c r="N27" s="35">
        <f t="shared" si="7"/>
        <v>0</v>
      </c>
      <c r="O27" s="35">
        <f t="shared" si="7"/>
        <v>0</v>
      </c>
      <c r="P27" s="35">
        <f t="shared" si="7"/>
        <v>0</v>
      </c>
      <c r="Q27" s="35">
        <f t="shared" si="7"/>
        <v>0</v>
      </c>
      <c r="R27" s="35">
        <f t="shared" si="7"/>
        <v>0</v>
      </c>
      <c r="S27" s="35">
        <f t="shared" si="7"/>
        <v>0</v>
      </c>
      <c r="T27" s="35">
        <f t="shared" si="7"/>
        <v>0</v>
      </c>
      <c r="U27" s="35">
        <f t="shared" si="7"/>
        <v>0</v>
      </c>
      <c r="V27" s="35">
        <f t="shared" si="7"/>
        <v>0</v>
      </c>
      <c r="W27" s="35">
        <f t="shared" si="7"/>
        <v>0</v>
      </c>
      <c r="X27" s="35">
        <f t="shared" si="7"/>
        <v>0</v>
      </c>
      <c r="Y27" s="35">
        <f t="shared" si="7"/>
        <v>0</v>
      </c>
      <c r="Z27" s="35">
        <f t="shared" si="7"/>
        <v>0</v>
      </c>
      <c r="AA27" s="35">
        <f t="shared" si="7"/>
        <v>0</v>
      </c>
      <c r="AB27" s="35">
        <f t="shared" si="7"/>
        <v>0</v>
      </c>
      <c r="AC27" s="35">
        <f t="shared" si="7"/>
        <v>0</v>
      </c>
      <c r="AD27" s="35">
        <f t="shared" si="7"/>
        <v>0</v>
      </c>
      <c r="AE27" s="35">
        <f t="shared" si="7"/>
        <v>0</v>
      </c>
      <c r="AF27" s="35">
        <f t="shared" si="7"/>
        <v>0</v>
      </c>
      <c r="AG27" s="33">
        <f t="shared" si="7"/>
        <v>0</v>
      </c>
      <c r="AH27" s="38">
        <f t="shared" si="7"/>
        <v>0</v>
      </c>
    </row>
    <row r="28" spans="1:34">
      <c r="A28" s="163" t="s">
        <v>19</v>
      </c>
      <c r="B28" s="30" t="s">
        <v>26</v>
      </c>
      <c r="C28" s="31">
        <f t="shared" ref="C28:AH28" si="8">IFERROR(C11/C10,0)</f>
        <v>0</v>
      </c>
      <c r="D28" s="32">
        <f t="shared" si="8"/>
        <v>0</v>
      </c>
      <c r="E28" s="32">
        <f t="shared" si="8"/>
        <v>0</v>
      </c>
      <c r="F28" s="32">
        <f t="shared" si="8"/>
        <v>0</v>
      </c>
      <c r="G28" s="32">
        <f t="shared" si="8"/>
        <v>0</v>
      </c>
      <c r="H28" s="32">
        <f t="shared" si="8"/>
        <v>0</v>
      </c>
      <c r="I28" s="32">
        <f t="shared" si="8"/>
        <v>0</v>
      </c>
      <c r="J28" s="32">
        <f t="shared" si="8"/>
        <v>0</v>
      </c>
      <c r="K28" s="32">
        <f t="shared" si="8"/>
        <v>0</v>
      </c>
      <c r="L28" s="32">
        <f t="shared" si="8"/>
        <v>0</v>
      </c>
      <c r="M28" s="32">
        <f t="shared" si="8"/>
        <v>0</v>
      </c>
      <c r="N28" s="32">
        <f t="shared" si="8"/>
        <v>0</v>
      </c>
      <c r="O28" s="32">
        <f t="shared" si="8"/>
        <v>0</v>
      </c>
      <c r="P28" s="32">
        <f t="shared" si="8"/>
        <v>0</v>
      </c>
      <c r="Q28" s="32">
        <f t="shared" si="8"/>
        <v>0</v>
      </c>
      <c r="R28" s="32">
        <f t="shared" si="8"/>
        <v>0</v>
      </c>
      <c r="S28" s="32">
        <f t="shared" si="8"/>
        <v>0</v>
      </c>
      <c r="T28" s="32">
        <f t="shared" si="8"/>
        <v>0</v>
      </c>
      <c r="U28" s="32">
        <f t="shared" si="8"/>
        <v>0</v>
      </c>
      <c r="V28" s="32">
        <f t="shared" si="8"/>
        <v>0</v>
      </c>
      <c r="W28" s="32">
        <f t="shared" si="8"/>
        <v>0</v>
      </c>
      <c r="X28" s="32">
        <f t="shared" si="8"/>
        <v>0</v>
      </c>
      <c r="Y28" s="32">
        <f t="shared" si="8"/>
        <v>0</v>
      </c>
      <c r="Z28" s="32">
        <f t="shared" si="8"/>
        <v>0</v>
      </c>
      <c r="AA28" s="32">
        <f t="shared" si="8"/>
        <v>0</v>
      </c>
      <c r="AB28" s="32">
        <f t="shared" si="8"/>
        <v>0</v>
      </c>
      <c r="AC28" s="32">
        <f t="shared" si="8"/>
        <v>0</v>
      </c>
      <c r="AD28" s="32">
        <f t="shared" si="8"/>
        <v>0</v>
      </c>
      <c r="AE28" s="32">
        <f t="shared" si="8"/>
        <v>0</v>
      </c>
      <c r="AF28" s="32">
        <f t="shared" si="8"/>
        <v>0</v>
      </c>
      <c r="AG28" s="30">
        <f t="shared" si="8"/>
        <v>0</v>
      </c>
      <c r="AH28" s="36">
        <f t="shared" si="8"/>
        <v>0</v>
      </c>
    </row>
    <row r="29" spans="1:34" ht="15.5" thickBot="1">
      <c r="A29" s="164"/>
      <c r="B29" s="37" t="s">
        <v>24</v>
      </c>
      <c r="C29" s="34">
        <f t="shared" ref="C29:AH29" si="9">IFERROR(435/C28,0)</f>
        <v>0</v>
      </c>
      <c r="D29" s="35">
        <f t="shared" si="9"/>
        <v>0</v>
      </c>
      <c r="E29" s="35">
        <f t="shared" si="9"/>
        <v>0</v>
      </c>
      <c r="F29" s="35">
        <f t="shared" si="9"/>
        <v>0</v>
      </c>
      <c r="G29" s="35">
        <f t="shared" si="9"/>
        <v>0</v>
      </c>
      <c r="H29" s="35">
        <f t="shared" si="9"/>
        <v>0</v>
      </c>
      <c r="I29" s="35">
        <f t="shared" si="9"/>
        <v>0</v>
      </c>
      <c r="J29" s="35">
        <f t="shared" si="9"/>
        <v>0</v>
      </c>
      <c r="K29" s="35">
        <f t="shared" si="9"/>
        <v>0</v>
      </c>
      <c r="L29" s="35">
        <f t="shared" si="9"/>
        <v>0</v>
      </c>
      <c r="M29" s="35">
        <f t="shared" si="9"/>
        <v>0</v>
      </c>
      <c r="N29" s="35">
        <f t="shared" si="9"/>
        <v>0</v>
      </c>
      <c r="O29" s="35">
        <f t="shared" si="9"/>
        <v>0</v>
      </c>
      <c r="P29" s="35">
        <f t="shared" si="9"/>
        <v>0</v>
      </c>
      <c r="Q29" s="35">
        <f t="shared" si="9"/>
        <v>0</v>
      </c>
      <c r="R29" s="35">
        <f t="shared" si="9"/>
        <v>0</v>
      </c>
      <c r="S29" s="35">
        <f t="shared" si="9"/>
        <v>0</v>
      </c>
      <c r="T29" s="35">
        <f t="shared" si="9"/>
        <v>0</v>
      </c>
      <c r="U29" s="35">
        <f t="shared" si="9"/>
        <v>0</v>
      </c>
      <c r="V29" s="35">
        <f t="shared" si="9"/>
        <v>0</v>
      </c>
      <c r="W29" s="35">
        <f t="shared" si="9"/>
        <v>0</v>
      </c>
      <c r="X29" s="35">
        <f t="shared" si="9"/>
        <v>0</v>
      </c>
      <c r="Y29" s="35">
        <f t="shared" si="9"/>
        <v>0</v>
      </c>
      <c r="Z29" s="35">
        <f t="shared" si="9"/>
        <v>0</v>
      </c>
      <c r="AA29" s="35">
        <f t="shared" si="9"/>
        <v>0</v>
      </c>
      <c r="AB29" s="35">
        <f t="shared" si="9"/>
        <v>0</v>
      </c>
      <c r="AC29" s="35">
        <f t="shared" si="9"/>
        <v>0</v>
      </c>
      <c r="AD29" s="35">
        <f t="shared" si="9"/>
        <v>0</v>
      </c>
      <c r="AE29" s="35">
        <f t="shared" si="9"/>
        <v>0</v>
      </c>
      <c r="AF29" s="35">
        <f t="shared" si="9"/>
        <v>0</v>
      </c>
      <c r="AG29" s="33">
        <f t="shared" si="9"/>
        <v>0</v>
      </c>
      <c r="AH29" s="38">
        <f t="shared" si="9"/>
        <v>0</v>
      </c>
    </row>
    <row r="30" spans="1:34">
      <c r="A30" s="171" t="s">
        <v>20</v>
      </c>
      <c r="B30" s="30" t="s">
        <v>26</v>
      </c>
      <c r="C30" s="31">
        <f t="shared" ref="C30:AH30" si="10">IFERROR(C13/C12,0)</f>
        <v>0</v>
      </c>
      <c r="D30" s="32">
        <f t="shared" si="10"/>
        <v>0</v>
      </c>
      <c r="E30" s="32">
        <f t="shared" si="10"/>
        <v>0</v>
      </c>
      <c r="F30" s="32">
        <f t="shared" si="10"/>
        <v>0</v>
      </c>
      <c r="G30" s="32">
        <f t="shared" si="10"/>
        <v>0</v>
      </c>
      <c r="H30" s="32">
        <f t="shared" si="10"/>
        <v>1.2478777589134125</v>
      </c>
      <c r="I30" s="32">
        <f t="shared" si="10"/>
        <v>2.0606326889279436</v>
      </c>
      <c r="J30" s="32">
        <f t="shared" si="10"/>
        <v>0</v>
      </c>
      <c r="K30" s="32">
        <f t="shared" si="10"/>
        <v>0</v>
      </c>
      <c r="L30" s="32">
        <f t="shared" si="10"/>
        <v>1.728704366499642</v>
      </c>
      <c r="M30" s="32">
        <f t="shared" si="10"/>
        <v>0</v>
      </c>
      <c r="N30" s="32">
        <f t="shared" si="10"/>
        <v>0</v>
      </c>
      <c r="O30" s="32">
        <f t="shared" si="10"/>
        <v>0</v>
      </c>
      <c r="P30" s="32">
        <f t="shared" si="10"/>
        <v>0</v>
      </c>
      <c r="Q30" s="32">
        <f t="shared" si="10"/>
        <v>0</v>
      </c>
      <c r="R30" s="32">
        <f t="shared" si="10"/>
        <v>0</v>
      </c>
      <c r="S30" s="32">
        <f t="shared" si="10"/>
        <v>0</v>
      </c>
      <c r="T30" s="32">
        <f t="shared" si="10"/>
        <v>0</v>
      </c>
      <c r="U30" s="32">
        <f t="shared" si="10"/>
        <v>0</v>
      </c>
      <c r="V30" s="32">
        <f t="shared" si="10"/>
        <v>0</v>
      </c>
      <c r="W30" s="32">
        <f t="shared" si="10"/>
        <v>0</v>
      </c>
      <c r="X30" s="32">
        <f t="shared" si="10"/>
        <v>0</v>
      </c>
      <c r="Y30" s="32">
        <f t="shared" si="10"/>
        <v>0</v>
      </c>
      <c r="Z30" s="32">
        <f t="shared" si="10"/>
        <v>0</v>
      </c>
      <c r="AA30" s="32">
        <f t="shared" si="10"/>
        <v>0</v>
      </c>
      <c r="AB30" s="32">
        <f t="shared" si="10"/>
        <v>0</v>
      </c>
      <c r="AC30" s="32">
        <f t="shared" si="10"/>
        <v>0</v>
      </c>
      <c r="AD30" s="32">
        <f t="shared" si="10"/>
        <v>0</v>
      </c>
      <c r="AE30" s="32">
        <f t="shared" si="10"/>
        <v>0</v>
      </c>
      <c r="AF30" s="32">
        <f t="shared" si="10"/>
        <v>0</v>
      </c>
      <c r="AG30" s="30">
        <f t="shared" si="10"/>
        <v>0</v>
      </c>
      <c r="AH30" s="36">
        <f t="shared" si="10"/>
        <v>1.7589628681177978</v>
      </c>
    </row>
    <row r="31" spans="1:34" ht="15.5" thickBot="1">
      <c r="A31" s="172"/>
      <c r="B31" s="37" t="s">
        <v>24</v>
      </c>
      <c r="C31" s="34">
        <f t="shared" ref="C31:AH31" si="11">IFERROR(435/C30,0)</f>
        <v>0</v>
      </c>
      <c r="D31" s="35">
        <f t="shared" si="11"/>
        <v>0</v>
      </c>
      <c r="E31" s="35">
        <f t="shared" si="11"/>
        <v>0</v>
      </c>
      <c r="F31" s="35">
        <f t="shared" si="11"/>
        <v>0</v>
      </c>
      <c r="G31" s="35">
        <f t="shared" si="11"/>
        <v>0</v>
      </c>
      <c r="H31" s="35">
        <f t="shared" si="11"/>
        <v>348.59183673469391</v>
      </c>
      <c r="I31" s="35">
        <f t="shared" si="11"/>
        <v>211.10021321961622</v>
      </c>
      <c r="J31" s="35">
        <f t="shared" si="11"/>
        <v>0</v>
      </c>
      <c r="K31" s="35">
        <f t="shared" si="11"/>
        <v>0</v>
      </c>
      <c r="L31" s="35">
        <f t="shared" si="11"/>
        <v>251.63354037267084</v>
      </c>
      <c r="M31" s="35">
        <f t="shared" si="11"/>
        <v>0</v>
      </c>
      <c r="N31" s="35">
        <f t="shared" si="11"/>
        <v>0</v>
      </c>
      <c r="O31" s="35">
        <f t="shared" si="11"/>
        <v>0</v>
      </c>
      <c r="P31" s="35">
        <f t="shared" si="11"/>
        <v>0</v>
      </c>
      <c r="Q31" s="35">
        <f t="shared" si="11"/>
        <v>0</v>
      </c>
      <c r="R31" s="35">
        <f t="shared" si="11"/>
        <v>0</v>
      </c>
      <c r="S31" s="35">
        <f t="shared" si="11"/>
        <v>0</v>
      </c>
      <c r="T31" s="35">
        <f t="shared" si="11"/>
        <v>0</v>
      </c>
      <c r="U31" s="35">
        <f t="shared" si="11"/>
        <v>0</v>
      </c>
      <c r="V31" s="35">
        <f t="shared" si="11"/>
        <v>0</v>
      </c>
      <c r="W31" s="35">
        <f t="shared" si="11"/>
        <v>0</v>
      </c>
      <c r="X31" s="35">
        <f t="shared" si="11"/>
        <v>0</v>
      </c>
      <c r="Y31" s="35">
        <f t="shared" si="11"/>
        <v>0</v>
      </c>
      <c r="Z31" s="35">
        <f t="shared" si="11"/>
        <v>0</v>
      </c>
      <c r="AA31" s="35">
        <f t="shared" si="11"/>
        <v>0</v>
      </c>
      <c r="AB31" s="35">
        <f t="shared" si="11"/>
        <v>0</v>
      </c>
      <c r="AC31" s="35">
        <f t="shared" si="11"/>
        <v>0</v>
      </c>
      <c r="AD31" s="35">
        <f t="shared" si="11"/>
        <v>0</v>
      </c>
      <c r="AE31" s="35">
        <f t="shared" si="11"/>
        <v>0</v>
      </c>
      <c r="AF31" s="35">
        <f t="shared" si="11"/>
        <v>0</v>
      </c>
      <c r="AG31" s="33">
        <f t="shared" si="11"/>
        <v>0</v>
      </c>
      <c r="AH31" s="38">
        <f t="shared" si="11"/>
        <v>247.30482256596906</v>
      </c>
    </row>
    <row r="32" spans="1:34">
      <c r="A32" s="163" t="s">
        <v>48</v>
      </c>
      <c r="B32" s="30" t="s">
        <v>26</v>
      </c>
      <c r="C32" s="31">
        <f t="shared" ref="C32:AH32" si="12">IFERROR(C15/C14,0)</f>
        <v>0</v>
      </c>
      <c r="D32" s="32">
        <f t="shared" si="12"/>
        <v>0</v>
      </c>
      <c r="E32" s="32">
        <f t="shared" si="12"/>
        <v>0</v>
      </c>
      <c r="F32" s="32">
        <f t="shared" si="12"/>
        <v>0</v>
      </c>
      <c r="G32" s="32">
        <f t="shared" si="12"/>
        <v>0</v>
      </c>
      <c r="H32" s="32">
        <f t="shared" si="12"/>
        <v>0</v>
      </c>
      <c r="I32" s="32">
        <f t="shared" si="12"/>
        <v>0</v>
      </c>
      <c r="J32" s="32">
        <f t="shared" si="12"/>
        <v>0</v>
      </c>
      <c r="K32" s="32">
        <f t="shared" si="12"/>
        <v>0</v>
      </c>
      <c r="L32" s="32">
        <f t="shared" si="12"/>
        <v>0</v>
      </c>
      <c r="M32" s="32">
        <f t="shared" si="12"/>
        <v>0</v>
      </c>
      <c r="N32" s="32">
        <f t="shared" si="12"/>
        <v>0</v>
      </c>
      <c r="O32" s="32">
        <f t="shared" si="12"/>
        <v>0</v>
      </c>
      <c r="P32" s="32">
        <f t="shared" si="12"/>
        <v>0</v>
      </c>
      <c r="Q32" s="32">
        <f t="shared" si="12"/>
        <v>0</v>
      </c>
      <c r="R32" s="32">
        <f t="shared" si="12"/>
        <v>0</v>
      </c>
      <c r="S32" s="32">
        <f t="shared" si="12"/>
        <v>0</v>
      </c>
      <c r="T32" s="32">
        <f t="shared" si="12"/>
        <v>0</v>
      </c>
      <c r="U32" s="32">
        <f t="shared" si="12"/>
        <v>0</v>
      </c>
      <c r="V32" s="32">
        <f t="shared" si="12"/>
        <v>0</v>
      </c>
      <c r="W32" s="32">
        <f t="shared" si="12"/>
        <v>0</v>
      </c>
      <c r="X32" s="32">
        <f t="shared" si="12"/>
        <v>0</v>
      </c>
      <c r="Y32" s="32">
        <f t="shared" si="12"/>
        <v>0</v>
      </c>
      <c r="Z32" s="32">
        <f t="shared" si="12"/>
        <v>0</v>
      </c>
      <c r="AA32" s="32">
        <f t="shared" si="12"/>
        <v>0</v>
      </c>
      <c r="AB32" s="32">
        <f t="shared" si="12"/>
        <v>0</v>
      </c>
      <c r="AC32" s="32">
        <f t="shared" si="12"/>
        <v>0</v>
      </c>
      <c r="AD32" s="32">
        <f t="shared" si="12"/>
        <v>0</v>
      </c>
      <c r="AE32" s="32">
        <f t="shared" si="12"/>
        <v>0</v>
      </c>
      <c r="AF32" s="32">
        <f t="shared" si="12"/>
        <v>0</v>
      </c>
      <c r="AG32" s="30">
        <f t="shared" si="12"/>
        <v>0</v>
      </c>
      <c r="AH32" s="36">
        <f t="shared" si="12"/>
        <v>0</v>
      </c>
    </row>
    <row r="33" spans="1:34" ht="15.5" thickBot="1">
      <c r="A33" s="164"/>
      <c r="B33" s="37" t="s">
        <v>24</v>
      </c>
      <c r="C33" s="34">
        <f t="shared" ref="C33:AH33" si="13">IFERROR(435/C32,0)</f>
        <v>0</v>
      </c>
      <c r="D33" s="35">
        <f t="shared" si="13"/>
        <v>0</v>
      </c>
      <c r="E33" s="35">
        <f t="shared" si="13"/>
        <v>0</v>
      </c>
      <c r="F33" s="35">
        <f t="shared" si="13"/>
        <v>0</v>
      </c>
      <c r="G33" s="35">
        <f t="shared" si="13"/>
        <v>0</v>
      </c>
      <c r="H33" s="35">
        <f t="shared" si="13"/>
        <v>0</v>
      </c>
      <c r="I33" s="35">
        <f t="shared" si="13"/>
        <v>0</v>
      </c>
      <c r="J33" s="35">
        <f t="shared" si="13"/>
        <v>0</v>
      </c>
      <c r="K33" s="35">
        <f t="shared" si="13"/>
        <v>0</v>
      </c>
      <c r="L33" s="35">
        <f t="shared" si="13"/>
        <v>0</v>
      </c>
      <c r="M33" s="35">
        <f t="shared" si="13"/>
        <v>0</v>
      </c>
      <c r="N33" s="35">
        <f t="shared" si="13"/>
        <v>0</v>
      </c>
      <c r="O33" s="35">
        <f t="shared" si="13"/>
        <v>0</v>
      </c>
      <c r="P33" s="35">
        <f t="shared" si="13"/>
        <v>0</v>
      </c>
      <c r="Q33" s="35">
        <f t="shared" si="13"/>
        <v>0</v>
      </c>
      <c r="R33" s="35">
        <f t="shared" si="13"/>
        <v>0</v>
      </c>
      <c r="S33" s="35">
        <f t="shared" si="13"/>
        <v>0</v>
      </c>
      <c r="T33" s="35">
        <f t="shared" si="13"/>
        <v>0</v>
      </c>
      <c r="U33" s="35">
        <f t="shared" si="13"/>
        <v>0</v>
      </c>
      <c r="V33" s="35">
        <f t="shared" si="13"/>
        <v>0</v>
      </c>
      <c r="W33" s="35">
        <f t="shared" si="13"/>
        <v>0</v>
      </c>
      <c r="X33" s="35">
        <f t="shared" si="13"/>
        <v>0</v>
      </c>
      <c r="Y33" s="35">
        <f t="shared" si="13"/>
        <v>0</v>
      </c>
      <c r="Z33" s="35">
        <f t="shared" si="13"/>
        <v>0</v>
      </c>
      <c r="AA33" s="35">
        <f t="shared" si="13"/>
        <v>0</v>
      </c>
      <c r="AB33" s="35">
        <f t="shared" si="13"/>
        <v>0</v>
      </c>
      <c r="AC33" s="35">
        <f t="shared" si="13"/>
        <v>0</v>
      </c>
      <c r="AD33" s="35">
        <f t="shared" si="13"/>
        <v>0</v>
      </c>
      <c r="AE33" s="35">
        <f t="shared" si="13"/>
        <v>0</v>
      </c>
      <c r="AF33" s="35">
        <f t="shared" si="13"/>
        <v>0</v>
      </c>
      <c r="AG33" s="33">
        <f t="shared" si="13"/>
        <v>0</v>
      </c>
      <c r="AH33" s="38">
        <f t="shared" si="13"/>
        <v>0</v>
      </c>
    </row>
    <row r="34" spans="1:34">
      <c r="A34" s="171" t="s">
        <v>28</v>
      </c>
      <c r="B34" s="30" t="s">
        <v>26</v>
      </c>
      <c r="C34" s="31">
        <f t="shared" ref="C34:AH36" si="14">IFERROR(C17/C16,0)</f>
        <v>0</v>
      </c>
      <c r="D34" s="32">
        <f t="shared" si="14"/>
        <v>0</v>
      </c>
      <c r="E34" s="32">
        <f t="shared" si="14"/>
        <v>0</v>
      </c>
      <c r="F34" s="32">
        <f t="shared" si="14"/>
        <v>0</v>
      </c>
      <c r="G34" s="32">
        <f t="shared" si="14"/>
        <v>0</v>
      </c>
      <c r="H34" s="32">
        <f t="shared" si="14"/>
        <v>0</v>
      </c>
      <c r="I34" s="32">
        <f t="shared" si="14"/>
        <v>0</v>
      </c>
      <c r="J34" s="32">
        <f t="shared" si="14"/>
        <v>0</v>
      </c>
      <c r="K34" s="32">
        <f t="shared" si="14"/>
        <v>0</v>
      </c>
      <c r="L34" s="32">
        <f t="shared" si="14"/>
        <v>0</v>
      </c>
      <c r="M34" s="32">
        <f t="shared" si="14"/>
        <v>6.8316831683168315</v>
      </c>
      <c r="N34" s="32">
        <f t="shared" si="14"/>
        <v>6.5923566878980893</v>
      </c>
      <c r="O34" s="32">
        <f t="shared" si="14"/>
        <v>0</v>
      </c>
      <c r="P34" s="32">
        <f t="shared" si="14"/>
        <v>0</v>
      </c>
      <c r="Q34" s="32">
        <f t="shared" si="14"/>
        <v>0</v>
      </c>
      <c r="R34" s="32">
        <f t="shared" si="14"/>
        <v>0</v>
      </c>
      <c r="S34" s="32">
        <f t="shared" si="14"/>
        <v>0</v>
      </c>
      <c r="T34" s="32">
        <f t="shared" si="14"/>
        <v>7.333333333333333</v>
      </c>
      <c r="U34" s="32">
        <f t="shared" si="14"/>
        <v>0</v>
      </c>
      <c r="V34" s="32">
        <f t="shared" si="14"/>
        <v>0</v>
      </c>
      <c r="W34" s="32">
        <f t="shared" si="14"/>
        <v>0</v>
      </c>
      <c r="X34" s="32">
        <f t="shared" si="14"/>
        <v>0</v>
      </c>
      <c r="Y34" s="32">
        <f t="shared" si="14"/>
        <v>0</v>
      </c>
      <c r="Z34" s="32">
        <f t="shared" si="14"/>
        <v>0</v>
      </c>
      <c r="AA34" s="32">
        <f t="shared" si="14"/>
        <v>0</v>
      </c>
      <c r="AB34" s="32">
        <f t="shared" si="14"/>
        <v>0</v>
      </c>
      <c r="AC34" s="32">
        <f t="shared" si="14"/>
        <v>0</v>
      </c>
      <c r="AD34" s="32">
        <f t="shared" si="14"/>
        <v>0</v>
      </c>
      <c r="AE34" s="32">
        <f t="shared" si="14"/>
        <v>0</v>
      </c>
      <c r="AF34" s="32">
        <f t="shared" si="14"/>
        <v>0</v>
      </c>
      <c r="AG34" s="30">
        <f t="shared" si="14"/>
        <v>0</v>
      </c>
      <c r="AH34" s="36">
        <f t="shared" si="14"/>
        <v>7.0008643042350904</v>
      </c>
    </row>
    <row r="35" spans="1:34" ht="15.5" thickBot="1">
      <c r="A35" s="164"/>
      <c r="B35" s="39" t="s">
        <v>24</v>
      </c>
      <c r="C35" s="40">
        <f t="shared" ref="C35:AG37" si="15">IFERROR(435/C34,0)</f>
        <v>0</v>
      </c>
      <c r="D35" s="41">
        <f t="shared" si="15"/>
        <v>0</v>
      </c>
      <c r="E35" s="41">
        <f t="shared" si="15"/>
        <v>0</v>
      </c>
      <c r="F35" s="41">
        <f t="shared" si="15"/>
        <v>0</v>
      </c>
      <c r="G35" s="41">
        <f t="shared" si="15"/>
        <v>0</v>
      </c>
      <c r="H35" s="41">
        <f t="shared" si="15"/>
        <v>0</v>
      </c>
      <c r="I35" s="41">
        <f t="shared" si="15"/>
        <v>0</v>
      </c>
      <c r="J35" s="41">
        <f t="shared" si="15"/>
        <v>0</v>
      </c>
      <c r="K35" s="41">
        <f t="shared" si="15"/>
        <v>0</v>
      </c>
      <c r="L35" s="41">
        <f t="shared" si="15"/>
        <v>0</v>
      </c>
      <c r="M35" s="41">
        <f t="shared" si="15"/>
        <v>63.673913043478265</v>
      </c>
      <c r="N35" s="41">
        <f t="shared" si="15"/>
        <v>65.985507246376812</v>
      </c>
      <c r="O35" s="41">
        <f t="shared" si="15"/>
        <v>0</v>
      </c>
      <c r="P35" s="41">
        <f t="shared" si="15"/>
        <v>0</v>
      </c>
      <c r="Q35" s="41">
        <f t="shared" si="15"/>
        <v>0</v>
      </c>
      <c r="R35" s="41">
        <f t="shared" si="15"/>
        <v>0</v>
      </c>
      <c r="S35" s="41">
        <f t="shared" si="15"/>
        <v>0</v>
      </c>
      <c r="T35" s="41">
        <f t="shared" si="15"/>
        <v>59.31818181818182</v>
      </c>
      <c r="U35" s="41">
        <f t="shared" si="15"/>
        <v>0</v>
      </c>
      <c r="V35" s="41">
        <f t="shared" si="15"/>
        <v>0</v>
      </c>
      <c r="W35" s="41">
        <f t="shared" si="15"/>
        <v>0</v>
      </c>
      <c r="X35" s="41">
        <f t="shared" si="15"/>
        <v>0</v>
      </c>
      <c r="Y35" s="41">
        <f t="shared" si="15"/>
        <v>0</v>
      </c>
      <c r="Z35" s="41">
        <f t="shared" si="15"/>
        <v>0</v>
      </c>
      <c r="AA35" s="41">
        <f t="shared" si="15"/>
        <v>0</v>
      </c>
      <c r="AB35" s="41">
        <f t="shared" si="15"/>
        <v>0</v>
      </c>
      <c r="AC35" s="41">
        <f t="shared" si="15"/>
        <v>0</v>
      </c>
      <c r="AD35" s="41">
        <f t="shared" si="15"/>
        <v>0</v>
      </c>
      <c r="AE35" s="41">
        <f t="shared" si="15"/>
        <v>0</v>
      </c>
      <c r="AF35" s="41">
        <f t="shared" si="15"/>
        <v>0</v>
      </c>
      <c r="AG35" s="42">
        <f t="shared" si="15"/>
        <v>0</v>
      </c>
      <c r="AH35" s="88">
        <f>IFERROR(435/AH34,0)</f>
        <v>62.135185185185186</v>
      </c>
    </row>
    <row r="36" spans="1:34">
      <c r="A36" s="163" t="s">
        <v>36</v>
      </c>
      <c r="B36" s="30" t="s">
        <v>26</v>
      </c>
      <c r="C36" s="31">
        <f t="shared" ref="C36:AG36" si="16">IFERROR(C19/C18,0)</f>
        <v>0</v>
      </c>
      <c r="D36" s="32">
        <f t="shared" si="16"/>
        <v>0</v>
      </c>
      <c r="E36" s="32">
        <f t="shared" si="16"/>
        <v>0</v>
      </c>
      <c r="F36" s="32">
        <f t="shared" si="16"/>
        <v>0</v>
      </c>
      <c r="G36" s="32">
        <f t="shared" si="16"/>
        <v>0.76050700466977983</v>
      </c>
      <c r="H36" s="32">
        <f t="shared" si="16"/>
        <v>0</v>
      </c>
      <c r="I36" s="32">
        <f t="shared" si="16"/>
        <v>0</v>
      </c>
      <c r="J36" s="32">
        <f t="shared" si="16"/>
        <v>0</v>
      </c>
      <c r="K36" s="32">
        <f t="shared" si="16"/>
        <v>0</v>
      </c>
      <c r="L36" s="32">
        <f t="shared" si="16"/>
        <v>0</v>
      </c>
      <c r="M36" s="32">
        <f t="shared" si="16"/>
        <v>0</v>
      </c>
      <c r="N36" s="32">
        <f t="shared" si="16"/>
        <v>0</v>
      </c>
      <c r="O36" s="32">
        <f t="shared" si="16"/>
        <v>0</v>
      </c>
      <c r="P36" s="32">
        <f t="shared" si="16"/>
        <v>1.4314314314314314</v>
      </c>
      <c r="Q36" s="32">
        <f t="shared" si="16"/>
        <v>0</v>
      </c>
      <c r="R36" s="32">
        <f t="shared" si="16"/>
        <v>0</v>
      </c>
      <c r="S36" s="32">
        <f t="shared" si="16"/>
        <v>0</v>
      </c>
      <c r="T36" s="32">
        <f t="shared" si="16"/>
        <v>0</v>
      </c>
      <c r="U36" s="32">
        <f t="shared" si="16"/>
        <v>0.9038173652694611</v>
      </c>
      <c r="V36" s="32">
        <f t="shared" si="16"/>
        <v>1.135982092893117</v>
      </c>
      <c r="W36" s="32">
        <f t="shared" si="16"/>
        <v>1.0049423393739703</v>
      </c>
      <c r="X36" s="32">
        <f t="shared" si="16"/>
        <v>0</v>
      </c>
      <c r="Y36" s="32">
        <f t="shared" si="16"/>
        <v>0</v>
      </c>
      <c r="Z36" s="32">
        <f t="shared" si="16"/>
        <v>0</v>
      </c>
      <c r="AA36" s="32">
        <f t="shared" si="16"/>
        <v>0</v>
      </c>
      <c r="AB36" s="32">
        <f t="shared" si="16"/>
        <v>0</v>
      </c>
      <c r="AC36" s="32">
        <f t="shared" si="16"/>
        <v>0</v>
      </c>
      <c r="AD36" s="32">
        <f t="shared" si="16"/>
        <v>0</v>
      </c>
      <c r="AE36" s="32">
        <f t="shared" si="16"/>
        <v>0</v>
      </c>
      <c r="AF36" s="32">
        <f t="shared" si="16"/>
        <v>0</v>
      </c>
      <c r="AG36" s="30">
        <f t="shared" si="16"/>
        <v>0</v>
      </c>
      <c r="AH36" s="36">
        <f t="shared" si="14"/>
        <v>1.0862100965107646</v>
      </c>
    </row>
    <row r="37" spans="1:34" ht="15.5" thickBot="1">
      <c r="A37" s="164"/>
      <c r="B37" s="39" t="s">
        <v>24</v>
      </c>
      <c r="C37" s="40">
        <f t="shared" si="15"/>
        <v>0</v>
      </c>
      <c r="D37" s="41">
        <f t="shared" si="15"/>
        <v>0</v>
      </c>
      <c r="E37" s="41">
        <f t="shared" si="15"/>
        <v>0</v>
      </c>
      <c r="F37" s="41">
        <f t="shared" si="15"/>
        <v>0</v>
      </c>
      <c r="G37" s="41">
        <f t="shared" si="15"/>
        <v>571.98684210526312</v>
      </c>
      <c r="H37" s="41">
        <f t="shared" si="15"/>
        <v>0</v>
      </c>
      <c r="I37" s="41">
        <f t="shared" si="15"/>
        <v>0</v>
      </c>
      <c r="J37" s="41">
        <f t="shared" si="15"/>
        <v>0</v>
      </c>
      <c r="K37" s="41">
        <f t="shared" si="15"/>
        <v>0</v>
      </c>
      <c r="L37" s="41">
        <f t="shared" si="15"/>
        <v>0</v>
      </c>
      <c r="M37" s="41">
        <f t="shared" si="15"/>
        <v>0</v>
      </c>
      <c r="N37" s="41">
        <f t="shared" si="15"/>
        <v>0</v>
      </c>
      <c r="O37" s="41">
        <f t="shared" si="15"/>
        <v>0</v>
      </c>
      <c r="P37" s="41">
        <f t="shared" si="15"/>
        <v>303.89160839160843</v>
      </c>
      <c r="Q37" s="41">
        <f t="shared" si="15"/>
        <v>0</v>
      </c>
      <c r="R37" s="41">
        <f t="shared" si="15"/>
        <v>0</v>
      </c>
      <c r="S37" s="41">
        <f t="shared" si="15"/>
        <v>0</v>
      </c>
      <c r="T37" s="41">
        <f t="shared" si="15"/>
        <v>0</v>
      </c>
      <c r="U37" s="41">
        <f t="shared" si="15"/>
        <v>481.29192546583852</v>
      </c>
      <c r="V37" s="41">
        <f t="shared" si="15"/>
        <v>382.92857142857139</v>
      </c>
      <c r="W37" s="41">
        <f t="shared" si="15"/>
        <v>432.86065573770497</v>
      </c>
      <c r="X37" s="41">
        <f t="shared" si="15"/>
        <v>0</v>
      </c>
      <c r="Y37" s="41">
        <f t="shared" si="15"/>
        <v>0</v>
      </c>
      <c r="Z37" s="41">
        <f t="shared" si="15"/>
        <v>0</v>
      </c>
      <c r="AA37" s="41">
        <f t="shared" si="15"/>
        <v>0</v>
      </c>
      <c r="AB37" s="41">
        <f t="shared" si="15"/>
        <v>0</v>
      </c>
      <c r="AC37" s="41">
        <f t="shared" si="15"/>
        <v>0</v>
      </c>
      <c r="AD37" s="41">
        <f t="shared" si="15"/>
        <v>0</v>
      </c>
      <c r="AE37" s="41">
        <f t="shared" si="15"/>
        <v>0</v>
      </c>
      <c r="AF37" s="41">
        <f t="shared" si="15"/>
        <v>0</v>
      </c>
      <c r="AG37" s="42">
        <f t="shared" si="15"/>
        <v>0</v>
      </c>
      <c r="AH37" s="88">
        <f>IFERROR(435/AH36,0)</f>
        <v>400.47501067919694</v>
      </c>
    </row>
  </sheetData>
  <mergeCells count="16">
    <mergeCell ref="A30:A31"/>
    <mergeCell ref="A32:A33"/>
    <mergeCell ref="A34:A35"/>
    <mergeCell ref="A36:A37"/>
    <mergeCell ref="A16:A17"/>
    <mergeCell ref="A18:A19"/>
    <mergeCell ref="A22:A23"/>
    <mergeCell ref="A24:A25"/>
    <mergeCell ref="A26:A27"/>
    <mergeCell ref="A28:A29"/>
    <mergeCell ref="A14:A15"/>
    <mergeCell ref="A4:A5"/>
    <mergeCell ref="A6:A7"/>
    <mergeCell ref="A8:A9"/>
    <mergeCell ref="A10:A11"/>
    <mergeCell ref="A12:A13"/>
  </mergeCells>
  <phoneticPr fontId="4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4709-B38B-4F2B-8E4F-4F60BFFCCAED}">
  <dimension ref="A1:AH37"/>
  <sheetViews>
    <sheetView zoomScale="70" zoomScaleNormal="70" workbookViewId="0">
      <selection activeCell="H7" sqref="H7"/>
    </sheetView>
  </sheetViews>
  <sheetFormatPr defaultColWidth="8.90625" defaultRowHeight="15"/>
  <cols>
    <col min="1" max="1" width="11.08984375" style="21" bestFit="1" customWidth="1"/>
    <col min="2" max="2" width="17.453125" style="21" customWidth="1"/>
    <col min="3" max="24" width="6.90625" style="21" customWidth="1"/>
    <col min="25" max="25" width="7.6328125" style="21" customWidth="1"/>
    <col min="26" max="26" width="7" style="21" customWidth="1"/>
    <col min="27" max="33" width="6.90625" style="21" customWidth="1"/>
    <col min="34" max="34" width="9.36328125" style="21" customWidth="1"/>
    <col min="35" max="44" width="6.90625" style="21" customWidth="1"/>
    <col min="45" max="16384" width="8.90625" style="21"/>
  </cols>
  <sheetData>
    <row r="1" spans="1:34">
      <c r="A1" s="20"/>
    </row>
    <row r="2" spans="1:34" ht="15.5" thickBot="1">
      <c r="A2" s="20"/>
    </row>
    <row r="3" spans="1:34" ht="15.5" thickBot="1">
      <c r="A3" s="22" t="s">
        <v>14</v>
      </c>
      <c r="B3" s="23" t="s">
        <v>15</v>
      </c>
      <c r="C3" s="45">
        <v>44986</v>
      </c>
      <c r="D3" s="46">
        <f>C3+1</f>
        <v>44987</v>
      </c>
      <c r="E3" s="46">
        <f t="shared" ref="E3:AG3" si="0">D3+1</f>
        <v>44988</v>
      </c>
      <c r="F3" s="46">
        <f t="shared" si="0"/>
        <v>44989</v>
      </c>
      <c r="G3" s="46">
        <f t="shared" si="0"/>
        <v>44990</v>
      </c>
      <c r="H3" s="46">
        <f t="shared" si="0"/>
        <v>44991</v>
      </c>
      <c r="I3" s="46">
        <f t="shared" si="0"/>
        <v>44992</v>
      </c>
      <c r="J3" s="46">
        <f t="shared" si="0"/>
        <v>44993</v>
      </c>
      <c r="K3" s="46">
        <f t="shared" si="0"/>
        <v>44994</v>
      </c>
      <c r="L3" s="46">
        <f t="shared" si="0"/>
        <v>44995</v>
      </c>
      <c r="M3" s="46">
        <f t="shared" si="0"/>
        <v>44996</v>
      </c>
      <c r="N3" s="46">
        <f t="shared" si="0"/>
        <v>44997</v>
      </c>
      <c r="O3" s="46">
        <f t="shared" si="0"/>
        <v>44998</v>
      </c>
      <c r="P3" s="46">
        <f t="shared" si="0"/>
        <v>44999</v>
      </c>
      <c r="Q3" s="46">
        <f t="shared" si="0"/>
        <v>45000</v>
      </c>
      <c r="R3" s="46">
        <f t="shared" si="0"/>
        <v>45001</v>
      </c>
      <c r="S3" s="46">
        <f t="shared" si="0"/>
        <v>45002</v>
      </c>
      <c r="T3" s="46">
        <f t="shared" si="0"/>
        <v>45003</v>
      </c>
      <c r="U3" s="46">
        <f t="shared" si="0"/>
        <v>45004</v>
      </c>
      <c r="V3" s="46">
        <f t="shared" si="0"/>
        <v>45005</v>
      </c>
      <c r="W3" s="46">
        <f t="shared" si="0"/>
        <v>45006</v>
      </c>
      <c r="X3" s="46">
        <f t="shared" si="0"/>
        <v>45007</v>
      </c>
      <c r="Y3" s="46">
        <f t="shared" si="0"/>
        <v>45008</v>
      </c>
      <c r="Z3" s="46">
        <f t="shared" si="0"/>
        <v>45009</v>
      </c>
      <c r="AA3" s="46">
        <f t="shared" si="0"/>
        <v>45010</v>
      </c>
      <c r="AB3" s="46">
        <f t="shared" si="0"/>
        <v>45011</v>
      </c>
      <c r="AC3" s="46">
        <f t="shared" si="0"/>
        <v>45012</v>
      </c>
      <c r="AD3" s="46">
        <f t="shared" si="0"/>
        <v>45013</v>
      </c>
      <c r="AE3" s="46">
        <f t="shared" si="0"/>
        <v>45014</v>
      </c>
      <c r="AF3" s="46">
        <f t="shared" si="0"/>
        <v>45015</v>
      </c>
      <c r="AG3" s="47">
        <f t="shared" si="0"/>
        <v>45016</v>
      </c>
      <c r="AH3" s="23" t="s">
        <v>16</v>
      </c>
    </row>
    <row r="4" spans="1:34">
      <c r="A4" s="165" t="s">
        <v>22</v>
      </c>
      <c r="B4" s="26" t="s">
        <v>17</v>
      </c>
      <c r="C4" s="114" t="e">
        <f>SUM(実績昼!#REF!+実績夜!C4)</f>
        <v>#REF!</v>
      </c>
      <c r="D4" s="114" t="e">
        <f>SUM(実績昼!#REF!+実績夜!D4)</f>
        <v>#REF!</v>
      </c>
      <c r="E4" s="114" t="e">
        <f>SUM(実績昼!#REF!+実績夜!E4)</f>
        <v>#REF!</v>
      </c>
      <c r="F4" s="114" t="e">
        <f>SUM(実績昼!#REF!+実績夜!F4)</f>
        <v>#REF!</v>
      </c>
      <c r="G4" s="114" t="e">
        <f>SUM(実績昼!#REF!+実績夜!G4)</f>
        <v>#REF!</v>
      </c>
      <c r="H4" s="114" t="e">
        <f>SUM(実績昼!#REF!+実績夜!H4)</f>
        <v>#REF!</v>
      </c>
      <c r="I4" s="114" t="e">
        <f>SUM(実績昼!#REF!+実績夜!I4)</f>
        <v>#REF!</v>
      </c>
      <c r="J4" s="114" t="e">
        <f>SUM(実績昼!#REF!+実績夜!J4)</f>
        <v>#REF!</v>
      </c>
      <c r="K4" s="114" t="e">
        <f>SUM(実績昼!#REF!+実績夜!K4)</f>
        <v>#REF!</v>
      </c>
      <c r="L4" s="114" t="e">
        <f>SUM(実績昼!#REF!+実績夜!L4)</f>
        <v>#REF!</v>
      </c>
      <c r="M4" s="114" t="e">
        <f>SUM(実績昼!#REF!+実績夜!M4)</f>
        <v>#REF!</v>
      </c>
      <c r="N4" s="114" t="e">
        <f>SUM(実績昼!#REF!+実績夜!N4)</f>
        <v>#REF!</v>
      </c>
      <c r="O4" s="114" t="e">
        <f>SUM(実績昼!#REF!+実績夜!O4)</f>
        <v>#REF!</v>
      </c>
      <c r="P4" s="114" t="e">
        <f>SUM(実績昼!#REF!+実績夜!P4)</f>
        <v>#REF!</v>
      </c>
      <c r="Q4" s="114" t="e">
        <f>SUM(実績昼!#REF!+実績夜!Q4)</f>
        <v>#REF!</v>
      </c>
      <c r="R4" s="114" t="e">
        <f>SUM(実績昼!#REF!+実績夜!R4)</f>
        <v>#REF!</v>
      </c>
      <c r="S4" s="114" t="e">
        <f>SUM(実績昼!#REF!+実績夜!S4)</f>
        <v>#REF!</v>
      </c>
      <c r="T4" s="114" t="e">
        <f>SUM(実績昼!#REF!+実績夜!T4)</f>
        <v>#REF!</v>
      </c>
      <c r="U4" s="114" t="e">
        <f>SUM(実績昼!#REF!+実績夜!U4)</f>
        <v>#REF!</v>
      </c>
      <c r="V4" s="114" t="e">
        <f>SUM(実績昼!#REF!+実績夜!V4)</f>
        <v>#REF!</v>
      </c>
      <c r="W4" s="114" t="e">
        <f>SUM(実績昼!#REF!+実績夜!W4)</f>
        <v>#REF!</v>
      </c>
      <c r="X4" s="114" t="e">
        <f>SUM(実績昼!#REF!+実績夜!X4)</f>
        <v>#REF!</v>
      </c>
      <c r="Y4" s="114" t="e">
        <f>SUM(実績昼!#REF!+実績夜!Y4)</f>
        <v>#REF!</v>
      </c>
      <c r="Z4" s="114" t="e">
        <f>SUM(実績昼!#REF!+実績夜!Z4)</f>
        <v>#REF!</v>
      </c>
      <c r="AA4" s="114" t="e">
        <f>SUM(実績昼!#REF!+実績夜!AA4)</f>
        <v>#REF!</v>
      </c>
      <c r="AB4" s="114" t="e">
        <f>SUM(実績昼!#REF!+実績夜!AB4)</f>
        <v>#REF!</v>
      </c>
      <c r="AC4" s="114" t="e">
        <f>SUM(実績昼!#REF!+実績夜!AC4)</f>
        <v>#REF!</v>
      </c>
      <c r="AD4" s="114" t="e">
        <f>SUM(実績昼!#REF!+実績夜!AD4)</f>
        <v>#REF!</v>
      </c>
      <c r="AE4" s="114" t="e">
        <f>SUM(実績昼!#REF!+実績夜!AE4)</f>
        <v>#REF!</v>
      </c>
      <c r="AF4" s="114" t="e">
        <f>SUM(実績昼!#REF!+実績夜!AF4)</f>
        <v>#REF!</v>
      </c>
      <c r="AG4" s="114" t="e">
        <f>SUM(実績昼!#REF!+実績夜!AG4)</f>
        <v>#REF!</v>
      </c>
      <c r="AH4" s="104" t="e">
        <f>SUM(C4:AG4)</f>
        <v>#REF!</v>
      </c>
    </row>
    <row r="5" spans="1:34" ht="15.5" thickBot="1">
      <c r="A5" s="166"/>
      <c r="B5" s="102" t="s">
        <v>18</v>
      </c>
      <c r="C5" s="112" t="e">
        <f>SUM(実績昼!#REF!+実績夜!C5)</f>
        <v>#REF!</v>
      </c>
      <c r="D5" s="112" t="e">
        <f>SUM(実績昼!#REF!+実績夜!D5)</f>
        <v>#REF!</v>
      </c>
      <c r="E5" s="112" t="e">
        <f>SUM(実績昼!#REF!+実績夜!E5)</f>
        <v>#REF!</v>
      </c>
      <c r="F5" s="112" t="e">
        <f>SUM(実績昼!#REF!+実績夜!F5)</f>
        <v>#REF!</v>
      </c>
      <c r="G5" s="112" t="e">
        <f>SUM(実績昼!#REF!+実績夜!G5)</f>
        <v>#REF!</v>
      </c>
      <c r="H5" s="112" t="e">
        <f>SUM(実績昼!#REF!+実績夜!H5)</f>
        <v>#REF!</v>
      </c>
      <c r="I5" s="112" t="e">
        <f>SUM(実績昼!#REF!+実績夜!I5)</f>
        <v>#REF!</v>
      </c>
      <c r="J5" s="112" t="e">
        <f>SUM(実績昼!#REF!+実績夜!J5)</f>
        <v>#REF!</v>
      </c>
      <c r="K5" s="112" t="e">
        <f>SUM(実績昼!#REF!+実績夜!K5)</f>
        <v>#REF!</v>
      </c>
      <c r="L5" s="112" t="e">
        <f>SUM(実績昼!#REF!+実績夜!L5)</f>
        <v>#REF!</v>
      </c>
      <c r="M5" s="112" t="e">
        <f>SUM(実績昼!#REF!+実績夜!M5)</f>
        <v>#REF!</v>
      </c>
      <c r="N5" s="112" t="e">
        <f>SUM(実績昼!#REF!+実績夜!N5)</f>
        <v>#REF!</v>
      </c>
      <c r="O5" s="112" t="e">
        <f>SUM(実績昼!#REF!+実績夜!O5)</f>
        <v>#REF!</v>
      </c>
      <c r="P5" s="112" t="e">
        <f>SUM(実績昼!#REF!+実績夜!P5)</f>
        <v>#REF!</v>
      </c>
      <c r="Q5" s="112" t="e">
        <f>SUM(実績昼!#REF!+実績夜!Q5)</f>
        <v>#REF!</v>
      </c>
      <c r="R5" s="112" t="e">
        <f>SUM(実績昼!#REF!+実績夜!R5)</f>
        <v>#REF!</v>
      </c>
      <c r="S5" s="112" t="e">
        <f>SUM(実績昼!#REF!+実績夜!S5)</f>
        <v>#REF!</v>
      </c>
      <c r="T5" s="112" t="e">
        <f>SUM(実績昼!#REF!+実績夜!T5)</f>
        <v>#REF!</v>
      </c>
      <c r="U5" s="112" t="e">
        <f>SUM(実績昼!#REF!+実績夜!U5)</f>
        <v>#REF!</v>
      </c>
      <c r="V5" s="112" t="e">
        <f>SUM(実績昼!#REF!+実績夜!V5)</f>
        <v>#REF!</v>
      </c>
      <c r="W5" s="112" t="e">
        <f>SUM(実績昼!#REF!+実績夜!W5)</f>
        <v>#REF!</v>
      </c>
      <c r="X5" s="112" t="e">
        <f>SUM(実績昼!#REF!+実績夜!X5)</f>
        <v>#REF!</v>
      </c>
      <c r="Y5" s="112" t="e">
        <f>SUM(実績昼!#REF!+実績夜!Y5)</f>
        <v>#REF!</v>
      </c>
      <c r="Z5" s="112" t="e">
        <f>SUM(実績昼!#REF!+実績夜!Z5)</f>
        <v>#REF!</v>
      </c>
      <c r="AA5" s="112" t="e">
        <f>SUM(実績昼!#REF!+実績夜!AA5)</f>
        <v>#REF!</v>
      </c>
      <c r="AB5" s="112" t="e">
        <f>SUM(実績昼!#REF!+実績夜!AB5)</f>
        <v>#REF!</v>
      </c>
      <c r="AC5" s="112" t="e">
        <f>SUM(実績昼!#REF!+実績夜!AC5)</f>
        <v>#REF!</v>
      </c>
      <c r="AD5" s="112" t="e">
        <f>SUM(実績昼!#REF!+実績夜!AD5)</f>
        <v>#REF!</v>
      </c>
      <c r="AE5" s="112" t="e">
        <f>SUM(実績昼!#REF!+実績夜!AE5)</f>
        <v>#REF!</v>
      </c>
      <c r="AF5" s="112" t="e">
        <f>SUM(実績昼!#REF!+実績夜!AF5)</f>
        <v>#REF!</v>
      </c>
      <c r="AG5" s="112" t="e">
        <f>SUM(実績昼!#REF!+実績夜!AG5)</f>
        <v>#REF!</v>
      </c>
      <c r="AH5" s="105" t="e">
        <f t="shared" ref="AH5:AH18" si="1">SUM(C5:AG5)</f>
        <v>#REF!</v>
      </c>
    </row>
    <row r="6" spans="1:34">
      <c r="A6" s="163" t="s">
        <v>25</v>
      </c>
      <c r="B6" s="30" t="s">
        <v>17</v>
      </c>
      <c r="C6" s="115" t="e">
        <f>SUM(実績昼!#REF!+実績夜!C6)</f>
        <v>#REF!</v>
      </c>
      <c r="D6" s="115" t="e">
        <f>SUM(実績昼!#REF!+実績夜!D6)</f>
        <v>#REF!</v>
      </c>
      <c r="E6" s="115" t="e">
        <f>SUM(実績昼!#REF!+実績夜!E6)</f>
        <v>#REF!</v>
      </c>
      <c r="F6" s="115" t="e">
        <f>SUM(実績昼!#REF!+実績夜!F6)</f>
        <v>#REF!</v>
      </c>
      <c r="G6" s="115" t="e">
        <f>SUM(実績昼!#REF!+実績夜!G6)</f>
        <v>#REF!</v>
      </c>
      <c r="H6" s="115" t="e">
        <f>SUM(実績昼!#REF!+実績夜!H6)</f>
        <v>#REF!</v>
      </c>
      <c r="I6" s="115" t="e">
        <f>SUM(実績昼!#REF!+実績夜!I6)</f>
        <v>#REF!</v>
      </c>
      <c r="J6" s="115" t="e">
        <f>SUM(実績昼!#REF!+実績夜!J6)</f>
        <v>#REF!</v>
      </c>
      <c r="K6" s="115" t="e">
        <f>SUM(実績昼!#REF!+実績夜!K6)</f>
        <v>#REF!</v>
      </c>
      <c r="L6" s="115" t="e">
        <f>SUM(実績昼!#REF!+実績夜!L6)</f>
        <v>#REF!</v>
      </c>
      <c r="M6" s="115" t="e">
        <f>SUM(実績昼!#REF!+実績夜!M6)</f>
        <v>#REF!</v>
      </c>
      <c r="N6" s="115" t="e">
        <f>SUM(実績昼!#REF!+実績夜!N6)</f>
        <v>#REF!</v>
      </c>
      <c r="O6" s="115" t="e">
        <f>SUM(実績昼!#REF!+実績夜!O6)</f>
        <v>#REF!</v>
      </c>
      <c r="P6" s="115" t="e">
        <f>SUM(実績昼!#REF!+実績夜!P6)</f>
        <v>#REF!</v>
      </c>
      <c r="Q6" s="115" t="e">
        <f>SUM(実績昼!#REF!+実績夜!Q6)</f>
        <v>#REF!</v>
      </c>
      <c r="R6" s="115" t="e">
        <f>SUM(実績昼!#REF!+実績夜!R6)</f>
        <v>#REF!</v>
      </c>
      <c r="S6" s="115" t="e">
        <f>SUM(実績昼!#REF!+実績夜!S6)</f>
        <v>#REF!</v>
      </c>
      <c r="T6" s="115" t="e">
        <f>SUM(実績昼!#REF!+実績夜!T6)</f>
        <v>#REF!</v>
      </c>
      <c r="U6" s="115" t="e">
        <f>SUM(実績昼!#REF!+実績夜!U6)</f>
        <v>#REF!</v>
      </c>
      <c r="V6" s="115" t="e">
        <f>SUM(実績昼!#REF!+実績夜!V6)</f>
        <v>#REF!</v>
      </c>
      <c r="W6" s="115" t="e">
        <f>SUM(実績昼!#REF!+実績夜!W6)</f>
        <v>#REF!</v>
      </c>
      <c r="X6" s="115" t="e">
        <f>SUM(実績昼!#REF!+実績夜!X6)</f>
        <v>#REF!</v>
      </c>
      <c r="Y6" s="115" t="e">
        <f>SUM(実績昼!#REF!+実績夜!Y6)</f>
        <v>#REF!</v>
      </c>
      <c r="Z6" s="115" t="e">
        <f>SUM(実績昼!#REF!+実績夜!Z6)</f>
        <v>#REF!</v>
      </c>
      <c r="AA6" s="115" t="e">
        <f>SUM(実績昼!#REF!+実績夜!AA6)</f>
        <v>#REF!</v>
      </c>
      <c r="AB6" s="115" t="e">
        <f>SUM(実績昼!#REF!+実績夜!AB6)</f>
        <v>#REF!</v>
      </c>
      <c r="AC6" s="115" t="e">
        <f>SUM(実績昼!#REF!+実績夜!AC6)</f>
        <v>#REF!</v>
      </c>
      <c r="AD6" s="115" t="e">
        <f>SUM(実績昼!#REF!+実績夜!AD6)</f>
        <v>#REF!</v>
      </c>
      <c r="AE6" s="115" t="e">
        <f>SUM(実績昼!#REF!+実績夜!AE6)</f>
        <v>#REF!</v>
      </c>
      <c r="AF6" s="115" t="e">
        <f>SUM(実績昼!#REF!+実績夜!AF6)</f>
        <v>#REF!</v>
      </c>
      <c r="AG6" s="115" t="e">
        <f>SUM(実績昼!#REF!+実績夜!AG6)</f>
        <v>#REF!</v>
      </c>
      <c r="AH6" s="106" t="e">
        <f t="shared" si="1"/>
        <v>#REF!</v>
      </c>
    </row>
    <row r="7" spans="1:34" ht="15.5" thickBot="1">
      <c r="A7" s="167"/>
      <c r="B7" s="33" t="s">
        <v>18</v>
      </c>
      <c r="C7" s="113" t="e">
        <f>SUM(実績昼!#REF!+実績夜!C7)</f>
        <v>#REF!</v>
      </c>
      <c r="D7" s="113" t="e">
        <f>SUM(実績昼!#REF!+実績夜!D7)</f>
        <v>#REF!</v>
      </c>
      <c r="E7" s="113" t="e">
        <f>SUM(実績昼!#REF!+実績夜!E7)</f>
        <v>#REF!</v>
      </c>
      <c r="F7" s="113" t="e">
        <f>SUM(実績昼!#REF!+実績夜!F7)</f>
        <v>#REF!</v>
      </c>
      <c r="G7" s="113" t="e">
        <f>SUM(実績昼!#REF!+実績夜!G7)</f>
        <v>#REF!</v>
      </c>
      <c r="H7" s="113" t="e">
        <f>SUM(実績昼!#REF!+実績夜!H7)</f>
        <v>#REF!</v>
      </c>
      <c r="I7" s="113" t="e">
        <f>SUM(実績昼!#REF!+実績夜!I7)</f>
        <v>#REF!</v>
      </c>
      <c r="J7" s="113" t="e">
        <f>SUM(実績昼!#REF!+実績夜!J7)</f>
        <v>#REF!</v>
      </c>
      <c r="K7" s="113" t="e">
        <f>SUM(実績昼!#REF!+実績夜!K7)</f>
        <v>#REF!</v>
      </c>
      <c r="L7" s="113" t="e">
        <f>SUM(実績昼!#REF!+実績夜!L7)</f>
        <v>#REF!</v>
      </c>
      <c r="M7" s="113" t="e">
        <f>SUM(実績昼!#REF!+実績夜!M7)</f>
        <v>#REF!</v>
      </c>
      <c r="N7" s="113" t="e">
        <f>SUM(実績昼!#REF!+実績夜!N7)</f>
        <v>#REF!</v>
      </c>
      <c r="O7" s="113" t="e">
        <f>SUM(実績昼!#REF!+実績夜!O7)</f>
        <v>#REF!</v>
      </c>
      <c r="P7" s="113" t="e">
        <f>SUM(実績昼!#REF!+実績夜!P7)</f>
        <v>#REF!</v>
      </c>
      <c r="Q7" s="113" t="e">
        <f>SUM(実績昼!#REF!+実績夜!Q7)</f>
        <v>#REF!</v>
      </c>
      <c r="R7" s="113" t="e">
        <f>SUM(実績昼!#REF!+実績夜!R7)</f>
        <v>#REF!</v>
      </c>
      <c r="S7" s="113" t="e">
        <f>SUM(実績昼!#REF!+実績夜!S7)</f>
        <v>#REF!</v>
      </c>
      <c r="T7" s="113" t="e">
        <f>SUM(実績昼!#REF!+実績夜!T7)</f>
        <v>#REF!</v>
      </c>
      <c r="U7" s="113" t="e">
        <f>SUM(実績昼!#REF!+実績夜!U7)</f>
        <v>#REF!</v>
      </c>
      <c r="V7" s="113" t="e">
        <f>SUM(実績昼!#REF!+実績夜!V7)</f>
        <v>#REF!</v>
      </c>
      <c r="W7" s="113" t="e">
        <f>SUM(実績昼!#REF!+実績夜!W7)</f>
        <v>#REF!</v>
      </c>
      <c r="X7" s="113" t="e">
        <f>SUM(実績昼!#REF!+実績夜!X7)</f>
        <v>#REF!</v>
      </c>
      <c r="Y7" s="113" t="e">
        <f>SUM(実績昼!#REF!+実績夜!Y7)</f>
        <v>#REF!</v>
      </c>
      <c r="Z7" s="113" t="e">
        <f>SUM(実績昼!#REF!+実績夜!Z7)</f>
        <v>#REF!</v>
      </c>
      <c r="AA7" s="113" t="e">
        <f>SUM(実績昼!#REF!+実績夜!AA7)</f>
        <v>#REF!</v>
      </c>
      <c r="AB7" s="113" t="e">
        <f>SUM(実績昼!#REF!+実績夜!AB7)</f>
        <v>#REF!</v>
      </c>
      <c r="AC7" s="113" t="e">
        <f>SUM(実績昼!#REF!+実績夜!AC7)</f>
        <v>#REF!</v>
      </c>
      <c r="AD7" s="113" t="e">
        <f>SUM(実績昼!#REF!+実績夜!AD7)</f>
        <v>#REF!</v>
      </c>
      <c r="AE7" s="113" t="e">
        <f>SUM(実績昼!#REF!+実績夜!AE7)</f>
        <v>#REF!</v>
      </c>
      <c r="AF7" s="113" t="e">
        <f>SUM(実績昼!#REF!+実績夜!AF7)</f>
        <v>#REF!</v>
      </c>
      <c r="AG7" s="113" t="e">
        <f>SUM(実績昼!#REF!+実績夜!AG7)</f>
        <v>#REF!</v>
      </c>
      <c r="AH7" s="107" t="e">
        <f t="shared" si="1"/>
        <v>#REF!</v>
      </c>
    </row>
    <row r="8" spans="1:34">
      <c r="A8" s="168" t="s">
        <v>27</v>
      </c>
      <c r="B8" s="26" t="s">
        <v>17</v>
      </c>
      <c r="C8" s="114" t="e">
        <f>SUM(実績昼!#REF!+実績夜!C8)</f>
        <v>#REF!</v>
      </c>
      <c r="D8" s="114" t="e">
        <f>SUM(実績昼!#REF!+実績夜!D8)</f>
        <v>#REF!</v>
      </c>
      <c r="E8" s="114" t="e">
        <f>SUM(実績昼!#REF!+実績夜!E8)</f>
        <v>#REF!</v>
      </c>
      <c r="F8" s="114" t="e">
        <f>SUM(実績昼!#REF!+実績夜!F8)</f>
        <v>#REF!</v>
      </c>
      <c r="G8" s="114" t="e">
        <f>SUM(実績昼!#REF!+実績夜!G8)</f>
        <v>#REF!</v>
      </c>
      <c r="H8" s="114" t="e">
        <f>SUM(実績昼!#REF!+実績夜!H8)</f>
        <v>#REF!</v>
      </c>
      <c r="I8" s="114" t="e">
        <f>SUM(実績昼!#REF!+実績夜!I8)</f>
        <v>#REF!</v>
      </c>
      <c r="J8" s="114" t="e">
        <f>SUM(実績昼!#REF!+実績夜!J8)</f>
        <v>#REF!</v>
      </c>
      <c r="K8" s="114" t="e">
        <f>SUM(実績昼!#REF!+実績夜!K8)</f>
        <v>#REF!</v>
      </c>
      <c r="L8" s="114" t="e">
        <f>SUM(実績昼!#REF!+実績夜!L8)</f>
        <v>#REF!</v>
      </c>
      <c r="M8" s="114" t="e">
        <f>SUM(実績昼!#REF!+実績夜!M8)</f>
        <v>#REF!</v>
      </c>
      <c r="N8" s="114" t="e">
        <f>SUM(実績昼!#REF!+実績夜!N8)</f>
        <v>#REF!</v>
      </c>
      <c r="O8" s="114" t="e">
        <f>SUM(実績昼!#REF!+実績夜!O8)</f>
        <v>#REF!</v>
      </c>
      <c r="P8" s="114" t="e">
        <f>SUM(実績昼!#REF!+実績夜!P8)</f>
        <v>#REF!</v>
      </c>
      <c r="Q8" s="114" t="e">
        <f>SUM(実績昼!#REF!+実績夜!Q8)</f>
        <v>#REF!</v>
      </c>
      <c r="R8" s="114" t="e">
        <f>SUM(実績昼!#REF!+実績夜!R8)</f>
        <v>#REF!</v>
      </c>
      <c r="S8" s="114" t="e">
        <f>SUM(実績昼!#REF!+実績夜!S8)</f>
        <v>#REF!</v>
      </c>
      <c r="T8" s="114" t="e">
        <f>SUM(実績昼!#REF!+実績夜!T8)</f>
        <v>#REF!</v>
      </c>
      <c r="U8" s="114" t="e">
        <f>SUM(実績昼!#REF!+実績夜!U8)</f>
        <v>#REF!</v>
      </c>
      <c r="V8" s="114" t="e">
        <f>SUM(実績昼!#REF!+実績夜!V8)</f>
        <v>#REF!</v>
      </c>
      <c r="W8" s="114" t="e">
        <f>SUM(実績昼!#REF!+実績夜!W8)</f>
        <v>#REF!</v>
      </c>
      <c r="X8" s="114" t="e">
        <f>SUM(実績昼!#REF!+実績夜!X8)</f>
        <v>#REF!</v>
      </c>
      <c r="Y8" s="114" t="e">
        <f>SUM(実績昼!#REF!+実績夜!Y8)</f>
        <v>#REF!</v>
      </c>
      <c r="Z8" s="114" t="e">
        <f>SUM(実績昼!#REF!+実績夜!Z8)</f>
        <v>#REF!</v>
      </c>
      <c r="AA8" s="114" t="e">
        <f>SUM(実績昼!#REF!+実績夜!AA8)</f>
        <v>#REF!</v>
      </c>
      <c r="AB8" s="114" t="e">
        <f>SUM(実績昼!#REF!+実績夜!AB8)</f>
        <v>#REF!</v>
      </c>
      <c r="AC8" s="114" t="e">
        <f>SUM(実績昼!#REF!+実績夜!AC8)</f>
        <v>#REF!</v>
      </c>
      <c r="AD8" s="114" t="e">
        <f>SUM(実績昼!#REF!+実績夜!AD8)</f>
        <v>#REF!</v>
      </c>
      <c r="AE8" s="114" t="e">
        <f>SUM(実績昼!#REF!+実績夜!AE8)</f>
        <v>#REF!</v>
      </c>
      <c r="AF8" s="114" t="e">
        <f>SUM(実績昼!#REF!+実績夜!AF8)</f>
        <v>#REF!</v>
      </c>
      <c r="AG8" s="114" t="e">
        <f>SUM(実績昼!#REF!+実績夜!AG8)</f>
        <v>#REF!</v>
      </c>
      <c r="AH8" s="104" t="e">
        <f t="shared" si="1"/>
        <v>#REF!</v>
      </c>
    </row>
    <row r="9" spans="1:34" ht="15.5" thickBot="1">
      <c r="A9" s="169"/>
      <c r="B9" s="28" t="s">
        <v>18</v>
      </c>
      <c r="C9" s="112" t="e">
        <f>SUM(実績昼!#REF!+実績夜!C9)</f>
        <v>#REF!</v>
      </c>
      <c r="D9" s="112" t="e">
        <f>SUM(実績昼!#REF!+実績夜!D9)</f>
        <v>#REF!</v>
      </c>
      <c r="E9" s="112" t="e">
        <f>SUM(実績昼!#REF!+実績夜!E9)</f>
        <v>#REF!</v>
      </c>
      <c r="F9" s="112" t="e">
        <f>SUM(実績昼!#REF!+実績夜!F9)</f>
        <v>#REF!</v>
      </c>
      <c r="G9" s="112" t="e">
        <f>SUM(実績昼!#REF!+実績夜!G9)</f>
        <v>#REF!</v>
      </c>
      <c r="H9" s="112" t="e">
        <f>SUM(実績昼!#REF!+実績夜!H9)</f>
        <v>#REF!</v>
      </c>
      <c r="I9" s="112" t="e">
        <f>SUM(実績昼!#REF!+実績夜!I9)</f>
        <v>#REF!</v>
      </c>
      <c r="J9" s="112" t="e">
        <f>SUM(実績昼!#REF!+実績夜!J9)</f>
        <v>#REF!</v>
      </c>
      <c r="K9" s="112" t="e">
        <f>SUM(実績昼!#REF!+実績夜!K9)</f>
        <v>#REF!</v>
      </c>
      <c r="L9" s="112" t="e">
        <f>SUM(実績昼!#REF!+実績夜!L9)</f>
        <v>#REF!</v>
      </c>
      <c r="M9" s="112" t="e">
        <f>SUM(実績昼!#REF!+実績夜!M9)</f>
        <v>#REF!</v>
      </c>
      <c r="N9" s="112" t="e">
        <f>SUM(実績昼!#REF!+実績夜!N9)</f>
        <v>#REF!</v>
      </c>
      <c r="O9" s="112" t="e">
        <f>SUM(実績昼!#REF!+実績夜!O9)</f>
        <v>#REF!</v>
      </c>
      <c r="P9" s="112" t="e">
        <f>SUM(実績昼!#REF!+実績夜!P9)</f>
        <v>#REF!</v>
      </c>
      <c r="Q9" s="112" t="e">
        <f>SUM(実績昼!#REF!+実績夜!Q9)</f>
        <v>#REF!</v>
      </c>
      <c r="R9" s="112" t="e">
        <f>SUM(実績昼!#REF!+実績夜!R9)</f>
        <v>#REF!</v>
      </c>
      <c r="S9" s="112" t="e">
        <f>SUM(実績昼!#REF!+実績夜!S9)</f>
        <v>#REF!</v>
      </c>
      <c r="T9" s="112" t="e">
        <f>SUM(実績昼!#REF!+実績夜!T9)</f>
        <v>#REF!</v>
      </c>
      <c r="U9" s="112" t="e">
        <f>SUM(実績昼!#REF!+実績夜!U9)</f>
        <v>#REF!</v>
      </c>
      <c r="V9" s="112" t="e">
        <f>SUM(実績昼!#REF!+実績夜!V9)</f>
        <v>#REF!</v>
      </c>
      <c r="W9" s="112" t="e">
        <f>SUM(実績昼!#REF!+実績夜!W9)</f>
        <v>#REF!</v>
      </c>
      <c r="X9" s="112" t="e">
        <f>SUM(実績昼!#REF!+実績夜!X9)</f>
        <v>#REF!</v>
      </c>
      <c r="Y9" s="112" t="e">
        <f>SUM(実績昼!#REF!+実績夜!Y9)</f>
        <v>#REF!</v>
      </c>
      <c r="Z9" s="112" t="e">
        <f>SUM(実績昼!#REF!+実績夜!Z9)</f>
        <v>#REF!</v>
      </c>
      <c r="AA9" s="112" t="e">
        <f>SUM(実績昼!#REF!+実績夜!AA9)</f>
        <v>#REF!</v>
      </c>
      <c r="AB9" s="112" t="e">
        <f>SUM(実績昼!#REF!+実績夜!AB9)</f>
        <v>#REF!</v>
      </c>
      <c r="AC9" s="112" t="e">
        <f>SUM(実績昼!#REF!+実績夜!AC9)</f>
        <v>#REF!</v>
      </c>
      <c r="AD9" s="112" t="e">
        <f>SUM(実績昼!#REF!+実績夜!AD9)</f>
        <v>#REF!</v>
      </c>
      <c r="AE9" s="112" t="e">
        <f>SUM(実績昼!#REF!+実績夜!AE9)</f>
        <v>#REF!</v>
      </c>
      <c r="AF9" s="112" t="e">
        <f>SUM(実績昼!#REF!+実績夜!AF9)</f>
        <v>#REF!</v>
      </c>
      <c r="AG9" s="112" t="e">
        <f>SUM(実績昼!#REF!+実績夜!AG9)</f>
        <v>#REF!</v>
      </c>
      <c r="AH9" s="108" t="e">
        <f t="shared" si="1"/>
        <v>#REF!</v>
      </c>
    </row>
    <row r="10" spans="1:34">
      <c r="A10" s="163" t="s">
        <v>19</v>
      </c>
      <c r="B10" s="30" t="s">
        <v>17</v>
      </c>
      <c r="C10" s="115" t="e">
        <f>SUM(実績昼!#REF!+実績夜!C10)</f>
        <v>#REF!</v>
      </c>
      <c r="D10" s="115" t="e">
        <f>SUM(実績昼!#REF!+実績夜!D10)</f>
        <v>#REF!</v>
      </c>
      <c r="E10" s="115" t="e">
        <f>SUM(実績昼!#REF!+実績夜!E10)</f>
        <v>#REF!</v>
      </c>
      <c r="F10" s="115" t="e">
        <f>SUM(実績昼!#REF!+実績夜!F10)</f>
        <v>#REF!</v>
      </c>
      <c r="G10" s="115" t="e">
        <f>SUM(実績昼!#REF!+実績夜!G10)</f>
        <v>#REF!</v>
      </c>
      <c r="H10" s="115" t="e">
        <f>SUM(実績昼!#REF!+実績夜!H10)</f>
        <v>#REF!</v>
      </c>
      <c r="I10" s="115" t="e">
        <f>SUM(実績昼!#REF!+実績夜!I10)</f>
        <v>#REF!</v>
      </c>
      <c r="J10" s="115" t="e">
        <f>SUM(実績昼!#REF!+実績夜!J10)</f>
        <v>#REF!</v>
      </c>
      <c r="K10" s="115" t="e">
        <f>SUM(実績昼!#REF!+実績夜!K10)</f>
        <v>#REF!</v>
      </c>
      <c r="L10" s="115" t="e">
        <f>SUM(実績昼!#REF!+実績夜!L10)</f>
        <v>#REF!</v>
      </c>
      <c r="M10" s="115" t="e">
        <f>SUM(実績昼!#REF!+実績夜!M10)</f>
        <v>#REF!</v>
      </c>
      <c r="N10" s="115" t="e">
        <f>SUM(実績昼!#REF!+実績夜!N10)</f>
        <v>#REF!</v>
      </c>
      <c r="O10" s="115" t="e">
        <f>SUM(実績昼!#REF!+実績夜!O10)</f>
        <v>#REF!</v>
      </c>
      <c r="P10" s="115" t="e">
        <f>SUM(実績昼!#REF!+実績夜!P10)</f>
        <v>#REF!</v>
      </c>
      <c r="Q10" s="115" t="e">
        <f>SUM(実績昼!#REF!+実績夜!Q10)</f>
        <v>#REF!</v>
      </c>
      <c r="R10" s="115" t="e">
        <f>SUM(実績昼!#REF!+実績夜!R10)</f>
        <v>#REF!</v>
      </c>
      <c r="S10" s="115" t="e">
        <f>SUM(実績昼!#REF!+実績夜!S10)</f>
        <v>#REF!</v>
      </c>
      <c r="T10" s="115" t="e">
        <f>SUM(実績昼!#REF!+実績夜!T10)</f>
        <v>#REF!</v>
      </c>
      <c r="U10" s="115" t="e">
        <f>SUM(実績昼!#REF!+実績夜!U10)</f>
        <v>#REF!</v>
      </c>
      <c r="V10" s="115" t="e">
        <f>SUM(実績昼!#REF!+実績夜!V10)</f>
        <v>#REF!</v>
      </c>
      <c r="W10" s="115" t="e">
        <f>SUM(実績昼!#REF!+実績夜!W10)</f>
        <v>#REF!</v>
      </c>
      <c r="X10" s="115" t="e">
        <f>SUM(実績昼!#REF!+実績夜!X10)</f>
        <v>#REF!</v>
      </c>
      <c r="Y10" s="115" t="e">
        <f>SUM(実績昼!#REF!+実績夜!Y10)</f>
        <v>#REF!</v>
      </c>
      <c r="Z10" s="115" t="e">
        <f>SUM(実績昼!#REF!+実績夜!Z10)</f>
        <v>#REF!</v>
      </c>
      <c r="AA10" s="115" t="e">
        <f>SUM(実績昼!#REF!+実績夜!AA10)</f>
        <v>#REF!</v>
      </c>
      <c r="AB10" s="115" t="e">
        <f>SUM(実績昼!#REF!+実績夜!AB10)</f>
        <v>#REF!</v>
      </c>
      <c r="AC10" s="115" t="e">
        <f>SUM(実績昼!#REF!+実績夜!AC10)</f>
        <v>#REF!</v>
      </c>
      <c r="AD10" s="115" t="e">
        <f>SUM(実績昼!#REF!+実績夜!AD10)</f>
        <v>#REF!</v>
      </c>
      <c r="AE10" s="115" t="e">
        <f>SUM(実績昼!#REF!+実績夜!AE10)</f>
        <v>#REF!</v>
      </c>
      <c r="AF10" s="115" t="e">
        <f>SUM(実績昼!#REF!+実績夜!AF10)</f>
        <v>#REF!</v>
      </c>
      <c r="AG10" s="115" t="e">
        <f>SUM(実績昼!#REF!+実績夜!AG10)</f>
        <v>#REF!</v>
      </c>
      <c r="AH10" s="106" t="e">
        <f t="shared" si="1"/>
        <v>#REF!</v>
      </c>
    </row>
    <row r="11" spans="1:34" ht="15.5" thickBot="1">
      <c r="A11" s="164"/>
      <c r="B11" s="33" t="s">
        <v>18</v>
      </c>
      <c r="C11" s="113" t="e">
        <f>SUM(実績昼!#REF!+実績夜!C11)</f>
        <v>#REF!</v>
      </c>
      <c r="D11" s="113" t="e">
        <f>SUM(実績昼!#REF!+実績夜!D11)</f>
        <v>#REF!</v>
      </c>
      <c r="E11" s="113" t="e">
        <f>SUM(実績昼!#REF!+実績夜!E11)</f>
        <v>#REF!</v>
      </c>
      <c r="F11" s="113" t="e">
        <f>SUM(実績昼!#REF!+実績夜!F11)</f>
        <v>#REF!</v>
      </c>
      <c r="G11" s="113" t="e">
        <f>SUM(実績昼!#REF!+実績夜!G11)</f>
        <v>#REF!</v>
      </c>
      <c r="H11" s="113" t="e">
        <f>SUM(実績昼!#REF!+実績夜!H11)</f>
        <v>#REF!</v>
      </c>
      <c r="I11" s="113" t="e">
        <f>SUM(実績昼!#REF!+実績夜!I11)</f>
        <v>#REF!</v>
      </c>
      <c r="J11" s="113" t="e">
        <f>SUM(実績昼!#REF!+実績夜!J11)</f>
        <v>#REF!</v>
      </c>
      <c r="K11" s="113" t="e">
        <f>SUM(実績昼!#REF!+実績夜!K11)</f>
        <v>#REF!</v>
      </c>
      <c r="L11" s="113" t="e">
        <f>SUM(実績昼!#REF!+実績夜!L11)</f>
        <v>#REF!</v>
      </c>
      <c r="M11" s="113" t="e">
        <f>SUM(実績昼!#REF!+実績夜!M11)</f>
        <v>#REF!</v>
      </c>
      <c r="N11" s="113" t="e">
        <f>SUM(実績昼!#REF!+実績夜!N11)</f>
        <v>#REF!</v>
      </c>
      <c r="O11" s="113" t="e">
        <f>SUM(実績昼!#REF!+実績夜!O11)</f>
        <v>#REF!</v>
      </c>
      <c r="P11" s="113" t="e">
        <f>SUM(実績昼!#REF!+実績夜!P11)</f>
        <v>#REF!</v>
      </c>
      <c r="Q11" s="113" t="e">
        <f>SUM(実績昼!#REF!+実績夜!Q11)</f>
        <v>#REF!</v>
      </c>
      <c r="R11" s="113" t="e">
        <f>SUM(実績昼!#REF!+実績夜!R11)</f>
        <v>#REF!</v>
      </c>
      <c r="S11" s="113" t="e">
        <f>SUM(実績昼!#REF!+実績夜!S11)</f>
        <v>#REF!</v>
      </c>
      <c r="T11" s="113" t="e">
        <f>SUM(実績昼!#REF!+実績夜!T11)</f>
        <v>#REF!</v>
      </c>
      <c r="U11" s="113" t="e">
        <f>SUM(実績昼!#REF!+実績夜!U11)</f>
        <v>#REF!</v>
      </c>
      <c r="V11" s="113" t="e">
        <f>SUM(実績昼!#REF!+実績夜!V11)</f>
        <v>#REF!</v>
      </c>
      <c r="W11" s="113" t="e">
        <f>SUM(実績昼!#REF!+実績夜!W11)</f>
        <v>#REF!</v>
      </c>
      <c r="X11" s="113" t="e">
        <f>SUM(実績昼!#REF!+実績夜!X11)</f>
        <v>#REF!</v>
      </c>
      <c r="Y11" s="113" t="e">
        <f>SUM(実績昼!#REF!+実績夜!Y11)</f>
        <v>#REF!</v>
      </c>
      <c r="Z11" s="113" t="e">
        <f>SUM(実績昼!#REF!+実績夜!Z11)</f>
        <v>#REF!</v>
      </c>
      <c r="AA11" s="113" t="e">
        <f>SUM(実績昼!#REF!+実績夜!AA11)</f>
        <v>#REF!</v>
      </c>
      <c r="AB11" s="113" t="e">
        <f>SUM(実績昼!#REF!+実績夜!AB11)</f>
        <v>#REF!</v>
      </c>
      <c r="AC11" s="113" t="e">
        <f>SUM(実績昼!#REF!+実績夜!AC11)</f>
        <v>#REF!</v>
      </c>
      <c r="AD11" s="113" t="e">
        <f>SUM(実績昼!#REF!+実績夜!AD11)</f>
        <v>#REF!</v>
      </c>
      <c r="AE11" s="113" t="e">
        <f>SUM(実績昼!#REF!+実績夜!AE11)</f>
        <v>#REF!</v>
      </c>
      <c r="AF11" s="113" t="e">
        <f>SUM(実績昼!#REF!+実績夜!AF11)</f>
        <v>#REF!</v>
      </c>
      <c r="AG11" s="113" t="e">
        <f>SUM(実績昼!#REF!+実績夜!AG11)</f>
        <v>#REF!</v>
      </c>
      <c r="AH11" s="107" t="e">
        <f t="shared" si="1"/>
        <v>#REF!</v>
      </c>
    </row>
    <row r="12" spans="1:34">
      <c r="A12" s="168" t="s">
        <v>20</v>
      </c>
      <c r="B12" s="26" t="s">
        <v>17</v>
      </c>
      <c r="C12" s="114" t="e">
        <f>SUM(実績昼!#REF!+実績夜!C12)</f>
        <v>#REF!</v>
      </c>
      <c r="D12" s="114" t="e">
        <f>SUM(実績昼!#REF!+実績夜!D12)</f>
        <v>#REF!</v>
      </c>
      <c r="E12" s="114" t="e">
        <f>SUM(実績昼!#REF!+実績夜!E12)</f>
        <v>#REF!</v>
      </c>
      <c r="F12" s="114" t="e">
        <f>SUM(実績昼!#REF!+実績夜!F12)</f>
        <v>#REF!</v>
      </c>
      <c r="G12" s="114" t="e">
        <f>SUM(実績昼!#REF!+実績夜!G12)</f>
        <v>#REF!</v>
      </c>
      <c r="H12" s="114" t="e">
        <f>SUM(実績昼!#REF!+実績夜!H12)</f>
        <v>#REF!</v>
      </c>
      <c r="I12" s="114" t="e">
        <f>SUM(実績昼!#REF!+実績夜!I12)</f>
        <v>#REF!</v>
      </c>
      <c r="J12" s="114" t="e">
        <f>SUM(実績昼!#REF!+実績夜!J12)</f>
        <v>#REF!</v>
      </c>
      <c r="K12" s="114" t="e">
        <f>SUM(実績昼!#REF!+実績夜!K12)</f>
        <v>#REF!</v>
      </c>
      <c r="L12" s="114" t="e">
        <f>SUM(実績昼!#REF!+実績夜!L12)</f>
        <v>#REF!</v>
      </c>
      <c r="M12" s="114" t="e">
        <f>SUM(実績昼!#REF!+実績夜!M12)</f>
        <v>#REF!</v>
      </c>
      <c r="N12" s="114" t="e">
        <f>SUM(実績昼!#REF!+実績夜!N12)</f>
        <v>#REF!</v>
      </c>
      <c r="O12" s="114" t="e">
        <f>SUM(実績昼!#REF!+実績夜!O12)</f>
        <v>#REF!</v>
      </c>
      <c r="P12" s="114" t="e">
        <f>SUM(実績昼!#REF!+実績夜!P12)</f>
        <v>#REF!</v>
      </c>
      <c r="Q12" s="114" t="e">
        <f>SUM(実績昼!#REF!+実績夜!Q12)</f>
        <v>#REF!</v>
      </c>
      <c r="R12" s="114" t="e">
        <f>SUM(実績昼!#REF!+実績夜!R12)</f>
        <v>#REF!</v>
      </c>
      <c r="S12" s="114" t="e">
        <f>SUM(実績昼!#REF!+実績夜!S12)</f>
        <v>#REF!</v>
      </c>
      <c r="T12" s="114" t="e">
        <f>SUM(実績昼!#REF!+実績夜!T12)</f>
        <v>#REF!</v>
      </c>
      <c r="U12" s="114" t="e">
        <f>SUM(実績昼!#REF!+実績夜!U12)</f>
        <v>#REF!</v>
      </c>
      <c r="V12" s="114" t="e">
        <f>SUM(実績昼!#REF!+実績夜!V12)</f>
        <v>#REF!</v>
      </c>
      <c r="W12" s="114" t="e">
        <f>SUM(実績昼!#REF!+実績夜!W12)</f>
        <v>#REF!</v>
      </c>
      <c r="X12" s="114" t="e">
        <f>SUM(実績昼!#REF!+実績夜!X12)</f>
        <v>#REF!</v>
      </c>
      <c r="Y12" s="114" t="e">
        <f>SUM(実績昼!#REF!+実績夜!Y12)</f>
        <v>#REF!</v>
      </c>
      <c r="Z12" s="114" t="e">
        <f>SUM(実績昼!#REF!+実績夜!Z12)</f>
        <v>#REF!</v>
      </c>
      <c r="AA12" s="114" t="e">
        <f>SUM(実績昼!#REF!+実績夜!AA12)</f>
        <v>#REF!</v>
      </c>
      <c r="AB12" s="114" t="e">
        <f>SUM(実績昼!#REF!+実績夜!AB12)</f>
        <v>#REF!</v>
      </c>
      <c r="AC12" s="114" t="e">
        <f>SUM(実績昼!#REF!+実績夜!AC12)</f>
        <v>#REF!</v>
      </c>
      <c r="AD12" s="114" t="e">
        <f>SUM(実績昼!#REF!+実績夜!AD12)</f>
        <v>#REF!</v>
      </c>
      <c r="AE12" s="114" t="e">
        <f>SUM(実績昼!#REF!+実績夜!AE12)</f>
        <v>#REF!</v>
      </c>
      <c r="AF12" s="114" t="e">
        <f>SUM(実績昼!#REF!+実績夜!AF12)</f>
        <v>#REF!</v>
      </c>
      <c r="AG12" s="114" t="e">
        <f>SUM(実績昼!#REF!+実績夜!AG12)</f>
        <v>#REF!</v>
      </c>
      <c r="AH12" s="104" t="e">
        <f t="shared" si="1"/>
        <v>#REF!</v>
      </c>
    </row>
    <row r="13" spans="1:34" ht="15.5" thickBot="1">
      <c r="A13" s="170"/>
      <c r="B13" s="28" t="s">
        <v>18</v>
      </c>
      <c r="C13" s="112" t="e">
        <f>SUM(実績昼!#REF!+実績夜!C13)</f>
        <v>#REF!</v>
      </c>
      <c r="D13" s="112" t="e">
        <f>SUM(実績昼!#REF!+実績夜!D13)</f>
        <v>#REF!</v>
      </c>
      <c r="E13" s="112" t="e">
        <f>SUM(実績昼!#REF!+実績夜!E13)</f>
        <v>#REF!</v>
      </c>
      <c r="F13" s="112" t="e">
        <f>SUM(実績昼!#REF!+実績夜!F13)</f>
        <v>#REF!</v>
      </c>
      <c r="G13" s="112" t="e">
        <f>SUM(実績昼!#REF!+実績夜!G13)</f>
        <v>#REF!</v>
      </c>
      <c r="H13" s="112" t="e">
        <f>SUM(実績昼!#REF!+実績夜!H13)</f>
        <v>#REF!</v>
      </c>
      <c r="I13" s="112" t="e">
        <f>SUM(実績昼!#REF!+実績夜!I13)</f>
        <v>#REF!</v>
      </c>
      <c r="J13" s="112" t="e">
        <f>SUM(実績昼!#REF!+実績夜!J13)</f>
        <v>#REF!</v>
      </c>
      <c r="K13" s="112" t="e">
        <f>SUM(実績昼!#REF!+実績夜!K13)</f>
        <v>#REF!</v>
      </c>
      <c r="L13" s="112" t="e">
        <f>SUM(実績昼!#REF!+実績夜!L13)</f>
        <v>#REF!</v>
      </c>
      <c r="M13" s="112" t="e">
        <f>SUM(実績昼!#REF!+実績夜!M13)</f>
        <v>#REF!</v>
      </c>
      <c r="N13" s="112" t="e">
        <f>SUM(実績昼!#REF!+実績夜!N13)</f>
        <v>#REF!</v>
      </c>
      <c r="O13" s="112" t="e">
        <f>SUM(実績昼!#REF!+実績夜!O13)</f>
        <v>#REF!</v>
      </c>
      <c r="P13" s="112" t="e">
        <f>SUM(実績昼!#REF!+実績夜!P13)</f>
        <v>#REF!</v>
      </c>
      <c r="Q13" s="112" t="e">
        <f>SUM(実績昼!#REF!+実績夜!Q13)</f>
        <v>#REF!</v>
      </c>
      <c r="R13" s="112" t="e">
        <f>SUM(実績昼!#REF!+実績夜!R13)</f>
        <v>#REF!</v>
      </c>
      <c r="S13" s="112" t="e">
        <f>SUM(実績昼!#REF!+実績夜!S13)</f>
        <v>#REF!</v>
      </c>
      <c r="T13" s="112" t="e">
        <f>SUM(実績昼!#REF!+実績夜!T13)</f>
        <v>#REF!</v>
      </c>
      <c r="U13" s="112" t="e">
        <f>SUM(実績昼!#REF!+実績夜!U13)</f>
        <v>#REF!</v>
      </c>
      <c r="V13" s="112" t="e">
        <f>SUM(実績昼!#REF!+実績夜!V13)</f>
        <v>#REF!</v>
      </c>
      <c r="W13" s="112" t="e">
        <f>SUM(実績昼!#REF!+実績夜!W13)</f>
        <v>#REF!</v>
      </c>
      <c r="X13" s="112" t="e">
        <f>SUM(実績昼!#REF!+実績夜!X13)</f>
        <v>#REF!</v>
      </c>
      <c r="Y13" s="112" t="e">
        <f>SUM(実績昼!#REF!+実績夜!Y13)</f>
        <v>#REF!</v>
      </c>
      <c r="Z13" s="112" t="e">
        <f>SUM(実績昼!#REF!+実績夜!Z13)</f>
        <v>#REF!</v>
      </c>
      <c r="AA13" s="112" t="e">
        <f>SUM(実績昼!#REF!+実績夜!AA13)</f>
        <v>#REF!</v>
      </c>
      <c r="AB13" s="112" t="e">
        <f>SUM(実績昼!#REF!+実績夜!AB13)</f>
        <v>#REF!</v>
      </c>
      <c r="AC13" s="112" t="e">
        <f>SUM(実績昼!#REF!+実績夜!AC13)</f>
        <v>#REF!</v>
      </c>
      <c r="AD13" s="112" t="e">
        <f>SUM(実績昼!#REF!+実績夜!AD13)</f>
        <v>#REF!</v>
      </c>
      <c r="AE13" s="112" t="e">
        <f>SUM(実績昼!#REF!+実績夜!AE13)</f>
        <v>#REF!</v>
      </c>
      <c r="AF13" s="112" t="e">
        <f>SUM(実績昼!#REF!+実績夜!AF13)</f>
        <v>#REF!</v>
      </c>
      <c r="AG13" s="112" t="e">
        <f>SUM(実績昼!#REF!+実績夜!AG13)</f>
        <v>#REF!</v>
      </c>
      <c r="AH13" s="108" t="e">
        <f t="shared" si="1"/>
        <v>#REF!</v>
      </c>
    </row>
    <row r="14" spans="1:34">
      <c r="A14" s="163" t="s">
        <v>21</v>
      </c>
      <c r="B14" s="30" t="s">
        <v>17</v>
      </c>
      <c r="C14" s="115" t="e">
        <f>SUM(実績昼!#REF!+実績夜!C14)</f>
        <v>#REF!</v>
      </c>
      <c r="D14" s="115" t="e">
        <f>SUM(実績昼!#REF!+実績夜!D14)</f>
        <v>#REF!</v>
      </c>
      <c r="E14" s="115" t="e">
        <f>SUM(実績昼!#REF!+実績夜!E14)</f>
        <v>#REF!</v>
      </c>
      <c r="F14" s="115" t="e">
        <f>SUM(実績昼!#REF!+実績夜!F14)</f>
        <v>#REF!</v>
      </c>
      <c r="G14" s="115" t="e">
        <f>SUM(実績昼!#REF!+実績夜!G14)</f>
        <v>#REF!</v>
      </c>
      <c r="H14" s="115" t="e">
        <f>SUM(実績昼!#REF!+実績夜!H14)</f>
        <v>#REF!</v>
      </c>
      <c r="I14" s="115" t="e">
        <f>SUM(実績昼!#REF!+実績夜!I14)</f>
        <v>#REF!</v>
      </c>
      <c r="J14" s="115" t="e">
        <f>SUM(実績昼!#REF!+実績夜!J14)</f>
        <v>#REF!</v>
      </c>
      <c r="K14" s="115" t="e">
        <f>SUM(実績昼!#REF!+実績夜!K14)</f>
        <v>#REF!</v>
      </c>
      <c r="L14" s="115" t="e">
        <f>SUM(実績昼!#REF!+実績夜!L14)</f>
        <v>#REF!</v>
      </c>
      <c r="M14" s="115" t="e">
        <f>SUM(実績昼!#REF!+実績夜!M14)</f>
        <v>#REF!</v>
      </c>
      <c r="N14" s="115" t="e">
        <f>SUM(実績昼!#REF!+実績夜!N14)</f>
        <v>#REF!</v>
      </c>
      <c r="O14" s="115" t="e">
        <f>SUM(実績昼!#REF!+実績夜!O14)</f>
        <v>#REF!</v>
      </c>
      <c r="P14" s="115" t="e">
        <f>SUM(実績昼!#REF!+実績夜!P14)</f>
        <v>#REF!</v>
      </c>
      <c r="Q14" s="115" t="e">
        <f>SUM(実績昼!#REF!+実績夜!Q14)</f>
        <v>#REF!</v>
      </c>
      <c r="R14" s="115" t="e">
        <f>SUM(実績昼!#REF!+実績夜!R14)</f>
        <v>#REF!</v>
      </c>
      <c r="S14" s="115" t="e">
        <f>SUM(実績昼!#REF!+実績夜!S14)</f>
        <v>#REF!</v>
      </c>
      <c r="T14" s="115" t="e">
        <f>SUM(実績昼!#REF!+実績夜!T14)</f>
        <v>#REF!</v>
      </c>
      <c r="U14" s="115" t="e">
        <f>SUM(実績昼!#REF!+実績夜!U14)</f>
        <v>#REF!</v>
      </c>
      <c r="V14" s="115" t="e">
        <f>SUM(実績昼!#REF!+実績夜!V14)</f>
        <v>#REF!</v>
      </c>
      <c r="W14" s="115" t="e">
        <f>SUM(実績昼!#REF!+実績夜!W14)</f>
        <v>#REF!</v>
      </c>
      <c r="X14" s="115" t="e">
        <f>SUM(実績昼!#REF!+実績夜!X14)</f>
        <v>#REF!</v>
      </c>
      <c r="Y14" s="115" t="e">
        <f>SUM(実績昼!#REF!+実績夜!Y14)</f>
        <v>#REF!</v>
      </c>
      <c r="Z14" s="115" t="e">
        <f>SUM(実績昼!#REF!+実績夜!Z14)</f>
        <v>#REF!</v>
      </c>
      <c r="AA14" s="115" t="e">
        <f>SUM(実績昼!#REF!+実績夜!AA14)</f>
        <v>#REF!</v>
      </c>
      <c r="AB14" s="115" t="e">
        <f>SUM(実績昼!#REF!+実績夜!AB14)</f>
        <v>#REF!</v>
      </c>
      <c r="AC14" s="115" t="e">
        <f>SUM(実績昼!#REF!+実績夜!AC14)</f>
        <v>#REF!</v>
      </c>
      <c r="AD14" s="115" t="e">
        <f>SUM(実績昼!#REF!+実績夜!AD14)</f>
        <v>#REF!</v>
      </c>
      <c r="AE14" s="115" t="e">
        <f>SUM(実績昼!#REF!+実績夜!AE14)</f>
        <v>#REF!</v>
      </c>
      <c r="AF14" s="115" t="e">
        <f>SUM(実績昼!#REF!+実績夜!AF14)</f>
        <v>#REF!</v>
      </c>
      <c r="AG14" s="115" t="e">
        <f>SUM(実績昼!#REF!+実績夜!AG14)</f>
        <v>#REF!</v>
      </c>
      <c r="AH14" s="106" t="e">
        <f t="shared" si="1"/>
        <v>#REF!</v>
      </c>
    </row>
    <row r="15" spans="1:34" ht="15.5" thickBot="1">
      <c r="A15" s="164"/>
      <c r="B15" s="33" t="s">
        <v>18</v>
      </c>
      <c r="C15" s="113" t="e">
        <f>SUM(実績昼!#REF!+実績夜!C15)</f>
        <v>#REF!</v>
      </c>
      <c r="D15" s="113" t="e">
        <f>SUM(実績昼!#REF!+実績夜!D15)</f>
        <v>#REF!</v>
      </c>
      <c r="E15" s="113" t="e">
        <f>SUM(実績昼!#REF!+実績夜!E15)</f>
        <v>#REF!</v>
      </c>
      <c r="F15" s="113" t="e">
        <f>SUM(実績昼!#REF!+実績夜!F15)</f>
        <v>#REF!</v>
      </c>
      <c r="G15" s="113" t="e">
        <f>SUM(実績昼!#REF!+実績夜!G15)</f>
        <v>#REF!</v>
      </c>
      <c r="H15" s="113" t="e">
        <f>SUM(実績昼!#REF!+実績夜!H15)</f>
        <v>#REF!</v>
      </c>
      <c r="I15" s="113" t="e">
        <f>SUM(実績昼!#REF!+実績夜!I15)</f>
        <v>#REF!</v>
      </c>
      <c r="J15" s="113" t="e">
        <f>SUM(実績昼!#REF!+実績夜!J15)</f>
        <v>#REF!</v>
      </c>
      <c r="K15" s="113" t="e">
        <f>SUM(実績昼!#REF!+実績夜!K15)</f>
        <v>#REF!</v>
      </c>
      <c r="L15" s="113" t="e">
        <f>SUM(実績昼!#REF!+実績夜!L15)</f>
        <v>#REF!</v>
      </c>
      <c r="M15" s="113" t="e">
        <f>SUM(実績昼!#REF!+実績夜!M15)</f>
        <v>#REF!</v>
      </c>
      <c r="N15" s="113" t="e">
        <f>SUM(実績昼!#REF!+実績夜!N15)</f>
        <v>#REF!</v>
      </c>
      <c r="O15" s="113" t="e">
        <f>SUM(実績昼!#REF!+実績夜!O15)</f>
        <v>#REF!</v>
      </c>
      <c r="P15" s="113" t="e">
        <f>SUM(実績昼!#REF!+実績夜!P15)</f>
        <v>#REF!</v>
      </c>
      <c r="Q15" s="113" t="e">
        <f>SUM(実績昼!#REF!+実績夜!Q15)</f>
        <v>#REF!</v>
      </c>
      <c r="R15" s="113" t="e">
        <f>SUM(実績昼!#REF!+実績夜!R15)</f>
        <v>#REF!</v>
      </c>
      <c r="S15" s="113" t="e">
        <f>SUM(実績昼!#REF!+実績夜!S15)</f>
        <v>#REF!</v>
      </c>
      <c r="T15" s="113" t="e">
        <f>SUM(実績昼!#REF!+実績夜!T15)</f>
        <v>#REF!</v>
      </c>
      <c r="U15" s="113" t="e">
        <f>SUM(実績昼!#REF!+実績夜!U15)</f>
        <v>#REF!</v>
      </c>
      <c r="V15" s="113" t="e">
        <f>SUM(実績昼!#REF!+実績夜!V15)</f>
        <v>#REF!</v>
      </c>
      <c r="W15" s="113" t="e">
        <f>SUM(実績昼!#REF!+実績夜!W15)</f>
        <v>#REF!</v>
      </c>
      <c r="X15" s="113" t="e">
        <f>SUM(実績昼!#REF!+実績夜!X15)</f>
        <v>#REF!</v>
      </c>
      <c r="Y15" s="113" t="e">
        <f>SUM(実績昼!#REF!+実績夜!Y15)</f>
        <v>#REF!</v>
      </c>
      <c r="Z15" s="113" t="e">
        <f>SUM(実績昼!#REF!+実績夜!Z15)</f>
        <v>#REF!</v>
      </c>
      <c r="AA15" s="113" t="e">
        <f>SUM(実績昼!#REF!+実績夜!AA15)</f>
        <v>#REF!</v>
      </c>
      <c r="AB15" s="113" t="e">
        <f>SUM(実績昼!#REF!+実績夜!AB15)</f>
        <v>#REF!</v>
      </c>
      <c r="AC15" s="113" t="e">
        <f>SUM(実績昼!#REF!+実績夜!AC15)</f>
        <v>#REF!</v>
      </c>
      <c r="AD15" s="113" t="e">
        <f>SUM(実績昼!#REF!+実績夜!AD15)</f>
        <v>#REF!</v>
      </c>
      <c r="AE15" s="113" t="e">
        <f>SUM(実績昼!#REF!+実績夜!AE15)</f>
        <v>#REF!</v>
      </c>
      <c r="AF15" s="113" t="e">
        <f>SUM(実績昼!#REF!+実績夜!AF15)</f>
        <v>#REF!</v>
      </c>
      <c r="AG15" s="113" t="e">
        <f>SUM(実績昼!#REF!+実績夜!AG15)</f>
        <v>#REF!</v>
      </c>
      <c r="AH15" s="107" t="e">
        <f t="shared" si="1"/>
        <v>#REF!</v>
      </c>
    </row>
    <row r="16" spans="1:34">
      <c r="A16" s="168" t="s">
        <v>28</v>
      </c>
      <c r="B16" s="26" t="s">
        <v>17</v>
      </c>
      <c r="C16" s="114" t="e">
        <f>SUM(実績昼!#REF!+実績夜!C16)</f>
        <v>#REF!</v>
      </c>
      <c r="D16" s="114" t="e">
        <f>SUM(実績昼!#REF!+実績夜!D16)</f>
        <v>#REF!</v>
      </c>
      <c r="E16" s="114" t="e">
        <f>SUM(実績昼!#REF!+実績夜!E16)</f>
        <v>#REF!</v>
      </c>
      <c r="F16" s="114" t="e">
        <f>SUM(実績昼!#REF!+実績夜!F16)</f>
        <v>#REF!</v>
      </c>
      <c r="G16" s="114" t="e">
        <f>SUM(実績昼!#REF!+実績夜!G16)</f>
        <v>#REF!</v>
      </c>
      <c r="H16" s="114" t="e">
        <f>SUM(実績昼!#REF!+実績夜!H16)</f>
        <v>#REF!</v>
      </c>
      <c r="I16" s="114" t="e">
        <f>SUM(実績昼!#REF!+実績夜!I16)</f>
        <v>#REF!</v>
      </c>
      <c r="J16" s="114" t="e">
        <f>SUM(実績昼!#REF!+実績夜!J16)</f>
        <v>#REF!</v>
      </c>
      <c r="K16" s="114" t="e">
        <f>SUM(実績昼!#REF!+実績夜!K16)</f>
        <v>#REF!</v>
      </c>
      <c r="L16" s="114" t="e">
        <f>SUM(実績昼!#REF!+実績夜!L16)</f>
        <v>#REF!</v>
      </c>
      <c r="M16" s="114" t="e">
        <f>SUM(実績昼!#REF!+実績夜!M16)</f>
        <v>#REF!</v>
      </c>
      <c r="N16" s="114" t="e">
        <f>SUM(実績昼!#REF!+実績夜!N16)</f>
        <v>#REF!</v>
      </c>
      <c r="O16" s="114" t="e">
        <f>SUM(実績昼!#REF!+実績夜!O16)</f>
        <v>#REF!</v>
      </c>
      <c r="P16" s="114" t="e">
        <f>SUM(実績昼!#REF!+実績夜!P16)</f>
        <v>#REF!</v>
      </c>
      <c r="Q16" s="114" t="e">
        <f>SUM(実績昼!#REF!+実績夜!Q16)</f>
        <v>#REF!</v>
      </c>
      <c r="R16" s="114" t="e">
        <f>SUM(実績昼!#REF!+実績夜!R16)</f>
        <v>#REF!</v>
      </c>
      <c r="S16" s="114" t="e">
        <f>SUM(実績昼!#REF!+実績夜!S16)</f>
        <v>#REF!</v>
      </c>
      <c r="T16" s="114" t="e">
        <f>SUM(実績昼!#REF!+実績夜!T16)</f>
        <v>#REF!</v>
      </c>
      <c r="U16" s="114" t="e">
        <f>SUM(実績昼!#REF!+実績夜!U16)</f>
        <v>#REF!</v>
      </c>
      <c r="V16" s="114" t="e">
        <f>SUM(実績昼!#REF!+実績夜!V16)</f>
        <v>#REF!</v>
      </c>
      <c r="W16" s="114" t="e">
        <f>SUM(実績昼!#REF!+実績夜!W16)</f>
        <v>#REF!</v>
      </c>
      <c r="X16" s="114" t="e">
        <f>SUM(実績昼!#REF!+実績夜!X16)</f>
        <v>#REF!</v>
      </c>
      <c r="Y16" s="114" t="e">
        <f>SUM(実績昼!#REF!+実績夜!Y16)</f>
        <v>#REF!</v>
      </c>
      <c r="Z16" s="114" t="e">
        <f>SUM(実績昼!#REF!+実績夜!Z16)</f>
        <v>#REF!</v>
      </c>
      <c r="AA16" s="114" t="e">
        <f>SUM(実績昼!#REF!+実績夜!AA16)</f>
        <v>#REF!</v>
      </c>
      <c r="AB16" s="114" t="e">
        <f>SUM(実績昼!#REF!+実績夜!AB16)</f>
        <v>#REF!</v>
      </c>
      <c r="AC16" s="114" t="e">
        <f>SUM(実績昼!#REF!+実績夜!AC16)</f>
        <v>#REF!</v>
      </c>
      <c r="AD16" s="114" t="e">
        <f>SUM(実績昼!#REF!+実績夜!AD16)</f>
        <v>#REF!</v>
      </c>
      <c r="AE16" s="114" t="e">
        <f>SUM(実績昼!#REF!+実績夜!AE16)</f>
        <v>#REF!</v>
      </c>
      <c r="AF16" s="114" t="e">
        <f>SUM(実績昼!#REF!+実績夜!AF16)</f>
        <v>#REF!</v>
      </c>
      <c r="AG16" s="114" t="e">
        <f>SUM(実績昼!#REF!+実績夜!AG16)</f>
        <v>#REF!</v>
      </c>
      <c r="AH16" s="104" t="e">
        <f t="shared" si="1"/>
        <v>#REF!</v>
      </c>
    </row>
    <row r="17" spans="1:34" ht="15.5" thickBot="1">
      <c r="A17" s="173"/>
      <c r="B17" s="43" t="s">
        <v>18</v>
      </c>
      <c r="C17" s="112" t="e">
        <f>SUM(実績昼!#REF!+実績夜!C17)</f>
        <v>#REF!</v>
      </c>
      <c r="D17" s="112" t="e">
        <f>SUM(実績昼!#REF!+実績夜!D17)</f>
        <v>#REF!</v>
      </c>
      <c r="E17" s="112" t="e">
        <f>SUM(実績昼!#REF!+実績夜!E17)</f>
        <v>#REF!</v>
      </c>
      <c r="F17" s="112" t="e">
        <f>SUM(実績昼!#REF!+実績夜!F17)</f>
        <v>#REF!</v>
      </c>
      <c r="G17" s="112" t="e">
        <f>SUM(実績昼!#REF!+実績夜!G17)</f>
        <v>#REF!</v>
      </c>
      <c r="H17" s="112" t="e">
        <f>SUM(実績昼!#REF!+実績夜!H17)</f>
        <v>#REF!</v>
      </c>
      <c r="I17" s="112" t="e">
        <f>SUM(実績昼!#REF!+実績夜!I17)</f>
        <v>#REF!</v>
      </c>
      <c r="J17" s="112" t="e">
        <f>SUM(実績昼!#REF!+実績夜!J17)</f>
        <v>#REF!</v>
      </c>
      <c r="K17" s="112" t="e">
        <f>SUM(実績昼!#REF!+実績夜!K17)</f>
        <v>#REF!</v>
      </c>
      <c r="L17" s="112" t="e">
        <f>SUM(実績昼!#REF!+実績夜!L17)</f>
        <v>#REF!</v>
      </c>
      <c r="M17" s="112" t="e">
        <f>SUM(実績昼!#REF!+実績夜!M17)</f>
        <v>#REF!</v>
      </c>
      <c r="N17" s="112" t="e">
        <f>SUM(実績昼!#REF!+実績夜!N17)</f>
        <v>#REF!</v>
      </c>
      <c r="O17" s="112" t="e">
        <f>SUM(実績昼!#REF!+実績夜!O17)</f>
        <v>#REF!</v>
      </c>
      <c r="P17" s="112" t="e">
        <f>SUM(実績昼!#REF!+実績夜!P17)</f>
        <v>#REF!</v>
      </c>
      <c r="Q17" s="112" t="e">
        <f>SUM(実績昼!#REF!+実績夜!Q17)</f>
        <v>#REF!</v>
      </c>
      <c r="R17" s="112" t="e">
        <f>SUM(実績昼!#REF!+実績夜!R17)</f>
        <v>#REF!</v>
      </c>
      <c r="S17" s="112" t="e">
        <f>SUM(実績昼!#REF!+実績夜!S17)</f>
        <v>#REF!</v>
      </c>
      <c r="T17" s="112" t="e">
        <f>SUM(実績昼!#REF!+実績夜!T17)</f>
        <v>#REF!</v>
      </c>
      <c r="U17" s="112" t="e">
        <f>SUM(実績昼!#REF!+実績夜!U17)</f>
        <v>#REF!</v>
      </c>
      <c r="V17" s="112" t="e">
        <f>SUM(実績昼!#REF!+実績夜!V17)</f>
        <v>#REF!</v>
      </c>
      <c r="W17" s="112" t="e">
        <f>SUM(実績昼!#REF!+実績夜!W17)</f>
        <v>#REF!</v>
      </c>
      <c r="X17" s="112" t="e">
        <f>SUM(実績昼!#REF!+実績夜!X17)</f>
        <v>#REF!</v>
      </c>
      <c r="Y17" s="112" t="e">
        <f>SUM(実績昼!#REF!+実績夜!Y17)</f>
        <v>#REF!</v>
      </c>
      <c r="Z17" s="112" t="e">
        <f>SUM(実績昼!#REF!+実績夜!Z17)</f>
        <v>#REF!</v>
      </c>
      <c r="AA17" s="112" t="e">
        <f>SUM(実績昼!#REF!+実績夜!AA17)</f>
        <v>#REF!</v>
      </c>
      <c r="AB17" s="112" t="e">
        <f>SUM(実績昼!#REF!+実績夜!AB17)</f>
        <v>#REF!</v>
      </c>
      <c r="AC17" s="112" t="e">
        <f>SUM(実績昼!#REF!+実績夜!AC17)</f>
        <v>#REF!</v>
      </c>
      <c r="AD17" s="112" t="e">
        <f>SUM(実績昼!#REF!+実績夜!AD17)</f>
        <v>#REF!</v>
      </c>
      <c r="AE17" s="112" t="e">
        <f>SUM(実績昼!#REF!+実績夜!AE17)</f>
        <v>#REF!</v>
      </c>
      <c r="AF17" s="112" t="e">
        <f>SUM(実績昼!#REF!+実績夜!AF17)</f>
        <v>#REF!</v>
      </c>
      <c r="AG17" s="112" t="e">
        <f>SUM(実績昼!#REF!+実績夜!AG17)</f>
        <v>#REF!</v>
      </c>
      <c r="AH17" s="109" t="e">
        <f t="shared" si="1"/>
        <v>#REF!</v>
      </c>
    </row>
    <row r="18" spans="1:34">
      <c r="A18" s="163" t="s">
        <v>36</v>
      </c>
      <c r="B18" s="30" t="s">
        <v>17</v>
      </c>
      <c r="C18" s="115" t="e">
        <f>SUM(実績昼!#REF!+実績夜!C18)</f>
        <v>#REF!</v>
      </c>
      <c r="D18" s="115" t="e">
        <f>SUM(実績昼!#REF!+実績夜!D18)</f>
        <v>#REF!</v>
      </c>
      <c r="E18" s="115" t="e">
        <f>SUM(実績昼!#REF!+実績夜!E18)</f>
        <v>#REF!</v>
      </c>
      <c r="F18" s="115" t="e">
        <f>SUM(実績昼!#REF!+実績夜!F18)</f>
        <v>#REF!</v>
      </c>
      <c r="G18" s="115" t="e">
        <f>SUM(実績昼!#REF!+実績夜!G18)</f>
        <v>#REF!</v>
      </c>
      <c r="H18" s="115" t="e">
        <f>SUM(実績昼!#REF!+実績夜!H18)</f>
        <v>#REF!</v>
      </c>
      <c r="I18" s="115" t="e">
        <f>SUM(実績昼!#REF!+実績夜!I18)</f>
        <v>#REF!</v>
      </c>
      <c r="J18" s="115" t="e">
        <f>SUM(実績昼!#REF!+実績夜!J18)</f>
        <v>#REF!</v>
      </c>
      <c r="K18" s="115" t="e">
        <f>SUM(実績昼!#REF!+実績夜!K18)</f>
        <v>#REF!</v>
      </c>
      <c r="L18" s="115" t="e">
        <f>SUM(実績昼!#REF!+実績夜!L18)</f>
        <v>#REF!</v>
      </c>
      <c r="M18" s="115" t="e">
        <f>SUM(実績昼!#REF!+実績夜!M18)</f>
        <v>#REF!</v>
      </c>
      <c r="N18" s="115" t="e">
        <f>SUM(実績昼!#REF!+実績夜!N18)</f>
        <v>#REF!</v>
      </c>
      <c r="O18" s="115" t="e">
        <f>SUM(実績昼!#REF!+実績夜!O18)</f>
        <v>#REF!</v>
      </c>
      <c r="P18" s="115" t="e">
        <f>SUM(実績昼!#REF!+実績夜!P18)</f>
        <v>#REF!</v>
      </c>
      <c r="Q18" s="115" t="e">
        <f>SUM(実績昼!#REF!+実績夜!Q18)</f>
        <v>#REF!</v>
      </c>
      <c r="R18" s="115" t="e">
        <f>SUM(実績昼!#REF!+実績夜!R18)</f>
        <v>#REF!</v>
      </c>
      <c r="S18" s="115" t="e">
        <f>SUM(実績昼!#REF!+実績夜!S18)</f>
        <v>#REF!</v>
      </c>
      <c r="T18" s="115" t="e">
        <f>SUM(実績昼!#REF!+実績夜!T18)</f>
        <v>#REF!</v>
      </c>
      <c r="U18" s="115" t="e">
        <f>SUM(実績昼!#REF!+実績夜!U18)</f>
        <v>#REF!</v>
      </c>
      <c r="V18" s="115" t="e">
        <f>SUM(実績昼!#REF!+実績夜!V18)</f>
        <v>#REF!</v>
      </c>
      <c r="W18" s="115" t="e">
        <f>SUM(実績昼!#REF!+実績夜!W18)</f>
        <v>#REF!</v>
      </c>
      <c r="X18" s="115" t="e">
        <f>SUM(実績昼!#REF!+実績夜!X18)</f>
        <v>#REF!</v>
      </c>
      <c r="Y18" s="115" t="e">
        <f>SUM(実績昼!#REF!+実績夜!Y18)</f>
        <v>#REF!</v>
      </c>
      <c r="Z18" s="115" t="e">
        <f>SUM(実績昼!#REF!+実績夜!Z18)</f>
        <v>#REF!</v>
      </c>
      <c r="AA18" s="115" t="e">
        <f>SUM(実績昼!#REF!+実績夜!AA18)</f>
        <v>#REF!</v>
      </c>
      <c r="AB18" s="115" t="e">
        <f>SUM(実績昼!#REF!+実績夜!AB18)</f>
        <v>#REF!</v>
      </c>
      <c r="AC18" s="115" t="e">
        <f>SUM(実績昼!#REF!+実績夜!AC18)</f>
        <v>#REF!</v>
      </c>
      <c r="AD18" s="115" t="e">
        <f>SUM(実績昼!#REF!+実績夜!AD18)</f>
        <v>#REF!</v>
      </c>
      <c r="AE18" s="115" t="e">
        <f>SUM(実績昼!#REF!+実績夜!AE18)</f>
        <v>#REF!</v>
      </c>
      <c r="AF18" s="115" t="e">
        <f>SUM(実績昼!#REF!+実績夜!AF18)</f>
        <v>#REF!</v>
      </c>
      <c r="AG18" s="115" t="e">
        <f>SUM(実績昼!#REF!+実績夜!AG18)</f>
        <v>#REF!</v>
      </c>
      <c r="AH18" s="106" t="e">
        <f t="shared" si="1"/>
        <v>#REF!</v>
      </c>
    </row>
    <row r="19" spans="1:34" ht="15.5" thickBot="1">
      <c r="A19" s="164"/>
      <c r="B19" s="42" t="s">
        <v>18</v>
      </c>
      <c r="C19" s="116" t="e">
        <f>SUM(実績昼!#REF!+実績夜!C19)</f>
        <v>#REF!</v>
      </c>
      <c r="D19" s="116" t="e">
        <f>SUM(実績昼!#REF!+実績夜!D19)</f>
        <v>#REF!</v>
      </c>
      <c r="E19" s="116" t="e">
        <f>SUM(実績昼!#REF!+実績夜!E19)</f>
        <v>#REF!</v>
      </c>
      <c r="F19" s="116" t="e">
        <f>SUM(実績昼!#REF!+実績夜!F19)</f>
        <v>#REF!</v>
      </c>
      <c r="G19" s="116" t="e">
        <f>SUM(実績昼!#REF!+実績夜!G19)</f>
        <v>#REF!</v>
      </c>
      <c r="H19" s="116" t="e">
        <f>SUM(実績昼!#REF!+実績夜!H19)</f>
        <v>#REF!</v>
      </c>
      <c r="I19" s="116" t="e">
        <f>SUM(実績昼!#REF!+実績夜!I19)</f>
        <v>#REF!</v>
      </c>
      <c r="J19" s="116" t="e">
        <f>SUM(実績昼!#REF!+実績夜!J19)</f>
        <v>#REF!</v>
      </c>
      <c r="K19" s="116" t="e">
        <f>SUM(実績昼!#REF!+実績夜!K19)</f>
        <v>#REF!</v>
      </c>
      <c r="L19" s="116" t="e">
        <f>SUM(実績昼!#REF!+実績夜!L19)</f>
        <v>#REF!</v>
      </c>
      <c r="M19" s="116" t="e">
        <f>SUM(実績昼!#REF!+実績夜!M19)</f>
        <v>#REF!</v>
      </c>
      <c r="N19" s="116" t="e">
        <f>SUM(実績昼!#REF!+実績夜!N19)</f>
        <v>#REF!</v>
      </c>
      <c r="O19" s="116" t="e">
        <f>SUM(実績昼!#REF!+実績夜!O19)</f>
        <v>#REF!</v>
      </c>
      <c r="P19" s="116" t="e">
        <f>SUM(実績昼!#REF!+実績夜!P19)</f>
        <v>#REF!</v>
      </c>
      <c r="Q19" s="116" t="e">
        <f>SUM(実績昼!#REF!+実績夜!Q19)</f>
        <v>#REF!</v>
      </c>
      <c r="R19" s="116" t="e">
        <f>SUM(実績昼!#REF!+実績夜!R19)</f>
        <v>#REF!</v>
      </c>
      <c r="S19" s="116" t="e">
        <f>SUM(実績昼!#REF!+実績夜!S19)</f>
        <v>#REF!</v>
      </c>
      <c r="T19" s="116" t="e">
        <f>SUM(実績昼!#REF!+実績夜!T19)</f>
        <v>#REF!</v>
      </c>
      <c r="U19" s="116" t="e">
        <f>SUM(実績昼!#REF!+実績夜!U19)</f>
        <v>#REF!</v>
      </c>
      <c r="V19" s="116" t="e">
        <f>SUM(実績昼!#REF!+実績夜!V19)</f>
        <v>#REF!</v>
      </c>
      <c r="W19" s="116" t="e">
        <f>SUM(実績昼!#REF!+実績夜!W19)</f>
        <v>#REF!</v>
      </c>
      <c r="X19" s="116" t="e">
        <f>SUM(実績昼!#REF!+実績夜!X19)</f>
        <v>#REF!</v>
      </c>
      <c r="Y19" s="116" t="e">
        <f>SUM(実績昼!#REF!+実績夜!Y19)</f>
        <v>#REF!</v>
      </c>
      <c r="Z19" s="116" t="e">
        <f>SUM(実績昼!#REF!+実績夜!Z19)</f>
        <v>#REF!</v>
      </c>
      <c r="AA19" s="116" t="e">
        <f>SUM(実績昼!#REF!+実績夜!AA19)</f>
        <v>#REF!</v>
      </c>
      <c r="AB19" s="116" t="e">
        <f>SUM(実績昼!#REF!+実績夜!AB19)</f>
        <v>#REF!</v>
      </c>
      <c r="AC19" s="116" t="e">
        <f>SUM(実績昼!#REF!+実績夜!AC19)</f>
        <v>#REF!</v>
      </c>
      <c r="AD19" s="116" t="e">
        <f>SUM(実績昼!#REF!+実績夜!AD19)</f>
        <v>#REF!</v>
      </c>
      <c r="AE19" s="116" t="e">
        <f>SUM(実績昼!#REF!+実績夜!AE19)</f>
        <v>#REF!</v>
      </c>
      <c r="AF19" s="116" t="e">
        <f>SUM(実績昼!#REF!+実績夜!AF19)</f>
        <v>#REF!</v>
      </c>
      <c r="AG19" s="116" t="e">
        <f>SUM(実績昼!#REF!+実績夜!AG19)</f>
        <v>#REF!</v>
      </c>
      <c r="AH19" s="117" t="e">
        <f>SUM(C19:AG19)</f>
        <v>#REF!</v>
      </c>
    </row>
    <row r="20" spans="1:34" ht="15.5" thickBot="1"/>
    <row r="21" spans="1:34" ht="15.5" thickBot="1">
      <c r="A21" s="22" t="s">
        <v>14</v>
      </c>
      <c r="B21" s="23" t="s">
        <v>15</v>
      </c>
      <c r="C21" s="24">
        <v>1</v>
      </c>
      <c r="D21" s="25">
        <v>2</v>
      </c>
      <c r="E21" s="25">
        <v>3</v>
      </c>
      <c r="F21" s="25">
        <v>4</v>
      </c>
      <c r="G21" s="25">
        <v>5</v>
      </c>
      <c r="H21" s="25">
        <v>6</v>
      </c>
      <c r="I21" s="25">
        <v>7</v>
      </c>
      <c r="J21" s="25">
        <v>8</v>
      </c>
      <c r="K21" s="25">
        <v>9</v>
      </c>
      <c r="L21" s="25">
        <v>10</v>
      </c>
      <c r="M21" s="25">
        <v>11</v>
      </c>
      <c r="N21" s="25">
        <v>12</v>
      </c>
      <c r="O21" s="25">
        <v>13</v>
      </c>
      <c r="P21" s="25">
        <v>14</v>
      </c>
      <c r="Q21" s="25">
        <v>15</v>
      </c>
      <c r="R21" s="25">
        <v>16</v>
      </c>
      <c r="S21" s="25">
        <v>17</v>
      </c>
      <c r="T21" s="25">
        <v>18</v>
      </c>
      <c r="U21" s="25">
        <v>19</v>
      </c>
      <c r="V21" s="25">
        <v>20</v>
      </c>
      <c r="W21" s="25">
        <v>21</v>
      </c>
      <c r="X21" s="25">
        <v>22</v>
      </c>
      <c r="Y21" s="25">
        <v>23</v>
      </c>
      <c r="Z21" s="25">
        <v>24</v>
      </c>
      <c r="AA21" s="25">
        <v>25</v>
      </c>
      <c r="AB21" s="25">
        <v>26</v>
      </c>
      <c r="AC21" s="25">
        <v>27</v>
      </c>
      <c r="AD21" s="25">
        <v>28</v>
      </c>
      <c r="AE21" s="25">
        <v>29</v>
      </c>
      <c r="AF21" s="25">
        <v>30</v>
      </c>
      <c r="AG21" s="23">
        <v>31</v>
      </c>
      <c r="AH21" s="23" t="s">
        <v>16</v>
      </c>
    </row>
    <row r="22" spans="1:34">
      <c r="A22" s="163" t="s">
        <v>22</v>
      </c>
      <c r="B22" s="30" t="s">
        <v>23</v>
      </c>
      <c r="C22" s="31">
        <f>IFERROR(C5/C4,0)</f>
        <v>0</v>
      </c>
      <c r="D22" s="32">
        <f t="shared" ref="D22:AH22" si="2">IFERROR(D5/D4,0)</f>
        <v>0</v>
      </c>
      <c r="E22" s="32">
        <f t="shared" si="2"/>
        <v>0</v>
      </c>
      <c r="F22" s="32">
        <f t="shared" si="2"/>
        <v>0</v>
      </c>
      <c r="G22" s="32">
        <f t="shared" si="2"/>
        <v>0</v>
      </c>
      <c r="H22" s="32">
        <f t="shared" si="2"/>
        <v>0</v>
      </c>
      <c r="I22" s="32">
        <f t="shared" si="2"/>
        <v>0</v>
      </c>
      <c r="J22" s="32">
        <f t="shared" si="2"/>
        <v>0</v>
      </c>
      <c r="K22" s="32">
        <f t="shared" si="2"/>
        <v>0</v>
      </c>
      <c r="L22" s="32">
        <f t="shared" si="2"/>
        <v>0</v>
      </c>
      <c r="M22" s="32">
        <f t="shared" si="2"/>
        <v>0</v>
      </c>
      <c r="N22" s="32">
        <f t="shared" si="2"/>
        <v>0</v>
      </c>
      <c r="O22" s="32">
        <f t="shared" si="2"/>
        <v>0</v>
      </c>
      <c r="P22" s="32">
        <f t="shared" si="2"/>
        <v>0</v>
      </c>
      <c r="Q22" s="32">
        <f t="shared" si="2"/>
        <v>0</v>
      </c>
      <c r="R22" s="32">
        <f t="shared" si="2"/>
        <v>0</v>
      </c>
      <c r="S22" s="32">
        <f t="shared" si="2"/>
        <v>0</v>
      </c>
      <c r="T22" s="32">
        <f t="shared" si="2"/>
        <v>0</v>
      </c>
      <c r="U22" s="32">
        <f t="shared" si="2"/>
        <v>0</v>
      </c>
      <c r="V22" s="32">
        <f t="shared" si="2"/>
        <v>0</v>
      </c>
      <c r="W22" s="32">
        <f t="shared" si="2"/>
        <v>0</v>
      </c>
      <c r="X22" s="32">
        <f t="shared" si="2"/>
        <v>0</v>
      </c>
      <c r="Y22" s="32">
        <f t="shared" si="2"/>
        <v>0</v>
      </c>
      <c r="Z22" s="32">
        <f t="shared" si="2"/>
        <v>0</v>
      </c>
      <c r="AA22" s="32">
        <f t="shared" si="2"/>
        <v>0</v>
      </c>
      <c r="AB22" s="32">
        <f t="shared" si="2"/>
        <v>0</v>
      </c>
      <c r="AC22" s="32">
        <f t="shared" si="2"/>
        <v>0</v>
      </c>
      <c r="AD22" s="32">
        <f t="shared" si="2"/>
        <v>0</v>
      </c>
      <c r="AE22" s="32">
        <f t="shared" si="2"/>
        <v>0</v>
      </c>
      <c r="AF22" s="32">
        <f t="shared" si="2"/>
        <v>0</v>
      </c>
      <c r="AG22" s="30">
        <f t="shared" si="2"/>
        <v>0</v>
      </c>
      <c r="AH22" s="36">
        <f t="shared" si="2"/>
        <v>0</v>
      </c>
    </row>
    <row r="23" spans="1:34" ht="15.5" thickBot="1">
      <c r="A23" s="167"/>
      <c r="B23" s="37" t="s">
        <v>24</v>
      </c>
      <c r="C23" s="34">
        <f>IFERROR(435/C22,0)</f>
        <v>0</v>
      </c>
      <c r="D23" s="35">
        <f t="shared" ref="D23:AG23" si="3">IFERROR(435/D22,0)</f>
        <v>0</v>
      </c>
      <c r="E23" s="35">
        <f t="shared" si="3"/>
        <v>0</v>
      </c>
      <c r="F23" s="35">
        <f t="shared" si="3"/>
        <v>0</v>
      </c>
      <c r="G23" s="35">
        <f t="shared" si="3"/>
        <v>0</v>
      </c>
      <c r="H23" s="35">
        <f t="shared" si="3"/>
        <v>0</v>
      </c>
      <c r="I23" s="35">
        <f t="shared" si="3"/>
        <v>0</v>
      </c>
      <c r="J23" s="35">
        <f t="shared" si="3"/>
        <v>0</v>
      </c>
      <c r="K23" s="35">
        <f t="shared" si="3"/>
        <v>0</v>
      </c>
      <c r="L23" s="35">
        <f t="shared" si="3"/>
        <v>0</v>
      </c>
      <c r="M23" s="35">
        <f t="shared" si="3"/>
        <v>0</v>
      </c>
      <c r="N23" s="35">
        <f t="shared" si="3"/>
        <v>0</v>
      </c>
      <c r="O23" s="35">
        <f t="shared" si="3"/>
        <v>0</v>
      </c>
      <c r="P23" s="35">
        <f t="shared" si="3"/>
        <v>0</v>
      </c>
      <c r="Q23" s="35">
        <f t="shared" si="3"/>
        <v>0</v>
      </c>
      <c r="R23" s="35">
        <f t="shared" si="3"/>
        <v>0</v>
      </c>
      <c r="S23" s="35">
        <f t="shared" si="3"/>
        <v>0</v>
      </c>
      <c r="T23" s="35">
        <f t="shared" si="3"/>
        <v>0</v>
      </c>
      <c r="U23" s="35">
        <f t="shared" si="3"/>
        <v>0</v>
      </c>
      <c r="V23" s="35">
        <f t="shared" si="3"/>
        <v>0</v>
      </c>
      <c r="W23" s="35">
        <f t="shared" si="3"/>
        <v>0</v>
      </c>
      <c r="X23" s="35">
        <f t="shared" si="3"/>
        <v>0</v>
      </c>
      <c r="Y23" s="35">
        <f t="shared" si="3"/>
        <v>0</v>
      </c>
      <c r="Z23" s="35">
        <f t="shared" si="3"/>
        <v>0</v>
      </c>
      <c r="AA23" s="35">
        <f t="shared" si="3"/>
        <v>0</v>
      </c>
      <c r="AB23" s="35">
        <f t="shared" si="3"/>
        <v>0</v>
      </c>
      <c r="AC23" s="35">
        <f t="shared" si="3"/>
        <v>0</v>
      </c>
      <c r="AD23" s="35">
        <f t="shared" si="3"/>
        <v>0</v>
      </c>
      <c r="AE23" s="35">
        <f t="shared" si="3"/>
        <v>0</v>
      </c>
      <c r="AF23" s="35">
        <f t="shared" si="3"/>
        <v>0</v>
      </c>
      <c r="AG23" s="33">
        <f t="shared" si="3"/>
        <v>0</v>
      </c>
      <c r="AH23" s="38">
        <f>IFERROR(435/AH22,0)</f>
        <v>0</v>
      </c>
    </row>
    <row r="24" spans="1:34">
      <c r="A24" s="163" t="s">
        <v>25</v>
      </c>
      <c r="B24" s="30" t="s">
        <v>26</v>
      </c>
      <c r="C24" s="31">
        <f t="shared" ref="C24:AG24" si="4">IFERROR(C7/C6,0)</f>
        <v>0</v>
      </c>
      <c r="D24" s="32">
        <f t="shared" si="4"/>
        <v>0</v>
      </c>
      <c r="E24" s="32">
        <f t="shared" si="4"/>
        <v>0</v>
      </c>
      <c r="F24" s="32">
        <f t="shared" si="4"/>
        <v>0</v>
      </c>
      <c r="G24" s="32">
        <f t="shared" si="4"/>
        <v>0</v>
      </c>
      <c r="H24" s="32">
        <f t="shared" si="4"/>
        <v>0</v>
      </c>
      <c r="I24" s="32">
        <f t="shared" si="4"/>
        <v>0</v>
      </c>
      <c r="J24" s="32">
        <f t="shared" si="4"/>
        <v>0</v>
      </c>
      <c r="K24" s="32">
        <f t="shared" si="4"/>
        <v>0</v>
      </c>
      <c r="L24" s="32">
        <f t="shared" si="4"/>
        <v>0</v>
      </c>
      <c r="M24" s="32">
        <f t="shared" si="4"/>
        <v>0</v>
      </c>
      <c r="N24" s="32">
        <f t="shared" si="4"/>
        <v>0</v>
      </c>
      <c r="O24" s="32">
        <f t="shared" si="4"/>
        <v>0</v>
      </c>
      <c r="P24" s="32">
        <f t="shared" si="4"/>
        <v>0</v>
      </c>
      <c r="Q24" s="32">
        <f t="shared" si="4"/>
        <v>0</v>
      </c>
      <c r="R24" s="32">
        <f t="shared" si="4"/>
        <v>0</v>
      </c>
      <c r="S24" s="32">
        <f t="shared" si="4"/>
        <v>0</v>
      </c>
      <c r="T24" s="32">
        <f t="shared" si="4"/>
        <v>0</v>
      </c>
      <c r="U24" s="32">
        <f t="shared" si="4"/>
        <v>0</v>
      </c>
      <c r="V24" s="32">
        <f t="shared" si="4"/>
        <v>0</v>
      </c>
      <c r="W24" s="32">
        <f t="shared" si="4"/>
        <v>0</v>
      </c>
      <c r="X24" s="32">
        <f t="shared" si="4"/>
        <v>0</v>
      </c>
      <c r="Y24" s="32">
        <f t="shared" si="4"/>
        <v>0</v>
      </c>
      <c r="Z24" s="32">
        <f t="shared" si="4"/>
        <v>0</v>
      </c>
      <c r="AA24" s="32">
        <f t="shared" si="4"/>
        <v>0</v>
      </c>
      <c r="AB24" s="32">
        <f t="shared" si="4"/>
        <v>0</v>
      </c>
      <c r="AC24" s="32">
        <f t="shared" si="4"/>
        <v>0</v>
      </c>
      <c r="AD24" s="32">
        <f t="shared" si="4"/>
        <v>0</v>
      </c>
      <c r="AE24" s="32">
        <f t="shared" si="4"/>
        <v>0</v>
      </c>
      <c r="AF24" s="32">
        <f t="shared" si="4"/>
        <v>0</v>
      </c>
      <c r="AG24" s="30">
        <f t="shared" si="4"/>
        <v>0</v>
      </c>
      <c r="AH24" s="36">
        <f>IFERROR(AH7/AH6,0)</f>
        <v>0</v>
      </c>
    </row>
    <row r="25" spans="1:34" ht="15.5" thickBot="1">
      <c r="A25" s="167"/>
      <c r="B25" s="37" t="s">
        <v>24</v>
      </c>
      <c r="C25" s="34">
        <f t="shared" ref="C25:AH25" si="5">IFERROR(435/C24,0)</f>
        <v>0</v>
      </c>
      <c r="D25" s="35">
        <f t="shared" si="5"/>
        <v>0</v>
      </c>
      <c r="E25" s="35">
        <f t="shared" si="5"/>
        <v>0</v>
      </c>
      <c r="F25" s="35">
        <f t="shared" si="5"/>
        <v>0</v>
      </c>
      <c r="G25" s="35">
        <f t="shared" si="5"/>
        <v>0</v>
      </c>
      <c r="H25" s="35">
        <f t="shared" si="5"/>
        <v>0</v>
      </c>
      <c r="I25" s="35">
        <f t="shared" si="5"/>
        <v>0</v>
      </c>
      <c r="J25" s="35">
        <f t="shared" si="5"/>
        <v>0</v>
      </c>
      <c r="K25" s="35">
        <f t="shared" si="5"/>
        <v>0</v>
      </c>
      <c r="L25" s="35">
        <f t="shared" si="5"/>
        <v>0</v>
      </c>
      <c r="M25" s="35">
        <f t="shared" si="5"/>
        <v>0</v>
      </c>
      <c r="N25" s="35">
        <f t="shared" si="5"/>
        <v>0</v>
      </c>
      <c r="O25" s="35">
        <f t="shared" si="5"/>
        <v>0</v>
      </c>
      <c r="P25" s="35">
        <f t="shared" si="5"/>
        <v>0</v>
      </c>
      <c r="Q25" s="35">
        <f t="shared" si="5"/>
        <v>0</v>
      </c>
      <c r="R25" s="35">
        <f t="shared" si="5"/>
        <v>0</v>
      </c>
      <c r="S25" s="35">
        <f t="shared" si="5"/>
        <v>0</v>
      </c>
      <c r="T25" s="35">
        <f t="shared" si="5"/>
        <v>0</v>
      </c>
      <c r="U25" s="35">
        <f t="shared" si="5"/>
        <v>0</v>
      </c>
      <c r="V25" s="35">
        <f t="shared" si="5"/>
        <v>0</v>
      </c>
      <c r="W25" s="35">
        <f t="shared" si="5"/>
        <v>0</v>
      </c>
      <c r="X25" s="35">
        <f t="shared" si="5"/>
        <v>0</v>
      </c>
      <c r="Y25" s="35">
        <f t="shared" si="5"/>
        <v>0</v>
      </c>
      <c r="Z25" s="35">
        <f t="shared" si="5"/>
        <v>0</v>
      </c>
      <c r="AA25" s="35">
        <f t="shared" si="5"/>
        <v>0</v>
      </c>
      <c r="AB25" s="35">
        <f t="shared" si="5"/>
        <v>0</v>
      </c>
      <c r="AC25" s="35">
        <f t="shared" si="5"/>
        <v>0</v>
      </c>
      <c r="AD25" s="35">
        <f t="shared" si="5"/>
        <v>0</v>
      </c>
      <c r="AE25" s="35">
        <f t="shared" si="5"/>
        <v>0</v>
      </c>
      <c r="AF25" s="35">
        <f t="shared" si="5"/>
        <v>0</v>
      </c>
      <c r="AG25" s="33">
        <f t="shared" si="5"/>
        <v>0</v>
      </c>
      <c r="AH25" s="38">
        <f t="shared" si="5"/>
        <v>0</v>
      </c>
    </row>
    <row r="26" spans="1:34">
      <c r="A26" s="171" t="s">
        <v>27</v>
      </c>
      <c r="B26" s="30" t="s">
        <v>26</v>
      </c>
      <c r="C26" s="31">
        <f t="shared" ref="C26:AH26" si="6">IFERROR(C9/C8,0)</f>
        <v>0</v>
      </c>
      <c r="D26" s="32">
        <f t="shared" si="6"/>
        <v>0</v>
      </c>
      <c r="E26" s="32">
        <f t="shared" si="6"/>
        <v>0</v>
      </c>
      <c r="F26" s="32">
        <f t="shared" si="6"/>
        <v>0</v>
      </c>
      <c r="G26" s="32">
        <f t="shared" si="6"/>
        <v>0</v>
      </c>
      <c r="H26" s="32">
        <f t="shared" si="6"/>
        <v>0</v>
      </c>
      <c r="I26" s="32">
        <f t="shared" si="6"/>
        <v>0</v>
      </c>
      <c r="J26" s="32">
        <f t="shared" si="6"/>
        <v>0</v>
      </c>
      <c r="K26" s="32">
        <f t="shared" si="6"/>
        <v>0</v>
      </c>
      <c r="L26" s="32">
        <f t="shared" si="6"/>
        <v>0</v>
      </c>
      <c r="M26" s="32">
        <f t="shared" si="6"/>
        <v>0</v>
      </c>
      <c r="N26" s="32">
        <f t="shared" si="6"/>
        <v>0</v>
      </c>
      <c r="O26" s="32">
        <f t="shared" si="6"/>
        <v>0</v>
      </c>
      <c r="P26" s="32">
        <f t="shared" si="6"/>
        <v>0</v>
      </c>
      <c r="Q26" s="32">
        <f t="shared" si="6"/>
        <v>0</v>
      </c>
      <c r="R26" s="32">
        <f t="shared" si="6"/>
        <v>0</v>
      </c>
      <c r="S26" s="32">
        <f t="shared" si="6"/>
        <v>0</v>
      </c>
      <c r="T26" s="32">
        <f t="shared" si="6"/>
        <v>0</v>
      </c>
      <c r="U26" s="32">
        <f t="shared" si="6"/>
        <v>0</v>
      </c>
      <c r="V26" s="32">
        <f t="shared" si="6"/>
        <v>0</v>
      </c>
      <c r="W26" s="32">
        <f t="shared" si="6"/>
        <v>0</v>
      </c>
      <c r="X26" s="32">
        <f t="shared" si="6"/>
        <v>0</v>
      </c>
      <c r="Y26" s="32">
        <f t="shared" si="6"/>
        <v>0</v>
      </c>
      <c r="Z26" s="32">
        <f t="shared" si="6"/>
        <v>0</v>
      </c>
      <c r="AA26" s="32">
        <f t="shared" si="6"/>
        <v>0</v>
      </c>
      <c r="AB26" s="32">
        <f t="shared" si="6"/>
        <v>0</v>
      </c>
      <c r="AC26" s="32">
        <f t="shared" si="6"/>
        <v>0</v>
      </c>
      <c r="AD26" s="32">
        <f t="shared" si="6"/>
        <v>0</v>
      </c>
      <c r="AE26" s="32">
        <f t="shared" si="6"/>
        <v>0</v>
      </c>
      <c r="AF26" s="32">
        <f t="shared" si="6"/>
        <v>0</v>
      </c>
      <c r="AG26" s="30">
        <f t="shared" si="6"/>
        <v>0</v>
      </c>
      <c r="AH26" s="36">
        <f t="shared" si="6"/>
        <v>0</v>
      </c>
    </row>
    <row r="27" spans="1:34" ht="15.5" thickBot="1">
      <c r="A27" s="167"/>
      <c r="B27" s="37" t="s">
        <v>24</v>
      </c>
      <c r="C27" s="34">
        <f t="shared" ref="C27:AH27" si="7">IFERROR(435/C26,0)</f>
        <v>0</v>
      </c>
      <c r="D27" s="35">
        <f t="shared" si="7"/>
        <v>0</v>
      </c>
      <c r="E27" s="35">
        <f t="shared" si="7"/>
        <v>0</v>
      </c>
      <c r="F27" s="35">
        <f t="shared" si="7"/>
        <v>0</v>
      </c>
      <c r="G27" s="35">
        <f t="shared" si="7"/>
        <v>0</v>
      </c>
      <c r="H27" s="35">
        <f t="shared" si="7"/>
        <v>0</v>
      </c>
      <c r="I27" s="35">
        <f t="shared" si="7"/>
        <v>0</v>
      </c>
      <c r="J27" s="35">
        <f t="shared" si="7"/>
        <v>0</v>
      </c>
      <c r="K27" s="35">
        <f t="shared" si="7"/>
        <v>0</v>
      </c>
      <c r="L27" s="35">
        <f t="shared" si="7"/>
        <v>0</v>
      </c>
      <c r="M27" s="35">
        <f t="shared" si="7"/>
        <v>0</v>
      </c>
      <c r="N27" s="35">
        <f t="shared" si="7"/>
        <v>0</v>
      </c>
      <c r="O27" s="35">
        <f t="shared" si="7"/>
        <v>0</v>
      </c>
      <c r="P27" s="35">
        <f t="shared" si="7"/>
        <v>0</v>
      </c>
      <c r="Q27" s="35">
        <f t="shared" si="7"/>
        <v>0</v>
      </c>
      <c r="R27" s="35">
        <f t="shared" si="7"/>
        <v>0</v>
      </c>
      <c r="S27" s="35">
        <f t="shared" si="7"/>
        <v>0</v>
      </c>
      <c r="T27" s="35">
        <f t="shared" si="7"/>
        <v>0</v>
      </c>
      <c r="U27" s="35">
        <f t="shared" si="7"/>
        <v>0</v>
      </c>
      <c r="V27" s="35">
        <f t="shared" si="7"/>
        <v>0</v>
      </c>
      <c r="W27" s="35">
        <f t="shared" si="7"/>
        <v>0</v>
      </c>
      <c r="X27" s="35">
        <f t="shared" si="7"/>
        <v>0</v>
      </c>
      <c r="Y27" s="35">
        <f t="shared" si="7"/>
        <v>0</v>
      </c>
      <c r="Z27" s="35">
        <f t="shared" si="7"/>
        <v>0</v>
      </c>
      <c r="AA27" s="35">
        <f t="shared" si="7"/>
        <v>0</v>
      </c>
      <c r="AB27" s="35">
        <f t="shared" si="7"/>
        <v>0</v>
      </c>
      <c r="AC27" s="35">
        <f t="shared" si="7"/>
        <v>0</v>
      </c>
      <c r="AD27" s="35">
        <f t="shared" si="7"/>
        <v>0</v>
      </c>
      <c r="AE27" s="35">
        <f t="shared" si="7"/>
        <v>0</v>
      </c>
      <c r="AF27" s="35">
        <f t="shared" si="7"/>
        <v>0</v>
      </c>
      <c r="AG27" s="33">
        <f t="shared" si="7"/>
        <v>0</v>
      </c>
      <c r="AH27" s="38">
        <f t="shared" si="7"/>
        <v>0</v>
      </c>
    </row>
    <row r="28" spans="1:34">
      <c r="A28" s="163" t="s">
        <v>19</v>
      </c>
      <c r="B28" s="30" t="s">
        <v>26</v>
      </c>
      <c r="C28" s="31">
        <f t="shared" ref="C28:AH28" si="8">IFERROR(C11/C10,0)</f>
        <v>0</v>
      </c>
      <c r="D28" s="32">
        <f t="shared" si="8"/>
        <v>0</v>
      </c>
      <c r="E28" s="32">
        <f t="shared" si="8"/>
        <v>0</v>
      </c>
      <c r="F28" s="32">
        <f t="shared" si="8"/>
        <v>0</v>
      </c>
      <c r="G28" s="32">
        <f t="shared" si="8"/>
        <v>0</v>
      </c>
      <c r="H28" s="32">
        <f t="shared" si="8"/>
        <v>0</v>
      </c>
      <c r="I28" s="32">
        <f t="shared" si="8"/>
        <v>0</v>
      </c>
      <c r="J28" s="32">
        <f t="shared" si="8"/>
        <v>0</v>
      </c>
      <c r="K28" s="32">
        <f t="shared" si="8"/>
        <v>0</v>
      </c>
      <c r="L28" s="32">
        <f t="shared" si="8"/>
        <v>0</v>
      </c>
      <c r="M28" s="32">
        <f t="shared" si="8"/>
        <v>0</v>
      </c>
      <c r="N28" s="32">
        <f t="shared" si="8"/>
        <v>0</v>
      </c>
      <c r="O28" s="32">
        <f t="shared" si="8"/>
        <v>0</v>
      </c>
      <c r="P28" s="32">
        <f t="shared" si="8"/>
        <v>0</v>
      </c>
      <c r="Q28" s="32">
        <f t="shared" si="8"/>
        <v>0</v>
      </c>
      <c r="R28" s="32">
        <f t="shared" si="8"/>
        <v>0</v>
      </c>
      <c r="S28" s="32">
        <f t="shared" si="8"/>
        <v>0</v>
      </c>
      <c r="T28" s="32">
        <f t="shared" si="8"/>
        <v>0</v>
      </c>
      <c r="U28" s="32">
        <f t="shared" si="8"/>
        <v>0</v>
      </c>
      <c r="V28" s="32">
        <f t="shared" si="8"/>
        <v>0</v>
      </c>
      <c r="W28" s="32">
        <f t="shared" si="8"/>
        <v>0</v>
      </c>
      <c r="X28" s="32">
        <f t="shared" si="8"/>
        <v>0</v>
      </c>
      <c r="Y28" s="32">
        <f t="shared" si="8"/>
        <v>0</v>
      </c>
      <c r="Z28" s="32">
        <f t="shared" si="8"/>
        <v>0</v>
      </c>
      <c r="AA28" s="32">
        <f t="shared" si="8"/>
        <v>0</v>
      </c>
      <c r="AB28" s="32">
        <f t="shared" si="8"/>
        <v>0</v>
      </c>
      <c r="AC28" s="32">
        <f t="shared" si="8"/>
        <v>0</v>
      </c>
      <c r="AD28" s="32">
        <f t="shared" si="8"/>
        <v>0</v>
      </c>
      <c r="AE28" s="32">
        <f t="shared" si="8"/>
        <v>0</v>
      </c>
      <c r="AF28" s="32">
        <f t="shared" si="8"/>
        <v>0</v>
      </c>
      <c r="AG28" s="30">
        <f t="shared" si="8"/>
        <v>0</v>
      </c>
      <c r="AH28" s="36">
        <f t="shared" si="8"/>
        <v>0</v>
      </c>
    </row>
    <row r="29" spans="1:34" ht="15.5" thickBot="1">
      <c r="A29" s="164"/>
      <c r="B29" s="37" t="s">
        <v>24</v>
      </c>
      <c r="C29" s="34">
        <f t="shared" ref="C29:AH29" si="9">IFERROR(435/C28,0)</f>
        <v>0</v>
      </c>
      <c r="D29" s="35">
        <f t="shared" si="9"/>
        <v>0</v>
      </c>
      <c r="E29" s="35">
        <f t="shared" si="9"/>
        <v>0</v>
      </c>
      <c r="F29" s="35">
        <f t="shared" si="9"/>
        <v>0</v>
      </c>
      <c r="G29" s="35">
        <f t="shared" si="9"/>
        <v>0</v>
      </c>
      <c r="H29" s="35">
        <f t="shared" si="9"/>
        <v>0</v>
      </c>
      <c r="I29" s="35">
        <f t="shared" si="9"/>
        <v>0</v>
      </c>
      <c r="J29" s="35">
        <f t="shared" si="9"/>
        <v>0</v>
      </c>
      <c r="K29" s="35">
        <f t="shared" si="9"/>
        <v>0</v>
      </c>
      <c r="L29" s="35">
        <f t="shared" si="9"/>
        <v>0</v>
      </c>
      <c r="M29" s="35">
        <f t="shared" si="9"/>
        <v>0</v>
      </c>
      <c r="N29" s="35">
        <f t="shared" si="9"/>
        <v>0</v>
      </c>
      <c r="O29" s="35">
        <f t="shared" si="9"/>
        <v>0</v>
      </c>
      <c r="P29" s="35">
        <f t="shared" si="9"/>
        <v>0</v>
      </c>
      <c r="Q29" s="35">
        <f t="shared" si="9"/>
        <v>0</v>
      </c>
      <c r="R29" s="35">
        <f t="shared" si="9"/>
        <v>0</v>
      </c>
      <c r="S29" s="35">
        <f t="shared" si="9"/>
        <v>0</v>
      </c>
      <c r="T29" s="35">
        <f t="shared" si="9"/>
        <v>0</v>
      </c>
      <c r="U29" s="35">
        <f t="shared" si="9"/>
        <v>0</v>
      </c>
      <c r="V29" s="35">
        <f t="shared" si="9"/>
        <v>0</v>
      </c>
      <c r="W29" s="35">
        <f t="shared" si="9"/>
        <v>0</v>
      </c>
      <c r="X29" s="35">
        <f t="shared" si="9"/>
        <v>0</v>
      </c>
      <c r="Y29" s="35">
        <f t="shared" si="9"/>
        <v>0</v>
      </c>
      <c r="Z29" s="35">
        <f t="shared" si="9"/>
        <v>0</v>
      </c>
      <c r="AA29" s="35">
        <f t="shared" si="9"/>
        <v>0</v>
      </c>
      <c r="AB29" s="35">
        <f t="shared" si="9"/>
        <v>0</v>
      </c>
      <c r="AC29" s="35">
        <f t="shared" si="9"/>
        <v>0</v>
      </c>
      <c r="AD29" s="35">
        <f t="shared" si="9"/>
        <v>0</v>
      </c>
      <c r="AE29" s="35">
        <f t="shared" si="9"/>
        <v>0</v>
      </c>
      <c r="AF29" s="35">
        <f t="shared" si="9"/>
        <v>0</v>
      </c>
      <c r="AG29" s="33">
        <f t="shared" si="9"/>
        <v>0</v>
      </c>
      <c r="AH29" s="38">
        <f t="shared" si="9"/>
        <v>0</v>
      </c>
    </row>
    <row r="30" spans="1:34">
      <c r="A30" s="171" t="s">
        <v>20</v>
      </c>
      <c r="B30" s="30" t="s">
        <v>26</v>
      </c>
      <c r="C30" s="31">
        <f t="shared" ref="C30:AH30" si="10">IFERROR(C13/C12,0)</f>
        <v>0</v>
      </c>
      <c r="D30" s="32">
        <f t="shared" si="10"/>
        <v>0</v>
      </c>
      <c r="E30" s="32">
        <f t="shared" si="10"/>
        <v>0</v>
      </c>
      <c r="F30" s="32">
        <f t="shared" si="10"/>
        <v>0</v>
      </c>
      <c r="G30" s="32">
        <f t="shared" si="10"/>
        <v>0</v>
      </c>
      <c r="H30" s="32">
        <f t="shared" si="10"/>
        <v>0</v>
      </c>
      <c r="I30" s="32">
        <f t="shared" si="10"/>
        <v>0</v>
      </c>
      <c r="J30" s="32">
        <f t="shared" si="10"/>
        <v>0</v>
      </c>
      <c r="K30" s="32">
        <f t="shared" si="10"/>
        <v>0</v>
      </c>
      <c r="L30" s="32">
        <f t="shared" si="10"/>
        <v>0</v>
      </c>
      <c r="M30" s="32">
        <f t="shared" si="10"/>
        <v>0</v>
      </c>
      <c r="N30" s="32">
        <f t="shared" si="10"/>
        <v>0</v>
      </c>
      <c r="O30" s="32">
        <f t="shared" si="10"/>
        <v>0</v>
      </c>
      <c r="P30" s="32">
        <f t="shared" si="10"/>
        <v>0</v>
      </c>
      <c r="Q30" s="32">
        <f t="shared" si="10"/>
        <v>0</v>
      </c>
      <c r="R30" s="32">
        <f t="shared" si="10"/>
        <v>0</v>
      </c>
      <c r="S30" s="32">
        <f t="shared" si="10"/>
        <v>0</v>
      </c>
      <c r="T30" s="32">
        <f t="shared" si="10"/>
        <v>0</v>
      </c>
      <c r="U30" s="32">
        <f t="shared" si="10"/>
        <v>0</v>
      </c>
      <c r="V30" s="32">
        <f t="shared" si="10"/>
        <v>0</v>
      </c>
      <c r="W30" s="32">
        <f t="shared" si="10"/>
        <v>0</v>
      </c>
      <c r="X30" s="32">
        <f t="shared" si="10"/>
        <v>0</v>
      </c>
      <c r="Y30" s="32">
        <f t="shared" si="10"/>
        <v>0</v>
      </c>
      <c r="Z30" s="32">
        <f t="shared" si="10"/>
        <v>0</v>
      </c>
      <c r="AA30" s="32">
        <f t="shared" si="10"/>
        <v>0</v>
      </c>
      <c r="AB30" s="32">
        <f t="shared" si="10"/>
        <v>0</v>
      </c>
      <c r="AC30" s="32">
        <f t="shared" si="10"/>
        <v>0</v>
      </c>
      <c r="AD30" s="32">
        <f t="shared" si="10"/>
        <v>0</v>
      </c>
      <c r="AE30" s="32">
        <f t="shared" si="10"/>
        <v>0</v>
      </c>
      <c r="AF30" s="32">
        <f t="shared" si="10"/>
        <v>0</v>
      </c>
      <c r="AG30" s="30">
        <f t="shared" si="10"/>
        <v>0</v>
      </c>
      <c r="AH30" s="36">
        <f t="shared" si="10"/>
        <v>0</v>
      </c>
    </row>
    <row r="31" spans="1:34" ht="15.5" thickBot="1">
      <c r="A31" s="172"/>
      <c r="B31" s="37" t="s">
        <v>24</v>
      </c>
      <c r="C31" s="34">
        <f t="shared" ref="C31:AH31" si="11">IFERROR(435/C30,0)</f>
        <v>0</v>
      </c>
      <c r="D31" s="35">
        <f t="shared" si="11"/>
        <v>0</v>
      </c>
      <c r="E31" s="35">
        <f t="shared" si="11"/>
        <v>0</v>
      </c>
      <c r="F31" s="35">
        <f t="shared" si="11"/>
        <v>0</v>
      </c>
      <c r="G31" s="35">
        <f t="shared" si="11"/>
        <v>0</v>
      </c>
      <c r="H31" s="35">
        <f t="shared" si="11"/>
        <v>0</v>
      </c>
      <c r="I31" s="35">
        <f t="shared" si="11"/>
        <v>0</v>
      </c>
      <c r="J31" s="35">
        <f t="shared" si="11"/>
        <v>0</v>
      </c>
      <c r="K31" s="35">
        <f t="shared" si="11"/>
        <v>0</v>
      </c>
      <c r="L31" s="35">
        <f t="shared" si="11"/>
        <v>0</v>
      </c>
      <c r="M31" s="35">
        <f t="shared" si="11"/>
        <v>0</v>
      </c>
      <c r="N31" s="35">
        <f t="shared" si="11"/>
        <v>0</v>
      </c>
      <c r="O31" s="35">
        <f t="shared" si="11"/>
        <v>0</v>
      </c>
      <c r="P31" s="35">
        <f t="shared" si="11"/>
        <v>0</v>
      </c>
      <c r="Q31" s="35">
        <f t="shared" si="11"/>
        <v>0</v>
      </c>
      <c r="R31" s="35">
        <f t="shared" si="11"/>
        <v>0</v>
      </c>
      <c r="S31" s="35">
        <f t="shared" si="11"/>
        <v>0</v>
      </c>
      <c r="T31" s="35">
        <f t="shared" si="11"/>
        <v>0</v>
      </c>
      <c r="U31" s="35">
        <f t="shared" si="11"/>
        <v>0</v>
      </c>
      <c r="V31" s="35">
        <f t="shared" si="11"/>
        <v>0</v>
      </c>
      <c r="W31" s="35">
        <f t="shared" si="11"/>
        <v>0</v>
      </c>
      <c r="X31" s="35">
        <f t="shared" si="11"/>
        <v>0</v>
      </c>
      <c r="Y31" s="35">
        <f t="shared" si="11"/>
        <v>0</v>
      </c>
      <c r="Z31" s="35">
        <f t="shared" si="11"/>
        <v>0</v>
      </c>
      <c r="AA31" s="35">
        <f t="shared" si="11"/>
        <v>0</v>
      </c>
      <c r="AB31" s="35">
        <f t="shared" si="11"/>
        <v>0</v>
      </c>
      <c r="AC31" s="35">
        <f t="shared" si="11"/>
        <v>0</v>
      </c>
      <c r="AD31" s="35">
        <f t="shared" si="11"/>
        <v>0</v>
      </c>
      <c r="AE31" s="35">
        <f t="shared" si="11"/>
        <v>0</v>
      </c>
      <c r="AF31" s="35">
        <f t="shared" si="11"/>
        <v>0</v>
      </c>
      <c r="AG31" s="33">
        <f t="shared" si="11"/>
        <v>0</v>
      </c>
      <c r="AH31" s="38">
        <f t="shared" si="11"/>
        <v>0</v>
      </c>
    </row>
    <row r="32" spans="1:34">
      <c r="A32" s="163" t="s">
        <v>21</v>
      </c>
      <c r="B32" s="30" t="s">
        <v>26</v>
      </c>
      <c r="C32" s="31">
        <f t="shared" ref="C32:AH32" si="12">IFERROR(C15/C14,0)</f>
        <v>0</v>
      </c>
      <c r="D32" s="32">
        <f t="shared" si="12"/>
        <v>0</v>
      </c>
      <c r="E32" s="32">
        <f t="shared" si="12"/>
        <v>0</v>
      </c>
      <c r="F32" s="32">
        <f t="shared" si="12"/>
        <v>0</v>
      </c>
      <c r="G32" s="32">
        <f t="shared" si="12"/>
        <v>0</v>
      </c>
      <c r="H32" s="32">
        <f t="shared" si="12"/>
        <v>0</v>
      </c>
      <c r="I32" s="32">
        <f t="shared" si="12"/>
        <v>0</v>
      </c>
      <c r="J32" s="32">
        <f t="shared" si="12"/>
        <v>0</v>
      </c>
      <c r="K32" s="32">
        <f t="shared" si="12"/>
        <v>0</v>
      </c>
      <c r="L32" s="32">
        <f t="shared" si="12"/>
        <v>0</v>
      </c>
      <c r="M32" s="32">
        <f t="shared" si="12"/>
        <v>0</v>
      </c>
      <c r="N32" s="32">
        <f t="shared" si="12"/>
        <v>0</v>
      </c>
      <c r="O32" s="32">
        <f t="shared" si="12"/>
        <v>0</v>
      </c>
      <c r="P32" s="32">
        <f t="shared" si="12"/>
        <v>0</v>
      </c>
      <c r="Q32" s="32">
        <f t="shared" si="12"/>
        <v>0</v>
      </c>
      <c r="R32" s="32">
        <f t="shared" si="12"/>
        <v>0</v>
      </c>
      <c r="S32" s="32">
        <f t="shared" si="12"/>
        <v>0</v>
      </c>
      <c r="T32" s="32">
        <f t="shared" si="12"/>
        <v>0</v>
      </c>
      <c r="U32" s="32">
        <f t="shared" si="12"/>
        <v>0</v>
      </c>
      <c r="V32" s="32">
        <f t="shared" si="12"/>
        <v>0</v>
      </c>
      <c r="W32" s="32">
        <f t="shared" si="12"/>
        <v>0</v>
      </c>
      <c r="X32" s="32">
        <f t="shared" si="12"/>
        <v>0</v>
      </c>
      <c r="Y32" s="32">
        <f t="shared" si="12"/>
        <v>0</v>
      </c>
      <c r="Z32" s="32">
        <f t="shared" si="12"/>
        <v>0</v>
      </c>
      <c r="AA32" s="32">
        <f t="shared" si="12"/>
        <v>0</v>
      </c>
      <c r="AB32" s="32">
        <f t="shared" si="12"/>
        <v>0</v>
      </c>
      <c r="AC32" s="32">
        <f t="shared" si="12"/>
        <v>0</v>
      </c>
      <c r="AD32" s="32">
        <f t="shared" si="12"/>
        <v>0</v>
      </c>
      <c r="AE32" s="32">
        <f t="shared" si="12"/>
        <v>0</v>
      </c>
      <c r="AF32" s="32">
        <f t="shared" si="12"/>
        <v>0</v>
      </c>
      <c r="AG32" s="30">
        <f t="shared" si="12"/>
        <v>0</v>
      </c>
      <c r="AH32" s="36">
        <f t="shared" si="12"/>
        <v>0</v>
      </c>
    </row>
    <row r="33" spans="1:34" ht="15.5" thickBot="1">
      <c r="A33" s="164"/>
      <c r="B33" s="37" t="s">
        <v>24</v>
      </c>
      <c r="C33" s="34">
        <f t="shared" ref="C33:AH33" si="13">IFERROR(435/C32,0)</f>
        <v>0</v>
      </c>
      <c r="D33" s="35">
        <f t="shared" si="13"/>
        <v>0</v>
      </c>
      <c r="E33" s="35">
        <f t="shared" si="13"/>
        <v>0</v>
      </c>
      <c r="F33" s="35">
        <f t="shared" si="13"/>
        <v>0</v>
      </c>
      <c r="G33" s="35">
        <f t="shared" si="13"/>
        <v>0</v>
      </c>
      <c r="H33" s="35">
        <f t="shared" si="13"/>
        <v>0</v>
      </c>
      <c r="I33" s="35">
        <f t="shared" si="13"/>
        <v>0</v>
      </c>
      <c r="J33" s="35">
        <f t="shared" si="13"/>
        <v>0</v>
      </c>
      <c r="K33" s="35">
        <f t="shared" si="13"/>
        <v>0</v>
      </c>
      <c r="L33" s="35">
        <f t="shared" si="13"/>
        <v>0</v>
      </c>
      <c r="M33" s="35">
        <f t="shared" si="13"/>
        <v>0</v>
      </c>
      <c r="N33" s="35">
        <f t="shared" si="13"/>
        <v>0</v>
      </c>
      <c r="O33" s="35">
        <f t="shared" si="13"/>
        <v>0</v>
      </c>
      <c r="P33" s="35">
        <f t="shared" si="13"/>
        <v>0</v>
      </c>
      <c r="Q33" s="35">
        <f t="shared" si="13"/>
        <v>0</v>
      </c>
      <c r="R33" s="35">
        <f t="shared" si="13"/>
        <v>0</v>
      </c>
      <c r="S33" s="35">
        <f t="shared" si="13"/>
        <v>0</v>
      </c>
      <c r="T33" s="35">
        <f t="shared" si="13"/>
        <v>0</v>
      </c>
      <c r="U33" s="35">
        <f t="shared" si="13"/>
        <v>0</v>
      </c>
      <c r="V33" s="35">
        <f t="shared" si="13"/>
        <v>0</v>
      </c>
      <c r="W33" s="35">
        <f t="shared" si="13"/>
        <v>0</v>
      </c>
      <c r="X33" s="35">
        <f t="shared" si="13"/>
        <v>0</v>
      </c>
      <c r="Y33" s="35">
        <f t="shared" si="13"/>
        <v>0</v>
      </c>
      <c r="Z33" s="35">
        <f t="shared" si="13"/>
        <v>0</v>
      </c>
      <c r="AA33" s="35">
        <f t="shared" si="13"/>
        <v>0</v>
      </c>
      <c r="AB33" s="35">
        <f t="shared" si="13"/>
        <v>0</v>
      </c>
      <c r="AC33" s="35">
        <f t="shared" si="13"/>
        <v>0</v>
      </c>
      <c r="AD33" s="35">
        <f t="shared" si="13"/>
        <v>0</v>
      </c>
      <c r="AE33" s="35">
        <f t="shared" si="13"/>
        <v>0</v>
      </c>
      <c r="AF33" s="35">
        <f t="shared" si="13"/>
        <v>0</v>
      </c>
      <c r="AG33" s="33">
        <f t="shared" si="13"/>
        <v>0</v>
      </c>
      <c r="AH33" s="38">
        <f t="shared" si="13"/>
        <v>0</v>
      </c>
    </row>
    <row r="34" spans="1:34">
      <c r="A34" s="171" t="s">
        <v>28</v>
      </c>
      <c r="B34" s="30" t="s">
        <v>26</v>
      </c>
      <c r="C34" s="31">
        <f t="shared" ref="C34:AH36" si="14">IFERROR(C17/C16,0)</f>
        <v>0</v>
      </c>
      <c r="D34" s="32">
        <f t="shared" si="14"/>
        <v>0</v>
      </c>
      <c r="E34" s="32">
        <f t="shared" si="14"/>
        <v>0</v>
      </c>
      <c r="F34" s="32">
        <f t="shared" si="14"/>
        <v>0</v>
      </c>
      <c r="G34" s="32">
        <f t="shared" si="14"/>
        <v>0</v>
      </c>
      <c r="H34" s="32">
        <f t="shared" si="14"/>
        <v>0</v>
      </c>
      <c r="I34" s="32">
        <f t="shared" si="14"/>
        <v>0</v>
      </c>
      <c r="J34" s="32">
        <f t="shared" si="14"/>
        <v>0</v>
      </c>
      <c r="K34" s="32">
        <f t="shared" si="14"/>
        <v>0</v>
      </c>
      <c r="L34" s="32">
        <f t="shared" si="14"/>
        <v>0</v>
      </c>
      <c r="M34" s="32">
        <f t="shared" si="14"/>
        <v>0</v>
      </c>
      <c r="N34" s="32">
        <f t="shared" si="14"/>
        <v>0</v>
      </c>
      <c r="O34" s="32">
        <f t="shared" si="14"/>
        <v>0</v>
      </c>
      <c r="P34" s="32">
        <f t="shared" si="14"/>
        <v>0</v>
      </c>
      <c r="Q34" s="32">
        <f t="shared" si="14"/>
        <v>0</v>
      </c>
      <c r="R34" s="32">
        <f t="shared" si="14"/>
        <v>0</v>
      </c>
      <c r="S34" s="32">
        <f t="shared" si="14"/>
        <v>0</v>
      </c>
      <c r="T34" s="32">
        <f t="shared" si="14"/>
        <v>0</v>
      </c>
      <c r="U34" s="32">
        <f t="shared" si="14"/>
        <v>0</v>
      </c>
      <c r="V34" s="32">
        <f t="shared" si="14"/>
        <v>0</v>
      </c>
      <c r="W34" s="32">
        <f t="shared" si="14"/>
        <v>0</v>
      </c>
      <c r="X34" s="32">
        <f t="shared" si="14"/>
        <v>0</v>
      </c>
      <c r="Y34" s="32">
        <f t="shared" si="14"/>
        <v>0</v>
      </c>
      <c r="Z34" s="32">
        <f t="shared" si="14"/>
        <v>0</v>
      </c>
      <c r="AA34" s="32">
        <f t="shared" si="14"/>
        <v>0</v>
      </c>
      <c r="AB34" s="32">
        <f t="shared" si="14"/>
        <v>0</v>
      </c>
      <c r="AC34" s="32">
        <f t="shared" si="14"/>
        <v>0</v>
      </c>
      <c r="AD34" s="32">
        <f t="shared" si="14"/>
        <v>0</v>
      </c>
      <c r="AE34" s="32">
        <f t="shared" si="14"/>
        <v>0</v>
      </c>
      <c r="AF34" s="32">
        <f t="shared" si="14"/>
        <v>0</v>
      </c>
      <c r="AG34" s="30">
        <f t="shared" si="14"/>
        <v>0</v>
      </c>
      <c r="AH34" s="36">
        <f t="shared" si="14"/>
        <v>0</v>
      </c>
    </row>
    <row r="35" spans="1:34" ht="15.5" thickBot="1">
      <c r="A35" s="164"/>
      <c r="B35" s="39" t="s">
        <v>24</v>
      </c>
      <c r="C35" s="40">
        <f t="shared" ref="C35:AG37" si="15">IFERROR(435/C34,0)</f>
        <v>0</v>
      </c>
      <c r="D35" s="41">
        <f t="shared" si="15"/>
        <v>0</v>
      </c>
      <c r="E35" s="41">
        <f t="shared" si="15"/>
        <v>0</v>
      </c>
      <c r="F35" s="41">
        <f t="shared" si="15"/>
        <v>0</v>
      </c>
      <c r="G35" s="41">
        <f t="shared" si="15"/>
        <v>0</v>
      </c>
      <c r="H35" s="41">
        <f t="shared" si="15"/>
        <v>0</v>
      </c>
      <c r="I35" s="41">
        <f t="shared" si="15"/>
        <v>0</v>
      </c>
      <c r="J35" s="41">
        <f t="shared" si="15"/>
        <v>0</v>
      </c>
      <c r="K35" s="41">
        <f t="shared" si="15"/>
        <v>0</v>
      </c>
      <c r="L35" s="41">
        <f t="shared" si="15"/>
        <v>0</v>
      </c>
      <c r="M35" s="41">
        <f t="shared" si="15"/>
        <v>0</v>
      </c>
      <c r="N35" s="41">
        <f t="shared" si="15"/>
        <v>0</v>
      </c>
      <c r="O35" s="41">
        <f t="shared" si="15"/>
        <v>0</v>
      </c>
      <c r="P35" s="41">
        <f t="shared" si="15"/>
        <v>0</v>
      </c>
      <c r="Q35" s="41">
        <f t="shared" si="15"/>
        <v>0</v>
      </c>
      <c r="R35" s="41">
        <f t="shared" si="15"/>
        <v>0</v>
      </c>
      <c r="S35" s="41">
        <f t="shared" si="15"/>
        <v>0</v>
      </c>
      <c r="T35" s="41">
        <f t="shared" si="15"/>
        <v>0</v>
      </c>
      <c r="U35" s="41">
        <f t="shared" si="15"/>
        <v>0</v>
      </c>
      <c r="V35" s="41">
        <f t="shared" si="15"/>
        <v>0</v>
      </c>
      <c r="W35" s="41">
        <f t="shared" si="15"/>
        <v>0</v>
      </c>
      <c r="X35" s="41">
        <f t="shared" si="15"/>
        <v>0</v>
      </c>
      <c r="Y35" s="41">
        <f t="shared" si="15"/>
        <v>0</v>
      </c>
      <c r="Z35" s="41">
        <f t="shared" si="15"/>
        <v>0</v>
      </c>
      <c r="AA35" s="41">
        <f t="shared" si="15"/>
        <v>0</v>
      </c>
      <c r="AB35" s="41">
        <f t="shared" si="15"/>
        <v>0</v>
      </c>
      <c r="AC35" s="41">
        <f t="shared" si="15"/>
        <v>0</v>
      </c>
      <c r="AD35" s="41">
        <f t="shared" si="15"/>
        <v>0</v>
      </c>
      <c r="AE35" s="41">
        <f t="shared" si="15"/>
        <v>0</v>
      </c>
      <c r="AF35" s="41">
        <f t="shared" si="15"/>
        <v>0</v>
      </c>
      <c r="AG35" s="42">
        <f t="shared" si="15"/>
        <v>0</v>
      </c>
      <c r="AH35" s="88">
        <f>IFERROR(435/AH34,0)</f>
        <v>0</v>
      </c>
    </row>
    <row r="36" spans="1:34">
      <c r="A36" s="163" t="s">
        <v>36</v>
      </c>
      <c r="B36" s="30" t="s">
        <v>26</v>
      </c>
      <c r="C36" s="31">
        <f t="shared" ref="C36:AG36" si="16">IFERROR(C19/C18,0)</f>
        <v>0</v>
      </c>
      <c r="D36" s="32">
        <f t="shared" si="16"/>
        <v>0</v>
      </c>
      <c r="E36" s="32">
        <f t="shared" si="16"/>
        <v>0</v>
      </c>
      <c r="F36" s="32">
        <f t="shared" si="16"/>
        <v>0</v>
      </c>
      <c r="G36" s="32">
        <f t="shared" si="16"/>
        <v>0</v>
      </c>
      <c r="H36" s="32">
        <f t="shared" si="16"/>
        <v>0</v>
      </c>
      <c r="I36" s="32">
        <f t="shared" si="16"/>
        <v>0</v>
      </c>
      <c r="J36" s="32">
        <f t="shared" si="16"/>
        <v>0</v>
      </c>
      <c r="K36" s="32">
        <f t="shared" si="16"/>
        <v>0</v>
      </c>
      <c r="L36" s="32">
        <f t="shared" si="16"/>
        <v>0</v>
      </c>
      <c r="M36" s="32">
        <f t="shared" si="16"/>
        <v>0</v>
      </c>
      <c r="N36" s="32">
        <f t="shared" si="16"/>
        <v>0</v>
      </c>
      <c r="O36" s="32">
        <f t="shared" si="16"/>
        <v>0</v>
      </c>
      <c r="P36" s="32">
        <f t="shared" si="16"/>
        <v>0</v>
      </c>
      <c r="Q36" s="32">
        <f t="shared" si="16"/>
        <v>0</v>
      </c>
      <c r="R36" s="32">
        <f t="shared" si="16"/>
        <v>0</v>
      </c>
      <c r="S36" s="32">
        <f t="shared" si="16"/>
        <v>0</v>
      </c>
      <c r="T36" s="32">
        <f t="shared" si="16"/>
        <v>0</v>
      </c>
      <c r="U36" s="32">
        <f t="shared" si="16"/>
        <v>0</v>
      </c>
      <c r="V36" s="32">
        <f t="shared" si="16"/>
        <v>0</v>
      </c>
      <c r="W36" s="32">
        <f t="shared" si="16"/>
        <v>0</v>
      </c>
      <c r="X36" s="32">
        <f t="shared" si="16"/>
        <v>0</v>
      </c>
      <c r="Y36" s="32">
        <f t="shared" si="16"/>
        <v>0</v>
      </c>
      <c r="Z36" s="32">
        <f t="shared" si="16"/>
        <v>0</v>
      </c>
      <c r="AA36" s="32">
        <f t="shared" si="16"/>
        <v>0</v>
      </c>
      <c r="AB36" s="32">
        <f t="shared" si="16"/>
        <v>0</v>
      </c>
      <c r="AC36" s="32">
        <f t="shared" si="16"/>
        <v>0</v>
      </c>
      <c r="AD36" s="32">
        <f t="shared" si="16"/>
        <v>0</v>
      </c>
      <c r="AE36" s="32">
        <f t="shared" si="16"/>
        <v>0</v>
      </c>
      <c r="AF36" s="32">
        <f t="shared" si="16"/>
        <v>0</v>
      </c>
      <c r="AG36" s="30">
        <f t="shared" si="16"/>
        <v>0</v>
      </c>
      <c r="AH36" s="36">
        <f t="shared" si="14"/>
        <v>0</v>
      </c>
    </row>
    <row r="37" spans="1:34" ht="15.5" thickBot="1">
      <c r="A37" s="164"/>
      <c r="B37" s="39" t="s">
        <v>24</v>
      </c>
      <c r="C37" s="40">
        <f t="shared" si="15"/>
        <v>0</v>
      </c>
      <c r="D37" s="41">
        <f t="shared" si="15"/>
        <v>0</v>
      </c>
      <c r="E37" s="41">
        <f t="shared" si="15"/>
        <v>0</v>
      </c>
      <c r="F37" s="41">
        <f t="shared" si="15"/>
        <v>0</v>
      </c>
      <c r="G37" s="41">
        <f t="shared" si="15"/>
        <v>0</v>
      </c>
      <c r="H37" s="41">
        <f t="shared" si="15"/>
        <v>0</v>
      </c>
      <c r="I37" s="41">
        <f t="shared" si="15"/>
        <v>0</v>
      </c>
      <c r="J37" s="41">
        <f t="shared" si="15"/>
        <v>0</v>
      </c>
      <c r="K37" s="41">
        <f t="shared" si="15"/>
        <v>0</v>
      </c>
      <c r="L37" s="41">
        <f t="shared" si="15"/>
        <v>0</v>
      </c>
      <c r="M37" s="41">
        <f t="shared" si="15"/>
        <v>0</v>
      </c>
      <c r="N37" s="41">
        <f t="shared" si="15"/>
        <v>0</v>
      </c>
      <c r="O37" s="41">
        <f t="shared" si="15"/>
        <v>0</v>
      </c>
      <c r="P37" s="41">
        <f t="shared" si="15"/>
        <v>0</v>
      </c>
      <c r="Q37" s="41">
        <f t="shared" si="15"/>
        <v>0</v>
      </c>
      <c r="R37" s="41">
        <f t="shared" si="15"/>
        <v>0</v>
      </c>
      <c r="S37" s="41">
        <f t="shared" si="15"/>
        <v>0</v>
      </c>
      <c r="T37" s="41">
        <f t="shared" si="15"/>
        <v>0</v>
      </c>
      <c r="U37" s="41">
        <f t="shared" si="15"/>
        <v>0</v>
      </c>
      <c r="V37" s="41">
        <f t="shared" si="15"/>
        <v>0</v>
      </c>
      <c r="W37" s="41">
        <f t="shared" si="15"/>
        <v>0</v>
      </c>
      <c r="X37" s="41">
        <f t="shared" si="15"/>
        <v>0</v>
      </c>
      <c r="Y37" s="41">
        <f t="shared" si="15"/>
        <v>0</v>
      </c>
      <c r="Z37" s="41">
        <f t="shared" si="15"/>
        <v>0</v>
      </c>
      <c r="AA37" s="41">
        <f t="shared" si="15"/>
        <v>0</v>
      </c>
      <c r="AB37" s="41">
        <f t="shared" si="15"/>
        <v>0</v>
      </c>
      <c r="AC37" s="41">
        <f t="shared" si="15"/>
        <v>0</v>
      </c>
      <c r="AD37" s="41">
        <f t="shared" si="15"/>
        <v>0</v>
      </c>
      <c r="AE37" s="41">
        <f t="shared" si="15"/>
        <v>0</v>
      </c>
      <c r="AF37" s="41">
        <f t="shared" si="15"/>
        <v>0</v>
      </c>
      <c r="AG37" s="42">
        <f t="shared" si="15"/>
        <v>0</v>
      </c>
      <c r="AH37" s="88">
        <f>IFERROR(435/AH36,0)</f>
        <v>0</v>
      </c>
    </row>
  </sheetData>
  <mergeCells count="16">
    <mergeCell ref="A30:A31"/>
    <mergeCell ref="A32:A33"/>
    <mergeCell ref="A34:A35"/>
    <mergeCell ref="A36:A37"/>
    <mergeCell ref="A16:A17"/>
    <mergeCell ref="A18:A19"/>
    <mergeCell ref="A22:A23"/>
    <mergeCell ref="A24:A25"/>
    <mergeCell ref="A26:A27"/>
    <mergeCell ref="A28:A29"/>
    <mergeCell ref="A14:A15"/>
    <mergeCell ref="A4:A5"/>
    <mergeCell ref="A6:A7"/>
    <mergeCell ref="A8:A9"/>
    <mergeCell ref="A10:A11"/>
    <mergeCell ref="A12:A13"/>
  </mergeCells>
  <phoneticPr fontId="4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0B68-E0B9-47EE-B06B-19C983258161}">
  <dimension ref="A2:AG31"/>
  <sheetViews>
    <sheetView showGridLines="0" zoomScale="80" zoomScaleNormal="80" workbookViewId="0">
      <selection activeCell="AB5" sqref="AB5:AB20"/>
    </sheetView>
  </sheetViews>
  <sheetFormatPr defaultColWidth="8.90625" defaultRowHeight="13"/>
  <cols>
    <col min="1" max="1" width="10.36328125" style="49" bestFit="1" customWidth="1"/>
    <col min="2" max="2" width="17.1796875" style="49" bestFit="1" customWidth="1"/>
    <col min="3" max="11" width="6.36328125" style="49" hidden="1" customWidth="1"/>
    <col min="12" max="12" width="12.81640625" style="49" customWidth="1"/>
    <col min="13" max="14" width="9.6328125" style="49" customWidth="1"/>
    <col min="15" max="15" width="9.54296875" style="49" customWidth="1"/>
    <col min="16" max="16" width="8.36328125" style="49" customWidth="1"/>
    <col min="17" max="17" width="9.36328125" style="49" customWidth="1"/>
    <col min="18" max="18" width="8.36328125" style="49" customWidth="1"/>
    <col min="19" max="19" width="3.1796875" style="49" customWidth="1"/>
    <col min="20" max="22" width="11.453125" style="49" customWidth="1"/>
    <col min="23" max="23" width="13.90625" style="49" customWidth="1"/>
    <col min="24" max="24" width="3.1796875" style="49" customWidth="1"/>
    <col min="25" max="25" width="10.36328125" style="49" bestFit="1" customWidth="1"/>
    <col min="26" max="27" width="12" style="49" customWidth="1"/>
    <col min="28" max="28" width="14.54296875" style="49" customWidth="1"/>
    <col min="29" max="29" width="3.1796875" style="49" customWidth="1"/>
    <col min="30" max="30" width="10.36328125" style="49" bestFit="1" customWidth="1"/>
    <col min="31" max="32" width="12" style="49" customWidth="1"/>
    <col min="33" max="33" width="14.54296875" style="49" customWidth="1"/>
    <col min="34" max="16384" width="8.90625" style="49"/>
  </cols>
  <sheetData>
    <row r="2" spans="1:33" s="93" customFormat="1" ht="22.5" thickBot="1">
      <c r="A2" s="93" t="s">
        <v>35</v>
      </c>
      <c r="T2" s="93" t="s">
        <v>41</v>
      </c>
      <c r="Y2" s="93" t="s">
        <v>39</v>
      </c>
      <c r="AD2" s="93" t="s">
        <v>40</v>
      </c>
    </row>
    <row r="3" spans="1:33" ht="15" customHeight="1">
      <c r="A3" s="214" t="s">
        <v>14</v>
      </c>
      <c r="B3" s="216" t="s">
        <v>15</v>
      </c>
      <c r="C3" s="97"/>
      <c r="D3" s="48"/>
      <c r="E3" s="48"/>
      <c r="F3" s="48"/>
      <c r="G3" s="48"/>
      <c r="H3" s="48"/>
      <c r="I3" s="48"/>
      <c r="J3" s="48"/>
      <c r="K3" s="98"/>
      <c r="L3" s="218" t="s">
        <v>29</v>
      </c>
      <c r="M3" s="130">
        <v>2</v>
      </c>
      <c r="N3" s="220" t="s">
        <v>45</v>
      </c>
      <c r="O3" s="130">
        <v>2</v>
      </c>
      <c r="P3" s="220" t="s">
        <v>43</v>
      </c>
      <c r="Q3" s="130">
        <v>2</v>
      </c>
      <c r="R3" s="220" t="s">
        <v>44</v>
      </c>
      <c r="S3" s="121"/>
      <c r="T3" s="214" t="s">
        <v>14</v>
      </c>
      <c r="U3" s="224" t="s">
        <v>30</v>
      </c>
      <c r="V3" s="216" t="s">
        <v>31</v>
      </c>
      <c r="W3" s="222" t="s">
        <v>32</v>
      </c>
      <c r="Y3" s="214" t="s">
        <v>14</v>
      </c>
      <c r="Z3" s="224" t="s">
        <v>30</v>
      </c>
      <c r="AA3" s="216" t="s">
        <v>31</v>
      </c>
      <c r="AB3" s="222" t="s">
        <v>32</v>
      </c>
      <c r="AD3" s="214" t="s">
        <v>14</v>
      </c>
      <c r="AE3" s="224" t="s">
        <v>30</v>
      </c>
      <c r="AF3" s="216" t="s">
        <v>31</v>
      </c>
      <c r="AG3" s="222" t="s">
        <v>32</v>
      </c>
    </row>
    <row r="4" spans="1:33" ht="15.5" thickBot="1">
      <c r="A4" s="215"/>
      <c r="B4" s="217"/>
      <c r="C4" s="95">
        <v>12</v>
      </c>
      <c r="D4" s="94">
        <v>11</v>
      </c>
      <c r="E4" s="94">
        <v>10</v>
      </c>
      <c r="F4" s="94">
        <v>9</v>
      </c>
      <c r="G4" s="94">
        <v>8</v>
      </c>
      <c r="H4" s="94">
        <v>7</v>
      </c>
      <c r="I4" s="94">
        <v>6</v>
      </c>
      <c r="J4" s="94">
        <v>5</v>
      </c>
      <c r="K4" s="99">
        <v>4</v>
      </c>
      <c r="L4" s="219"/>
      <c r="M4" s="123" t="s">
        <v>42</v>
      </c>
      <c r="N4" s="221"/>
      <c r="O4" s="123" t="s">
        <v>47</v>
      </c>
      <c r="P4" s="221"/>
      <c r="Q4" s="123" t="s">
        <v>46</v>
      </c>
      <c r="R4" s="221"/>
      <c r="S4" s="121"/>
      <c r="T4" s="215"/>
      <c r="U4" s="225"/>
      <c r="V4" s="217"/>
      <c r="W4" s="223"/>
      <c r="Y4" s="215"/>
      <c r="Z4" s="225"/>
      <c r="AA4" s="217"/>
      <c r="AB4" s="223"/>
      <c r="AD4" s="215"/>
      <c r="AE4" s="225"/>
      <c r="AF4" s="217"/>
      <c r="AG4" s="223"/>
    </row>
    <row r="5" spans="1:33" ht="15">
      <c r="A5" s="226" t="s">
        <v>22</v>
      </c>
      <c r="B5" s="50" t="s">
        <v>23</v>
      </c>
      <c r="C5" s="51">
        <v>2.5238723781632189</v>
      </c>
      <c r="D5" s="51">
        <v>2.5512940922877951</v>
      </c>
      <c r="E5" s="51">
        <v>2.4737134737752515</v>
      </c>
      <c r="F5" s="51">
        <v>2.4374763278268214</v>
      </c>
      <c r="G5" s="51">
        <v>2.410513620050597</v>
      </c>
      <c r="H5" s="51">
        <v>2.3975965696829165</v>
      </c>
      <c r="I5" s="51">
        <v>2.4296581503016319</v>
      </c>
      <c r="J5" s="51">
        <v>2.4427215576586239</v>
      </c>
      <c r="K5" s="52">
        <v>2.4739098024599331</v>
      </c>
      <c r="L5" s="53">
        <f>AVERAGE(C5:K5)</f>
        <v>2.4600839969118651</v>
      </c>
      <c r="M5" s="53">
        <f>IF(実績合計!$AH22=0,L5,実績合計!$AH22)</f>
        <v>2.4600839969118651</v>
      </c>
      <c r="N5" s="124">
        <f>1-(M5/L5)</f>
        <v>0</v>
      </c>
      <c r="O5" s="54" t="e">
        <f>IF(実績昼!#REF!=0,L5,実績昼!#REF!)</f>
        <v>#REF!</v>
      </c>
      <c r="P5" s="55" t="e">
        <f>1-(O5/L5)</f>
        <v>#REF!</v>
      </c>
      <c r="Q5" s="54">
        <f>IF(実績夜!$AH22=0,L5,実績夜!$AH22)</f>
        <v>1.9341098169717139</v>
      </c>
      <c r="R5" s="55">
        <f>1-(Q5/L5)</f>
        <v>0.21380334191857053</v>
      </c>
      <c r="S5" s="122"/>
      <c r="T5" s="226" t="s">
        <v>22</v>
      </c>
      <c r="U5" s="205">
        <f>(L5-M5)*28.3</f>
        <v>0</v>
      </c>
      <c r="V5" s="201" t="e">
        <f>実績合計!AH4</f>
        <v>#REF!</v>
      </c>
      <c r="W5" s="203" t="e">
        <f>V5*U5</f>
        <v>#REF!</v>
      </c>
      <c r="Y5" s="226" t="s">
        <v>22</v>
      </c>
      <c r="Z5" s="205" t="e">
        <f>(L5-O5)*28.3</f>
        <v>#REF!</v>
      </c>
      <c r="AA5" s="201" t="e">
        <f>実績昼!#REF!</f>
        <v>#REF!</v>
      </c>
      <c r="AB5" s="203" t="e">
        <f>AA5*Z5</f>
        <v>#REF!</v>
      </c>
      <c r="AD5" s="226" t="s">
        <v>22</v>
      </c>
      <c r="AE5" s="205">
        <f>(L5-Q5)*28.3</f>
        <v>14.885069292306278</v>
      </c>
      <c r="AF5" s="201">
        <f>実績夜!AH4</f>
        <v>9015</v>
      </c>
      <c r="AG5" s="203">
        <f>AF5*AE5</f>
        <v>134188.89967014111</v>
      </c>
    </row>
    <row r="6" spans="1:33" ht="15.5" thickBot="1">
      <c r="A6" s="227"/>
      <c r="B6" s="56" t="s">
        <v>33</v>
      </c>
      <c r="C6" s="57">
        <v>172.35419816138918</v>
      </c>
      <c r="D6" s="57">
        <v>170.50170786462607</v>
      </c>
      <c r="E6" s="57">
        <v>175.84898356725441</v>
      </c>
      <c r="F6" s="57">
        <v>178.46327163629627</v>
      </c>
      <c r="G6" s="57">
        <v>180.45946572617552</v>
      </c>
      <c r="H6" s="57">
        <v>181.43169101110661</v>
      </c>
      <c r="I6" s="57">
        <v>179.03753248003082</v>
      </c>
      <c r="J6" s="57">
        <v>178.08005936499467</v>
      </c>
      <c r="K6" s="58">
        <v>175.83502824858755</v>
      </c>
      <c r="L6" s="59">
        <f t="shared" ref="L6:L18" si="0">AVERAGE(C6:K6)</f>
        <v>176.89021534005121</v>
      </c>
      <c r="M6" s="59">
        <f>実績合計!$AH23</f>
        <v>0</v>
      </c>
      <c r="N6" s="78"/>
      <c r="O6" s="60" t="e">
        <f>実績昼!#REF!</f>
        <v>#REF!</v>
      </c>
      <c r="P6" s="61"/>
      <c r="Q6" s="60">
        <f>実績夜!$AH23</f>
        <v>224.90966964900204</v>
      </c>
      <c r="R6" s="61"/>
      <c r="S6" s="122"/>
      <c r="T6" s="208"/>
      <c r="U6" s="200"/>
      <c r="V6" s="202"/>
      <c r="W6" s="204"/>
      <c r="Y6" s="208"/>
      <c r="Z6" s="200"/>
      <c r="AA6" s="202"/>
      <c r="AB6" s="204"/>
      <c r="AD6" s="208"/>
      <c r="AE6" s="200"/>
      <c r="AF6" s="202"/>
      <c r="AG6" s="204"/>
    </row>
    <row r="7" spans="1:33" ht="15.5" thickBot="1">
      <c r="A7" s="207" t="s">
        <v>25</v>
      </c>
      <c r="B7" s="62" t="s">
        <v>26</v>
      </c>
      <c r="C7" s="63">
        <v>1.8608590133149019</v>
      </c>
      <c r="D7" s="63">
        <v>1.8308763842824218</v>
      </c>
      <c r="E7" s="63">
        <v>1.9799604870117593</v>
      </c>
      <c r="F7" s="63">
        <v>1.6124528078884275</v>
      </c>
      <c r="G7" s="63">
        <v>1.915649021391107</v>
      </c>
      <c r="H7" s="63">
        <v>1.7503281003804618</v>
      </c>
      <c r="I7" s="63">
        <v>1.4172580714193999</v>
      </c>
      <c r="J7" s="63">
        <v>2.0104833683009797</v>
      </c>
      <c r="K7" s="64">
        <v>2.0038561371653096</v>
      </c>
      <c r="L7" s="65">
        <f t="shared" si="0"/>
        <v>1.8201914879060854</v>
      </c>
      <c r="M7" s="65">
        <f>IF(実績合計!$AH24=0,L7,実績合計!$AH24)</f>
        <v>1.8201914879060854</v>
      </c>
      <c r="N7" s="124">
        <f>1-(M7/L7)</f>
        <v>0</v>
      </c>
      <c r="O7" s="66" t="e">
        <f>IF(実績昼!#REF!=0,L7,実績昼!#REF!)</f>
        <v>#REF!</v>
      </c>
      <c r="P7" s="67" t="e">
        <f>1-(O7/L7)</f>
        <v>#REF!</v>
      </c>
      <c r="Q7" s="66">
        <f>IF(実績夜!$AH24=0,L7,実績夜!$AH24)</f>
        <v>1.3781590006332394</v>
      </c>
      <c r="R7" s="67">
        <f>1-(Q7/L7)</f>
        <v>0.24284944205587511</v>
      </c>
      <c r="S7" s="122"/>
      <c r="T7" s="207" t="s">
        <v>25</v>
      </c>
      <c r="U7" s="205">
        <f t="shared" ref="U7" si="1">(L7-M7)*28.3</f>
        <v>0</v>
      </c>
      <c r="V7" s="206" t="e">
        <f>実績合計!AH6</f>
        <v>#REF!</v>
      </c>
      <c r="W7" s="212" t="e">
        <f>V7*U7</f>
        <v>#REF!</v>
      </c>
      <c r="Y7" s="207" t="s">
        <v>25</v>
      </c>
      <c r="Z7" s="205" t="e">
        <f>(L7-O7)*28.3</f>
        <v>#REF!</v>
      </c>
      <c r="AA7" s="210" t="e">
        <f>実績昼!#REF!</f>
        <v>#REF!</v>
      </c>
      <c r="AB7" s="212" t="e">
        <f>AA7*Z7</f>
        <v>#REF!</v>
      </c>
      <c r="AD7" s="207" t="s">
        <v>25</v>
      </c>
      <c r="AE7" s="205">
        <f>(L7-Q7)*28.3</f>
        <v>12.509519389821543</v>
      </c>
      <c r="AF7" s="210">
        <f>実績夜!AH6</f>
        <v>17371</v>
      </c>
      <c r="AG7" s="212">
        <f>AF7*AE7</f>
        <v>217302.86132059002</v>
      </c>
    </row>
    <row r="8" spans="1:33" ht="15.5" thickBot="1">
      <c r="A8" s="208"/>
      <c r="B8" s="68" t="s">
        <v>33</v>
      </c>
      <c r="C8" s="69">
        <v>233.76300777623049</v>
      </c>
      <c r="D8" s="69">
        <v>237.59113599058747</v>
      </c>
      <c r="E8" s="69">
        <v>219.70135406920193</v>
      </c>
      <c r="F8" s="69">
        <v>269.77533722034951</v>
      </c>
      <c r="G8" s="69">
        <v>227.07708726523998</v>
      </c>
      <c r="H8" s="69">
        <v>248.52483366144085</v>
      </c>
      <c r="I8" s="69">
        <v>306.93069157428937</v>
      </c>
      <c r="J8" s="69">
        <v>216.36587840446052</v>
      </c>
      <c r="K8" s="70">
        <v>217.08145207238215</v>
      </c>
      <c r="L8" s="71">
        <f t="shared" si="0"/>
        <v>241.86786422602023</v>
      </c>
      <c r="M8" s="59">
        <f>実績合計!$AH25</f>
        <v>0</v>
      </c>
      <c r="N8" s="78"/>
      <c r="O8" s="72" t="e">
        <f>実績昼!#REF!</f>
        <v>#REF!</v>
      </c>
      <c r="P8" s="73"/>
      <c r="Q8" s="72">
        <f>実績夜!$AH25</f>
        <v>315.63847117794484</v>
      </c>
      <c r="R8" s="73"/>
      <c r="S8" s="122"/>
      <c r="T8" s="199"/>
      <c r="U8" s="200"/>
      <c r="V8" s="206"/>
      <c r="W8" s="213"/>
      <c r="Y8" s="199"/>
      <c r="Z8" s="209"/>
      <c r="AA8" s="211"/>
      <c r="AB8" s="213"/>
      <c r="AD8" s="199"/>
      <c r="AE8" s="209"/>
      <c r="AF8" s="211"/>
      <c r="AG8" s="213"/>
    </row>
    <row r="9" spans="1:33" ht="15.5" thickBot="1">
      <c r="A9" s="198" t="s">
        <v>34</v>
      </c>
      <c r="B9" s="62" t="s">
        <v>26</v>
      </c>
      <c r="C9" s="63">
        <v>0.71420908054317411</v>
      </c>
      <c r="D9" s="63">
        <v>0.71415863003174218</v>
      </c>
      <c r="E9" s="63">
        <v>0.63736408378161835</v>
      </c>
      <c r="F9" s="63">
        <v>0.6978861538122958</v>
      </c>
      <c r="G9" s="63">
        <v>0.72472164138706985</v>
      </c>
      <c r="H9" s="63">
        <v>0.70769437297236826</v>
      </c>
      <c r="I9" s="63">
        <v>0.58035253201243608</v>
      </c>
      <c r="J9" s="63">
        <v>0.77784402754216142</v>
      </c>
      <c r="K9" s="64">
        <v>0.75447151322669359</v>
      </c>
      <c r="L9" s="65">
        <f t="shared" si="0"/>
        <v>0.70096689281217328</v>
      </c>
      <c r="M9" s="65">
        <f>IF(実績合計!$AH26=0,L9,実績合計!$AH26)</f>
        <v>0.70096689281217328</v>
      </c>
      <c r="N9" s="124">
        <f>1-(M9/L9)</f>
        <v>0</v>
      </c>
      <c r="O9" s="66" t="e">
        <f>IF(実績昼!#REF!=0,L9,実績昼!#REF!)</f>
        <v>#REF!</v>
      </c>
      <c r="P9" s="67" t="e">
        <f>1-(O9/L9)</f>
        <v>#REF!</v>
      </c>
      <c r="Q9" s="66">
        <f>IF(実績夜!$AH26=0,L9,実績夜!$AH26)</f>
        <v>0.70096689281217328</v>
      </c>
      <c r="R9" s="67">
        <f>1-(Q9/L9)</f>
        <v>0</v>
      </c>
      <c r="S9" s="122"/>
      <c r="T9" s="198" t="s">
        <v>34</v>
      </c>
      <c r="U9" s="205">
        <f t="shared" ref="U9" si="2">(L9-M9)*28.3</f>
        <v>0</v>
      </c>
      <c r="V9" s="206" t="e">
        <f>実績合計!AH8</f>
        <v>#REF!</v>
      </c>
      <c r="W9" s="203" t="e">
        <f>V9*U9</f>
        <v>#REF!</v>
      </c>
      <c r="Y9" s="198" t="s">
        <v>34</v>
      </c>
      <c r="Z9" s="200" t="e">
        <f>(L9-O9)*28.3</f>
        <v>#REF!</v>
      </c>
      <c r="AA9" s="201" t="e">
        <f>実績昼!#REF!</f>
        <v>#REF!</v>
      </c>
      <c r="AB9" s="203" t="e">
        <f>AA9*Z9</f>
        <v>#REF!</v>
      </c>
      <c r="AD9" s="198" t="s">
        <v>34</v>
      </c>
      <c r="AE9" s="200">
        <f>(L9-Q9)*28.3</f>
        <v>0</v>
      </c>
      <c r="AF9" s="201">
        <f>実績夜!AH8</f>
        <v>0</v>
      </c>
      <c r="AG9" s="203">
        <f>AF9*AE9</f>
        <v>0</v>
      </c>
    </row>
    <row r="10" spans="1:33" ht="15.65" customHeight="1" thickBot="1">
      <c r="A10" s="199"/>
      <c r="B10" s="74" t="s">
        <v>33</v>
      </c>
      <c r="C10" s="75">
        <v>609.06534493956792</v>
      </c>
      <c r="D10" s="75">
        <v>609.1083713161396</v>
      </c>
      <c r="E10" s="75">
        <v>682.49845115063795</v>
      </c>
      <c r="F10" s="75">
        <v>623.31083318354251</v>
      </c>
      <c r="G10" s="75">
        <v>600.23045422990049</v>
      </c>
      <c r="H10" s="75">
        <v>614.6721192270727</v>
      </c>
      <c r="I10" s="75">
        <v>749.54441654900643</v>
      </c>
      <c r="J10" s="75">
        <v>559.23807935443938</v>
      </c>
      <c r="K10" s="76">
        <v>576.56252406351223</v>
      </c>
      <c r="L10" s="77">
        <f t="shared" si="0"/>
        <v>624.91451044597989</v>
      </c>
      <c r="M10" s="59">
        <f>実績合計!$AH27</f>
        <v>0</v>
      </c>
      <c r="N10" s="77"/>
      <c r="O10" s="78" t="e">
        <f>実績昼!#REF!</f>
        <v>#REF!</v>
      </c>
      <c r="P10" s="79"/>
      <c r="Q10" s="78">
        <f>実績夜!$AH27</f>
        <v>0</v>
      </c>
      <c r="R10" s="79"/>
      <c r="S10" s="122"/>
      <c r="T10" s="199"/>
      <c r="U10" s="200"/>
      <c r="V10" s="206"/>
      <c r="W10" s="204"/>
      <c r="Y10" s="199"/>
      <c r="Z10" s="200"/>
      <c r="AA10" s="202"/>
      <c r="AB10" s="204"/>
      <c r="AD10" s="199"/>
      <c r="AE10" s="200"/>
      <c r="AF10" s="202"/>
      <c r="AG10" s="204"/>
    </row>
    <row r="11" spans="1:33" ht="15.5" thickBot="1">
      <c r="A11" s="163" t="s">
        <v>19</v>
      </c>
      <c r="B11" s="30" t="s">
        <v>26</v>
      </c>
      <c r="C11" s="36">
        <v>2.6989146706586826</v>
      </c>
      <c r="D11" s="36">
        <v>3.1316155109258559</v>
      </c>
      <c r="E11" s="36">
        <v>2.6806799488210564</v>
      </c>
      <c r="F11" s="36">
        <v>2.6312963617096434</v>
      </c>
      <c r="G11" s="36">
        <v>2.2569696969696968</v>
      </c>
      <c r="H11" s="36">
        <v>2.7448606908066369</v>
      </c>
      <c r="I11" s="36">
        <v>2.4325063953834256</v>
      </c>
      <c r="J11" s="36">
        <v>2.0864824371566506</v>
      </c>
      <c r="K11" s="80">
        <v>2.3960058206633548</v>
      </c>
      <c r="L11" s="81">
        <f t="shared" si="0"/>
        <v>2.5621479481216669</v>
      </c>
      <c r="M11" s="81">
        <f>IF(実績合計!$AH28=0,L11,実績合計!$AH28)</f>
        <v>2.5621479481216669</v>
      </c>
      <c r="N11" s="125">
        <f>1-(M11/L11)</f>
        <v>0</v>
      </c>
      <c r="O11" s="82" t="e">
        <f>IF(実績昼!#REF!=0,L11,実績昼!#REF!)</f>
        <v>#REF!</v>
      </c>
      <c r="P11" s="100" t="e">
        <f>1-(O11/L11)</f>
        <v>#REF!</v>
      </c>
      <c r="Q11" s="82">
        <f>IF(実績夜!$AH28=0,L11,実績夜!$AH28)</f>
        <v>2.5621479481216669</v>
      </c>
      <c r="R11" s="100">
        <f>1-(Q11/L11)</f>
        <v>0</v>
      </c>
      <c r="S11" s="118"/>
      <c r="T11" s="163" t="s">
        <v>19</v>
      </c>
      <c r="U11" s="195">
        <f t="shared" ref="U11" si="3">(L11-M11)*28.3</f>
        <v>0</v>
      </c>
      <c r="V11" s="197" t="e">
        <f>実績合計!AH10</f>
        <v>#REF!</v>
      </c>
      <c r="W11" s="178" t="e">
        <f>V11*U11</f>
        <v>#REF!</v>
      </c>
      <c r="Y11" s="163" t="s">
        <v>19</v>
      </c>
      <c r="Z11" s="174" t="e">
        <f>(L11-O11)*28.3</f>
        <v>#REF!</v>
      </c>
      <c r="AA11" s="176" t="e">
        <f>実績昼!#REF!</f>
        <v>#REF!</v>
      </c>
      <c r="AB11" s="178" t="e">
        <f>AA11*Z11</f>
        <v>#REF!</v>
      </c>
      <c r="AD11" s="163" t="s">
        <v>19</v>
      </c>
      <c r="AE11" s="174">
        <f>(L11-Q11)*28.3</f>
        <v>0</v>
      </c>
      <c r="AF11" s="176">
        <f>実績夜!AH10</f>
        <v>0</v>
      </c>
      <c r="AG11" s="178">
        <f>AF11*AE11</f>
        <v>0</v>
      </c>
    </row>
    <row r="12" spans="1:33" ht="15.5" thickBot="1">
      <c r="A12" s="164"/>
      <c r="B12" s="37" t="s">
        <v>33</v>
      </c>
      <c r="C12" s="38">
        <v>161.17589960479791</v>
      </c>
      <c r="D12" s="38">
        <v>138.90594119307869</v>
      </c>
      <c r="E12" s="38">
        <v>162.27226237556252</v>
      </c>
      <c r="F12" s="38">
        <v>165.31775224185145</v>
      </c>
      <c r="G12" s="38">
        <v>192.73630504833514</v>
      </c>
      <c r="H12" s="38">
        <v>158.47798813868613</v>
      </c>
      <c r="I12" s="38">
        <v>178.82789571512424</v>
      </c>
      <c r="J12" s="38">
        <v>208.48486057366259</v>
      </c>
      <c r="K12" s="83">
        <v>181.55214659685865</v>
      </c>
      <c r="L12" s="84">
        <f t="shared" si="0"/>
        <v>171.97233905421749</v>
      </c>
      <c r="M12" s="128">
        <f>実績合計!$AH29</f>
        <v>0</v>
      </c>
      <c r="N12" s="126"/>
      <c r="O12" s="85" t="e">
        <f>実績昼!#REF!</f>
        <v>#REF!</v>
      </c>
      <c r="P12" s="101"/>
      <c r="Q12" s="85">
        <f>実績夜!$AH29</f>
        <v>0</v>
      </c>
      <c r="R12" s="101"/>
      <c r="S12" s="118"/>
      <c r="T12" s="164"/>
      <c r="U12" s="196"/>
      <c r="V12" s="197"/>
      <c r="W12" s="179"/>
      <c r="Y12" s="164"/>
      <c r="Z12" s="175"/>
      <c r="AA12" s="177"/>
      <c r="AB12" s="179"/>
      <c r="AD12" s="164"/>
      <c r="AE12" s="175"/>
      <c r="AF12" s="177"/>
      <c r="AG12" s="179"/>
    </row>
    <row r="13" spans="1:33" ht="15.5" thickBot="1">
      <c r="A13" s="171" t="s">
        <v>20</v>
      </c>
      <c r="B13" s="30" t="s">
        <v>26</v>
      </c>
      <c r="C13" s="36">
        <v>1.5579743114128723</v>
      </c>
      <c r="D13" s="36">
        <v>1.4201469450889403</v>
      </c>
      <c r="E13" s="36">
        <v>1.4498313503094999</v>
      </c>
      <c r="F13" s="36">
        <v>1.5038191860237378</v>
      </c>
      <c r="G13" s="36">
        <v>1.3037588122543127</v>
      </c>
      <c r="H13" s="36">
        <v>1.2651527731650614</v>
      </c>
      <c r="I13" s="36">
        <v>1.7007121439280359</v>
      </c>
      <c r="J13" s="36">
        <v>1.7392466776755524</v>
      </c>
      <c r="K13" s="80">
        <v>1.434756306587889</v>
      </c>
      <c r="L13" s="81">
        <f t="shared" si="0"/>
        <v>1.4861553896051005</v>
      </c>
      <c r="M13" s="129">
        <f>IF(実績合計!$AH30=0,L13,実績合計!$AH30)</f>
        <v>1.4861553896051005</v>
      </c>
      <c r="N13" s="125">
        <f>1-(M13/L13)</f>
        <v>0</v>
      </c>
      <c r="O13" s="82" t="e">
        <f>IF(実績昼!#REF!=0,L13,実績昼!#REF!)</f>
        <v>#REF!</v>
      </c>
      <c r="P13" s="100" t="e">
        <f>1-(O13/L13)</f>
        <v>#REF!</v>
      </c>
      <c r="Q13" s="82">
        <f>IF(実績夜!$AH30=0,L13,実績夜!$AH30)</f>
        <v>1.7589628681177978</v>
      </c>
      <c r="R13" s="100">
        <f>1-(Q13/L13)</f>
        <v>-0.18356591808692846</v>
      </c>
      <c r="S13" s="118"/>
      <c r="T13" s="171" t="s">
        <v>20</v>
      </c>
      <c r="U13" s="195">
        <f t="shared" ref="U13" si="4">(L13-M13)*28.3</f>
        <v>0</v>
      </c>
      <c r="V13" s="197" t="e">
        <f>実績合計!AH12</f>
        <v>#REF!</v>
      </c>
      <c r="W13" s="182" t="e">
        <f>V13*U13</f>
        <v>#REF!</v>
      </c>
      <c r="Y13" s="171" t="s">
        <v>20</v>
      </c>
      <c r="Z13" s="190" t="e">
        <f>(L13-O13)*28.3</f>
        <v>#REF!</v>
      </c>
      <c r="AA13" s="180" t="e">
        <f>実績昼!#REF!</f>
        <v>#REF!</v>
      </c>
      <c r="AB13" s="182" t="e">
        <f>AA13*Z13</f>
        <v>#REF!</v>
      </c>
      <c r="AD13" s="171" t="s">
        <v>20</v>
      </c>
      <c r="AE13" s="190">
        <f>(L13-Q13)*28.3</f>
        <v>-7.7204516419093325</v>
      </c>
      <c r="AF13" s="180">
        <f>実績夜!AH12</f>
        <v>3124</v>
      </c>
      <c r="AG13" s="182">
        <f>AF13*AE13</f>
        <v>-24118.690929324755</v>
      </c>
    </row>
    <row r="14" spans="1:33" ht="15.5" thickBot="1">
      <c r="A14" s="172"/>
      <c r="B14" s="37" t="s">
        <v>33</v>
      </c>
      <c r="C14" s="38">
        <v>279.20871147452601</v>
      </c>
      <c r="D14" s="38">
        <v>306.3063308373043</v>
      </c>
      <c r="E14" s="38">
        <v>300.03489709829989</v>
      </c>
      <c r="F14" s="38">
        <v>289.2634992576385</v>
      </c>
      <c r="G14" s="38">
        <v>333.65066905883236</v>
      </c>
      <c r="H14" s="38">
        <v>343.83199343724368</v>
      </c>
      <c r="I14" s="38">
        <v>255.77520661157027</v>
      </c>
      <c r="J14" s="38">
        <v>250.10828284655031</v>
      </c>
      <c r="K14" s="83">
        <v>303.18737614369439</v>
      </c>
      <c r="L14" s="84">
        <f t="shared" si="0"/>
        <v>295.70744075173997</v>
      </c>
      <c r="M14" s="128">
        <f>実績合計!$AH31</f>
        <v>0</v>
      </c>
      <c r="N14" s="126"/>
      <c r="O14" s="85" t="e">
        <f>実績昼!#REF!</f>
        <v>#REF!</v>
      </c>
      <c r="P14" s="101"/>
      <c r="Q14" s="85">
        <f>実績夜!$AH31</f>
        <v>247.30482256596906</v>
      </c>
      <c r="R14" s="101"/>
      <c r="S14" s="118"/>
      <c r="T14" s="172"/>
      <c r="U14" s="196"/>
      <c r="V14" s="197"/>
      <c r="W14" s="183"/>
      <c r="Y14" s="172"/>
      <c r="Z14" s="190"/>
      <c r="AA14" s="181"/>
      <c r="AB14" s="183"/>
      <c r="AD14" s="172"/>
      <c r="AE14" s="190"/>
      <c r="AF14" s="181"/>
      <c r="AG14" s="183"/>
    </row>
    <row r="15" spans="1:33" ht="15.5" thickBot="1">
      <c r="A15" s="163" t="s">
        <v>21</v>
      </c>
      <c r="B15" s="30" t="s">
        <v>26</v>
      </c>
      <c r="C15" s="36">
        <v>4.5213537469782432</v>
      </c>
      <c r="D15" s="36">
        <v>4.2542974588938716</v>
      </c>
      <c r="E15" s="36">
        <v>3.8579452173161668</v>
      </c>
      <c r="F15" s="36">
        <v>4.1771960354089428</v>
      </c>
      <c r="G15" s="36">
        <v>4.7405592978158806</v>
      </c>
      <c r="H15" s="36">
        <v>3.4094592214197639</v>
      </c>
      <c r="I15" s="36">
        <v>3.8475143751364729</v>
      </c>
      <c r="J15" s="36">
        <v>3.2265751211631666</v>
      </c>
      <c r="K15" s="80">
        <v>3.1295823498241728</v>
      </c>
      <c r="L15" s="81">
        <f t="shared" si="0"/>
        <v>3.90716475821741</v>
      </c>
      <c r="M15" s="129">
        <f>IF(実績合計!$AH32=0,L15,実績合計!$AH32)</f>
        <v>3.90716475821741</v>
      </c>
      <c r="N15" s="125">
        <f>1-(M15/L15)</f>
        <v>0</v>
      </c>
      <c r="O15" s="82" t="e">
        <f>IF(実績昼!#REF!=0,L15,実績昼!#REF!)</f>
        <v>#REF!</v>
      </c>
      <c r="P15" s="100" t="e">
        <f>1-(O15/L15)</f>
        <v>#REF!</v>
      </c>
      <c r="Q15" s="82">
        <f>IF(実績夜!$AH32=0,L15,実績夜!$AH32)</f>
        <v>3.90716475821741</v>
      </c>
      <c r="R15" s="100">
        <f>1-(Q15/L15)</f>
        <v>0</v>
      </c>
      <c r="S15" s="118"/>
      <c r="T15" s="163" t="s">
        <v>21</v>
      </c>
      <c r="U15" s="195">
        <f t="shared" ref="U15" si="5">(L15-M15)*28.3</f>
        <v>0</v>
      </c>
      <c r="V15" s="197" t="e">
        <f>実績合計!AH14</f>
        <v>#REF!</v>
      </c>
      <c r="W15" s="178" t="e">
        <f>V15*U15</f>
        <v>#REF!</v>
      </c>
      <c r="Y15" s="163" t="s">
        <v>21</v>
      </c>
      <c r="Z15" s="174" t="e">
        <f>(L15-O15)*28.3</f>
        <v>#REF!</v>
      </c>
      <c r="AA15" s="176" t="e">
        <f>実績昼!#REF!</f>
        <v>#REF!</v>
      </c>
      <c r="AB15" s="178" t="e">
        <f>AA15*Z15</f>
        <v>#REF!</v>
      </c>
      <c r="AD15" s="163" t="s">
        <v>21</v>
      </c>
      <c r="AE15" s="174">
        <f>(L15-Q15)*28.3</f>
        <v>0</v>
      </c>
      <c r="AF15" s="176">
        <f>実績夜!AH14</f>
        <v>0</v>
      </c>
      <c r="AG15" s="178">
        <f>AF15*AE15</f>
        <v>0</v>
      </c>
    </row>
    <row r="16" spans="1:33" ht="15.5" thickBot="1">
      <c r="A16" s="164"/>
      <c r="B16" s="37" t="s">
        <v>33</v>
      </c>
      <c r="C16" s="38">
        <v>96.210122972732137</v>
      </c>
      <c r="D16" s="38">
        <v>102.2495498265185</v>
      </c>
      <c r="E16" s="38">
        <v>112.75432270202474</v>
      </c>
      <c r="F16" s="38">
        <v>104.13684115196523</v>
      </c>
      <c r="G16" s="38">
        <v>91.761324491904929</v>
      </c>
      <c r="H16" s="38">
        <v>127.58621580429336</v>
      </c>
      <c r="I16" s="38">
        <v>113.06000643196307</v>
      </c>
      <c r="J16" s="38">
        <v>134.8178745775441</v>
      </c>
      <c r="K16" s="83">
        <v>138.99618267735926</v>
      </c>
      <c r="L16" s="84">
        <f t="shared" si="0"/>
        <v>113.50804895958949</v>
      </c>
      <c r="M16" s="128">
        <f>実績合計!$AH33</f>
        <v>0</v>
      </c>
      <c r="N16" s="126"/>
      <c r="O16" s="85" t="e">
        <f>実績昼!#REF!</f>
        <v>#REF!</v>
      </c>
      <c r="P16" s="86"/>
      <c r="Q16" s="85">
        <f>実績夜!$AH33</f>
        <v>0</v>
      </c>
      <c r="R16" s="86"/>
      <c r="S16" s="119"/>
      <c r="T16" s="164"/>
      <c r="U16" s="196"/>
      <c r="V16" s="197"/>
      <c r="W16" s="179"/>
      <c r="Y16" s="164"/>
      <c r="Z16" s="175"/>
      <c r="AA16" s="177"/>
      <c r="AB16" s="179"/>
      <c r="AD16" s="164"/>
      <c r="AE16" s="175"/>
      <c r="AF16" s="177"/>
      <c r="AG16" s="179"/>
    </row>
    <row r="17" spans="1:33" ht="15.5" thickBot="1">
      <c r="A17" s="171" t="s">
        <v>28</v>
      </c>
      <c r="B17" s="30" t="s">
        <v>26</v>
      </c>
      <c r="C17" s="36">
        <v>9.8354510800508255</v>
      </c>
      <c r="D17" s="36">
        <v>9.5431707317073169</v>
      </c>
      <c r="E17" s="36">
        <v>8.345190665907797</v>
      </c>
      <c r="F17" s="36">
        <v>7.6867448151487823</v>
      </c>
      <c r="G17" s="36">
        <v>8.8937635968092827</v>
      </c>
      <c r="H17" s="36">
        <v>7.6048312742024713</v>
      </c>
      <c r="I17" s="36">
        <v>9.3030821917808222</v>
      </c>
      <c r="J17" s="36">
        <v>7.9947186004291133</v>
      </c>
      <c r="K17" s="80">
        <v>8.7475961538461533</v>
      </c>
      <c r="L17" s="81">
        <f t="shared" si="0"/>
        <v>8.6616165677647317</v>
      </c>
      <c r="M17" s="129">
        <f>IF(実績合計!$AH34=0,L17,実績合計!$AH34)</f>
        <v>8.6616165677647317</v>
      </c>
      <c r="N17" s="125">
        <f>1-(M17/L17)</f>
        <v>0</v>
      </c>
      <c r="O17" s="82" t="e">
        <f>IF(実績昼!#REF!=0,L17,実績昼!#REF!)</f>
        <v>#REF!</v>
      </c>
      <c r="P17" s="87" t="e">
        <f>1-(O17/L17)</f>
        <v>#REF!</v>
      </c>
      <c r="Q17" s="82">
        <f>IF(実績夜!$AH34=0,L17,実績夜!$AH34)</f>
        <v>7.0008643042350904</v>
      </c>
      <c r="R17" s="87">
        <f>1-(Q17/L17)</f>
        <v>0.19173698703199749</v>
      </c>
      <c r="S17" s="119"/>
      <c r="T17" s="171" t="s">
        <v>28</v>
      </c>
      <c r="U17" s="195">
        <f t="shared" ref="U17" si="6">(L17-M17)*28.3</f>
        <v>0</v>
      </c>
      <c r="V17" s="197" t="e">
        <f>実績合計!AH16</f>
        <v>#REF!</v>
      </c>
      <c r="W17" s="182" t="e">
        <f>V17*U17</f>
        <v>#REF!</v>
      </c>
      <c r="Y17" s="171" t="s">
        <v>28</v>
      </c>
      <c r="Z17" s="190" t="e">
        <f>(L17-O17)*28.3</f>
        <v>#REF!</v>
      </c>
      <c r="AA17" s="180" t="e">
        <f>実績昼!#REF!</f>
        <v>#REF!</v>
      </c>
      <c r="AB17" s="182" t="e">
        <f>AA17*Z17</f>
        <v>#REF!</v>
      </c>
      <c r="AD17" s="171" t="s">
        <v>28</v>
      </c>
      <c r="AE17" s="190">
        <f>(L17-Q17)*28.3</f>
        <v>46.999289057888845</v>
      </c>
      <c r="AF17" s="180">
        <f>実績夜!AH16</f>
        <v>1157</v>
      </c>
      <c r="AG17" s="182">
        <f>AF17*AE17</f>
        <v>54378.177439977393</v>
      </c>
    </row>
    <row r="18" spans="1:33" ht="15.5" thickBot="1">
      <c r="A18" s="164"/>
      <c r="B18" s="39" t="s">
        <v>33</v>
      </c>
      <c r="C18" s="88">
        <v>44.227763064401529</v>
      </c>
      <c r="D18" s="88">
        <v>45.582334449357219</v>
      </c>
      <c r="E18" s="88">
        <v>52.125831202046037</v>
      </c>
      <c r="F18" s="88">
        <v>56.590925087394133</v>
      </c>
      <c r="G18" s="88">
        <v>48.910677157650127</v>
      </c>
      <c r="H18" s="88">
        <v>57.200480104750127</v>
      </c>
      <c r="I18" s="88">
        <v>46.758696852567638</v>
      </c>
      <c r="J18" s="88">
        <v>54.410920726672174</v>
      </c>
      <c r="K18" s="89">
        <v>49.72794723825227</v>
      </c>
      <c r="L18" s="90">
        <f t="shared" si="0"/>
        <v>50.615063987010146</v>
      </c>
      <c r="M18" s="128">
        <f>実績合計!$AH35</f>
        <v>0</v>
      </c>
      <c r="N18" s="127"/>
      <c r="O18" s="91" t="e">
        <f>実績昼!#REF!</f>
        <v>#REF!</v>
      </c>
      <c r="P18" s="92"/>
      <c r="Q18" s="91">
        <f>実績夜!$AH35</f>
        <v>62.135185185185186</v>
      </c>
      <c r="R18" s="92"/>
      <c r="S18" s="120"/>
      <c r="T18" s="172"/>
      <c r="U18" s="196"/>
      <c r="V18" s="197"/>
      <c r="W18" s="183"/>
      <c r="Y18" s="172"/>
      <c r="Z18" s="190"/>
      <c r="AA18" s="181"/>
      <c r="AB18" s="183"/>
      <c r="AD18" s="172"/>
      <c r="AE18" s="190"/>
      <c r="AF18" s="181"/>
      <c r="AG18" s="183"/>
    </row>
    <row r="19" spans="1:33" ht="15">
      <c r="A19" s="163" t="s">
        <v>36</v>
      </c>
      <c r="B19" s="30" t="s">
        <v>26</v>
      </c>
      <c r="C19" s="36">
        <f>C9</f>
        <v>0.71420908054317411</v>
      </c>
      <c r="D19" s="36">
        <f>D9</f>
        <v>0.71415863003174218</v>
      </c>
      <c r="E19" s="36">
        <f t="shared" ref="E19:K19" si="7">E9</f>
        <v>0.63736408378161835</v>
      </c>
      <c r="F19" s="36">
        <f t="shared" si="7"/>
        <v>0.6978861538122958</v>
      </c>
      <c r="G19" s="36">
        <f t="shared" si="7"/>
        <v>0.72472164138706985</v>
      </c>
      <c r="H19" s="36">
        <f t="shared" si="7"/>
        <v>0.70769437297236826</v>
      </c>
      <c r="I19" s="36">
        <f t="shared" si="7"/>
        <v>0.58035253201243608</v>
      </c>
      <c r="J19" s="36">
        <f t="shared" si="7"/>
        <v>0.77784402754216142</v>
      </c>
      <c r="K19" s="80">
        <f t="shared" si="7"/>
        <v>0.75447151322669359</v>
      </c>
      <c r="L19" s="81">
        <f t="shared" ref="L19:L20" si="8">AVERAGE(C19:K19)</f>
        <v>0.70096689281217328</v>
      </c>
      <c r="M19" s="129">
        <f>IF(実績合計!$AH36=0,L19,実績合計!$AH36)</f>
        <v>0.70096689281217328</v>
      </c>
      <c r="N19" s="125">
        <f>1-(M19/L19)</f>
        <v>0</v>
      </c>
      <c r="O19" s="82" t="e">
        <f>IF(実績昼!#REF!=0,L19,実績昼!#REF!)</f>
        <v>#REF!</v>
      </c>
      <c r="P19" s="87" t="e">
        <f>1-(O19/L19)</f>
        <v>#REF!</v>
      </c>
      <c r="Q19" s="82">
        <f>IF(実績夜!$AH36=0,L19,実績夜!$AH36)</f>
        <v>1.0862100965107646</v>
      </c>
      <c r="R19" s="87">
        <f>1-(Q19/L19)</f>
        <v>-0.5495883010295306</v>
      </c>
      <c r="S19" s="119"/>
      <c r="T19" s="191" t="s">
        <v>37</v>
      </c>
      <c r="U19" s="195">
        <f t="shared" ref="U19" si="9">(L19-M19)*28.3</f>
        <v>0</v>
      </c>
      <c r="V19" s="231" t="e">
        <f>実績合計!AH18</f>
        <v>#REF!</v>
      </c>
      <c r="W19" s="178" t="e">
        <f>V19*U19</f>
        <v>#REF!</v>
      </c>
      <c r="Y19" s="191" t="s">
        <v>37</v>
      </c>
      <c r="Z19" s="174" t="e">
        <f>(L19-O19)*28.3</f>
        <v>#REF!</v>
      </c>
      <c r="AA19" s="176" t="e">
        <f>実績昼!#REF!</f>
        <v>#REF!</v>
      </c>
      <c r="AB19" s="178" t="e">
        <f>AA19*Z19</f>
        <v>#REF!</v>
      </c>
      <c r="AD19" s="191" t="s">
        <v>37</v>
      </c>
      <c r="AE19" s="174">
        <f>(L19-Q19)*28.3</f>
        <v>-10.902382664670135</v>
      </c>
      <c r="AF19" s="176">
        <f>実績夜!AH18</f>
        <v>10776</v>
      </c>
      <c r="AG19" s="178">
        <f>AF19*AE19</f>
        <v>-117484.07559448537</v>
      </c>
    </row>
    <row r="20" spans="1:33" ht="15.5" thickBot="1">
      <c r="A20" s="164"/>
      <c r="B20" s="39" t="s">
        <v>33</v>
      </c>
      <c r="C20" s="88">
        <f>C10</f>
        <v>609.06534493956792</v>
      </c>
      <c r="D20" s="88">
        <f t="shared" ref="D20:K20" si="10">D10</f>
        <v>609.1083713161396</v>
      </c>
      <c r="E20" s="88">
        <f t="shared" si="10"/>
        <v>682.49845115063795</v>
      </c>
      <c r="F20" s="88">
        <f t="shared" si="10"/>
        <v>623.31083318354251</v>
      </c>
      <c r="G20" s="88">
        <f t="shared" si="10"/>
        <v>600.23045422990049</v>
      </c>
      <c r="H20" s="88">
        <f t="shared" si="10"/>
        <v>614.6721192270727</v>
      </c>
      <c r="I20" s="88">
        <f t="shared" si="10"/>
        <v>749.54441654900643</v>
      </c>
      <c r="J20" s="88">
        <f t="shared" si="10"/>
        <v>559.23807935443938</v>
      </c>
      <c r="K20" s="89">
        <f t="shared" si="10"/>
        <v>576.56252406351223</v>
      </c>
      <c r="L20" s="90">
        <f t="shared" si="8"/>
        <v>624.91451044597989</v>
      </c>
      <c r="M20" s="126">
        <f>実績合計!$AH37</f>
        <v>0</v>
      </c>
      <c r="N20" s="90"/>
      <c r="O20" s="91" t="e">
        <f>実績昼!#REF!+実績夜!AH37</f>
        <v>#REF!</v>
      </c>
      <c r="P20" s="96"/>
      <c r="Q20" s="91">
        <f>実績夜!$AH37+実績夜!AJ37</f>
        <v>400.47501067919694</v>
      </c>
      <c r="R20" s="96"/>
      <c r="S20" s="119"/>
      <c r="T20" s="193"/>
      <c r="U20" s="230"/>
      <c r="V20" s="232"/>
      <c r="W20" s="228"/>
      <c r="Y20" s="193"/>
      <c r="Z20" s="194"/>
      <c r="AA20" s="229"/>
      <c r="AB20" s="228"/>
      <c r="AD20" s="192"/>
      <c r="AE20" s="194"/>
      <c r="AF20" s="229"/>
      <c r="AG20" s="228"/>
    </row>
    <row r="21" spans="1:33" ht="13.75" customHeight="1">
      <c r="T21" s="171" t="s">
        <v>16</v>
      </c>
      <c r="U21" s="184"/>
      <c r="V21" s="186" t="e">
        <f>SUM(V5:V19)</f>
        <v>#REF!</v>
      </c>
      <c r="W21" s="188" t="e">
        <f>SUM(W5:W19)</f>
        <v>#REF!</v>
      </c>
      <c r="Y21" s="171" t="s">
        <v>16</v>
      </c>
      <c r="Z21" s="184"/>
      <c r="AA21" s="186" t="e">
        <f>SUM(AA5:AA19)</f>
        <v>#REF!</v>
      </c>
      <c r="AB21" s="188" t="e">
        <f>SUM(AB5:AB19)</f>
        <v>#REF!</v>
      </c>
      <c r="AD21" s="171" t="s">
        <v>16</v>
      </c>
      <c r="AE21" s="184"/>
      <c r="AF21" s="186">
        <f>SUM(AF5:AF20)</f>
        <v>41443</v>
      </c>
      <c r="AG21" s="188">
        <f>SUM(AG5:AG20)</f>
        <v>264267.17190689838</v>
      </c>
    </row>
    <row r="22" spans="1:33" ht="14.4" customHeight="1" thickBot="1">
      <c r="T22" s="164"/>
      <c r="U22" s="185"/>
      <c r="V22" s="187"/>
      <c r="W22" s="189"/>
      <c r="Y22" s="164"/>
      <c r="Z22" s="185"/>
      <c r="AA22" s="187"/>
      <c r="AB22" s="189"/>
      <c r="AD22" s="164"/>
      <c r="AE22" s="185"/>
      <c r="AF22" s="187"/>
      <c r="AG22" s="189"/>
    </row>
    <row r="24" spans="1:33">
      <c r="L24" s="111"/>
      <c r="M24" s="111"/>
      <c r="N24" s="111"/>
      <c r="O24" s="110"/>
    </row>
    <row r="25" spans="1:33">
      <c r="L25" s="111"/>
      <c r="M25" s="111"/>
      <c r="N25" s="111"/>
      <c r="O25" s="110"/>
    </row>
    <row r="26" spans="1:33">
      <c r="L26" s="111"/>
      <c r="M26" s="111"/>
      <c r="N26" s="111"/>
      <c r="O26" s="110"/>
    </row>
    <row r="27" spans="1:33">
      <c r="L27" s="111"/>
      <c r="M27" s="111"/>
      <c r="N27" s="111"/>
      <c r="O27" s="110"/>
    </row>
    <row r="28" spans="1:33">
      <c r="L28" s="111"/>
      <c r="M28" s="111"/>
      <c r="N28" s="111"/>
      <c r="O28" s="110"/>
    </row>
    <row r="29" spans="1:33">
      <c r="L29" s="111"/>
      <c r="M29" s="111"/>
      <c r="N29" s="111"/>
      <c r="O29" s="110"/>
    </row>
    <row r="30" spans="1:33">
      <c r="L30" s="111"/>
      <c r="M30" s="111"/>
      <c r="N30" s="111"/>
      <c r="O30" s="110"/>
    </row>
    <row r="31" spans="1:33">
      <c r="L31" s="111"/>
      <c r="M31" s="111"/>
      <c r="N31" s="111"/>
      <c r="O31" s="110"/>
    </row>
  </sheetData>
  <mergeCells count="131">
    <mergeCell ref="AG3:AG4"/>
    <mergeCell ref="Z3:Z4"/>
    <mergeCell ref="T21:U22"/>
    <mergeCell ref="V21:V22"/>
    <mergeCell ref="W21:W22"/>
    <mergeCell ref="T13:T14"/>
    <mergeCell ref="U13:U14"/>
    <mergeCell ref="V13:V14"/>
    <mergeCell ref="W13:W14"/>
    <mergeCell ref="T15:T16"/>
    <mergeCell ref="U15:U16"/>
    <mergeCell ref="V15:V16"/>
    <mergeCell ref="W15:W16"/>
    <mergeCell ref="T17:T18"/>
    <mergeCell ref="U17:U18"/>
    <mergeCell ref="V17:V18"/>
    <mergeCell ref="W17:W18"/>
    <mergeCell ref="T19:T20"/>
    <mergeCell ref="U19:U20"/>
    <mergeCell ref="V19:V20"/>
    <mergeCell ref="W19:W20"/>
    <mergeCell ref="AG5:AG6"/>
    <mergeCell ref="AG19:AG20"/>
    <mergeCell ref="AF19:AF20"/>
    <mergeCell ref="AB19:AB20"/>
    <mergeCell ref="AA19:AA20"/>
    <mergeCell ref="Z19:Z20"/>
    <mergeCell ref="AE7:AE8"/>
    <mergeCell ref="AF7:AF8"/>
    <mergeCell ref="AG7:AG8"/>
    <mergeCell ref="AF9:AF10"/>
    <mergeCell ref="AG9:AG10"/>
    <mergeCell ref="AD13:AD14"/>
    <mergeCell ref="AE13:AE14"/>
    <mergeCell ref="AF13:AF14"/>
    <mergeCell ref="AG13:AG14"/>
    <mergeCell ref="AE15:AE16"/>
    <mergeCell ref="AF15:AF16"/>
    <mergeCell ref="AD11:AD12"/>
    <mergeCell ref="AG15:AG16"/>
    <mergeCell ref="AD15:AD16"/>
    <mergeCell ref="AE11:AE12"/>
    <mergeCell ref="AF11:AF12"/>
    <mergeCell ref="AG11:AG12"/>
    <mergeCell ref="AE3:AE4"/>
    <mergeCell ref="AF3:AF4"/>
    <mergeCell ref="T3:T4"/>
    <mergeCell ref="U3:U4"/>
    <mergeCell ref="V3:V4"/>
    <mergeCell ref="W3:W4"/>
    <mergeCell ref="A5:A6"/>
    <mergeCell ref="Y5:Y6"/>
    <mergeCell ref="Z5:Z6"/>
    <mergeCell ref="AA5:AA6"/>
    <mergeCell ref="AB5:AB6"/>
    <mergeCell ref="AD5:AD6"/>
    <mergeCell ref="AE5:AE6"/>
    <mergeCell ref="AF5:AF6"/>
    <mergeCell ref="Y3:Y4"/>
    <mergeCell ref="T5:T6"/>
    <mergeCell ref="U5:U6"/>
    <mergeCell ref="V5:V6"/>
    <mergeCell ref="W5:W6"/>
    <mergeCell ref="A7:A8"/>
    <mergeCell ref="Y7:Y8"/>
    <mergeCell ref="Z7:Z8"/>
    <mergeCell ref="AA7:AA8"/>
    <mergeCell ref="AB7:AB8"/>
    <mergeCell ref="AD7:AD8"/>
    <mergeCell ref="A3:A4"/>
    <mergeCell ref="B3:B4"/>
    <mergeCell ref="L3:L4"/>
    <mergeCell ref="N3:N4"/>
    <mergeCell ref="R3:R4"/>
    <mergeCell ref="P3:P4"/>
    <mergeCell ref="T7:T8"/>
    <mergeCell ref="U7:U8"/>
    <mergeCell ref="V7:V8"/>
    <mergeCell ref="W7:W8"/>
    <mergeCell ref="AA3:AA4"/>
    <mergeCell ref="AB3:AB4"/>
    <mergeCell ref="AD3:AD4"/>
    <mergeCell ref="A9:A10"/>
    <mergeCell ref="Y9:Y10"/>
    <mergeCell ref="Z9:Z10"/>
    <mergeCell ref="AA9:AA10"/>
    <mergeCell ref="AB9:AB10"/>
    <mergeCell ref="AD9:AD10"/>
    <mergeCell ref="AE9:AE10"/>
    <mergeCell ref="T9:T10"/>
    <mergeCell ref="U9:U10"/>
    <mergeCell ref="V9:V10"/>
    <mergeCell ref="W9:W10"/>
    <mergeCell ref="A13:A14"/>
    <mergeCell ref="Y13:Y14"/>
    <mergeCell ref="Z13:Z14"/>
    <mergeCell ref="AA13:AA14"/>
    <mergeCell ref="AB13:AB14"/>
    <mergeCell ref="T11:T12"/>
    <mergeCell ref="U11:U12"/>
    <mergeCell ref="V11:V12"/>
    <mergeCell ref="W11:W12"/>
    <mergeCell ref="A11:A12"/>
    <mergeCell ref="Y11:Y12"/>
    <mergeCell ref="Z11:Z12"/>
    <mergeCell ref="AA11:AA12"/>
    <mergeCell ref="AB11:AB12"/>
    <mergeCell ref="A15:A16"/>
    <mergeCell ref="Y15:Y16"/>
    <mergeCell ref="Z15:Z16"/>
    <mergeCell ref="AA15:AA16"/>
    <mergeCell ref="AB15:AB16"/>
    <mergeCell ref="A19:A20"/>
    <mergeCell ref="AF17:AF18"/>
    <mergeCell ref="AG17:AG18"/>
    <mergeCell ref="Y21:Z22"/>
    <mergeCell ref="AA21:AA22"/>
    <mergeCell ref="AB21:AB22"/>
    <mergeCell ref="AD21:AE22"/>
    <mergeCell ref="AF21:AF22"/>
    <mergeCell ref="AG21:AG22"/>
    <mergeCell ref="AD17:AD18"/>
    <mergeCell ref="AE17:AE18"/>
    <mergeCell ref="A17:A18"/>
    <mergeCell ref="Y17:Y18"/>
    <mergeCell ref="Z17:Z18"/>
    <mergeCell ref="AA17:AA18"/>
    <mergeCell ref="AB17:AB18"/>
    <mergeCell ref="AD19:AD20"/>
    <mergeCell ref="Y19:Y20"/>
    <mergeCell ref="AE19:AE20"/>
  </mergeCells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4</vt:i4>
      </vt:variant>
    </vt:vector>
  </HeadingPairs>
  <TitlesOfParts>
    <vt:vector size="11" baseType="lpstr">
      <vt:lpstr>ネコポス</vt:lpstr>
      <vt:lpstr>作業時間個人</vt:lpstr>
      <vt:lpstr>GAS</vt:lpstr>
      <vt:lpstr>実績昼</vt:lpstr>
      <vt:lpstr>実績夜</vt:lpstr>
      <vt:lpstr>実績合計</vt:lpstr>
      <vt:lpstr>改善金額</vt:lpstr>
      <vt:lpstr>ネコポス!Print_Area</vt:lpstr>
      <vt:lpstr>作業時間個人!Print_Area</vt:lpstr>
      <vt:lpstr>ネコポス!Print_Titles</vt:lpstr>
      <vt:lpstr>作業時間個人!Print_Titles</vt:lpstr>
    </vt:vector>
  </TitlesOfParts>
  <Company>BLPX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葛西　圭一郎</dc:creator>
  <cp:lastModifiedBy>大立目 進吾 Shingo Otateme</cp:lastModifiedBy>
  <cp:lastPrinted>2020-10-30T00:42:33Z</cp:lastPrinted>
  <dcterms:created xsi:type="dcterms:W3CDTF">2020-08-10T07:57:47Z</dcterms:created>
  <dcterms:modified xsi:type="dcterms:W3CDTF">2025-05-14T04:33:24Z</dcterms:modified>
</cp:coreProperties>
</file>