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275" windowHeight="7245" activeTab="5"/>
  </bookViews>
  <sheets>
    <sheet name="Results " sheetId="10" r:id="rId1"/>
    <sheet name="Power" sheetId="5" r:id="rId2"/>
    <sheet name="Pressure" sheetId="7" r:id="rId3"/>
    <sheet name="Flow" sheetId="3" r:id="rId4"/>
    <sheet name="Power Data" sheetId="9" r:id="rId5"/>
    <sheet name="Data" sheetId="8" r:id="rId6"/>
  </sheets>
  <calcPr calcId="145621"/>
</workbook>
</file>

<file path=xl/calcChain.xml><?xml version="1.0" encoding="utf-8"?>
<calcChain xmlns="http://schemas.openxmlformats.org/spreadsheetml/2006/main">
  <c r="E27" i="10" l="1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7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30" i="5"/>
  <c r="N56" i="5" s="1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56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59" i="5"/>
  <c r="N58" i="5"/>
  <c r="N57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56" i="5"/>
  <c r="Q27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3" i="5"/>
  <c r="AN6" i="3"/>
  <c r="K27" i="5"/>
  <c r="M27" i="5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P4" i="5"/>
  <c r="E31" i="5" s="1"/>
  <c r="P5" i="5"/>
  <c r="E32" i="5" s="1"/>
  <c r="P6" i="5"/>
  <c r="E33" i="5" s="1"/>
  <c r="P7" i="5"/>
  <c r="E34" i="5" s="1"/>
  <c r="P8" i="5"/>
  <c r="E35" i="5" s="1"/>
  <c r="P9" i="5"/>
  <c r="E36" i="5" s="1"/>
  <c r="P10" i="5"/>
  <c r="E37" i="5" s="1"/>
  <c r="P11" i="5"/>
  <c r="E38" i="5" s="1"/>
  <c r="P12" i="5"/>
  <c r="E39" i="5" s="1"/>
  <c r="P13" i="5"/>
  <c r="E40" i="5" s="1"/>
  <c r="P14" i="5"/>
  <c r="E41" i="5" s="1"/>
  <c r="P15" i="5"/>
  <c r="E42" i="5" s="1"/>
  <c r="P16" i="5"/>
  <c r="E43" i="5" s="1"/>
  <c r="P17" i="5"/>
  <c r="E44" i="5" s="1"/>
  <c r="P18" i="5"/>
  <c r="E45" i="5" s="1"/>
  <c r="P19" i="5"/>
  <c r="E46" i="5" s="1"/>
  <c r="P20" i="5"/>
  <c r="E47" i="5" s="1"/>
  <c r="P21" i="5"/>
  <c r="E48" i="5" s="1"/>
  <c r="P22" i="5"/>
  <c r="E49" i="5" s="1"/>
  <c r="P23" i="5"/>
  <c r="E50" i="5" s="1"/>
  <c r="P24" i="5"/>
  <c r="E51" i="5" s="1"/>
  <c r="P25" i="5"/>
  <c r="E52" i="5" s="1"/>
  <c r="P26" i="5"/>
  <c r="E53" i="5" s="1"/>
  <c r="N4" i="5"/>
  <c r="D31" i="5" s="1"/>
  <c r="N5" i="5"/>
  <c r="D32" i="5" s="1"/>
  <c r="N6" i="5"/>
  <c r="D33" i="5" s="1"/>
  <c r="N7" i="5"/>
  <c r="D34" i="5" s="1"/>
  <c r="N8" i="5"/>
  <c r="D35" i="5" s="1"/>
  <c r="N9" i="5"/>
  <c r="D36" i="5" s="1"/>
  <c r="N10" i="5"/>
  <c r="D37" i="5" s="1"/>
  <c r="N11" i="5"/>
  <c r="D38" i="5" s="1"/>
  <c r="N12" i="5"/>
  <c r="D39" i="5" s="1"/>
  <c r="N13" i="5"/>
  <c r="D40" i="5" s="1"/>
  <c r="N14" i="5"/>
  <c r="D41" i="5" s="1"/>
  <c r="N15" i="5"/>
  <c r="D42" i="5" s="1"/>
  <c r="N16" i="5"/>
  <c r="D43" i="5" s="1"/>
  <c r="N17" i="5"/>
  <c r="D44" i="5" s="1"/>
  <c r="N18" i="5"/>
  <c r="D45" i="5" s="1"/>
  <c r="N19" i="5"/>
  <c r="D46" i="5" s="1"/>
  <c r="N20" i="5"/>
  <c r="D47" i="5" s="1"/>
  <c r="N21" i="5"/>
  <c r="D48" i="5" s="1"/>
  <c r="N22" i="5"/>
  <c r="D49" i="5" s="1"/>
  <c r="N23" i="5"/>
  <c r="D50" i="5" s="1"/>
  <c r="N24" i="5"/>
  <c r="D51" i="5" s="1"/>
  <c r="N25" i="5"/>
  <c r="D52" i="5" s="1"/>
  <c r="N26" i="5"/>
  <c r="D53" i="5" s="1"/>
  <c r="L4" i="5"/>
  <c r="C31" i="5" s="1"/>
  <c r="L5" i="5"/>
  <c r="C32" i="5" s="1"/>
  <c r="L6" i="5"/>
  <c r="C33" i="5" s="1"/>
  <c r="L7" i="5"/>
  <c r="C34" i="5" s="1"/>
  <c r="L8" i="5"/>
  <c r="C35" i="5" s="1"/>
  <c r="L9" i="5"/>
  <c r="C36" i="5" s="1"/>
  <c r="L10" i="5"/>
  <c r="C37" i="5" s="1"/>
  <c r="L11" i="5"/>
  <c r="C38" i="5" s="1"/>
  <c r="L12" i="5"/>
  <c r="C39" i="5" s="1"/>
  <c r="L13" i="5"/>
  <c r="C40" i="5" s="1"/>
  <c r="L14" i="5"/>
  <c r="C41" i="5" s="1"/>
  <c r="L15" i="5"/>
  <c r="C42" i="5" s="1"/>
  <c r="L16" i="5"/>
  <c r="C43" i="5" s="1"/>
  <c r="L17" i="5"/>
  <c r="C44" i="5" s="1"/>
  <c r="L18" i="5"/>
  <c r="C45" i="5" s="1"/>
  <c r="L19" i="5"/>
  <c r="C46" i="5" s="1"/>
  <c r="L20" i="5"/>
  <c r="C47" i="5" s="1"/>
  <c r="L21" i="5"/>
  <c r="C48" i="5" s="1"/>
  <c r="L22" i="5"/>
  <c r="C49" i="5" s="1"/>
  <c r="L23" i="5"/>
  <c r="C50" i="5" s="1"/>
  <c r="L24" i="5"/>
  <c r="C51" i="5" s="1"/>
  <c r="L25" i="5"/>
  <c r="C52" i="5" s="1"/>
  <c r="L26" i="5"/>
  <c r="C53" i="5" s="1"/>
  <c r="J4" i="5"/>
  <c r="B31" i="5" s="1"/>
  <c r="J5" i="5"/>
  <c r="B32" i="5" s="1"/>
  <c r="J6" i="5"/>
  <c r="B33" i="5" s="1"/>
  <c r="J7" i="5"/>
  <c r="B34" i="5" s="1"/>
  <c r="J8" i="5"/>
  <c r="B35" i="5" s="1"/>
  <c r="J9" i="5"/>
  <c r="B36" i="5" s="1"/>
  <c r="J10" i="5"/>
  <c r="B37" i="5" s="1"/>
  <c r="J11" i="5"/>
  <c r="B38" i="5" s="1"/>
  <c r="J12" i="5"/>
  <c r="B39" i="5" s="1"/>
  <c r="J13" i="5"/>
  <c r="B40" i="5" s="1"/>
  <c r="J14" i="5"/>
  <c r="B41" i="5" s="1"/>
  <c r="J15" i="5"/>
  <c r="B42" i="5" s="1"/>
  <c r="J16" i="5"/>
  <c r="B43" i="5" s="1"/>
  <c r="J17" i="5"/>
  <c r="B44" i="5" s="1"/>
  <c r="J18" i="5"/>
  <c r="B45" i="5" s="1"/>
  <c r="J19" i="5"/>
  <c r="B46" i="5" s="1"/>
  <c r="J20" i="5"/>
  <c r="B47" i="5" s="1"/>
  <c r="J21" i="5"/>
  <c r="B48" i="5" s="1"/>
  <c r="J22" i="5"/>
  <c r="B49" i="5" s="1"/>
  <c r="J23" i="5"/>
  <c r="B50" i="5" s="1"/>
  <c r="J24" i="5"/>
  <c r="B51" i="5" s="1"/>
  <c r="J25" i="5"/>
  <c r="B52" i="5" s="1"/>
  <c r="J26" i="5"/>
  <c r="B53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F4" i="5"/>
  <c r="H31" i="5" s="1"/>
  <c r="F5" i="5"/>
  <c r="H32" i="5" s="1"/>
  <c r="F6" i="5"/>
  <c r="H33" i="5" s="1"/>
  <c r="F7" i="5"/>
  <c r="H34" i="5" s="1"/>
  <c r="F8" i="5"/>
  <c r="H35" i="5" s="1"/>
  <c r="F9" i="5"/>
  <c r="H36" i="5" s="1"/>
  <c r="F10" i="5"/>
  <c r="H37" i="5" s="1"/>
  <c r="F11" i="5"/>
  <c r="H38" i="5" s="1"/>
  <c r="F12" i="5"/>
  <c r="H39" i="5" s="1"/>
  <c r="F13" i="5"/>
  <c r="H40" i="5" s="1"/>
  <c r="F14" i="5"/>
  <c r="H41" i="5" s="1"/>
  <c r="F15" i="5"/>
  <c r="H42" i="5" s="1"/>
  <c r="F16" i="5"/>
  <c r="H43" i="5" s="1"/>
  <c r="F17" i="5"/>
  <c r="H44" i="5" s="1"/>
  <c r="F18" i="5"/>
  <c r="H45" i="5" s="1"/>
  <c r="F19" i="5"/>
  <c r="H46" i="5" s="1"/>
  <c r="F20" i="5"/>
  <c r="H47" i="5" s="1"/>
  <c r="F21" i="5"/>
  <c r="H48" i="5" s="1"/>
  <c r="F22" i="5"/>
  <c r="H49" i="5" s="1"/>
  <c r="F23" i="5"/>
  <c r="H50" i="5" s="1"/>
  <c r="F24" i="5"/>
  <c r="H51" i="5" s="1"/>
  <c r="F25" i="5"/>
  <c r="H52" i="5" s="1"/>
  <c r="F26" i="5"/>
  <c r="H53" i="5" s="1"/>
  <c r="D4" i="5"/>
  <c r="G31" i="5" s="1"/>
  <c r="D5" i="5"/>
  <c r="G32" i="5" s="1"/>
  <c r="D6" i="5"/>
  <c r="G33" i="5" s="1"/>
  <c r="D7" i="5"/>
  <c r="G34" i="5" s="1"/>
  <c r="D8" i="5"/>
  <c r="G35" i="5" s="1"/>
  <c r="D9" i="5"/>
  <c r="G36" i="5" s="1"/>
  <c r="D10" i="5"/>
  <c r="G37" i="5" s="1"/>
  <c r="D11" i="5"/>
  <c r="G38" i="5" s="1"/>
  <c r="D12" i="5"/>
  <c r="G39" i="5" s="1"/>
  <c r="D13" i="5"/>
  <c r="G40" i="5" s="1"/>
  <c r="D14" i="5"/>
  <c r="G41" i="5" s="1"/>
  <c r="D15" i="5"/>
  <c r="G42" i="5" s="1"/>
  <c r="D16" i="5"/>
  <c r="G43" i="5" s="1"/>
  <c r="D17" i="5"/>
  <c r="G44" i="5" s="1"/>
  <c r="D18" i="5"/>
  <c r="G45" i="5" s="1"/>
  <c r="D19" i="5"/>
  <c r="G46" i="5" s="1"/>
  <c r="D20" i="5"/>
  <c r="G47" i="5" s="1"/>
  <c r="D21" i="5"/>
  <c r="G48" i="5" s="1"/>
  <c r="D22" i="5"/>
  <c r="G49" i="5" s="1"/>
  <c r="D23" i="5"/>
  <c r="G50" i="5" s="1"/>
  <c r="D24" i="5"/>
  <c r="G51" i="5" s="1"/>
  <c r="D25" i="5"/>
  <c r="G52" i="5" s="1"/>
  <c r="D26" i="5"/>
  <c r="G53" i="5" s="1"/>
  <c r="B4" i="5"/>
  <c r="F31" i="5" s="1"/>
  <c r="B5" i="5"/>
  <c r="F32" i="5" s="1"/>
  <c r="B6" i="5"/>
  <c r="F33" i="5" s="1"/>
  <c r="B7" i="5"/>
  <c r="F34" i="5" s="1"/>
  <c r="B8" i="5"/>
  <c r="F35" i="5" s="1"/>
  <c r="B9" i="5"/>
  <c r="F36" i="5" s="1"/>
  <c r="B10" i="5"/>
  <c r="F37" i="5" s="1"/>
  <c r="B11" i="5"/>
  <c r="F38" i="5" s="1"/>
  <c r="B12" i="5"/>
  <c r="F39" i="5" s="1"/>
  <c r="B13" i="5"/>
  <c r="F40" i="5" s="1"/>
  <c r="B14" i="5"/>
  <c r="F41" i="5" s="1"/>
  <c r="B15" i="5"/>
  <c r="F42" i="5" s="1"/>
  <c r="B16" i="5"/>
  <c r="F43" i="5" s="1"/>
  <c r="B17" i="5"/>
  <c r="F44" i="5" s="1"/>
  <c r="B18" i="5"/>
  <c r="F45" i="5" s="1"/>
  <c r="B19" i="5"/>
  <c r="F46" i="5" s="1"/>
  <c r="B20" i="5"/>
  <c r="F47" i="5" s="1"/>
  <c r="B21" i="5"/>
  <c r="F48" i="5" s="1"/>
  <c r="B22" i="5"/>
  <c r="F49" i="5" s="1"/>
  <c r="B23" i="5"/>
  <c r="F50" i="5" s="1"/>
  <c r="B24" i="5"/>
  <c r="F51" i="5" s="1"/>
  <c r="B25" i="5"/>
  <c r="F52" i="5" s="1"/>
  <c r="B26" i="5"/>
  <c r="F53" i="5" s="1"/>
  <c r="B3" i="5"/>
  <c r="F30" i="5" s="1"/>
  <c r="D3" i="5"/>
  <c r="G30" i="5" s="1"/>
  <c r="F3" i="5"/>
  <c r="H30" i="5" s="1"/>
  <c r="J3" i="5"/>
  <c r="B30" i="5" s="1"/>
  <c r="L3" i="5"/>
  <c r="C30" i="5" s="1"/>
  <c r="N3" i="5"/>
  <c r="D30" i="5" s="1"/>
  <c r="P3" i="5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H3" i="5"/>
  <c r="C6" i="7"/>
  <c r="E7" i="3" s="1"/>
  <c r="C7" i="7"/>
  <c r="E8" i="3" s="1"/>
  <c r="C8" i="7"/>
  <c r="E9" i="3" s="1"/>
  <c r="C9" i="7"/>
  <c r="E10" i="3" s="1"/>
  <c r="C10" i="7"/>
  <c r="E11" i="3" s="1"/>
  <c r="C11" i="7"/>
  <c r="E12" i="3" s="1"/>
  <c r="C12" i="7"/>
  <c r="E13" i="3" s="1"/>
  <c r="C13" i="7"/>
  <c r="E14" i="3" s="1"/>
  <c r="C14" i="7"/>
  <c r="E15" i="3" s="1"/>
  <c r="C15" i="7"/>
  <c r="E16" i="3" s="1"/>
  <c r="C16" i="7"/>
  <c r="E17" i="3" s="1"/>
  <c r="C17" i="7"/>
  <c r="E18" i="3" s="1"/>
  <c r="C18" i="7"/>
  <c r="E19" i="3" s="1"/>
  <c r="C19" i="7"/>
  <c r="E20" i="3" s="1"/>
  <c r="C20" i="7"/>
  <c r="E21" i="3" s="1"/>
  <c r="C21" i="7"/>
  <c r="E22" i="3" s="1"/>
  <c r="C22" i="7"/>
  <c r="E23" i="3" s="1"/>
  <c r="C23" i="7"/>
  <c r="E24" i="3" s="1"/>
  <c r="C24" i="7"/>
  <c r="E25" i="3" s="1"/>
  <c r="C25" i="7"/>
  <c r="E26" i="3" s="1"/>
  <c r="C26" i="7"/>
  <c r="E27" i="3" s="1"/>
  <c r="C27" i="7"/>
  <c r="E28" i="3" s="1"/>
  <c r="C28" i="7"/>
  <c r="E29" i="3" s="1"/>
  <c r="C5" i="7"/>
  <c r="E6" i="3" s="1"/>
  <c r="E5" i="7"/>
  <c r="G5" i="7"/>
  <c r="I5" i="7"/>
  <c r="K6" i="3" s="1"/>
  <c r="K5" i="7"/>
  <c r="M6" i="3" s="1"/>
  <c r="M5" i="7"/>
  <c r="O5" i="7"/>
  <c r="Q6" i="3" s="1"/>
  <c r="Q5" i="7"/>
  <c r="S6" i="3" s="1"/>
  <c r="S5" i="7"/>
  <c r="U6" i="3" s="1"/>
  <c r="U5" i="7"/>
  <c r="W6" i="3" s="1"/>
  <c r="W5" i="7"/>
  <c r="Y6" i="3" s="1"/>
  <c r="Y5" i="7"/>
  <c r="AA6" i="3" s="1"/>
  <c r="AA5" i="7"/>
  <c r="AC6" i="3" s="1"/>
  <c r="AC5" i="7"/>
  <c r="AE6" i="3" s="1"/>
  <c r="AC6" i="7"/>
  <c r="AE7" i="3" s="1"/>
  <c r="AC7" i="7"/>
  <c r="AE8" i="3" s="1"/>
  <c r="AC8" i="7"/>
  <c r="AE9" i="3" s="1"/>
  <c r="AC9" i="7"/>
  <c r="AE10" i="3" s="1"/>
  <c r="AC10" i="7"/>
  <c r="AE11" i="3" s="1"/>
  <c r="AC11" i="7"/>
  <c r="AE12" i="3" s="1"/>
  <c r="AC12" i="7"/>
  <c r="AE13" i="3" s="1"/>
  <c r="AC13" i="7"/>
  <c r="AE14" i="3" s="1"/>
  <c r="AC14" i="7"/>
  <c r="AE15" i="3" s="1"/>
  <c r="AC15" i="7"/>
  <c r="AE16" i="3" s="1"/>
  <c r="AC16" i="7"/>
  <c r="AE17" i="3" s="1"/>
  <c r="AC17" i="7"/>
  <c r="AE18" i="3" s="1"/>
  <c r="AC18" i="7"/>
  <c r="AE19" i="3" s="1"/>
  <c r="AC19" i="7"/>
  <c r="AE20" i="3" s="1"/>
  <c r="AC20" i="7"/>
  <c r="AE21" i="3" s="1"/>
  <c r="AC21" i="7"/>
  <c r="AE22" i="3" s="1"/>
  <c r="AC22" i="7"/>
  <c r="AE23" i="3" s="1"/>
  <c r="AC23" i="7"/>
  <c r="AE24" i="3" s="1"/>
  <c r="AC24" i="7"/>
  <c r="AE25" i="3" s="1"/>
  <c r="AC25" i="7"/>
  <c r="AE26" i="3" s="1"/>
  <c r="AC26" i="7"/>
  <c r="AE27" i="3" s="1"/>
  <c r="AC27" i="7"/>
  <c r="AE28" i="3" s="1"/>
  <c r="AC28" i="7"/>
  <c r="AE29" i="3" s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AF29" i="7" l="1"/>
  <c r="T27" i="5"/>
  <c r="AF30" i="3"/>
  <c r="O6" i="3"/>
  <c r="G6" i="3"/>
  <c r="AG6" i="3" s="1"/>
  <c r="AH6" i="3"/>
  <c r="I6" i="3"/>
  <c r="C27" i="5"/>
  <c r="O27" i="5"/>
  <c r="E30" i="5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S8" i="7"/>
  <c r="U9" i="3" s="1"/>
  <c r="AL6" i="3" l="1"/>
  <c r="E26" i="7"/>
  <c r="G27" i="3" s="1"/>
  <c r="E22" i="7"/>
  <c r="G23" i="3" s="1"/>
  <c r="E18" i="7"/>
  <c r="G19" i="3" s="1"/>
  <c r="E14" i="7"/>
  <c r="G15" i="3" s="1"/>
  <c r="E10" i="7"/>
  <c r="G11" i="3" s="1"/>
  <c r="E6" i="7"/>
  <c r="G25" i="7"/>
  <c r="I26" i="3" s="1"/>
  <c r="G21" i="7"/>
  <c r="I22" i="3" s="1"/>
  <c r="G17" i="7"/>
  <c r="I18" i="3" s="1"/>
  <c r="G13" i="7"/>
  <c r="I14" i="3" s="1"/>
  <c r="G9" i="7"/>
  <c r="I10" i="3" s="1"/>
  <c r="I28" i="7"/>
  <c r="K29" i="3" s="1"/>
  <c r="I24" i="7"/>
  <c r="K25" i="3" s="1"/>
  <c r="I20" i="7"/>
  <c r="K21" i="3" s="1"/>
  <c r="I16" i="7"/>
  <c r="K17" i="3" s="1"/>
  <c r="I12" i="7"/>
  <c r="K13" i="3" s="1"/>
  <c r="I8" i="7"/>
  <c r="K9" i="3" s="1"/>
  <c r="K27" i="7"/>
  <c r="M28" i="3" s="1"/>
  <c r="K23" i="7"/>
  <c r="M24" i="3" s="1"/>
  <c r="K19" i="7"/>
  <c r="M20" i="3" s="1"/>
  <c r="K15" i="7"/>
  <c r="M16" i="3" s="1"/>
  <c r="K11" i="7"/>
  <c r="M12" i="3" s="1"/>
  <c r="K7" i="7"/>
  <c r="M8" i="3" s="1"/>
  <c r="M26" i="7"/>
  <c r="O27" i="3" s="1"/>
  <c r="M22" i="7"/>
  <c r="O23" i="3" s="1"/>
  <c r="M18" i="7"/>
  <c r="O19" i="3" s="1"/>
  <c r="M14" i="7"/>
  <c r="O15" i="3" s="1"/>
  <c r="M10" i="7"/>
  <c r="O11" i="3" s="1"/>
  <c r="M6" i="7"/>
  <c r="O25" i="7"/>
  <c r="Q26" i="3" s="1"/>
  <c r="O21" i="7"/>
  <c r="Q22" i="3" s="1"/>
  <c r="O17" i="7"/>
  <c r="Q18" i="3" s="1"/>
  <c r="O13" i="7"/>
  <c r="Q14" i="3" s="1"/>
  <c r="O9" i="7"/>
  <c r="Q10" i="3" s="1"/>
  <c r="Q25" i="7"/>
  <c r="S26" i="3" s="1"/>
  <c r="AH26" i="3" s="1"/>
  <c r="Q21" i="7"/>
  <c r="S22" i="3" s="1"/>
  <c r="AH22" i="3" s="1"/>
  <c r="Q17" i="7"/>
  <c r="S18" i="3" s="1"/>
  <c r="AH18" i="3" s="1"/>
  <c r="Q13" i="7"/>
  <c r="S14" i="3" s="1"/>
  <c r="AH14" i="3" s="1"/>
  <c r="Q9" i="7"/>
  <c r="S10" i="3" s="1"/>
  <c r="AH10" i="3" s="1"/>
  <c r="AA25" i="7"/>
  <c r="AC26" i="3" s="1"/>
  <c r="AA21" i="7"/>
  <c r="AC22" i="3" s="1"/>
  <c r="AA17" i="7"/>
  <c r="AC18" i="3" s="1"/>
  <c r="AA13" i="7"/>
  <c r="AC14" i="3" s="1"/>
  <c r="AA9" i="7"/>
  <c r="AC10" i="3" s="1"/>
  <c r="Y28" i="7"/>
  <c r="AA29" i="3" s="1"/>
  <c r="Y24" i="7"/>
  <c r="AA25" i="3" s="1"/>
  <c r="Y20" i="7"/>
  <c r="AA21" i="3" s="1"/>
  <c r="Y16" i="7"/>
  <c r="AA17" i="3" s="1"/>
  <c r="Y12" i="7"/>
  <c r="AA13" i="3" s="1"/>
  <c r="Y8" i="7"/>
  <c r="AA9" i="3" s="1"/>
  <c r="W27" i="7"/>
  <c r="Y28" i="3" s="1"/>
  <c r="W23" i="7"/>
  <c r="Y24" i="3" s="1"/>
  <c r="W19" i="7"/>
  <c r="Y20" i="3" s="1"/>
  <c r="W15" i="7"/>
  <c r="Y16" i="3" s="1"/>
  <c r="W11" i="7"/>
  <c r="Y12" i="3" s="1"/>
  <c r="W7" i="7"/>
  <c r="Y8" i="3" s="1"/>
  <c r="U26" i="7"/>
  <c r="W27" i="3" s="1"/>
  <c r="U22" i="7"/>
  <c r="W23" i="3" s="1"/>
  <c r="U18" i="7"/>
  <c r="W19" i="3" s="1"/>
  <c r="U14" i="7"/>
  <c r="W15" i="3" s="1"/>
  <c r="U10" i="7"/>
  <c r="W11" i="3" s="1"/>
  <c r="U6" i="7"/>
  <c r="W7" i="3" s="1"/>
  <c r="S24" i="7"/>
  <c r="U25" i="3" s="1"/>
  <c r="S20" i="7"/>
  <c r="U21" i="3" s="1"/>
  <c r="S16" i="7"/>
  <c r="U17" i="3" s="1"/>
  <c r="S12" i="7"/>
  <c r="U13" i="3" s="1"/>
  <c r="E25" i="7"/>
  <c r="G26" i="3" s="1"/>
  <c r="E21" i="7"/>
  <c r="G22" i="3" s="1"/>
  <c r="E17" i="7"/>
  <c r="G18" i="3" s="1"/>
  <c r="E13" i="7"/>
  <c r="G14" i="3" s="1"/>
  <c r="E9" i="7"/>
  <c r="G10" i="3" s="1"/>
  <c r="G28" i="7"/>
  <c r="I29" i="3" s="1"/>
  <c r="G24" i="7"/>
  <c r="I25" i="3" s="1"/>
  <c r="G20" i="7"/>
  <c r="I21" i="3" s="1"/>
  <c r="G16" i="7"/>
  <c r="I17" i="3" s="1"/>
  <c r="G12" i="7"/>
  <c r="I13" i="3" s="1"/>
  <c r="G8" i="7"/>
  <c r="I9" i="3" s="1"/>
  <c r="I27" i="7"/>
  <c r="K28" i="3" s="1"/>
  <c r="I23" i="7"/>
  <c r="K24" i="3" s="1"/>
  <c r="I19" i="7"/>
  <c r="K20" i="3" s="1"/>
  <c r="I15" i="7"/>
  <c r="K16" i="3" s="1"/>
  <c r="I11" i="7"/>
  <c r="K12" i="3" s="1"/>
  <c r="I7" i="7"/>
  <c r="K8" i="3" s="1"/>
  <c r="K26" i="7"/>
  <c r="M27" i="3" s="1"/>
  <c r="K22" i="7"/>
  <c r="M23" i="3" s="1"/>
  <c r="K18" i="7"/>
  <c r="M19" i="3" s="1"/>
  <c r="K14" i="7"/>
  <c r="M15" i="3" s="1"/>
  <c r="K10" i="7"/>
  <c r="M11" i="3" s="1"/>
  <c r="K6" i="7"/>
  <c r="M25" i="7"/>
  <c r="O26" i="3" s="1"/>
  <c r="M21" i="7"/>
  <c r="O22" i="3" s="1"/>
  <c r="M17" i="7"/>
  <c r="O18" i="3" s="1"/>
  <c r="M13" i="7"/>
  <c r="O14" i="3" s="1"/>
  <c r="M9" i="7"/>
  <c r="O10" i="3" s="1"/>
  <c r="O28" i="7"/>
  <c r="Q29" i="3" s="1"/>
  <c r="O24" i="7"/>
  <c r="Q25" i="3" s="1"/>
  <c r="O20" i="7"/>
  <c r="Q21" i="3" s="1"/>
  <c r="O16" i="7"/>
  <c r="Q17" i="3" s="1"/>
  <c r="O12" i="7"/>
  <c r="Q13" i="3" s="1"/>
  <c r="O8" i="7"/>
  <c r="Q9" i="3" s="1"/>
  <c r="Q28" i="7"/>
  <c r="S29" i="3" s="1"/>
  <c r="AH29" i="3" s="1"/>
  <c r="Q24" i="7"/>
  <c r="S25" i="3" s="1"/>
  <c r="AH25" i="3" s="1"/>
  <c r="Q20" i="7"/>
  <c r="S21" i="3" s="1"/>
  <c r="AH21" i="3" s="1"/>
  <c r="Q16" i="7"/>
  <c r="S17" i="3" s="1"/>
  <c r="AH17" i="3" s="1"/>
  <c r="Q12" i="7"/>
  <c r="S13" i="3" s="1"/>
  <c r="AH13" i="3" s="1"/>
  <c r="Q8" i="7"/>
  <c r="S9" i="3" s="1"/>
  <c r="AH9" i="3" s="1"/>
  <c r="AA28" i="7"/>
  <c r="AC29" i="3" s="1"/>
  <c r="AA24" i="7"/>
  <c r="AC25" i="3" s="1"/>
  <c r="AA20" i="7"/>
  <c r="AC21" i="3" s="1"/>
  <c r="AA16" i="7"/>
  <c r="AC17" i="3" s="1"/>
  <c r="AA12" i="7"/>
  <c r="AC13" i="3" s="1"/>
  <c r="AA8" i="7"/>
  <c r="AC9" i="3" s="1"/>
  <c r="Y27" i="7"/>
  <c r="AA28" i="3" s="1"/>
  <c r="Y23" i="7"/>
  <c r="AA24" i="3" s="1"/>
  <c r="Y19" i="7"/>
  <c r="AA20" i="3" s="1"/>
  <c r="Y15" i="7"/>
  <c r="AA16" i="3" s="1"/>
  <c r="Y11" i="7"/>
  <c r="AA12" i="3" s="1"/>
  <c r="Y7" i="7"/>
  <c r="AA8" i="3" s="1"/>
  <c r="W26" i="7"/>
  <c r="Y27" i="3" s="1"/>
  <c r="W22" i="7"/>
  <c r="Y23" i="3" s="1"/>
  <c r="W18" i="7"/>
  <c r="Y19" i="3" s="1"/>
  <c r="W14" i="7"/>
  <c r="Y15" i="3" s="1"/>
  <c r="W10" i="7"/>
  <c r="Y11" i="3" s="1"/>
  <c r="W6" i="7"/>
  <c r="Y7" i="3" s="1"/>
  <c r="U25" i="7"/>
  <c r="W26" i="3" s="1"/>
  <c r="U21" i="7"/>
  <c r="W22" i="3" s="1"/>
  <c r="U17" i="7"/>
  <c r="W18" i="3" s="1"/>
  <c r="U13" i="7"/>
  <c r="W14" i="3" s="1"/>
  <c r="U9" i="7"/>
  <c r="W10" i="3" s="1"/>
  <c r="S27" i="7"/>
  <c r="U28" i="3" s="1"/>
  <c r="S23" i="7"/>
  <c r="U24" i="3" s="1"/>
  <c r="S19" i="7"/>
  <c r="U20" i="3" s="1"/>
  <c r="S15" i="7"/>
  <c r="U16" i="3" s="1"/>
  <c r="S11" i="7"/>
  <c r="U12" i="3" s="1"/>
  <c r="S7" i="7"/>
  <c r="U8" i="3" s="1"/>
  <c r="E28" i="7"/>
  <c r="G29" i="3" s="1"/>
  <c r="E24" i="7"/>
  <c r="G25" i="3" s="1"/>
  <c r="E20" i="7"/>
  <c r="G21" i="3" s="1"/>
  <c r="E16" i="7"/>
  <c r="G17" i="3" s="1"/>
  <c r="E12" i="7"/>
  <c r="G13" i="3" s="1"/>
  <c r="E8" i="7"/>
  <c r="G9" i="3" s="1"/>
  <c r="G27" i="7"/>
  <c r="I28" i="3" s="1"/>
  <c r="G23" i="7"/>
  <c r="I24" i="3" s="1"/>
  <c r="G19" i="7"/>
  <c r="I20" i="3" s="1"/>
  <c r="G15" i="7"/>
  <c r="I16" i="3" s="1"/>
  <c r="G11" i="7"/>
  <c r="I12" i="3" s="1"/>
  <c r="G7" i="7"/>
  <c r="I8" i="3" s="1"/>
  <c r="I26" i="7"/>
  <c r="K27" i="3" s="1"/>
  <c r="I22" i="7"/>
  <c r="K23" i="3" s="1"/>
  <c r="I18" i="7"/>
  <c r="K19" i="3" s="1"/>
  <c r="I14" i="7"/>
  <c r="K15" i="3" s="1"/>
  <c r="I10" i="7"/>
  <c r="K11" i="3" s="1"/>
  <c r="I6" i="7"/>
  <c r="K25" i="7"/>
  <c r="M26" i="3" s="1"/>
  <c r="K21" i="7"/>
  <c r="M22" i="3" s="1"/>
  <c r="K17" i="7"/>
  <c r="M18" i="3" s="1"/>
  <c r="K13" i="7"/>
  <c r="M14" i="3" s="1"/>
  <c r="K9" i="7"/>
  <c r="M10" i="3" s="1"/>
  <c r="M28" i="7"/>
  <c r="O29" i="3" s="1"/>
  <c r="M24" i="7"/>
  <c r="O25" i="3" s="1"/>
  <c r="M20" i="7"/>
  <c r="O21" i="3" s="1"/>
  <c r="M16" i="7"/>
  <c r="O17" i="3" s="1"/>
  <c r="M12" i="7"/>
  <c r="O13" i="3" s="1"/>
  <c r="M8" i="7"/>
  <c r="O9" i="3" s="1"/>
  <c r="O27" i="7"/>
  <c r="Q28" i="3" s="1"/>
  <c r="O23" i="7"/>
  <c r="Q24" i="3" s="1"/>
  <c r="O19" i="7"/>
  <c r="Q20" i="3" s="1"/>
  <c r="O15" i="7"/>
  <c r="Q16" i="3" s="1"/>
  <c r="O11" i="7"/>
  <c r="Q12" i="3" s="1"/>
  <c r="O7" i="7"/>
  <c r="Q8" i="3" s="1"/>
  <c r="Q27" i="7"/>
  <c r="S28" i="3" s="1"/>
  <c r="AH28" i="3" s="1"/>
  <c r="Q23" i="7"/>
  <c r="S24" i="3" s="1"/>
  <c r="AH24" i="3" s="1"/>
  <c r="Q19" i="7"/>
  <c r="S20" i="3" s="1"/>
  <c r="AH20" i="3" s="1"/>
  <c r="Q15" i="7"/>
  <c r="S16" i="3" s="1"/>
  <c r="AH16" i="3" s="1"/>
  <c r="Q11" i="7"/>
  <c r="S12" i="3" s="1"/>
  <c r="AH12" i="3" s="1"/>
  <c r="Q7" i="7"/>
  <c r="S8" i="3" s="1"/>
  <c r="AH8" i="3" s="1"/>
  <c r="AA27" i="7"/>
  <c r="AC28" i="3" s="1"/>
  <c r="AA23" i="7"/>
  <c r="AC24" i="3" s="1"/>
  <c r="AA19" i="7"/>
  <c r="AC20" i="3" s="1"/>
  <c r="AA15" i="7"/>
  <c r="AC16" i="3" s="1"/>
  <c r="AA11" i="7"/>
  <c r="AC12" i="3" s="1"/>
  <c r="AA7" i="7"/>
  <c r="AC8" i="3" s="1"/>
  <c r="Y26" i="7"/>
  <c r="AA27" i="3" s="1"/>
  <c r="Y22" i="7"/>
  <c r="AA23" i="3" s="1"/>
  <c r="Y18" i="7"/>
  <c r="AA19" i="3" s="1"/>
  <c r="Y14" i="7"/>
  <c r="AA15" i="3" s="1"/>
  <c r="Y10" i="7"/>
  <c r="AA11" i="3" s="1"/>
  <c r="Y6" i="7"/>
  <c r="AA7" i="3" s="1"/>
  <c r="W25" i="7"/>
  <c r="Y26" i="3" s="1"/>
  <c r="W21" i="7"/>
  <c r="Y22" i="3" s="1"/>
  <c r="W17" i="7"/>
  <c r="Y18" i="3" s="1"/>
  <c r="W13" i="7"/>
  <c r="Y14" i="3" s="1"/>
  <c r="W9" i="7"/>
  <c r="Y10" i="3" s="1"/>
  <c r="U28" i="7"/>
  <c r="W29" i="3" s="1"/>
  <c r="U24" i="7"/>
  <c r="W25" i="3" s="1"/>
  <c r="U20" i="7"/>
  <c r="W21" i="3" s="1"/>
  <c r="U16" i="7"/>
  <c r="W17" i="3" s="1"/>
  <c r="U12" i="7"/>
  <c r="W13" i="3" s="1"/>
  <c r="U8" i="7"/>
  <c r="W9" i="3" s="1"/>
  <c r="S26" i="7"/>
  <c r="U27" i="3" s="1"/>
  <c r="S22" i="7"/>
  <c r="U23" i="3" s="1"/>
  <c r="S18" i="7"/>
  <c r="U19" i="3" s="1"/>
  <c r="S14" i="7"/>
  <c r="U15" i="3" s="1"/>
  <c r="S10" i="7"/>
  <c r="U11" i="3" s="1"/>
  <c r="S6" i="7"/>
  <c r="U7" i="3" s="1"/>
  <c r="E27" i="7"/>
  <c r="G28" i="3" s="1"/>
  <c r="E23" i="7"/>
  <c r="G24" i="3" s="1"/>
  <c r="AG24" i="3" s="1"/>
  <c r="E19" i="7"/>
  <c r="G20" i="3" s="1"/>
  <c r="AG20" i="3" s="1"/>
  <c r="E15" i="7"/>
  <c r="G16" i="3" s="1"/>
  <c r="E11" i="7"/>
  <c r="G12" i="3" s="1"/>
  <c r="E7" i="7"/>
  <c r="G8" i="3" s="1"/>
  <c r="AG8" i="3" s="1"/>
  <c r="G26" i="7"/>
  <c r="I27" i="3" s="1"/>
  <c r="G22" i="7"/>
  <c r="I23" i="3" s="1"/>
  <c r="G18" i="7"/>
  <c r="I19" i="3" s="1"/>
  <c r="G14" i="7"/>
  <c r="I15" i="3" s="1"/>
  <c r="G10" i="7"/>
  <c r="I11" i="3" s="1"/>
  <c r="G6" i="7"/>
  <c r="I25" i="7"/>
  <c r="K26" i="3" s="1"/>
  <c r="I21" i="7"/>
  <c r="K22" i="3" s="1"/>
  <c r="I17" i="7"/>
  <c r="K18" i="3" s="1"/>
  <c r="I13" i="7"/>
  <c r="K14" i="3" s="1"/>
  <c r="I9" i="7"/>
  <c r="K10" i="3" s="1"/>
  <c r="K28" i="7"/>
  <c r="M29" i="3" s="1"/>
  <c r="K24" i="7"/>
  <c r="M25" i="3" s="1"/>
  <c r="K20" i="7"/>
  <c r="M21" i="3" s="1"/>
  <c r="K16" i="7"/>
  <c r="M17" i="3" s="1"/>
  <c r="K12" i="7"/>
  <c r="M13" i="3" s="1"/>
  <c r="K8" i="7"/>
  <c r="M9" i="3" s="1"/>
  <c r="M27" i="7"/>
  <c r="O28" i="3" s="1"/>
  <c r="M23" i="7"/>
  <c r="O24" i="3" s="1"/>
  <c r="M19" i="7"/>
  <c r="O20" i="3" s="1"/>
  <c r="M15" i="7"/>
  <c r="O16" i="3" s="1"/>
  <c r="M11" i="7"/>
  <c r="O12" i="3" s="1"/>
  <c r="M7" i="7"/>
  <c r="O8" i="3" s="1"/>
  <c r="O26" i="7"/>
  <c r="Q27" i="3" s="1"/>
  <c r="O22" i="7"/>
  <c r="Q23" i="3" s="1"/>
  <c r="O18" i="7"/>
  <c r="Q19" i="3" s="1"/>
  <c r="O14" i="7"/>
  <c r="Q15" i="3" s="1"/>
  <c r="O10" i="7"/>
  <c r="Q11" i="3" s="1"/>
  <c r="O6" i="7"/>
  <c r="Q7" i="3" s="1"/>
  <c r="Q26" i="7"/>
  <c r="S27" i="3" s="1"/>
  <c r="AH27" i="3" s="1"/>
  <c r="Q22" i="7"/>
  <c r="S23" i="3" s="1"/>
  <c r="AH23" i="3" s="1"/>
  <c r="Q18" i="7"/>
  <c r="S19" i="3" s="1"/>
  <c r="AH19" i="3" s="1"/>
  <c r="Q14" i="7"/>
  <c r="S15" i="3" s="1"/>
  <c r="AH15" i="3" s="1"/>
  <c r="Q10" i="7"/>
  <c r="S11" i="3" s="1"/>
  <c r="AH11" i="3" s="1"/>
  <c r="Q6" i="7"/>
  <c r="S7" i="3" s="1"/>
  <c r="AA26" i="7"/>
  <c r="AC27" i="3" s="1"/>
  <c r="AA22" i="7"/>
  <c r="AC23" i="3" s="1"/>
  <c r="AA18" i="7"/>
  <c r="AC19" i="3" s="1"/>
  <c r="AA14" i="7"/>
  <c r="AC15" i="3" s="1"/>
  <c r="AA10" i="7"/>
  <c r="AC11" i="3" s="1"/>
  <c r="AA6" i="7"/>
  <c r="AC7" i="3" s="1"/>
  <c r="Y25" i="7"/>
  <c r="AA26" i="3" s="1"/>
  <c r="Y21" i="7"/>
  <c r="AA22" i="3" s="1"/>
  <c r="Y17" i="7"/>
  <c r="AA18" i="3" s="1"/>
  <c r="Y13" i="7"/>
  <c r="AA14" i="3" s="1"/>
  <c r="Y9" i="7"/>
  <c r="AA10" i="3" s="1"/>
  <c r="W28" i="7"/>
  <c r="Y29" i="3" s="1"/>
  <c r="W24" i="7"/>
  <c r="Y25" i="3" s="1"/>
  <c r="W20" i="7"/>
  <c r="Y21" i="3" s="1"/>
  <c r="W16" i="7"/>
  <c r="Y17" i="3" s="1"/>
  <c r="W12" i="7"/>
  <c r="Y13" i="3" s="1"/>
  <c r="W8" i="7"/>
  <c r="Y9" i="3" s="1"/>
  <c r="U27" i="7"/>
  <c r="W28" i="3" s="1"/>
  <c r="U23" i="7"/>
  <c r="W24" i="3" s="1"/>
  <c r="U19" i="7"/>
  <c r="W20" i="3" s="1"/>
  <c r="U15" i="7"/>
  <c r="W16" i="3" s="1"/>
  <c r="U11" i="7"/>
  <c r="W12" i="3" s="1"/>
  <c r="U7" i="7"/>
  <c r="W8" i="3" s="1"/>
  <c r="S25" i="7"/>
  <c r="U26" i="3" s="1"/>
  <c r="S21" i="7"/>
  <c r="U22" i="3" s="1"/>
  <c r="S17" i="7"/>
  <c r="U18" i="3" s="1"/>
  <c r="S13" i="7"/>
  <c r="U14" i="3" s="1"/>
  <c r="S9" i="7"/>
  <c r="U10" i="3" s="1"/>
  <c r="S28" i="7"/>
  <c r="U29" i="3" s="1"/>
  <c r="R30" i="3" l="1"/>
  <c r="AG17" i="3"/>
  <c r="AG10" i="3"/>
  <c r="AG26" i="3"/>
  <c r="AG19" i="3"/>
  <c r="AH7" i="3"/>
  <c r="T30" i="3"/>
  <c r="AG12" i="3"/>
  <c r="AG28" i="3"/>
  <c r="AG21" i="3"/>
  <c r="AG14" i="3"/>
  <c r="G7" i="3"/>
  <c r="F29" i="7"/>
  <c r="AG23" i="3"/>
  <c r="I7" i="3"/>
  <c r="H29" i="7"/>
  <c r="AG16" i="3"/>
  <c r="K7" i="3"/>
  <c r="J29" i="7"/>
  <c r="AG9" i="3"/>
  <c r="AG25" i="3"/>
  <c r="M7" i="3"/>
  <c r="L29" i="7"/>
  <c r="AG18" i="3"/>
  <c r="O7" i="3"/>
  <c r="N29" i="7"/>
  <c r="AG11" i="3"/>
  <c r="AG27" i="3"/>
  <c r="AG13" i="3"/>
  <c r="AG29" i="3"/>
  <c r="AG22" i="3"/>
  <c r="AG15" i="3"/>
  <c r="AG7" i="3" l="1"/>
  <c r="AN7" i="3" l="1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R23" i="5" l="1"/>
  <c r="R19" i="5"/>
  <c r="R15" i="5"/>
  <c r="R11" i="5"/>
  <c r="R7" i="5"/>
  <c r="R26" i="5"/>
  <c r="R22" i="5"/>
  <c r="R18" i="5"/>
  <c r="R14" i="5"/>
  <c r="R10" i="5"/>
  <c r="R6" i="5"/>
  <c r="R25" i="5"/>
  <c r="R21" i="5"/>
  <c r="R17" i="5"/>
  <c r="R13" i="5"/>
  <c r="R9" i="5"/>
  <c r="R5" i="5"/>
  <c r="R24" i="5"/>
  <c r="R20" i="5"/>
  <c r="R16" i="5"/>
  <c r="R12" i="5"/>
  <c r="R8" i="5"/>
  <c r="R4" i="5"/>
  <c r="R3" i="5"/>
  <c r="G27" i="5"/>
  <c r="E27" i="5"/>
  <c r="D29" i="7" l="1"/>
  <c r="AB29" i="7" l="1"/>
  <c r="T29" i="7"/>
  <c r="X29" i="7"/>
  <c r="AD29" i="7"/>
  <c r="V29" i="7"/>
  <c r="R29" i="7"/>
  <c r="Z29" i="7"/>
  <c r="P29" i="7"/>
  <c r="AJ30" i="3"/>
  <c r="AD30" i="3"/>
  <c r="P30" i="3" l="1"/>
  <c r="Z30" i="3"/>
  <c r="V30" i="3"/>
  <c r="AK20" i="3"/>
  <c r="H30" i="3" l="1"/>
  <c r="AK23" i="3"/>
  <c r="F30" i="3"/>
  <c r="J30" i="3"/>
  <c r="AL14" i="3"/>
  <c r="L30" i="3"/>
  <c r="AL19" i="3"/>
  <c r="X30" i="3"/>
  <c r="N30" i="3"/>
  <c r="AL20" i="3"/>
  <c r="AB30" i="3"/>
  <c r="AL13" i="3"/>
  <c r="AK29" i="3"/>
  <c r="AL24" i="3"/>
  <c r="AL25" i="3"/>
  <c r="AL9" i="3"/>
  <c r="AL23" i="3"/>
  <c r="AL7" i="3"/>
  <c r="AL22" i="3"/>
  <c r="AL11" i="3"/>
  <c r="AL26" i="3"/>
  <c r="AL15" i="3"/>
  <c r="AL27" i="3"/>
  <c r="AL17" i="3"/>
  <c r="AL8" i="3"/>
  <c r="AL28" i="3"/>
  <c r="AL29" i="3"/>
  <c r="AL16" i="3"/>
  <c r="AL18" i="3"/>
  <c r="AL10" i="3"/>
  <c r="AL21" i="3"/>
  <c r="AL12" i="3"/>
  <c r="AK14" i="3"/>
  <c r="AK26" i="3"/>
  <c r="AK7" i="3"/>
  <c r="AK22" i="3"/>
  <c r="AK9" i="3"/>
  <c r="AK24" i="3"/>
  <c r="AK11" i="3"/>
  <c r="AK21" i="3"/>
  <c r="AK12" i="3"/>
  <c r="AK28" i="3"/>
  <c r="AK15" i="3"/>
  <c r="AK17" i="3"/>
  <c r="AK10" i="3"/>
  <c r="AK13" i="3"/>
  <c r="AK16" i="3"/>
  <c r="AK18" i="3"/>
  <c r="AK6" i="3"/>
  <c r="AK25" i="3"/>
  <c r="AK8" i="3"/>
  <c r="AK27" i="3"/>
  <c r="AK19" i="3"/>
  <c r="AN30" i="3" l="1"/>
  <c r="AO17" i="3"/>
  <c r="AO29" i="3"/>
  <c r="AO20" i="3"/>
  <c r="AO28" i="3"/>
  <c r="AO11" i="3"/>
  <c r="AO15" i="3"/>
  <c r="AO27" i="3"/>
  <c r="AO14" i="3"/>
  <c r="AO9" i="3"/>
  <c r="AO6" i="3"/>
  <c r="AO7" i="3"/>
  <c r="AO25" i="3"/>
  <c r="AO23" i="3"/>
  <c r="AO12" i="3"/>
  <c r="AO16" i="3"/>
  <c r="AO22" i="3"/>
  <c r="AO26" i="3"/>
  <c r="AO18" i="3"/>
  <c r="AO21" i="3"/>
  <c r="AO10" i="3"/>
  <c r="AO24" i="3"/>
  <c r="AO8" i="3"/>
  <c r="AO19" i="3"/>
  <c r="AO13" i="3"/>
  <c r="AO30" i="3" l="1"/>
</calcChain>
</file>

<file path=xl/sharedStrings.xml><?xml version="1.0" encoding="utf-8"?>
<sst xmlns="http://schemas.openxmlformats.org/spreadsheetml/2006/main" count="237" uniqueCount="121">
  <si>
    <t>Date</t>
  </si>
  <si>
    <t>Time</t>
  </si>
  <si>
    <t>AirySys_AValue_FIT01.Value</t>
  </si>
  <si>
    <t>Total</t>
  </si>
  <si>
    <t>1#</t>
  </si>
  <si>
    <t>2#</t>
  </si>
  <si>
    <t>3#</t>
  </si>
  <si>
    <t>15L</t>
  </si>
  <si>
    <t>16L1</t>
  </si>
  <si>
    <t>16L2</t>
  </si>
  <si>
    <t>17L</t>
  </si>
  <si>
    <t>18L</t>
  </si>
  <si>
    <t>19L</t>
  </si>
  <si>
    <t>20L</t>
  </si>
  <si>
    <t>22L</t>
  </si>
  <si>
    <t>23L</t>
  </si>
  <si>
    <t>24L</t>
  </si>
  <si>
    <t>25L</t>
  </si>
  <si>
    <t>21L</t>
  </si>
  <si>
    <t>26L</t>
  </si>
  <si>
    <t>GP</t>
  </si>
  <si>
    <t>123# Total Flow</t>
  </si>
  <si>
    <t>Simulated</t>
  </si>
  <si>
    <t>% Error</t>
  </si>
  <si>
    <t>Hour</t>
  </si>
  <si>
    <t>VK10 1</t>
  </si>
  <si>
    <t>VK10 2</t>
  </si>
  <si>
    <t>VK32 1</t>
  </si>
  <si>
    <t>VK32 2</t>
  </si>
  <si>
    <t>VK32 3</t>
  </si>
  <si>
    <t>VK32 4</t>
  </si>
  <si>
    <t>VK32 5</t>
  </si>
  <si>
    <t>32_1</t>
  </si>
  <si>
    <t>32_2</t>
  </si>
  <si>
    <t>32_3</t>
  </si>
  <si>
    <t>32_4</t>
  </si>
  <si>
    <t>32_5</t>
  </si>
  <si>
    <t>32_6</t>
  </si>
  <si>
    <t>10_1</t>
  </si>
  <si>
    <t>10_2</t>
  </si>
  <si>
    <t>Schedule</t>
  </si>
  <si>
    <t xml:space="preserve">Average Error : </t>
  </si>
  <si>
    <t>Total Actual</t>
  </si>
  <si>
    <t>Total Simulated</t>
  </si>
  <si>
    <t>VK32 6</t>
  </si>
  <si>
    <t>VK10 1 S</t>
  </si>
  <si>
    <t>Peak Clip</t>
  </si>
  <si>
    <t>Vk10nr2.DP</t>
  </si>
  <si>
    <t>Vk10nr1.DP</t>
  </si>
  <si>
    <t>Vk32nr6.DP</t>
  </si>
  <si>
    <t>Vk32nr5.DP</t>
  </si>
  <si>
    <t>Vk32nr4.DP</t>
  </si>
  <si>
    <t>Vk32nr3.DP</t>
  </si>
  <si>
    <t>Vk32nr2.DP</t>
  </si>
  <si>
    <t>Vk32nr1.DP</t>
  </si>
  <si>
    <t>AirySys_AValue_FIT04.Value</t>
  </si>
  <si>
    <t>AirySys_AValue_FIT03.Value</t>
  </si>
  <si>
    <t>AirySys_AValue_FIT02.Value</t>
  </si>
  <si>
    <t>3S_26L_AirCV_01Rems.PV3</t>
  </si>
  <si>
    <t>3S_25L_AirCV_01Rems.PV3</t>
  </si>
  <si>
    <t>3S_24L_AirCV_01Rems.PV3</t>
  </si>
  <si>
    <t>3S_23L_AirCV_01Rems.PV3</t>
  </si>
  <si>
    <t>3S_22L_AirCV_01Rems.PV3</t>
  </si>
  <si>
    <t>3S_21L_AirCV_01Rems.PV3</t>
  </si>
  <si>
    <t>2S_25L_AirCV_01Rems.PV3</t>
  </si>
  <si>
    <t>2S_24L_AirCV_01Rems.PV3</t>
  </si>
  <si>
    <t>2S_23L_AirCV_01Rems.PV3</t>
  </si>
  <si>
    <t>2S_22L_AirCV_01Rems.PV3</t>
  </si>
  <si>
    <t>1S_20L_AirCV_01Rems.PV3</t>
  </si>
  <si>
    <t>1S_19L_AirCV_01Rems.PV3</t>
  </si>
  <si>
    <t>1S_18L_AirCV_01Rems.PV3</t>
  </si>
  <si>
    <t>1S_17L_AirCV_01Rems.PV3</t>
  </si>
  <si>
    <t>1S_16L_AirCV_02Rems.PV3</t>
  </si>
  <si>
    <t>1S_16L_AirCV_01Rems.PV3</t>
  </si>
  <si>
    <t>1S_15L_AirCV_01Rems.PV3</t>
  </si>
  <si>
    <t>1S_14L_AirCV_01Rems.PV3</t>
  </si>
  <si>
    <t>3S_26L_AirCV_01Rems.PV1</t>
  </si>
  <si>
    <t>3S_25L_AirCV_01Rems.PV1</t>
  </si>
  <si>
    <t>3S_24L_AirCV_01Rems.PV1</t>
  </si>
  <si>
    <t>3S_23L_AirCV_01Rems.PV1</t>
  </si>
  <si>
    <t>3S_22L_AirCV_01Rems.PV1</t>
  </si>
  <si>
    <t>3S_21L_AirCV_01Rems.PV1</t>
  </si>
  <si>
    <t>2S_25L_AirCV_01Rems.PV1</t>
  </si>
  <si>
    <t>2S_24L_AirCV_01Rems.PV1</t>
  </si>
  <si>
    <t>2S_23L_AirCV_01Rems.PV1</t>
  </si>
  <si>
    <t>2S_22L_AirCV_01Rems.PV1</t>
  </si>
  <si>
    <t>1S_20L_AirCV_01Rems.PV1</t>
  </si>
  <si>
    <t>1S_19L_AirCV_01Rems.PV1</t>
  </si>
  <si>
    <t>1S_18L_AirCV_01Rems.PV1</t>
  </si>
  <si>
    <t>1S_17L_AirCV_01Rems.PV1</t>
  </si>
  <si>
    <t>1S_16L_AirCV_02Rems.PV1</t>
  </si>
  <si>
    <t>1S_16L_AirCV_01Rems.PV1</t>
  </si>
  <si>
    <t>1S_15L_AirCV_01Rems.PV1</t>
  </si>
  <si>
    <t>1S_14L_AirCV_01Rems.PV1</t>
  </si>
  <si>
    <t xml:space="preserve"> Beatrix  1  Shaft  P19  Demag  VK32  Compressor  Feeder  No  5 </t>
  </si>
  <si>
    <t xml:space="preserve"> Beatrix  1  Shaft  P30  Demag  VK32  Compressor  Feeder  No  4 </t>
  </si>
  <si>
    <t xml:space="preserve"> Beatrix  1  Shaft  P25  Demag  VK32  Compressor  Feeder  No  3 </t>
  </si>
  <si>
    <t xml:space="preserve"> Beatrix  1  Shaft  P24  Demag  VK32  Compressor  Feeder  No  2 </t>
  </si>
  <si>
    <t xml:space="preserve"> Beatrix  1  Shaft  P23  Demag  VK32  Compressor  Feeder  No  1 </t>
  </si>
  <si>
    <t xml:space="preserve"> Beatrix  1  Shaft  P22  Demag  VK10  Compressor  Feeder  No  2 </t>
  </si>
  <si>
    <t xml:space="preserve"> Beatrix  1  Shaft  P21  Demag  VK10  Compressor  Feeder  No  1 </t>
  </si>
  <si>
    <t xml:space="preserve"> Beatrix  1  Shaft  P06  VK32  Compressor  No  6 </t>
  </si>
  <si>
    <t>Surface</t>
  </si>
  <si>
    <t>Simulation</t>
  </si>
  <si>
    <t>Normal</t>
  </si>
  <si>
    <t>Period</t>
  </si>
  <si>
    <t>Adj Avg</t>
  </si>
  <si>
    <t>Final</t>
  </si>
  <si>
    <t>Average</t>
  </si>
  <si>
    <t>Savings :</t>
  </si>
  <si>
    <t>Power (kW)</t>
  </si>
  <si>
    <t>Cost (R)</t>
  </si>
  <si>
    <t>Adj Total</t>
  </si>
  <si>
    <t>VK32</t>
  </si>
  <si>
    <t>VK10</t>
  </si>
  <si>
    <t>Vk10 1</t>
  </si>
  <si>
    <t>Vk10 2</t>
  </si>
  <si>
    <t>Scheduled</t>
  </si>
  <si>
    <t>GP-490, S-410
2 VK32, 1 VK10</t>
  </si>
  <si>
    <t xml:space="preserve"> Pressure - GP</t>
  </si>
  <si>
    <t>GP-490, S-410
1 VK32, 2 VK10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</si>
</sst>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0" fontId="0" fillId="0" borderId="0" xfId="0" applyFill="1" applyBorder="1"/>
    <xf numFmtId="0" fontId="16" fillId="0" borderId="10" xfId="0" applyFont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0" fillId="0" borderId="0" xfId="0" applyBorder="1"/>
    <xf numFmtId="0" fontId="16" fillId="33" borderId="12" xfId="0" applyFont="1" applyFill="1" applyBorder="1" applyAlignment="1"/>
    <xf numFmtId="0" fontId="16" fillId="33" borderId="13" xfId="0" applyFont="1" applyFill="1" applyBorder="1" applyAlignment="1"/>
    <xf numFmtId="0" fontId="16" fillId="33" borderId="14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4" fontId="0" fillId="0" borderId="10" xfId="0" applyNumberFormat="1" applyBorder="1"/>
    <xf numFmtId="4" fontId="16" fillId="37" borderId="15" xfId="0" applyNumberFormat="1" applyFont="1" applyFill="1" applyBorder="1"/>
    <xf numFmtId="2" fontId="0" fillId="0" borderId="0" xfId="0" applyNumberFormat="1"/>
    <xf numFmtId="2" fontId="0" fillId="0" borderId="10" xfId="0" applyNumberFormat="1" applyBorder="1"/>
    <xf numFmtId="2" fontId="0" fillId="0" borderId="10" xfId="0" applyNumberFormat="1" applyFill="1" applyBorder="1"/>
    <xf numFmtId="0" fontId="16" fillId="33" borderId="10" xfId="0" applyFont="1" applyFill="1" applyBorder="1" applyAlignment="1">
      <alignment horizontal="center"/>
    </xf>
    <xf numFmtId="0" fontId="0" fillId="0" borderId="16" xfId="0" applyBorder="1"/>
    <xf numFmtId="0" fontId="0" fillId="0" borderId="0" xfId="0" applyNumberFormat="1"/>
    <xf numFmtId="2" fontId="0" fillId="36" borderId="10" xfId="0" applyNumberFormat="1" applyFill="1" applyBorder="1"/>
    <xf numFmtId="4" fontId="16" fillId="37" borderId="10" xfId="0" applyNumberFormat="1" applyFont="1" applyFill="1" applyBorder="1"/>
    <xf numFmtId="2" fontId="0" fillId="38" borderId="10" xfId="0" applyNumberFormat="1" applyFill="1" applyBorder="1"/>
    <xf numFmtId="2" fontId="0" fillId="39" borderId="10" xfId="0" applyNumberFormat="1" applyFill="1" applyBorder="1"/>
    <xf numFmtId="2" fontId="0" fillId="39" borderId="0" xfId="0" applyNumberFormat="1" applyFill="1"/>
    <xf numFmtId="0" fontId="16" fillId="33" borderId="10" xfId="0" applyFont="1" applyFill="1" applyBorder="1" applyAlignment="1"/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right"/>
    </xf>
    <xf numFmtId="0" fontId="0" fillId="33" borderId="20" xfId="0" applyFill="1" applyBorder="1"/>
    <xf numFmtId="2" fontId="0" fillId="0" borderId="0" xfId="0" applyNumberFormat="1" applyFill="1" applyBorder="1"/>
    <xf numFmtId="0" fontId="16" fillId="33" borderId="21" xfId="0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'Results '!$B$1:$B$2</c:f>
              <c:strCache>
                <c:ptCount val="1"/>
                <c:pt idx="0">
                  <c:v>Simulation Normal</c:v>
                </c:pt>
              </c:strCache>
            </c:strRef>
          </c:tx>
          <c:marker>
            <c:symbol val="none"/>
          </c:marker>
          <c:val>
            <c:numRef>
              <c:f>'Results '!$B$3:$B$26</c:f>
              <c:numCache>
                <c:formatCode>General</c:formatCode>
                <c:ptCount val="24"/>
                <c:pt idx="0">
                  <c:v>4681.5</c:v>
                </c:pt>
                <c:pt idx="1">
                  <c:v>4795.72</c:v>
                </c:pt>
                <c:pt idx="2">
                  <c:v>4668.82</c:v>
                </c:pt>
                <c:pt idx="3">
                  <c:v>4563.68</c:v>
                </c:pt>
                <c:pt idx="4">
                  <c:v>4490.76</c:v>
                </c:pt>
                <c:pt idx="5">
                  <c:v>4606.55</c:v>
                </c:pt>
                <c:pt idx="6">
                  <c:v>4917.9399999999996</c:v>
                </c:pt>
                <c:pt idx="7">
                  <c:v>5137.46</c:v>
                </c:pt>
                <c:pt idx="8">
                  <c:v>5351.7</c:v>
                </c:pt>
                <c:pt idx="9">
                  <c:v>5443.59</c:v>
                </c:pt>
                <c:pt idx="10">
                  <c:v>5406.56</c:v>
                </c:pt>
                <c:pt idx="11">
                  <c:v>5234.34</c:v>
                </c:pt>
                <c:pt idx="12">
                  <c:v>5007.05</c:v>
                </c:pt>
                <c:pt idx="13">
                  <c:v>4862.5200000000004</c:v>
                </c:pt>
                <c:pt idx="14">
                  <c:v>4634.3599999999997</c:v>
                </c:pt>
                <c:pt idx="15">
                  <c:v>4390.03</c:v>
                </c:pt>
                <c:pt idx="16">
                  <c:v>4317.83</c:v>
                </c:pt>
                <c:pt idx="17">
                  <c:v>4314.49</c:v>
                </c:pt>
                <c:pt idx="18">
                  <c:v>4389.3100000000004</c:v>
                </c:pt>
                <c:pt idx="19">
                  <c:v>4441.63</c:v>
                </c:pt>
                <c:pt idx="20">
                  <c:v>4425.82</c:v>
                </c:pt>
                <c:pt idx="21">
                  <c:v>4568.42</c:v>
                </c:pt>
                <c:pt idx="22">
                  <c:v>4650.3</c:v>
                </c:pt>
                <c:pt idx="23">
                  <c:v>4797.45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'Results '!$C$1:$C$2</c:f>
              <c:strCache>
                <c:ptCount val="1"/>
                <c:pt idx="0">
                  <c:v>Simulation GP-490, S-410
2 VK32, 1 VK10</c:v>
                </c:pt>
              </c:strCache>
            </c:strRef>
          </c:tx>
          <c:marker>
            <c:symbol val="none"/>
          </c:marker>
          <c:val>
            <c:numRef>
              <c:f>'Results '!$C$3:$C$26</c:f>
              <c:numCache>
                <c:formatCode>General</c:formatCode>
                <c:ptCount val="24"/>
                <c:pt idx="0">
                  <c:v>3945.73</c:v>
                </c:pt>
                <c:pt idx="1">
                  <c:v>4158.54</c:v>
                </c:pt>
                <c:pt idx="2">
                  <c:v>4026.17</c:v>
                </c:pt>
                <c:pt idx="3">
                  <c:v>3923.64</c:v>
                </c:pt>
                <c:pt idx="4">
                  <c:v>3858.48</c:v>
                </c:pt>
                <c:pt idx="5">
                  <c:v>3963.98</c:v>
                </c:pt>
                <c:pt idx="6">
                  <c:v>4266.8999999999996</c:v>
                </c:pt>
                <c:pt idx="7">
                  <c:v>4479.43</c:v>
                </c:pt>
                <c:pt idx="8">
                  <c:v>4643.38</c:v>
                </c:pt>
                <c:pt idx="9">
                  <c:v>4755.54</c:v>
                </c:pt>
                <c:pt idx="10">
                  <c:v>4687.3900000000003</c:v>
                </c:pt>
                <c:pt idx="11">
                  <c:v>4529.43</c:v>
                </c:pt>
                <c:pt idx="12">
                  <c:v>4333.25</c:v>
                </c:pt>
                <c:pt idx="13">
                  <c:v>4215.1499999999996</c:v>
                </c:pt>
                <c:pt idx="14">
                  <c:v>4025.17</c:v>
                </c:pt>
                <c:pt idx="15">
                  <c:v>3783.89</c:v>
                </c:pt>
                <c:pt idx="16">
                  <c:v>3724.5</c:v>
                </c:pt>
                <c:pt idx="17">
                  <c:v>3715.58</c:v>
                </c:pt>
                <c:pt idx="18">
                  <c:v>3802.66</c:v>
                </c:pt>
                <c:pt idx="19">
                  <c:v>3866.6</c:v>
                </c:pt>
                <c:pt idx="20">
                  <c:v>3863.67</c:v>
                </c:pt>
                <c:pt idx="21">
                  <c:v>3975.13</c:v>
                </c:pt>
                <c:pt idx="22">
                  <c:v>4015.02</c:v>
                </c:pt>
                <c:pt idx="23">
                  <c:v>4154.97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'Results '!$E$1:$E$2</c:f>
              <c:strCache>
                <c:ptCount val="1"/>
                <c:pt idx="0">
                  <c:v>Simulation GP-490, S-410
1 VK32, 2 VK10</c:v>
                </c:pt>
              </c:strCache>
            </c:strRef>
          </c:tx>
          <c:marker>
            <c:symbol val="none"/>
          </c:marker>
          <c:val>
            <c:numRef>
              <c:f>'Results '!$E$3:$E$26</c:f>
              <c:numCache>
                <c:formatCode>General</c:formatCode>
                <c:ptCount val="24"/>
                <c:pt idx="0">
                  <c:v>3192.27</c:v>
                </c:pt>
                <c:pt idx="1">
                  <c:v>3339.73</c:v>
                </c:pt>
                <c:pt idx="2">
                  <c:v>3234.47</c:v>
                </c:pt>
                <c:pt idx="3">
                  <c:v>3327.12</c:v>
                </c:pt>
                <c:pt idx="4">
                  <c:v>3234.95</c:v>
                </c:pt>
                <c:pt idx="5">
                  <c:v>3337.38</c:v>
                </c:pt>
                <c:pt idx="6">
                  <c:v>3636.45</c:v>
                </c:pt>
                <c:pt idx="7">
                  <c:v>3841.65</c:v>
                </c:pt>
                <c:pt idx="8">
                  <c:v>3954.32</c:v>
                </c:pt>
                <c:pt idx="9">
                  <c:v>4002.45</c:v>
                </c:pt>
                <c:pt idx="10">
                  <c:v>4021.74</c:v>
                </c:pt>
                <c:pt idx="11">
                  <c:v>3820.48</c:v>
                </c:pt>
                <c:pt idx="12">
                  <c:v>3578.47</c:v>
                </c:pt>
                <c:pt idx="13">
                  <c:v>3487.8</c:v>
                </c:pt>
                <c:pt idx="14">
                  <c:v>3338.01</c:v>
                </c:pt>
                <c:pt idx="15">
                  <c:v>3162.84</c:v>
                </c:pt>
                <c:pt idx="16">
                  <c:v>3120.52</c:v>
                </c:pt>
                <c:pt idx="17">
                  <c:v>3117.55</c:v>
                </c:pt>
                <c:pt idx="18">
                  <c:v>3183.31</c:v>
                </c:pt>
                <c:pt idx="19">
                  <c:v>3236.74</c:v>
                </c:pt>
                <c:pt idx="20">
                  <c:v>3237.83</c:v>
                </c:pt>
                <c:pt idx="21">
                  <c:v>3336.04</c:v>
                </c:pt>
                <c:pt idx="22">
                  <c:v>3376.87</c:v>
                </c:pt>
                <c:pt idx="23">
                  <c:v>3501.59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'!$G$2</c:f>
              <c:strCache>
                <c:ptCount val="1"/>
                <c:pt idx="0">
                  <c:v>GP-490, S-410
1 VK32, 2 VK10</c:v>
                </c:pt>
              </c:strCache>
            </c:strRef>
          </c:tx>
          <c:marker>
            <c:symbol val="none"/>
          </c:marker>
          <c:val>
            <c:numRef>
              <c:f>'Results '!$G$3:$G$26</c:f>
              <c:numCache>
                <c:formatCode>General</c:formatCode>
                <c:ptCount val="24"/>
                <c:pt idx="0">
                  <c:v>3077.26</c:v>
                </c:pt>
                <c:pt idx="1">
                  <c:v>3228.07</c:v>
                </c:pt>
                <c:pt idx="2">
                  <c:v>3119.77</c:v>
                </c:pt>
                <c:pt idx="3">
                  <c:v>3048.83</c:v>
                </c:pt>
                <c:pt idx="4">
                  <c:v>3006.19</c:v>
                </c:pt>
                <c:pt idx="5">
                  <c:v>3066.28</c:v>
                </c:pt>
                <c:pt idx="6">
                  <c:v>3244.94</c:v>
                </c:pt>
                <c:pt idx="7">
                  <c:v>3368.53</c:v>
                </c:pt>
                <c:pt idx="8">
                  <c:v>3472</c:v>
                </c:pt>
                <c:pt idx="9">
                  <c:v>3580.38</c:v>
                </c:pt>
                <c:pt idx="10">
                  <c:v>3543.94</c:v>
                </c:pt>
                <c:pt idx="11">
                  <c:v>3385.95</c:v>
                </c:pt>
                <c:pt idx="12">
                  <c:v>3207.53</c:v>
                </c:pt>
                <c:pt idx="13">
                  <c:v>3159.33</c:v>
                </c:pt>
                <c:pt idx="14">
                  <c:v>3078.65</c:v>
                </c:pt>
                <c:pt idx="15">
                  <c:v>2952.33</c:v>
                </c:pt>
                <c:pt idx="16">
                  <c:v>2918.51</c:v>
                </c:pt>
                <c:pt idx="17">
                  <c:v>2914.31</c:v>
                </c:pt>
                <c:pt idx="18">
                  <c:v>2966.17</c:v>
                </c:pt>
                <c:pt idx="19">
                  <c:v>3005.83</c:v>
                </c:pt>
                <c:pt idx="20">
                  <c:v>3006.03</c:v>
                </c:pt>
                <c:pt idx="21">
                  <c:v>3072.14</c:v>
                </c:pt>
                <c:pt idx="22">
                  <c:v>3097.58</c:v>
                </c:pt>
                <c:pt idx="23">
                  <c:v>3180.39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2480"/>
        <c:axId val="161001408"/>
      </c:lineChart>
      <c:catAx>
        <c:axId val="15989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01408"/>
        <c:crosses val="autoZero"/>
        <c:auto val="1"/>
        <c:lblAlgn val="ctr"/>
        <c:lblOffset val="100"/>
        <c:noMultiLvlLbl val="0"/>
      </c:catAx>
      <c:valAx>
        <c:axId val="16100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9892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 GP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'!$F$2</c:f>
              <c:strCache>
                <c:ptCount val="1"/>
                <c:pt idx="0">
                  <c:v> Pressure - GP</c:v>
                </c:pt>
              </c:strCache>
            </c:strRef>
          </c:tx>
          <c:marker>
            <c:symbol val="none"/>
          </c:marker>
          <c:val>
            <c:numRef>
              <c:f>'Results '!$F$3:$F$26</c:f>
              <c:numCache>
                <c:formatCode>General</c:formatCode>
                <c:ptCount val="24"/>
                <c:pt idx="0">
                  <c:v>443.6345</c:v>
                </c:pt>
                <c:pt idx="1">
                  <c:v>457.07619</c:v>
                </c:pt>
                <c:pt idx="2">
                  <c:v>488.03816999999998</c:v>
                </c:pt>
                <c:pt idx="3">
                  <c:v>501.85951</c:v>
                </c:pt>
                <c:pt idx="4">
                  <c:v>500.82945999999998</c:v>
                </c:pt>
                <c:pt idx="5">
                  <c:v>500.58188000000001</c:v>
                </c:pt>
                <c:pt idx="6">
                  <c:v>501.47746000000001</c:v>
                </c:pt>
                <c:pt idx="7">
                  <c:v>501.27607</c:v>
                </c:pt>
                <c:pt idx="8">
                  <c:v>491.3716</c:v>
                </c:pt>
                <c:pt idx="9">
                  <c:v>475.93734000000001</c:v>
                </c:pt>
                <c:pt idx="10">
                  <c:v>520.25510999999995</c:v>
                </c:pt>
                <c:pt idx="11">
                  <c:v>498.63180999999997</c:v>
                </c:pt>
                <c:pt idx="12">
                  <c:v>498.40132999999997</c:v>
                </c:pt>
                <c:pt idx="13">
                  <c:v>498.88198999999997</c:v>
                </c:pt>
                <c:pt idx="14">
                  <c:v>499.63598000000002</c:v>
                </c:pt>
                <c:pt idx="15">
                  <c:v>501.50702000000001</c:v>
                </c:pt>
                <c:pt idx="16">
                  <c:v>499.41478000000001</c:v>
                </c:pt>
                <c:pt idx="17">
                  <c:v>499.51369999999997</c:v>
                </c:pt>
                <c:pt idx="18">
                  <c:v>499.92016999999998</c:v>
                </c:pt>
                <c:pt idx="19">
                  <c:v>500.00963000000002</c:v>
                </c:pt>
                <c:pt idx="20">
                  <c:v>499.84399999999999</c:v>
                </c:pt>
                <c:pt idx="21">
                  <c:v>500.02458000000001</c:v>
                </c:pt>
                <c:pt idx="22">
                  <c:v>499.84177</c:v>
                </c:pt>
                <c:pt idx="23">
                  <c:v>500.25283000000002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'!$D$2</c:f>
              <c:strCache>
                <c:ptCount val="1"/>
                <c:pt idx="0">
                  <c:v> Pressure - GP</c:v>
                </c:pt>
              </c:strCache>
            </c:strRef>
          </c:tx>
          <c:marker>
            <c:symbol val="none"/>
          </c:marker>
          <c:val>
            <c:numRef>
              <c:f>'Results '!$D$3:$D$26</c:f>
              <c:numCache>
                <c:formatCode>General</c:formatCode>
                <c:ptCount val="24"/>
                <c:pt idx="0">
                  <c:v>403.84989999999999</c:v>
                </c:pt>
                <c:pt idx="1">
                  <c:v>425.85683</c:v>
                </c:pt>
                <c:pt idx="2">
                  <c:v>425.49892999999997</c:v>
                </c:pt>
                <c:pt idx="3">
                  <c:v>426.17847999999998</c:v>
                </c:pt>
                <c:pt idx="4">
                  <c:v>426.54998999999998</c:v>
                </c:pt>
                <c:pt idx="5">
                  <c:v>425.01353999999998</c:v>
                </c:pt>
                <c:pt idx="6">
                  <c:v>422.20323999999999</c:v>
                </c:pt>
                <c:pt idx="7">
                  <c:v>421.79581000000002</c:v>
                </c:pt>
                <c:pt idx="8">
                  <c:v>421.34809000000001</c:v>
                </c:pt>
                <c:pt idx="9">
                  <c:v>421.38862</c:v>
                </c:pt>
                <c:pt idx="10">
                  <c:v>423.32341000000002</c:v>
                </c:pt>
                <c:pt idx="11">
                  <c:v>424.15919000000002</c:v>
                </c:pt>
                <c:pt idx="12">
                  <c:v>424.97399000000001</c:v>
                </c:pt>
                <c:pt idx="13">
                  <c:v>424.58661999999998</c:v>
                </c:pt>
                <c:pt idx="14">
                  <c:v>425.88742999999999</c:v>
                </c:pt>
                <c:pt idx="15">
                  <c:v>426.22134</c:v>
                </c:pt>
                <c:pt idx="16">
                  <c:v>424.81709999999998</c:v>
                </c:pt>
                <c:pt idx="17">
                  <c:v>424.64875999999998</c:v>
                </c:pt>
                <c:pt idx="18">
                  <c:v>424.16269</c:v>
                </c:pt>
                <c:pt idx="19">
                  <c:v>424.14175</c:v>
                </c:pt>
                <c:pt idx="20">
                  <c:v>424.39395999999999</c:v>
                </c:pt>
                <c:pt idx="21">
                  <c:v>422.92788999999999</c:v>
                </c:pt>
                <c:pt idx="22">
                  <c:v>422.95337999999998</c:v>
                </c:pt>
                <c:pt idx="23">
                  <c:v>422.31348000000003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47776"/>
        <c:axId val="161002560"/>
      </c:lineChart>
      <c:catAx>
        <c:axId val="1615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02560"/>
        <c:crosses val="autoZero"/>
        <c:auto val="1"/>
        <c:lblAlgn val="ctr"/>
        <c:lblOffset val="100"/>
        <c:noMultiLvlLbl val="0"/>
      </c:catAx>
      <c:valAx>
        <c:axId val="1610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Power (kW)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623134300802311E-2"/>
          <c:y val="9.2748775942182282E-2"/>
          <c:w val="0.78488206869181076"/>
          <c:h val="0.84105910388190797"/>
        </c:manualLayout>
      </c:layout>
      <c:lineChart>
        <c:grouping val="standard"/>
        <c:varyColors val="0"/>
        <c:ser>
          <c:idx val="0"/>
          <c:order val="0"/>
          <c:tx>
            <c:strRef>
              <c:f>Power!$R$2</c:f>
              <c:strCache>
                <c:ptCount val="1"/>
                <c:pt idx="0">
                  <c:v>Total Actual</c:v>
                </c:pt>
              </c:strCache>
            </c:strRef>
          </c:tx>
          <c:marker>
            <c:symbol val="none"/>
          </c:marker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Power!$R$3:$R$26</c:f>
              <c:numCache>
                <c:formatCode>0.00</c:formatCode>
                <c:ptCount val="24"/>
                <c:pt idx="0">
                  <c:v>5018.6733804999994</c:v>
                </c:pt>
                <c:pt idx="1">
                  <c:v>5016.297587</c:v>
                </c:pt>
                <c:pt idx="2">
                  <c:v>4997.5966493333326</c:v>
                </c:pt>
                <c:pt idx="3">
                  <c:v>4656.8366320000005</c:v>
                </c:pt>
                <c:pt idx="4">
                  <c:v>4563.9545596666667</c:v>
                </c:pt>
                <c:pt idx="5">
                  <c:v>4597.6887466666667</c:v>
                </c:pt>
                <c:pt idx="6">
                  <c:v>4905.4676273333334</c:v>
                </c:pt>
                <c:pt idx="7">
                  <c:v>5499.3603293333335</c:v>
                </c:pt>
                <c:pt idx="8">
                  <c:v>5317.3110529999994</c:v>
                </c:pt>
                <c:pt idx="9">
                  <c:v>5732.9500399999997</c:v>
                </c:pt>
                <c:pt idx="10">
                  <c:v>5823.4079943333327</c:v>
                </c:pt>
                <c:pt idx="11">
                  <c:v>5722.4735251666671</c:v>
                </c:pt>
                <c:pt idx="12">
                  <c:v>5428.0598831666666</c:v>
                </c:pt>
                <c:pt idx="13">
                  <c:v>4872.6698214999997</c:v>
                </c:pt>
                <c:pt idx="14">
                  <c:v>4491.8165735000002</c:v>
                </c:pt>
                <c:pt idx="15">
                  <c:v>4460.2693275000001</c:v>
                </c:pt>
                <c:pt idx="16">
                  <c:v>4471.874582833334</c:v>
                </c:pt>
                <c:pt idx="17">
                  <c:v>4468.2061511666661</c:v>
                </c:pt>
                <c:pt idx="18">
                  <c:v>4506.0416561666671</c:v>
                </c:pt>
                <c:pt idx="19">
                  <c:v>4520.9780476666665</c:v>
                </c:pt>
                <c:pt idx="20">
                  <c:v>4532.4922488333332</c:v>
                </c:pt>
                <c:pt idx="21">
                  <c:v>4599.1527306666667</c:v>
                </c:pt>
                <c:pt idx="22">
                  <c:v>5219.6754111666669</c:v>
                </c:pt>
                <c:pt idx="23">
                  <c:v>5142.4167099999995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Power!$S$2</c:f>
              <c:strCache>
                <c:ptCount val="1"/>
                <c:pt idx="0">
                  <c:v>Total Simulated</c:v>
                </c:pt>
              </c:strCache>
            </c:strRef>
          </c:tx>
          <c:marker>
            <c:symbol val="none"/>
          </c:marker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Power!$S$3:$S$26</c:f>
              <c:numCache>
                <c:formatCode>0.00</c:formatCode>
                <c:ptCount val="24"/>
                <c:pt idx="0">
                  <c:v>4534.63</c:v>
                </c:pt>
                <c:pt idx="1">
                  <c:v>4954.46</c:v>
                </c:pt>
                <c:pt idx="2">
                  <c:v>4901.03</c:v>
                </c:pt>
                <c:pt idx="3">
                  <c:v>4736.3100000000004</c:v>
                </c:pt>
                <c:pt idx="4">
                  <c:v>4547.0200000000004</c:v>
                </c:pt>
                <c:pt idx="5">
                  <c:v>4684.51</c:v>
                </c:pt>
                <c:pt idx="6">
                  <c:v>4531.4799999999996</c:v>
                </c:pt>
                <c:pt idx="7">
                  <c:v>5568.03</c:v>
                </c:pt>
                <c:pt idx="8">
                  <c:v>5320.73</c:v>
                </c:pt>
                <c:pt idx="9">
                  <c:v>5665.4</c:v>
                </c:pt>
                <c:pt idx="10">
                  <c:v>5915.17</c:v>
                </c:pt>
                <c:pt idx="11">
                  <c:v>5968.28</c:v>
                </c:pt>
                <c:pt idx="12">
                  <c:v>5790.63</c:v>
                </c:pt>
                <c:pt idx="13">
                  <c:v>5003.12</c:v>
                </c:pt>
                <c:pt idx="14">
                  <c:v>4422.66</c:v>
                </c:pt>
                <c:pt idx="15">
                  <c:v>4760.3</c:v>
                </c:pt>
                <c:pt idx="16">
                  <c:v>4507.12</c:v>
                </c:pt>
                <c:pt idx="17">
                  <c:v>4510.07</c:v>
                </c:pt>
                <c:pt idx="18">
                  <c:v>4586.0600000000004</c:v>
                </c:pt>
                <c:pt idx="19">
                  <c:v>4639.03</c:v>
                </c:pt>
                <c:pt idx="20">
                  <c:v>4629.97</c:v>
                </c:pt>
                <c:pt idx="21">
                  <c:v>4728.8900000000003</c:v>
                </c:pt>
                <c:pt idx="22">
                  <c:v>4851.1099999999997</c:v>
                </c:pt>
                <c:pt idx="23">
                  <c:v>5028.1899999999996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Power!$U$1:$U$2</c:f>
              <c:strCache>
                <c:ptCount val="1"/>
                <c:pt idx="0">
                  <c:v>Scheduled</c:v>
                </c:pt>
              </c:strCache>
            </c:strRef>
          </c:tx>
          <c:marker>
            <c:symbol val="none"/>
          </c:marker>
          <c:val>
            <c:numRef>
              <c:f>Power!$U$3:$U$26</c:f>
              <c:numCache>
                <c:formatCode>General</c:formatCode>
                <c:ptCount val="24"/>
                <c:pt idx="0">
                  <c:v>4681.5</c:v>
                </c:pt>
                <c:pt idx="1">
                  <c:v>4795.72</c:v>
                </c:pt>
                <c:pt idx="2">
                  <c:v>4668.82</c:v>
                </c:pt>
                <c:pt idx="3">
                  <c:v>4563.68</c:v>
                </c:pt>
                <c:pt idx="4">
                  <c:v>4490.76</c:v>
                </c:pt>
                <c:pt idx="5">
                  <c:v>4606.55</c:v>
                </c:pt>
                <c:pt idx="6">
                  <c:v>4917.9399999999996</c:v>
                </c:pt>
                <c:pt idx="7">
                  <c:v>5137.46</c:v>
                </c:pt>
                <c:pt idx="8">
                  <c:v>5351.7</c:v>
                </c:pt>
                <c:pt idx="9">
                  <c:v>5443.59</c:v>
                </c:pt>
                <c:pt idx="10">
                  <c:v>5406.56</c:v>
                </c:pt>
                <c:pt idx="11">
                  <c:v>5234.34</c:v>
                </c:pt>
                <c:pt idx="12">
                  <c:v>5007.05</c:v>
                </c:pt>
                <c:pt idx="13">
                  <c:v>4862.5200000000004</c:v>
                </c:pt>
                <c:pt idx="14">
                  <c:v>4634.3599999999997</c:v>
                </c:pt>
                <c:pt idx="15">
                  <c:v>4390.03</c:v>
                </c:pt>
                <c:pt idx="16">
                  <c:v>4317.83</c:v>
                </c:pt>
                <c:pt idx="17">
                  <c:v>4314.49</c:v>
                </c:pt>
                <c:pt idx="18">
                  <c:v>4389.3100000000004</c:v>
                </c:pt>
                <c:pt idx="19">
                  <c:v>4441.63</c:v>
                </c:pt>
                <c:pt idx="20">
                  <c:v>4425.82</c:v>
                </c:pt>
                <c:pt idx="21">
                  <c:v>4568.42</c:v>
                </c:pt>
                <c:pt idx="22">
                  <c:v>4650.3</c:v>
                </c:pt>
                <c:pt idx="23">
                  <c:v>4797.45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49824"/>
        <c:axId val="161932992"/>
      </c:lineChart>
      <c:catAx>
        <c:axId val="1615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32992"/>
        <c:crosses val="autoZero"/>
        <c:auto val="1"/>
        <c:lblAlgn val="ctr"/>
        <c:lblOffset val="100"/>
        <c:noMultiLvlLbl val="0"/>
      </c:catAx>
      <c:valAx>
        <c:axId val="16193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5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583418401828764E-2"/>
          <c:y val="0.15748768831037466"/>
          <c:w val="0.84651636278788822"/>
          <c:h val="0.77543388564721449"/>
        </c:manualLayout>
      </c:layout>
      <c:lineChart>
        <c:grouping val="standard"/>
        <c:varyColors val="0"/>
        <c:ser>
          <c:idx val="0"/>
          <c:order val="0"/>
          <c:tx>
            <c:strRef>
              <c:f>Power!$T$2</c:f>
              <c:strCache>
                <c:ptCount val="1"/>
                <c:pt idx="0">
                  <c:v>% Error</c:v>
                </c:pt>
              </c:strCache>
            </c:strRef>
          </c:tx>
          <c:marker>
            <c:symbol val="none"/>
          </c:marker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Power!$T$3:$T$26</c:f>
              <c:numCache>
                <c:formatCode>0.00</c:formatCode>
                <c:ptCount val="24"/>
                <c:pt idx="0">
                  <c:v>9.6448472295635863</c:v>
                </c:pt>
                <c:pt idx="1">
                  <c:v>1.232733623305271</c:v>
                </c:pt>
                <c:pt idx="2">
                  <c:v>1.9322617671879267</c:v>
                </c:pt>
                <c:pt idx="3">
                  <c:v>1.7065955772184351</c:v>
                </c:pt>
                <c:pt idx="4">
                  <c:v>0.37105013744709758</c:v>
                </c:pt>
                <c:pt idx="5">
                  <c:v>1.8883673540597783</c:v>
                </c:pt>
                <c:pt idx="6">
                  <c:v>7.623893494872326</c:v>
                </c:pt>
                <c:pt idx="7">
                  <c:v>1.2486846933885267</c:v>
                </c:pt>
                <c:pt idx="8">
                  <c:v>6.4298420121033997E-2</c:v>
                </c:pt>
                <c:pt idx="9">
                  <c:v>1.1782771440303723</c:v>
                </c:pt>
                <c:pt idx="10">
                  <c:v>1.5757440618270189</c:v>
                </c:pt>
                <c:pt idx="11">
                  <c:v>4.2954584892758163</c:v>
                </c:pt>
                <c:pt idx="12">
                  <c:v>6.6795526327505126</c:v>
                </c:pt>
                <c:pt idx="13">
                  <c:v>2.6771807505693563</c:v>
                </c:pt>
                <c:pt idx="14">
                  <c:v>1.5396125903269895</c:v>
                </c:pt>
                <c:pt idx="15">
                  <c:v>6.7267389135034241</c:v>
                </c:pt>
                <c:pt idx="16">
                  <c:v>0.78815755034737056</c:v>
                </c:pt>
                <c:pt idx="17">
                  <c:v>0.93692742494440995</c:v>
                </c:pt>
                <c:pt idx="18">
                  <c:v>1.7758012450645146</c:v>
                </c:pt>
                <c:pt idx="19">
                  <c:v>2.6112038388299923</c:v>
                </c:pt>
                <c:pt idx="20">
                  <c:v>2.150643527118175</c:v>
                </c:pt>
                <c:pt idx="21">
                  <c:v>2.8208949980777804</c:v>
                </c:pt>
                <c:pt idx="22">
                  <c:v>7.0610791310543961</c:v>
                </c:pt>
                <c:pt idx="23">
                  <c:v>2.2212651451966816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2848"/>
        <c:axId val="161931264"/>
      </c:lineChart>
      <c:catAx>
        <c:axId val="1617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31264"/>
        <c:crosses val="autoZero"/>
        <c:auto val="1"/>
        <c:lblAlgn val="ctr"/>
        <c:lblOffset val="100"/>
        <c:noMultiLvlLbl val="0"/>
      </c:catAx>
      <c:valAx>
        <c:axId val="161931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7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Power!$N$2</c:f>
              <c:strCache>
                <c:ptCount val="1"/>
                <c:pt idx="0">
                  <c:v>VK32 4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Power!$N$3:$N$26</c:f>
              <c:numCache>
                <c:formatCode>0.00</c:formatCode>
                <c:ptCount val="24"/>
                <c:pt idx="0">
                  <c:v>430.49674483333331</c:v>
                </c:pt>
                <c:pt idx="1">
                  <c:v>428.53415933333338</c:v>
                </c:pt>
                <c:pt idx="2">
                  <c:v>435.24757899999997</c:v>
                </c:pt>
                <c:pt idx="3">
                  <c:v>345.64959716666664</c:v>
                </c:pt>
                <c:pt idx="4">
                  <c:v>0</c:v>
                </c:pt>
                <c:pt idx="5">
                  <c:v>0</c:v>
                </c:pt>
                <c:pt idx="6">
                  <c:v>167.53833</c:v>
                </c:pt>
                <c:pt idx="7">
                  <c:v>1204.1299846666666</c:v>
                </c:pt>
                <c:pt idx="8">
                  <c:v>1293.0631918333333</c:v>
                </c:pt>
                <c:pt idx="9">
                  <c:v>1282.3554688333334</c:v>
                </c:pt>
                <c:pt idx="10">
                  <c:v>991.78727216666664</c:v>
                </c:pt>
                <c:pt idx="11">
                  <c:v>869.42199699999992</c:v>
                </c:pt>
                <c:pt idx="12">
                  <c:v>863.82330333333334</c:v>
                </c:pt>
                <c:pt idx="13">
                  <c:v>862.800476</c:v>
                </c:pt>
                <c:pt idx="14">
                  <c:v>240.68334133333335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418.31003816666663</c:v>
                </c:pt>
                <c:pt idx="23">
                  <c:v>429.99855549999995</c:v>
                </c:pt>
              </c:numCache>
            </c:numRef>
          </c:val>
        </c:ser>
        <c:ser>
          <c:idx val="3"/>
          <c:order val="1"/>
          <c:tx>
            <c:strRef>
              <c:f>Power!$H$2</c:f>
              <c:strCache>
                <c:ptCount val="1"/>
                <c:pt idx="0">
                  <c:v>VK32 1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Power!$H$3:$H$26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Power!$J$2</c:f>
              <c:strCache>
                <c:ptCount val="1"/>
                <c:pt idx="0">
                  <c:v>VK32 2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Power!$J$3:$J$26</c:f>
              <c:numCache>
                <c:formatCode>0.00</c:formatCode>
                <c:ptCount val="24"/>
                <c:pt idx="0">
                  <c:v>422.04805499999998</c:v>
                </c:pt>
                <c:pt idx="1">
                  <c:v>424.351359</c:v>
                </c:pt>
                <c:pt idx="2">
                  <c:v>422.26273600000002</c:v>
                </c:pt>
                <c:pt idx="3">
                  <c:v>280.08032233333336</c:v>
                </c:pt>
                <c:pt idx="4">
                  <c:v>0</c:v>
                </c:pt>
                <c:pt idx="5">
                  <c:v>2.6368518333333335</c:v>
                </c:pt>
                <c:pt idx="6">
                  <c:v>414.0604515</c:v>
                </c:pt>
                <c:pt idx="7">
                  <c:v>1139.6547851666669</c:v>
                </c:pt>
                <c:pt idx="8">
                  <c:v>1244.1969806666666</c:v>
                </c:pt>
                <c:pt idx="9">
                  <c:v>1233.7409668333335</c:v>
                </c:pt>
                <c:pt idx="10">
                  <c:v>1232.9583739999998</c:v>
                </c:pt>
                <c:pt idx="11">
                  <c:v>1225.136739</c:v>
                </c:pt>
                <c:pt idx="12">
                  <c:v>1195.2900188333333</c:v>
                </c:pt>
                <c:pt idx="13">
                  <c:v>853.55051433333324</c:v>
                </c:pt>
                <c:pt idx="14">
                  <c:v>163.07421366666665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388.10847966666665</c:v>
                </c:pt>
                <c:pt idx="23">
                  <c:v>394.54640700000004</c:v>
                </c:pt>
              </c:numCache>
            </c:numRef>
          </c:val>
        </c:ser>
        <c:ser>
          <c:idx val="5"/>
          <c:order val="3"/>
          <c:tx>
            <c:strRef>
              <c:f>Power!$L$2</c:f>
              <c:strCache>
                <c:ptCount val="1"/>
                <c:pt idx="0">
                  <c:v>VK32 3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Power!$L$3:$L$26</c:f>
              <c:numCache>
                <c:formatCode>0.00</c:formatCode>
                <c:ptCount val="24"/>
                <c:pt idx="0">
                  <c:v>783.45564783333327</c:v>
                </c:pt>
                <c:pt idx="1">
                  <c:v>780.50785316666679</c:v>
                </c:pt>
                <c:pt idx="2">
                  <c:v>476.75764966666668</c:v>
                </c:pt>
                <c:pt idx="3">
                  <c:v>97.947499666666658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79.407547000000008</c:v>
                </c:pt>
                <c:pt idx="22">
                  <c:v>403.0537516666667</c:v>
                </c:pt>
                <c:pt idx="23">
                  <c:v>795.04886899999997</c:v>
                </c:pt>
              </c:numCache>
            </c:numRef>
          </c:val>
        </c:ser>
        <c:ser>
          <c:idx val="7"/>
          <c:order val="4"/>
          <c:tx>
            <c:strRef>
              <c:f>Power!$P$2</c:f>
              <c:strCache>
                <c:ptCount val="1"/>
                <c:pt idx="0">
                  <c:v>VK32 5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Power!$P$3:$P$26</c:f>
              <c:numCache>
                <c:formatCode>0.00</c:formatCode>
                <c:ptCount val="24"/>
                <c:pt idx="0">
                  <c:v>2171.4802856666665</c:v>
                </c:pt>
                <c:pt idx="1">
                  <c:v>2173.0324096666664</c:v>
                </c:pt>
                <c:pt idx="2">
                  <c:v>2171.0698853333333</c:v>
                </c:pt>
                <c:pt idx="3">
                  <c:v>2172.8785605000003</c:v>
                </c:pt>
                <c:pt idx="4">
                  <c:v>2167.9690555000002</c:v>
                </c:pt>
                <c:pt idx="5">
                  <c:v>1899.3857929999999</c:v>
                </c:pt>
                <c:pt idx="6">
                  <c:v>1734.5257976666667</c:v>
                </c:pt>
                <c:pt idx="7">
                  <c:v>1740.4645183333334</c:v>
                </c:pt>
                <c:pt idx="8">
                  <c:v>1730.6876833333336</c:v>
                </c:pt>
                <c:pt idx="9">
                  <c:v>1720.7985636666667</c:v>
                </c:pt>
                <c:pt idx="10">
                  <c:v>1702.9116618333333</c:v>
                </c:pt>
                <c:pt idx="11">
                  <c:v>1698.0645341666668</c:v>
                </c:pt>
                <c:pt idx="12">
                  <c:v>1699.4938963333334</c:v>
                </c:pt>
                <c:pt idx="13">
                  <c:v>1688.1155193333334</c:v>
                </c:pt>
                <c:pt idx="14">
                  <c:v>1684.0062051666664</c:v>
                </c:pt>
                <c:pt idx="15">
                  <c:v>1681.8458861666668</c:v>
                </c:pt>
                <c:pt idx="16">
                  <c:v>1685.7846476666668</c:v>
                </c:pt>
                <c:pt idx="17">
                  <c:v>1684.3201294999999</c:v>
                </c:pt>
                <c:pt idx="18">
                  <c:v>1700.1440023333334</c:v>
                </c:pt>
                <c:pt idx="19">
                  <c:v>1709.7455649999999</c:v>
                </c:pt>
                <c:pt idx="20">
                  <c:v>1716.4120686666665</c:v>
                </c:pt>
                <c:pt idx="21">
                  <c:v>1714.7261150000002</c:v>
                </c:pt>
                <c:pt idx="22">
                  <c:v>1729.8392946666668</c:v>
                </c:pt>
                <c:pt idx="23">
                  <c:v>1736.5711670000001</c:v>
                </c:pt>
              </c:numCache>
            </c:numRef>
          </c:val>
        </c:ser>
        <c:ser>
          <c:idx val="1"/>
          <c:order val="5"/>
          <c:tx>
            <c:strRef>
              <c:f>Power!$D$2</c:f>
              <c:strCache>
                <c:ptCount val="1"/>
                <c:pt idx="0">
                  <c:v>VK10 1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Power!$D$3:$D$26</c:f>
              <c:numCache>
                <c:formatCode>0.00</c:formatCode>
                <c:ptCount val="24"/>
                <c:pt idx="0">
                  <c:v>330.78170766666665</c:v>
                </c:pt>
                <c:pt idx="1">
                  <c:v>331.42509466666667</c:v>
                </c:pt>
                <c:pt idx="2">
                  <c:v>472.44018549999998</c:v>
                </c:pt>
                <c:pt idx="3">
                  <c:v>588.78180700000007</c:v>
                </c:pt>
                <c:pt idx="4">
                  <c:v>966.33139066666672</c:v>
                </c:pt>
                <c:pt idx="5">
                  <c:v>992.50139349999995</c:v>
                </c:pt>
                <c:pt idx="6">
                  <c:v>887.46265683333331</c:v>
                </c:pt>
                <c:pt idx="7">
                  <c:v>276.79829066666667</c:v>
                </c:pt>
                <c:pt idx="8">
                  <c:v>26.872408500000002</c:v>
                </c:pt>
                <c:pt idx="9">
                  <c:v>474.1991651666666</c:v>
                </c:pt>
                <c:pt idx="10">
                  <c:v>763.48674249999999</c:v>
                </c:pt>
                <c:pt idx="11">
                  <c:v>812.89463783333338</c:v>
                </c:pt>
                <c:pt idx="12">
                  <c:v>585.55842849999999</c:v>
                </c:pt>
                <c:pt idx="13">
                  <c:v>321.18782550000003</c:v>
                </c:pt>
                <c:pt idx="14">
                  <c:v>780.57953916666668</c:v>
                </c:pt>
                <c:pt idx="15">
                  <c:v>963.80134566666675</c:v>
                </c:pt>
                <c:pt idx="16">
                  <c:v>965.50157666666655</c:v>
                </c:pt>
                <c:pt idx="17">
                  <c:v>966.01398700000004</c:v>
                </c:pt>
                <c:pt idx="18">
                  <c:v>974.63583333333327</c:v>
                </c:pt>
                <c:pt idx="19">
                  <c:v>977.71027099999992</c:v>
                </c:pt>
                <c:pt idx="20">
                  <c:v>980.62425250000001</c:v>
                </c:pt>
                <c:pt idx="21">
                  <c:v>958.06898016666673</c:v>
                </c:pt>
                <c:pt idx="22">
                  <c:v>522.76175583333338</c:v>
                </c:pt>
                <c:pt idx="23">
                  <c:v>330.85647733333337</c:v>
                </c:pt>
              </c:numCache>
            </c:numRef>
          </c:val>
        </c:ser>
        <c:ser>
          <c:idx val="2"/>
          <c:order val="6"/>
          <c:tx>
            <c:strRef>
              <c:f>Power!$F$2</c:f>
              <c:strCache>
                <c:ptCount val="1"/>
                <c:pt idx="0">
                  <c:v>VK10 2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Power!$F$3:$F$26</c:f>
              <c:numCache>
                <c:formatCode>0.00</c:formatCode>
                <c:ptCount val="24"/>
                <c:pt idx="0">
                  <c:v>501.85352583333338</c:v>
                </c:pt>
                <c:pt idx="1">
                  <c:v>501.87407933333338</c:v>
                </c:pt>
                <c:pt idx="2">
                  <c:v>643.76032516666669</c:v>
                </c:pt>
                <c:pt idx="3">
                  <c:v>764.58870949999994</c:v>
                </c:pt>
                <c:pt idx="4">
                  <c:v>1005.1550088333333</c:v>
                </c:pt>
                <c:pt idx="5">
                  <c:v>1004.5991260000001</c:v>
                </c:pt>
                <c:pt idx="6">
                  <c:v>841.33384166666656</c:v>
                </c:pt>
                <c:pt idx="7">
                  <c:v>319.13444649999997</c:v>
                </c:pt>
                <c:pt idx="8">
                  <c:v>169.41536966666666</c:v>
                </c:pt>
                <c:pt idx="9">
                  <c:v>167.4216715</c:v>
                </c:pt>
                <c:pt idx="10">
                  <c:v>280.66704049999998</c:v>
                </c:pt>
                <c:pt idx="11">
                  <c:v>332.41305533333332</c:v>
                </c:pt>
                <c:pt idx="12">
                  <c:v>330.35171516666662</c:v>
                </c:pt>
                <c:pt idx="13">
                  <c:v>328.41013966666668</c:v>
                </c:pt>
                <c:pt idx="14">
                  <c:v>820.34212983333339</c:v>
                </c:pt>
                <c:pt idx="15">
                  <c:v>976.95384216666662</c:v>
                </c:pt>
                <c:pt idx="16">
                  <c:v>979.44236233333345</c:v>
                </c:pt>
                <c:pt idx="17">
                  <c:v>978.41823833333319</c:v>
                </c:pt>
                <c:pt idx="18">
                  <c:v>986.94889316666672</c:v>
                </c:pt>
                <c:pt idx="19">
                  <c:v>990.45568333333335</c:v>
                </c:pt>
                <c:pt idx="20">
                  <c:v>993.05236316666674</c:v>
                </c:pt>
                <c:pt idx="21">
                  <c:v>995.75518283333327</c:v>
                </c:pt>
                <c:pt idx="22">
                  <c:v>947.74324533333333</c:v>
                </c:pt>
                <c:pt idx="23">
                  <c:v>650.75194399999998</c:v>
                </c:pt>
              </c:numCache>
            </c:numRef>
          </c:val>
        </c:ser>
        <c:ser>
          <c:idx val="0"/>
          <c:order val="7"/>
          <c:tx>
            <c:strRef>
              <c:f>Power!$B$2</c:f>
              <c:strCache>
                <c:ptCount val="1"/>
                <c:pt idx="0">
                  <c:v>VK32 6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Power!$B$3:$B$26</c:f>
              <c:numCache>
                <c:formatCode>0.00</c:formatCode>
                <c:ptCount val="24"/>
                <c:pt idx="0">
                  <c:v>378.55741366666666</c:v>
                </c:pt>
                <c:pt idx="1">
                  <c:v>376.57263183333328</c:v>
                </c:pt>
                <c:pt idx="2">
                  <c:v>376.05828866666667</c:v>
                </c:pt>
                <c:pt idx="3">
                  <c:v>406.91013583333336</c:v>
                </c:pt>
                <c:pt idx="4">
                  <c:v>424.49910466666665</c:v>
                </c:pt>
                <c:pt idx="5">
                  <c:v>698.56558233333328</c:v>
                </c:pt>
                <c:pt idx="6">
                  <c:v>860.54654966666669</c:v>
                </c:pt>
                <c:pt idx="7">
                  <c:v>819.17830400000003</c:v>
                </c:pt>
                <c:pt idx="8">
                  <c:v>853.0754189999999</c:v>
                </c:pt>
                <c:pt idx="9">
                  <c:v>854.43420400000002</c:v>
                </c:pt>
                <c:pt idx="10">
                  <c:v>851.59690333333333</c:v>
                </c:pt>
                <c:pt idx="11">
                  <c:v>784.54256183333337</c:v>
                </c:pt>
                <c:pt idx="12">
                  <c:v>753.54252100000008</c:v>
                </c:pt>
                <c:pt idx="13">
                  <c:v>818.60534666666672</c:v>
                </c:pt>
                <c:pt idx="14">
                  <c:v>803.13114433333328</c:v>
                </c:pt>
                <c:pt idx="15">
                  <c:v>837.66825349999999</c:v>
                </c:pt>
                <c:pt idx="16">
                  <c:v>841.14599616666669</c:v>
                </c:pt>
                <c:pt idx="17">
                  <c:v>839.45379633333323</c:v>
                </c:pt>
                <c:pt idx="18">
                  <c:v>844.31292733333339</c:v>
                </c:pt>
                <c:pt idx="19">
                  <c:v>843.06652833333328</c:v>
                </c:pt>
                <c:pt idx="20">
                  <c:v>842.40356450000013</c:v>
                </c:pt>
                <c:pt idx="21">
                  <c:v>851.19490566666673</c:v>
                </c:pt>
                <c:pt idx="22">
                  <c:v>809.85884583333336</c:v>
                </c:pt>
                <c:pt idx="23">
                  <c:v>804.6432901666667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3872"/>
        <c:axId val="162369472"/>
      </c:areaChart>
      <c:catAx>
        <c:axId val="1617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69472"/>
        <c:crosses val="autoZero"/>
        <c:auto val="1"/>
        <c:lblAlgn val="ctr"/>
        <c:lblOffset val="100"/>
        <c:noMultiLvlLbl val="0"/>
      </c:catAx>
      <c:valAx>
        <c:axId val="162369472"/>
        <c:scaling>
          <c:orientation val="minMax"/>
          <c:max val="8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7438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44731405395441E-2"/>
          <c:y val="4.3841949281899467E-2"/>
          <c:w val="0.83662657542034624"/>
          <c:h val="0.90156388813616295"/>
        </c:manualLayout>
      </c:layout>
      <c:areaChart>
        <c:grouping val="stacked"/>
        <c:varyColors val="0"/>
        <c:ser>
          <c:idx val="6"/>
          <c:order val="0"/>
          <c:tx>
            <c:strRef>
              <c:f>Power!$O$2</c:f>
              <c:strCache>
                <c:ptCount val="1"/>
                <c:pt idx="0">
                  <c:v>VK32 4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Power!$O$3:$O$26</c:f>
              <c:numCache>
                <c:formatCode>0.00</c:formatCode>
                <c:ptCount val="24"/>
                <c:pt idx="0">
                  <c:v>390.63116000000002</c:v>
                </c:pt>
                <c:pt idx="1">
                  <c:v>411.80955999999998</c:v>
                </c:pt>
                <c:pt idx="2">
                  <c:v>439.38531</c:v>
                </c:pt>
                <c:pt idx="3">
                  <c:v>340.62374999999997</c:v>
                </c:pt>
                <c:pt idx="4">
                  <c:v>2.8170299999999999</c:v>
                </c:pt>
                <c:pt idx="5">
                  <c:v>0</c:v>
                </c:pt>
                <c:pt idx="6">
                  <c:v>63.09863</c:v>
                </c:pt>
                <c:pt idx="7">
                  <c:v>1140.1395500000001</c:v>
                </c:pt>
                <c:pt idx="8">
                  <c:v>1198.8284200000001</c:v>
                </c:pt>
                <c:pt idx="9">
                  <c:v>1199.20922</c:v>
                </c:pt>
                <c:pt idx="10">
                  <c:v>1010.47854</c:v>
                </c:pt>
                <c:pt idx="11">
                  <c:v>896.07824000000005</c:v>
                </c:pt>
                <c:pt idx="12">
                  <c:v>906.09375999999997</c:v>
                </c:pt>
                <c:pt idx="13">
                  <c:v>865.06271000000004</c:v>
                </c:pt>
                <c:pt idx="14">
                  <c:v>230.75417999999999</c:v>
                </c:pt>
                <c:pt idx="15">
                  <c:v>1.60528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304.78645999999998</c:v>
                </c:pt>
                <c:pt idx="23">
                  <c:v>394.97053</c:v>
                </c:pt>
              </c:numCache>
            </c:numRef>
          </c:val>
        </c:ser>
        <c:ser>
          <c:idx val="3"/>
          <c:order val="1"/>
          <c:tx>
            <c:strRef>
              <c:f>Power!$I$2</c:f>
              <c:strCache>
                <c:ptCount val="1"/>
                <c:pt idx="0">
                  <c:v>VK32 1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Power!$I$3:$I$26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Power!$K$2</c:f>
              <c:strCache>
                <c:ptCount val="1"/>
                <c:pt idx="0">
                  <c:v>VK32 2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Power!$K$3:$K$26</c:f>
              <c:numCache>
                <c:formatCode>0.00</c:formatCode>
                <c:ptCount val="24"/>
                <c:pt idx="0">
                  <c:v>410.91644000000002</c:v>
                </c:pt>
                <c:pt idx="1">
                  <c:v>474.08143000000001</c:v>
                </c:pt>
                <c:pt idx="2">
                  <c:v>460.41798</c:v>
                </c:pt>
                <c:pt idx="3">
                  <c:v>318.53314</c:v>
                </c:pt>
                <c:pt idx="4">
                  <c:v>2.5872099999999998</c:v>
                </c:pt>
                <c:pt idx="5">
                  <c:v>0</c:v>
                </c:pt>
                <c:pt idx="6">
                  <c:v>334.49772999999999</c:v>
                </c:pt>
                <c:pt idx="7">
                  <c:v>1187.7486699999999</c:v>
                </c:pt>
                <c:pt idx="8">
                  <c:v>1248.1847</c:v>
                </c:pt>
                <c:pt idx="9">
                  <c:v>1261.4281800000001</c:v>
                </c:pt>
                <c:pt idx="10">
                  <c:v>1276.33592</c:v>
                </c:pt>
                <c:pt idx="11">
                  <c:v>1310.8714399999999</c:v>
                </c:pt>
                <c:pt idx="12">
                  <c:v>1309.3614500000001</c:v>
                </c:pt>
                <c:pt idx="13">
                  <c:v>956.75106000000005</c:v>
                </c:pt>
                <c:pt idx="14">
                  <c:v>147.3837</c:v>
                </c:pt>
                <c:pt idx="15">
                  <c:v>0.90510000000000002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321.36309</c:v>
                </c:pt>
                <c:pt idx="23">
                  <c:v>417.09766000000002</c:v>
                </c:pt>
              </c:numCache>
            </c:numRef>
          </c:val>
        </c:ser>
        <c:ser>
          <c:idx val="5"/>
          <c:order val="3"/>
          <c:tx>
            <c:strRef>
              <c:f>Power!$M$2</c:f>
              <c:strCache>
                <c:ptCount val="1"/>
                <c:pt idx="0">
                  <c:v>VK32 3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Power!$M$3:$M$26</c:f>
              <c:numCache>
                <c:formatCode>0.00</c:formatCode>
                <c:ptCount val="24"/>
                <c:pt idx="0">
                  <c:v>708.27390000000003</c:v>
                </c:pt>
                <c:pt idx="1">
                  <c:v>765.41088000000002</c:v>
                </c:pt>
                <c:pt idx="2">
                  <c:v>338.26366000000002</c:v>
                </c:pt>
                <c:pt idx="3">
                  <c:v>61.402560000000001</c:v>
                </c:pt>
                <c:pt idx="4">
                  <c:v>0.56225000000000003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1.44072</c:v>
                </c:pt>
                <c:pt idx="22">
                  <c:v>184.20545000000001</c:v>
                </c:pt>
                <c:pt idx="23">
                  <c:v>752.16056000000003</c:v>
                </c:pt>
              </c:numCache>
            </c:numRef>
          </c:val>
        </c:ser>
        <c:ser>
          <c:idx val="7"/>
          <c:order val="4"/>
          <c:tx>
            <c:strRef>
              <c:f>Power!$Q$2</c:f>
              <c:strCache>
                <c:ptCount val="1"/>
                <c:pt idx="0">
                  <c:v>VK32 5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Power!$Q$3:$Q$26</c:f>
              <c:numCache>
                <c:formatCode>General</c:formatCode>
                <c:ptCount val="24"/>
                <c:pt idx="0">
                  <c:v>1925.5320899999999</c:v>
                </c:pt>
                <c:pt idx="1">
                  <c:v>2147.8163</c:v>
                </c:pt>
                <c:pt idx="2">
                  <c:v>2214.2501200000002</c:v>
                </c:pt>
                <c:pt idx="3">
                  <c:v>2266.8090699999998</c:v>
                </c:pt>
                <c:pt idx="4">
                  <c:v>2140.0279700000001</c:v>
                </c:pt>
                <c:pt idx="5">
                  <c:v>2020.7348</c:v>
                </c:pt>
                <c:pt idx="6">
                  <c:v>1741.7303099999999</c:v>
                </c:pt>
                <c:pt idx="7">
                  <c:v>1859.56376</c:v>
                </c:pt>
                <c:pt idx="8">
                  <c:v>1809.8887400000001</c:v>
                </c:pt>
                <c:pt idx="9">
                  <c:v>1810.3887500000001</c:v>
                </c:pt>
                <c:pt idx="10">
                  <c:v>1833.02135</c:v>
                </c:pt>
                <c:pt idx="11">
                  <c:v>1889.5913800000001</c:v>
                </c:pt>
                <c:pt idx="12">
                  <c:v>1930.4257600000001</c:v>
                </c:pt>
                <c:pt idx="13">
                  <c:v>1820.84764</c:v>
                </c:pt>
                <c:pt idx="14">
                  <c:v>1818.3016700000001</c:v>
                </c:pt>
                <c:pt idx="15">
                  <c:v>1924.2105799999999</c:v>
                </c:pt>
                <c:pt idx="16">
                  <c:v>1723.12024</c:v>
                </c:pt>
                <c:pt idx="17">
                  <c:v>1727.37743</c:v>
                </c:pt>
                <c:pt idx="18">
                  <c:v>1793.7173299999999</c:v>
                </c:pt>
                <c:pt idx="19">
                  <c:v>1835.72155</c:v>
                </c:pt>
                <c:pt idx="20">
                  <c:v>1825.3507099999999</c:v>
                </c:pt>
                <c:pt idx="21">
                  <c:v>1941.23624</c:v>
                </c:pt>
                <c:pt idx="22">
                  <c:v>1872.60267</c:v>
                </c:pt>
                <c:pt idx="23">
                  <c:v>1804.8810900000001</c:v>
                </c:pt>
              </c:numCache>
            </c:numRef>
          </c:val>
        </c:ser>
        <c:ser>
          <c:idx val="1"/>
          <c:order val="5"/>
          <c:tx>
            <c:strRef>
              <c:f>Power!$E$2</c:f>
              <c:strCache>
                <c:ptCount val="1"/>
                <c:pt idx="0">
                  <c:v>VK10 1 S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Power!$E$3:$E$26</c:f>
              <c:numCache>
                <c:formatCode>0.00</c:formatCode>
                <c:ptCount val="24"/>
                <c:pt idx="0">
                  <c:v>478.42304000000001</c:v>
                </c:pt>
                <c:pt idx="1">
                  <c:v>498.99054999999998</c:v>
                </c:pt>
                <c:pt idx="2">
                  <c:v>510.05957999999998</c:v>
                </c:pt>
                <c:pt idx="3">
                  <c:v>611.29841999999996</c:v>
                </c:pt>
                <c:pt idx="4">
                  <c:v>1009.47599</c:v>
                </c:pt>
                <c:pt idx="5">
                  <c:v>1021.3449900000001</c:v>
                </c:pt>
                <c:pt idx="6">
                  <c:v>848.42380000000003</c:v>
                </c:pt>
                <c:pt idx="7">
                  <c:v>492.58402000000001</c:v>
                </c:pt>
                <c:pt idx="8">
                  <c:v>479.29266999999999</c:v>
                </c:pt>
                <c:pt idx="9">
                  <c:v>481.40102999999999</c:v>
                </c:pt>
                <c:pt idx="10">
                  <c:v>737.98292000000004</c:v>
                </c:pt>
                <c:pt idx="11">
                  <c:v>806.09852999999998</c:v>
                </c:pt>
                <c:pt idx="12">
                  <c:v>599.81800999999996</c:v>
                </c:pt>
                <c:pt idx="13">
                  <c:v>484.54680999999999</c:v>
                </c:pt>
                <c:pt idx="14">
                  <c:v>755.86901</c:v>
                </c:pt>
                <c:pt idx="15">
                  <c:v>1015.1021500000001</c:v>
                </c:pt>
                <c:pt idx="16">
                  <c:v>1005.70572</c:v>
                </c:pt>
                <c:pt idx="17">
                  <c:v>1005.32925</c:v>
                </c:pt>
                <c:pt idx="18">
                  <c:v>1005.0940399999999</c:v>
                </c:pt>
                <c:pt idx="19">
                  <c:v>1015.52378</c:v>
                </c:pt>
                <c:pt idx="20">
                  <c:v>1016.14522</c:v>
                </c:pt>
                <c:pt idx="21">
                  <c:v>992.80214999999998</c:v>
                </c:pt>
                <c:pt idx="22">
                  <c:v>521.07213000000002</c:v>
                </c:pt>
                <c:pt idx="23">
                  <c:v>481.55892999999998</c:v>
                </c:pt>
              </c:numCache>
            </c:numRef>
          </c:val>
        </c:ser>
        <c:ser>
          <c:idx val="2"/>
          <c:order val="6"/>
          <c:tx>
            <c:strRef>
              <c:f>Power!$G$2</c:f>
              <c:strCache>
                <c:ptCount val="1"/>
                <c:pt idx="0">
                  <c:v>VK10 2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Power!$G$3:$G$26</c:f>
              <c:numCache>
                <c:formatCode>0.00</c:formatCode>
                <c:ptCount val="24"/>
                <c:pt idx="0">
                  <c:v>432.67327999999998</c:v>
                </c:pt>
                <c:pt idx="1">
                  <c:v>459.24804</c:v>
                </c:pt>
                <c:pt idx="2">
                  <c:v>600.88892999999996</c:v>
                </c:pt>
                <c:pt idx="3">
                  <c:v>726.79962</c:v>
                </c:pt>
                <c:pt idx="4">
                  <c:v>951.35585000000003</c:v>
                </c:pt>
                <c:pt idx="5">
                  <c:v>938.92390999999998</c:v>
                </c:pt>
                <c:pt idx="6">
                  <c:v>722.71636999999998</c:v>
                </c:pt>
                <c:pt idx="7">
                  <c:v>287.88749000000001</c:v>
                </c:pt>
                <c:pt idx="8">
                  <c:v>144.94629</c:v>
                </c:pt>
                <c:pt idx="9">
                  <c:v>144.22617</c:v>
                </c:pt>
                <c:pt idx="10">
                  <c:v>252.27602999999999</c:v>
                </c:pt>
                <c:pt idx="11">
                  <c:v>297.72251</c:v>
                </c:pt>
                <c:pt idx="12">
                  <c:v>302.84244000000001</c:v>
                </c:pt>
                <c:pt idx="13">
                  <c:v>290.24336</c:v>
                </c:pt>
                <c:pt idx="14">
                  <c:v>729.16278</c:v>
                </c:pt>
                <c:pt idx="15">
                  <c:v>942.93543</c:v>
                </c:pt>
                <c:pt idx="16">
                  <c:v>922.66336000000001</c:v>
                </c:pt>
                <c:pt idx="17">
                  <c:v>922.20232999999996</c:v>
                </c:pt>
                <c:pt idx="18">
                  <c:v>932.28752999999995</c:v>
                </c:pt>
                <c:pt idx="19">
                  <c:v>932.56715999999994</c:v>
                </c:pt>
                <c:pt idx="20">
                  <c:v>932.97797000000003</c:v>
                </c:pt>
                <c:pt idx="21">
                  <c:v>940.53660000000002</c:v>
                </c:pt>
                <c:pt idx="22">
                  <c:v>851.26432999999997</c:v>
                </c:pt>
                <c:pt idx="23">
                  <c:v>571.03333999999995</c:v>
                </c:pt>
              </c:numCache>
            </c:numRef>
          </c:val>
        </c:ser>
        <c:ser>
          <c:idx val="0"/>
          <c:order val="7"/>
          <c:tx>
            <c:strRef>
              <c:f>Power!$C$2</c:f>
              <c:strCache>
                <c:ptCount val="1"/>
                <c:pt idx="0">
                  <c:v>VK32 6</c:v>
                </c:pt>
              </c:strCache>
            </c:strRef>
          </c:tx>
          <c:cat>
            <c:numRef>
              <c:f>Power!$A$3:$A$26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Power!$C$3:$C$26</c:f>
              <c:numCache>
                <c:formatCode>General</c:formatCode>
                <c:ptCount val="24"/>
                <c:pt idx="0">
                  <c:v>531.67084</c:v>
                </c:pt>
                <c:pt idx="1">
                  <c:v>554.88454000000002</c:v>
                </c:pt>
                <c:pt idx="2">
                  <c:v>567.06474000000003</c:v>
                </c:pt>
                <c:pt idx="3">
                  <c:v>577.73740999999995</c:v>
                </c:pt>
                <c:pt idx="4">
                  <c:v>581.87004999999999</c:v>
                </c:pt>
                <c:pt idx="5">
                  <c:v>668.91990999999996</c:v>
                </c:pt>
                <c:pt idx="6">
                  <c:v>774.97846000000004</c:v>
                </c:pt>
                <c:pt idx="7">
                  <c:v>755.12099000000001</c:v>
                </c:pt>
                <c:pt idx="8">
                  <c:v>757.97738000000004</c:v>
                </c:pt>
                <c:pt idx="9">
                  <c:v>762.28623000000005</c:v>
                </c:pt>
                <c:pt idx="10">
                  <c:v>768.76124000000004</c:v>
                </c:pt>
                <c:pt idx="11">
                  <c:v>733.93062999999995</c:v>
                </c:pt>
                <c:pt idx="12">
                  <c:v>710.21848</c:v>
                </c:pt>
                <c:pt idx="13">
                  <c:v>728.91994999999997</c:v>
                </c:pt>
                <c:pt idx="14">
                  <c:v>736.02838999999994</c:v>
                </c:pt>
                <c:pt idx="15">
                  <c:v>832.64484000000004</c:v>
                </c:pt>
                <c:pt idx="16">
                  <c:v>814.87973999999997</c:v>
                </c:pt>
                <c:pt idx="17">
                  <c:v>814.43532000000005</c:v>
                </c:pt>
                <c:pt idx="18">
                  <c:v>814.24360999999999</c:v>
                </c:pt>
                <c:pt idx="19">
                  <c:v>814.40805</c:v>
                </c:pt>
                <c:pt idx="20">
                  <c:v>814.76021000000003</c:v>
                </c:pt>
                <c:pt idx="21">
                  <c:v>812.41597000000002</c:v>
                </c:pt>
                <c:pt idx="22">
                  <c:v>745.23172</c:v>
                </c:pt>
                <c:pt idx="23">
                  <c:v>726.43975999999998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4896"/>
        <c:axId val="162371776"/>
      </c:areaChart>
      <c:catAx>
        <c:axId val="1617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71776"/>
        <c:crosses val="autoZero"/>
        <c:auto val="1"/>
        <c:lblAlgn val="ctr"/>
        <c:lblOffset val="100"/>
        <c:noMultiLvlLbl val="0"/>
      </c:catAx>
      <c:valAx>
        <c:axId val="162371776"/>
        <c:scaling>
          <c:orientation val="minMax"/>
          <c:max val="8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7448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4330826624200061E-2"/>
          <c:y val="0.1789031893062529"/>
          <c:w val="0.94469539060426433"/>
          <c:h val="0.7416105307128894"/>
        </c:manualLayout>
      </c:layout>
      <c:lineChart>
        <c:grouping val="standard"/>
        <c:varyColors val="0"/>
        <c:ser>
          <c:idx val="0"/>
          <c:order val="0"/>
          <c:tx>
            <c:strRef>
              <c:f>Flow!$AL$4</c:f>
              <c:strCache>
                <c:ptCount val="1"/>
                <c:pt idx="0">
                  <c:v>123# Total Flow</c:v>
                </c:pt>
              </c:strCache>
            </c:strRef>
          </c:tx>
          <c:marker>
            <c:symbol val="none"/>
          </c:marker>
          <c:cat>
            <c:numRef>
              <c:f>Flow!$D$6:$D$29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0</c:v>
                </c:pt>
              </c:numCache>
            </c:numRef>
          </c:cat>
          <c:val>
            <c:numRef>
              <c:f>Flow!$AL$5:$AL$29</c:f>
              <c:numCache>
                <c:formatCode>General</c:formatCode>
                <c:ptCount val="25"/>
                <c:pt idx="1">
                  <c:v>46.818968832287943</c:v>
                </c:pt>
                <c:pt idx="2">
                  <c:v>40.052351456215646</c:v>
                </c:pt>
                <c:pt idx="3">
                  <c:v>39.301470038290631</c:v>
                </c:pt>
                <c:pt idx="4">
                  <c:v>37.286041241486863</c:v>
                </c:pt>
                <c:pt idx="5">
                  <c:v>36.150604554988846</c:v>
                </c:pt>
                <c:pt idx="6">
                  <c:v>37.738917154002792</c:v>
                </c:pt>
                <c:pt idx="7">
                  <c:v>42.790872518641351</c:v>
                </c:pt>
                <c:pt idx="8">
                  <c:v>47.246236809993398</c:v>
                </c:pt>
                <c:pt idx="9">
                  <c:v>52.236664298121894</c:v>
                </c:pt>
                <c:pt idx="10">
                  <c:v>53.329723055352865</c:v>
                </c:pt>
                <c:pt idx="11">
                  <c:v>52.289758734288512</c:v>
                </c:pt>
                <c:pt idx="12">
                  <c:v>47.820519255368147</c:v>
                </c:pt>
                <c:pt idx="13">
                  <c:v>43.947767133896939</c:v>
                </c:pt>
                <c:pt idx="14">
                  <c:v>41.30447551990121</c:v>
                </c:pt>
                <c:pt idx="15">
                  <c:v>37.080196030750841</c:v>
                </c:pt>
                <c:pt idx="16">
                  <c:v>33.662412287099592</c:v>
                </c:pt>
                <c:pt idx="17">
                  <c:v>34.002949124380265</c:v>
                </c:pt>
                <c:pt idx="18">
                  <c:v>34.288084310187934</c:v>
                </c:pt>
                <c:pt idx="19">
                  <c:v>35.086313130062258</c:v>
                </c:pt>
                <c:pt idx="20">
                  <c:v>35.490935831571164</c:v>
                </c:pt>
                <c:pt idx="21">
                  <c:v>34.959763017951431</c:v>
                </c:pt>
                <c:pt idx="22">
                  <c:v>36.843302643247469</c:v>
                </c:pt>
                <c:pt idx="23">
                  <c:v>38.472210375040888</c:v>
                </c:pt>
                <c:pt idx="24">
                  <c:v>40.820715511739593</c:v>
                </c:pt>
              </c:numCache>
            </c:numRef>
          </c:val>
          <c:smooth val="0"/>
        </c:ser>
        <c:ser>
          <c:idx val="1"/>
          <c:order val="1"/>
          <c:tx>
            <c:v>Simulated</c:v>
          </c:tx>
          <c:marker>
            <c:symbol val="none"/>
          </c:marker>
          <c:cat>
            <c:numRef>
              <c:f>Flow!$D$6:$D$29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0</c:v>
                </c:pt>
              </c:numCache>
            </c:numRef>
          </c:cat>
          <c:val>
            <c:numRef>
              <c:f>Flow!$AN$5:$AN$29</c:f>
              <c:numCache>
                <c:formatCode>General</c:formatCode>
                <c:ptCount val="25"/>
                <c:pt idx="1">
                  <c:v>31.603120000000004</c:v>
                </c:pt>
                <c:pt idx="2">
                  <c:v>31.6021</c:v>
                </c:pt>
                <c:pt idx="3">
                  <c:v>30.889510000000001</c:v>
                </c:pt>
                <c:pt idx="4">
                  <c:v>29.748850000000001</c:v>
                </c:pt>
                <c:pt idx="5">
                  <c:v>30.647959999999998</c:v>
                </c:pt>
                <c:pt idx="6">
                  <c:v>32.43826</c:v>
                </c:pt>
                <c:pt idx="7">
                  <c:v>34.116040000000005</c:v>
                </c:pt>
                <c:pt idx="8">
                  <c:v>42.174290000000006</c:v>
                </c:pt>
                <c:pt idx="9">
                  <c:v>44.993140000000004</c:v>
                </c:pt>
                <c:pt idx="10">
                  <c:v>46.933940000000007</c:v>
                </c:pt>
                <c:pt idx="11">
                  <c:v>44.689310000000006</c:v>
                </c:pt>
                <c:pt idx="12">
                  <c:v>42.902709999999999</c:v>
                </c:pt>
                <c:pt idx="13">
                  <c:v>40.010719999999999</c:v>
                </c:pt>
                <c:pt idx="14">
                  <c:v>35.8917</c:v>
                </c:pt>
                <c:pt idx="15">
                  <c:v>31.324749999999995</c:v>
                </c:pt>
                <c:pt idx="16">
                  <c:v>31.227399999999999</c:v>
                </c:pt>
                <c:pt idx="17">
                  <c:v>30.945799999999998</c:v>
                </c:pt>
                <c:pt idx="18">
                  <c:v>31.558390000000003</c:v>
                </c:pt>
                <c:pt idx="19">
                  <c:v>31.992039999999996</c:v>
                </c:pt>
                <c:pt idx="20">
                  <c:v>32.248959999999997</c:v>
                </c:pt>
                <c:pt idx="21">
                  <c:v>32.036210000000004</c:v>
                </c:pt>
                <c:pt idx="22">
                  <c:v>32.741329999999998</c:v>
                </c:pt>
                <c:pt idx="23">
                  <c:v>33.524979999999999</c:v>
                </c:pt>
                <c:pt idx="24">
                  <c:v>34.907440000000001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Flow!$AM$4</c:f>
              <c:strCache>
                <c:ptCount val="1"/>
                <c:pt idx="0">
                  <c:v>Peak Clip</c:v>
                </c:pt>
              </c:strCache>
            </c:strRef>
          </c:tx>
          <c:marker>
            <c:symbol val="none"/>
          </c:marker>
          <c:cat>
            <c:numRef>
              <c:f>Flow!$D$6:$D$29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0</c:v>
                </c:pt>
              </c:numCache>
            </c:numRef>
          </c:cat>
          <c:val>
            <c:numRef>
              <c:f>Flow!$AM$5:$AM$29</c:f>
              <c:numCache>
                <c:formatCode>General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77632"/>
        <c:axId val="161937024"/>
      </c:lineChart>
      <c:catAx>
        <c:axId val="1598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37024"/>
        <c:crosses val="autoZero"/>
        <c:auto val="1"/>
        <c:lblAlgn val="ctr"/>
        <c:lblOffset val="100"/>
        <c:noMultiLvlLbl val="0"/>
      </c:catAx>
      <c:valAx>
        <c:axId val="1619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776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9049700270295045"/>
          <c:y val="5.1505835976218092E-2"/>
          <c:w val="0.20433606373902213"/>
          <c:h val="5.821097317640951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%</a:t>
            </a:r>
            <a:r>
              <a:rPr lang="en-ZA" baseline="0"/>
              <a:t> Error</a:t>
            </a:r>
            <a:endParaRPr lang="en-ZA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570747021244034E-2"/>
          <c:y val="0.13948204808022918"/>
          <c:w val="0.94933121189825065"/>
          <c:h val="0.7830443214348678"/>
        </c:manualLayout>
      </c:layout>
      <c:lineChart>
        <c:grouping val="standard"/>
        <c:varyColors val="0"/>
        <c:ser>
          <c:idx val="0"/>
          <c:order val="0"/>
          <c:tx>
            <c:strRef>
              <c:f>Flow!$AO$4</c:f>
              <c:strCache>
                <c:ptCount val="1"/>
                <c:pt idx="0">
                  <c:v>% Error</c:v>
                </c:pt>
              </c:strCache>
            </c:strRef>
          </c:tx>
          <c:marker>
            <c:symbol val="none"/>
          </c:marker>
          <c:cat>
            <c:numRef>
              <c:f>Flow!$D$5:$D$29</c:f>
              <c:numCache>
                <c:formatCode>General</c:formatCod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</c:numCache>
            </c:numRef>
          </c:cat>
          <c:val>
            <c:numRef>
              <c:f>Flow!$AO$5:$AO$29</c:f>
              <c:numCache>
                <c:formatCode>General</c:formatCode>
                <c:ptCount val="25"/>
                <c:pt idx="1">
                  <c:v>32.499324978286523</c:v>
                </c:pt>
                <c:pt idx="2">
                  <c:v>21.098015844221472</c:v>
                </c:pt>
                <c:pt idx="3">
                  <c:v>21.40367785249515</c:v>
                </c:pt>
                <c:pt idx="4">
                  <c:v>20.214511893798196</c:v>
                </c:pt>
                <c:pt idx="5">
                  <c:v>15.221445457761988</c:v>
                </c:pt>
                <c:pt idx="6">
                  <c:v>14.045599486525214</c:v>
                </c:pt>
                <c:pt idx="7">
                  <c:v>20.272623594815119</c:v>
                </c:pt>
                <c:pt idx="8">
                  <c:v>10.73513395445833</c:v>
                </c:pt>
                <c:pt idx="9">
                  <c:v>13.866743589870309</c:v>
                </c:pt>
                <c:pt idx="10">
                  <c:v>11.992905061056556</c:v>
                </c:pt>
                <c:pt idx="11">
                  <c:v>14.535253017537034</c:v>
                </c:pt>
                <c:pt idx="12">
                  <c:v>10.283889284234599</c:v>
                </c:pt>
                <c:pt idx="13">
                  <c:v>8.9584690887749172</c:v>
                </c:pt>
                <c:pt idx="14">
                  <c:v>13.104573903361249</c:v>
                </c:pt>
                <c:pt idx="15">
                  <c:v>15.521617053960066</c:v>
                </c:pt>
                <c:pt idx="16">
                  <c:v>7.2336238601437355</c:v>
                </c:pt>
                <c:pt idx="17">
                  <c:v>8.9908352160791765</c:v>
                </c:pt>
                <c:pt idx="18">
                  <c:v>7.9610580908915445</c:v>
                </c:pt>
                <c:pt idx="19">
                  <c:v>8.8190318503743335</c:v>
                </c:pt>
                <c:pt idx="20">
                  <c:v>9.1346586265196468</c:v>
                </c:pt>
                <c:pt idx="21">
                  <c:v>8.3626225282197044</c:v>
                </c:pt>
                <c:pt idx="22">
                  <c:v>11.133563901604431</c:v>
                </c:pt>
                <c:pt idx="23">
                  <c:v>12.859230927501994</c:v>
                </c:pt>
                <c:pt idx="24">
                  <c:v>14.485967327150348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Flow!$D$5:$D$29</c:f>
              <c:numCache>
                <c:formatCode>General</c:formatCod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5312"/>
        <c:axId val="162371200"/>
      </c:lineChart>
      <c:catAx>
        <c:axId val="1621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71200"/>
        <c:crosses val="autoZero"/>
        <c:auto val="1"/>
        <c:lblAlgn val="ctr"/>
        <c:lblOffset val="100"/>
        <c:noMultiLvlLbl val="0"/>
      </c:catAx>
      <c:valAx>
        <c:axId val="162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124614078804027E-2"/>
          <c:y val="1.6684113742391236E-2"/>
          <c:w val="0.95569840686412977"/>
          <c:h val="0.94566996001667436"/>
        </c:manualLayout>
      </c:layout>
      <c:areaChart>
        <c:grouping val="stacked"/>
        <c:varyColors val="0"/>
        <c:ser>
          <c:idx val="0"/>
          <c:order val="0"/>
          <c:tx>
            <c:strRef>
              <c:f>Flow!$E$5</c:f>
              <c:strCache>
                <c:ptCount val="1"/>
                <c:pt idx="0">
                  <c:v>15L</c:v>
                </c:pt>
              </c:strCache>
            </c:strRef>
          </c:tx>
          <c:val>
            <c:numRef>
              <c:f>Flow!$E$6:$E$29</c:f>
              <c:numCache>
                <c:formatCode>General</c:formatCode>
                <c:ptCount val="24"/>
                <c:pt idx="0">
                  <c:v>10.405206616916741</c:v>
                </c:pt>
                <c:pt idx="1">
                  <c:v>4.1344324029758148</c:v>
                </c:pt>
                <c:pt idx="2">
                  <c:v>3.7051911942761491</c:v>
                </c:pt>
                <c:pt idx="3">
                  <c:v>4.0517249645080256</c:v>
                </c:pt>
                <c:pt idx="4">
                  <c:v>3.8968185131390674</c:v>
                </c:pt>
                <c:pt idx="5">
                  <c:v>4.7539427249469348</c:v>
                </c:pt>
                <c:pt idx="6">
                  <c:v>6.7053305192912811</c:v>
                </c:pt>
                <c:pt idx="7">
                  <c:v>8.622599854894279</c:v>
                </c:pt>
                <c:pt idx="8">
                  <c:v>10.981276470827314</c:v>
                </c:pt>
                <c:pt idx="9">
                  <c:v>10.467146670324647</c:v>
                </c:pt>
                <c:pt idx="10">
                  <c:v>9.9245624385904652</c:v>
                </c:pt>
                <c:pt idx="11">
                  <c:v>6.8296942936148417</c:v>
                </c:pt>
                <c:pt idx="12">
                  <c:v>5.4941019538196079</c:v>
                </c:pt>
                <c:pt idx="13">
                  <c:v>5.5581565247320057</c:v>
                </c:pt>
                <c:pt idx="14">
                  <c:v>4.1490952251074944</c:v>
                </c:pt>
                <c:pt idx="15">
                  <c:v>2.6380629195556198</c:v>
                </c:pt>
                <c:pt idx="16">
                  <c:v>2.3905296334066386</c:v>
                </c:pt>
                <c:pt idx="17">
                  <c:v>2.4064907547896044</c:v>
                </c:pt>
                <c:pt idx="18">
                  <c:v>3.0792367723919378</c:v>
                </c:pt>
                <c:pt idx="19">
                  <c:v>3.5453243092686928</c:v>
                </c:pt>
                <c:pt idx="20">
                  <c:v>3.7996206922805467</c:v>
                </c:pt>
                <c:pt idx="21">
                  <c:v>3.6772117283187682</c:v>
                </c:pt>
                <c:pt idx="22">
                  <c:v>3.4097150432541796</c:v>
                </c:pt>
                <c:pt idx="23">
                  <c:v>4.7526299347377527</c:v>
                </c:pt>
              </c:numCache>
            </c:numRef>
          </c:val>
        </c:ser>
        <c:ser>
          <c:idx val="1"/>
          <c:order val="1"/>
          <c:tx>
            <c:strRef>
              <c:f>Flow!$G$5</c:f>
              <c:strCache>
                <c:ptCount val="1"/>
                <c:pt idx="0">
                  <c:v>16L1</c:v>
                </c:pt>
              </c:strCache>
            </c:strRef>
          </c:tx>
          <c:val>
            <c:numRef>
              <c:f>Flow!$G$6:$G$29</c:f>
              <c:numCache>
                <c:formatCode>General</c:formatCode>
                <c:ptCount val="24"/>
                <c:pt idx="0">
                  <c:v>0.31684489321988374</c:v>
                </c:pt>
                <c:pt idx="1">
                  <c:v>0.31613203276834212</c:v>
                </c:pt>
                <c:pt idx="2">
                  <c:v>0.31909303710253512</c:v>
                </c:pt>
                <c:pt idx="3">
                  <c:v>0.31782447959322391</c:v>
                </c:pt>
                <c:pt idx="4">
                  <c:v>0.31112079453634661</c:v>
                </c:pt>
                <c:pt idx="5">
                  <c:v>0.31324967721580788</c:v>
                </c:pt>
                <c:pt idx="6">
                  <c:v>0.31774049633859364</c:v>
                </c:pt>
                <c:pt idx="7">
                  <c:v>0.32209682400096246</c:v>
                </c:pt>
                <c:pt idx="8">
                  <c:v>0.33536887762105894</c:v>
                </c:pt>
                <c:pt idx="9">
                  <c:v>0.31869308840325639</c:v>
                </c:pt>
                <c:pt idx="10">
                  <c:v>0.3423653150806204</c:v>
                </c:pt>
                <c:pt idx="11">
                  <c:v>0.33894847521813365</c:v>
                </c:pt>
                <c:pt idx="12">
                  <c:v>0.33055106696766207</c:v>
                </c:pt>
                <c:pt idx="13">
                  <c:v>0.31973844350543329</c:v>
                </c:pt>
                <c:pt idx="14">
                  <c:v>0.31724609474717735</c:v>
                </c:pt>
                <c:pt idx="15">
                  <c:v>0.32286359844749196</c:v>
                </c:pt>
                <c:pt idx="16">
                  <c:v>0.32129184673943822</c:v>
                </c:pt>
                <c:pt idx="17">
                  <c:v>0.32066693326775825</c:v>
                </c:pt>
                <c:pt idx="18">
                  <c:v>0.31942782155472338</c:v>
                </c:pt>
                <c:pt idx="19">
                  <c:v>0.31830020081981358</c:v>
                </c:pt>
                <c:pt idx="20">
                  <c:v>0.31530518304576427</c:v>
                </c:pt>
                <c:pt idx="21">
                  <c:v>0.30716025255974078</c:v>
                </c:pt>
                <c:pt idx="22">
                  <c:v>0.3164554146968655</c:v>
                </c:pt>
                <c:pt idx="23">
                  <c:v>0.31553954912754695</c:v>
                </c:pt>
              </c:numCache>
            </c:numRef>
          </c:val>
        </c:ser>
        <c:ser>
          <c:idx val="2"/>
          <c:order val="2"/>
          <c:tx>
            <c:strRef>
              <c:f>Flow!$I$5</c:f>
              <c:strCache>
                <c:ptCount val="1"/>
                <c:pt idx="0">
                  <c:v>16L2</c:v>
                </c:pt>
              </c:strCache>
            </c:strRef>
          </c:tx>
          <c:val>
            <c:numRef>
              <c:f>Flow!$I$6:$I$29</c:f>
              <c:numCache>
                <c:formatCode>General</c:formatCode>
                <c:ptCount val="24"/>
                <c:pt idx="0">
                  <c:v>8.2094764863332372</c:v>
                </c:pt>
                <c:pt idx="1">
                  <c:v>7.4757775848693964</c:v>
                </c:pt>
                <c:pt idx="2">
                  <c:v>7.187249669535027</c:v>
                </c:pt>
                <c:pt idx="3">
                  <c:v>6.4143216782394115</c:v>
                </c:pt>
                <c:pt idx="4">
                  <c:v>6.387793097819789</c:v>
                </c:pt>
                <c:pt idx="5">
                  <c:v>7.0197187613626113</c:v>
                </c:pt>
                <c:pt idx="6">
                  <c:v>8.5257297089368613</c:v>
                </c:pt>
                <c:pt idx="7">
                  <c:v>9.4731028248359035</c:v>
                </c:pt>
                <c:pt idx="8">
                  <c:v>11.752494844573006</c:v>
                </c:pt>
                <c:pt idx="9">
                  <c:v>13.168639536619917</c:v>
                </c:pt>
                <c:pt idx="10">
                  <c:v>11.47181908935843</c:v>
                </c:pt>
                <c:pt idx="11">
                  <c:v>9.3630801218462043</c:v>
                </c:pt>
                <c:pt idx="12">
                  <c:v>7.1348143805278124</c:v>
                </c:pt>
                <c:pt idx="13">
                  <c:v>5.9913007652892158</c:v>
                </c:pt>
                <c:pt idx="14">
                  <c:v>5.7277095006670802</c:v>
                </c:pt>
                <c:pt idx="15">
                  <c:v>5.5701157809579893</c:v>
                </c:pt>
                <c:pt idx="16">
                  <c:v>5.6269189977171221</c:v>
                </c:pt>
                <c:pt idx="17">
                  <c:v>5.5415217768961327</c:v>
                </c:pt>
                <c:pt idx="18">
                  <c:v>6.2533176984229648</c:v>
                </c:pt>
                <c:pt idx="19">
                  <c:v>6.5559909187937224</c:v>
                </c:pt>
                <c:pt idx="20">
                  <c:v>6.3560999738229551</c:v>
                </c:pt>
                <c:pt idx="21">
                  <c:v>7.2977398785108383</c:v>
                </c:pt>
                <c:pt idx="22">
                  <c:v>7.1267768753244303</c:v>
                </c:pt>
                <c:pt idx="23">
                  <c:v>7.9340508010397999</c:v>
                </c:pt>
              </c:numCache>
            </c:numRef>
          </c:val>
        </c:ser>
        <c:ser>
          <c:idx val="3"/>
          <c:order val="3"/>
          <c:tx>
            <c:strRef>
              <c:f>Flow!$K$5</c:f>
              <c:strCache>
                <c:ptCount val="1"/>
                <c:pt idx="0">
                  <c:v>17L</c:v>
                </c:pt>
              </c:strCache>
            </c:strRef>
          </c:tx>
          <c:val>
            <c:numRef>
              <c:f>Flow!$K$6:$K$29</c:f>
              <c:numCache>
                <c:formatCode>General</c:formatCode>
                <c:ptCount val="24"/>
                <c:pt idx="0">
                  <c:v>1.1428874964633915</c:v>
                </c:pt>
                <c:pt idx="1">
                  <c:v>1.1405149319655921</c:v>
                </c:pt>
                <c:pt idx="2">
                  <c:v>1.135513986458297</c:v>
                </c:pt>
                <c:pt idx="3">
                  <c:v>1.1569455172754628</c:v>
                </c:pt>
                <c:pt idx="4">
                  <c:v>1.1416146100361955</c:v>
                </c:pt>
                <c:pt idx="5">
                  <c:v>1.1383049524335682</c:v>
                </c:pt>
                <c:pt idx="6">
                  <c:v>1.3276272706960248</c:v>
                </c:pt>
                <c:pt idx="7">
                  <c:v>1.4836449301406953</c:v>
                </c:pt>
                <c:pt idx="8">
                  <c:v>1.5142237521721515</c:v>
                </c:pt>
                <c:pt idx="9">
                  <c:v>1.4687189813838801</c:v>
                </c:pt>
                <c:pt idx="10">
                  <c:v>1.5227172981468886</c:v>
                </c:pt>
                <c:pt idx="11">
                  <c:v>1.4959648356150714</c:v>
                </c:pt>
                <c:pt idx="12">
                  <c:v>1.5070361619248007</c:v>
                </c:pt>
                <c:pt idx="13">
                  <c:v>1.496014182031054</c:v>
                </c:pt>
                <c:pt idx="14">
                  <c:v>1.2898565440259726</c:v>
                </c:pt>
                <c:pt idx="15">
                  <c:v>1.1240065412765909</c:v>
                </c:pt>
                <c:pt idx="16">
                  <c:v>1.1288685560166867</c:v>
                </c:pt>
                <c:pt idx="17">
                  <c:v>1.1527989734851261</c:v>
                </c:pt>
                <c:pt idx="18">
                  <c:v>1.1566630007414158</c:v>
                </c:pt>
                <c:pt idx="19">
                  <c:v>1.1516479924410699</c:v>
                </c:pt>
                <c:pt idx="20">
                  <c:v>1.129180110959517</c:v>
                </c:pt>
                <c:pt idx="21">
                  <c:v>1.1249311246841358</c:v>
                </c:pt>
                <c:pt idx="22">
                  <c:v>1.107394979139988</c:v>
                </c:pt>
                <c:pt idx="23">
                  <c:v>1.136195263905406</c:v>
                </c:pt>
              </c:numCache>
            </c:numRef>
          </c:val>
        </c:ser>
        <c:ser>
          <c:idx val="4"/>
          <c:order val="4"/>
          <c:tx>
            <c:strRef>
              <c:f>Flow!$M$5</c:f>
              <c:strCache>
                <c:ptCount val="1"/>
                <c:pt idx="0">
                  <c:v>18L</c:v>
                </c:pt>
              </c:strCache>
            </c:strRef>
          </c:tx>
          <c:val>
            <c:numRef>
              <c:f>Flow!$M$6:$M$29</c:f>
              <c:numCache>
                <c:formatCode>General</c:formatCode>
                <c:ptCount val="24"/>
                <c:pt idx="0">
                  <c:v>1.7300821026433943</c:v>
                </c:pt>
                <c:pt idx="1">
                  <c:v>1.8142794218687222</c:v>
                </c:pt>
                <c:pt idx="2">
                  <c:v>1.5851214918732275</c:v>
                </c:pt>
                <c:pt idx="3">
                  <c:v>1.2696634097082578</c:v>
                </c:pt>
                <c:pt idx="4">
                  <c:v>1.0255163869025299</c:v>
                </c:pt>
                <c:pt idx="5">
                  <c:v>0.90530426823724031</c:v>
                </c:pt>
                <c:pt idx="6">
                  <c:v>1.1188040622695261</c:v>
                </c:pt>
                <c:pt idx="7">
                  <c:v>1.4767584023655376</c:v>
                </c:pt>
                <c:pt idx="8">
                  <c:v>1.749090290270964</c:v>
                </c:pt>
                <c:pt idx="9">
                  <c:v>1.9166399270007553</c:v>
                </c:pt>
                <c:pt idx="10">
                  <c:v>1.9788922300673137</c:v>
                </c:pt>
                <c:pt idx="11">
                  <c:v>2.0768262784767324</c:v>
                </c:pt>
                <c:pt idx="12">
                  <c:v>1.9010949176654275</c:v>
                </c:pt>
                <c:pt idx="13">
                  <c:v>1.5652590000397302</c:v>
                </c:pt>
                <c:pt idx="14">
                  <c:v>1.219326544351808</c:v>
                </c:pt>
                <c:pt idx="15">
                  <c:v>0.91476982163376463</c:v>
                </c:pt>
                <c:pt idx="16">
                  <c:v>0.92268329782967062</c:v>
                </c:pt>
                <c:pt idx="17">
                  <c:v>0.92363330976292102</c:v>
                </c:pt>
                <c:pt idx="18">
                  <c:v>0.9139328287114169</c:v>
                </c:pt>
                <c:pt idx="19">
                  <c:v>0.91706812336399357</c:v>
                </c:pt>
                <c:pt idx="20">
                  <c:v>1.1594272077413565</c:v>
                </c:pt>
                <c:pt idx="21">
                  <c:v>1.5082444646665394</c:v>
                </c:pt>
                <c:pt idx="22">
                  <c:v>1.7733501241245786</c:v>
                </c:pt>
                <c:pt idx="23">
                  <c:v>1.8212731663586634</c:v>
                </c:pt>
              </c:numCache>
            </c:numRef>
          </c:val>
        </c:ser>
        <c:ser>
          <c:idx val="5"/>
          <c:order val="5"/>
          <c:tx>
            <c:strRef>
              <c:f>Flow!$O$5</c:f>
              <c:strCache>
                <c:ptCount val="1"/>
                <c:pt idx="0">
                  <c:v>19L</c:v>
                </c:pt>
              </c:strCache>
            </c:strRef>
          </c:tx>
          <c:val>
            <c:numRef>
              <c:f>Flow!$O$6:$O$29</c:f>
              <c:numCache>
                <c:formatCode>General</c:formatCode>
                <c:ptCount val="24"/>
                <c:pt idx="0">
                  <c:v>0.96734430396903337</c:v>
                </c:pt>
                <c:pt idx="1">
                  <c:v>0.96724910095093664</c:v>
                </c:pt>
                <c:pt idx="2">
                  <c:v>0.96583384898450952</c:v>
                </c:pt>
                <c:pt idx="3">
                  <c:v>0.96174703387228666</c:v>
                </c:pt>
                <c:pt idx="4">
                  <c:v>1.1233551124086656</c:v>
                </c:pt>
                <c:pt idx="5">
                  <c:v>1.2632049603046569</c:v>
                </c:pt>
                <c:pt idx="6">
                  <c:v>1.5841656599690443</c:v>
                </c:pt>
                <c:pt idx="7">
                  <c:v>1.5305840755793008</c:v>
                </c:pt>
                <c:pt idx="8">
                  <c:v>1.5710452242990423</c:v>
                </c:pt>
                <c:pt idx="9">
                  <c:v>1.5494247632357494</c:v>
                </c:pt>
                <c:pt idx="10">
                  <c:v>1.5436752644185388</c:v>
                </c:pt>
                <c:pt idx="11">
                  <c:v>1.5273098452301384</c:v>
                </c:pt>
                <c:pt idx="12">
                  <c:v>1.5272301233835868</c:v>
                </c:pt>
                <c:pt idx="13">
                  <c:v>1.4554308331116794</c:v>
                </c:pt>
                <c:pt idx="14">
                  <c:v>1.1946682898802599</c:v>
                </c:pt>
                <c:pt idx="15">
                  <c:v>0.88004570050772923</c:v>
                </c:pt>
                <c:pt idx="16">
                  <c:v>0.88014525283081835</c:v>
                </c:pt>
                <c:pt idx="17">
                  <c:v>0.88061384138179022</c:v>
                </c:pt>
                <c:pt idx="18">
                  <c:v>0.8809188010278024</c:v>
                </c:pt>
                <c:pt idx="19">
                  <c:v>0.88263703928316084</c:v>
                </c:pt>
                <c:pt idx="20">
                  <c:v>0.88393989186240807</c:v>
                </c:pt>
                <c:pt idx="21">
                  <c:v>0.89206389620425897</c:v>
                </c:pt>
                <c:pt idx="22">
                  <c:v>0.9115459067581666</c:v>
                </c:pt>
                <c:pt idx="23">
                  <c:v>0.94944103671181368</c:v>
                </c:pt>
              </c:numCache>
            </c:numRef>
          </c:val>
        </c:ser>
        <c:ser>
          <c:idx val="6"/>
          <c:order val="6"/>
          <c:tx>
            <c:strRef>
              <c:f>Flow!$Q$5</c:f>
              <c:strCache>
                <c:ptCount val="1"/>
                <c:pt idx="0">
                  <c:v>20L</c:v>
                </c:pt>
              </c:strCache>
            </c:strRef>
          </c:tx>
          <c:val>
            <c:numRef>
              <c:f>Flow!$Q$6:$Q$29</c:f>
              <c:numCache>
                <c:formatCode>General</c:formatCode>
                <c:ptCount val="24"/>
                <c:pt idx="0">
                  <c:v>0.6437943966355697</c:v>
                </c:pt>
                <c:pt idx="1">
                  <c:v>0.64025405810094604</c:v>
                </c:pt>
                <c:pt idx="2">
                  <c:v>0.66010486568218785</c:v>
                </c:pt>
                <c:pt idx="3">
                  <c:v>0.53340339494145483</c:v>
                </c:pt>
                <c:pt idx="4">
                  <c:v>0.29171949479640708</c:v>
                </c:pt>
                <c:pt idx="5">
                  <c:v>0.26502014815911512</c:v>
                </c:pt>
                <c:pt idx="6">
                  <c:v>0.44067251888952785</c:v>
                </c:pt>
                <c:pt idx="7">
                  <c:v>0.58755985518715548</c:v>
                </c:pt>
                <c:pt idx="8">
                  <c:v>0.58849957636266026</c:v>
                </c:pt>
                <c:pt idx="9">
                  <c:v>0.58766255535439815</c:v>
                </c:pt>
                <c:pt idx="10">
                  <c:v>0.61956032522455518</c:v>
                </c:pt>
                <c:pt idx="11">
                  <c:v>0.6228239341825077</c:v>
                </c:pt>
                <c:pt idx="12">
                  <c:v>0.62389533024437716</c:v>
                </c:pt>
                <c:pt idx="13">
                  <c:v>0.50439342985726443</c:v>
                </c:pt>
                <c:pt idx="14">
                  <c:v>0.2870040074128416</c:v>
                </c:pt>
                <c:pt idx="15">
                  <c:v>0.20202207931237515</c:v>
                </c:pt>
                <c:pt idx="16">
                  <c:v>0.20208176081909485</c:v>
                </c:pt>
                <c:pt idx="17">
                  <c:v>0.20212645513599237</c:v>
                </c:pt>
                <c:pt idx="18">
                  <c:v>0.20208193668481858</c:v>
                </c:pt>
                <c:pt idx="19">
                  <c:v>0.20206121434301053</c:v>
                </c:pt>
                <c:pt idx="20">
                  <c:v>0.26206934404757376</c:v>
                </c:pt>
                <c:pt idx="21">
                  <c:v>0.4464029688423633</c:v>
                </c:pt>
                <c:pt idx="22">
                  <c:v>0.633515706794617</c:v>
                </c:pt>
                <c:pt idx="23">
                  <c:v>0.6687523670017077</c:v>
                </c:pt>
              </c:numCache>
            </c:numRef>
          </c:val>
        </c:ser>
        <c:ser>
          <c:idx val="7"/>
          <c:order val="7"/>
          <c:tx>
            <c:strRef>
              <c:f>Flow!$S$5</c:f>
              <c:strCache>
                <c:ptCount val="1"/>
                <c:pt idx="0">
                  <c:v>23L</c:v>
                </c:pt>
              </c:strCache>
            </c:strRef>
          </c:tx>
          <c:val>
            <c:numRef>
              <c:f>Flow!$S$6:$S$29</c:f>
              <c:numCache>
                <c:formatCode>General</c:formatCode>
                <c:ptCount val="24"/>
                <c:pt idx="0">
                  <c:v>5.1781807289967521</c:v>
                </c:pt>
                <c:pt idx="1">
                  <c:v>5.1586936883751067</c:v>
                </c:pt>
                <c:pt idx="2">
                  <c:v>5.1283331970508792</c:v>
                </c:pt>
                <c:pt idx="3">
                  <c:v>4.9111089722395933</c:v>
                </c:pt>
                <c:pt idx="4">
                  <c:v>4.822184404672627</c:v>
                </c:pt>
                <c:pt idx="5">
                  <c:v>4.9093522961186657</c:v>
                </c:pt>
                <c:pt idx="6">
                  <c:v>4.8975402032055415</c:v>
                </c:pt>
                <c:pt idx="7">
                  <c:v>5.0304735502964517</c:v>
                </c:pt>
                <c:pt idx="8">
                  <c:v>5.5173554799717861</c:v>
                </c:pt>
                <c:pt idx="9">
                  <c:v>5.3105092442369628</c:v>
                </c:pt>
                <c:pt idx="10">
                  <c:v>5.417676261477979</c:v>
                </c:pt>
                <c:pt idx="11">
                  <c:v>5.218092151797622</c:v>
                </c:pt>
                <c:pt idx="12">
                  <c:v>5.2082700152430501</c:v>
                </c:pt>
                <c:pt idx="13">
                  <c:v>5.2488334585955227</c:v>
                </c:pt>
                <c:pt idx="14">
                  <c:v>5.2932018796475644</c:v>
                </c:pt>
                <c:pt idx="15">
                  <c:v>4.4201162980941211</c:v>
                </c:pt>
                <c:pt idx="16">
                  <c:v>4.4248341505217299</c:v>
                </c:pt>
                <c:pt idx="17">
                  <c:v>4.4679047245069166</c:v>
                </c:pt>
                <c:pt idx="18">
                  <c:v>4.1751982808267707</c:v>
                </c:pt>
                <c:pt idx="19">
                  <c:v>4.0779791314180347</c:v>
                </c:pt>
                <c:pt idx="20">
                  <c:v>3.9237964622683954</c:v>
                </c:pt>
                <c:pt idx="21">
                  <c:v>4.1626235811945573</c:v>
                </c:pt>
                <c:pt idx="22">
                  <c:v>4.5867467652739293</c:v>
                </c:pt>
                <c:pt idx="23">
                  <c:v>4.6667926823136083</c:v>
                </c:pt>
              </c:numCache>
            </c:numRef>
          </c:val>
        </c:ser>
        <c:ser>
          <c:idx val="8"/>
          <c:order val="8"/>
          <c:tx>
            <c:strRef>
              <c:f>Flow!$U$5</c:f>
              <c:strCache>
                <c:ptCount val="1"/>
                <c:pt idx="0">
                  <c:v>21L</c:v>
                </c:pt>
              </c:strCache>
            </c:strRef>
          </c:tx>
          <c:val>
            <c:numRef>
              <c:f>Flow!$U$6:$U$29</c:f>
              <c:numCache>
                <c:formatCode>General</c:formatCode>
                <c:ptCount val="24"/>
                <c:pt idx="0">
                  <c:v>2.5469515658420261</c:v>
                </c:pt>
                <c:pt idx="1">
                  <c:v>2.6255861042892183</c:v>
                </c:pt>
                <c:pt idx="2">
                  <c:v>2.6345462541252709</c:v>
                </c:pt>
                <c:pt idx="3">
                  <c:v>2.3141977613912035</c:v>
                </c:pt>
                <c:pt idx="4">
                  <c:v>2.3262674609628191</c:v>
                </c:pt>
                <c:pt idx="5">
                  <c:v>2.2339217872166937</c:v>
                </c:pt>
                <c:pt idx="6">
                  <c:v>2.2428260634302482</c:v>
                </c:pt>
                <c:pt idx="7">
                  <c:v>2.4637316538998104</c:v>
                </c:pt>
                <c:pt idx="8">
                  <c:v>2.2794197294924392</c:v>
                </c:pt>
                <c:pt idx="9">
                  <c:v>2.4221836956107592</c:v>
                </c:pt>
                <c:pt idx="10">
                  <c:v>2.560174350699115</c:v>
                </c:pt>
                <c:pt idx="11">
                  <c:v>2.78919621367411</c:v>
                </c:pt>
                <c:pt idx="12">
                  <c:v>2.7785675862786516</c:v>
                </c:pt>
                <c:pt idx="13">
                  <c:v>2.6437547376299144</c:v>
                </c:pt>
                <c:pt idx="14">
                  <c:v>2.4497971219796817</c:v>
                </c:pt>
                <c:pt idx="15">
                  <c:v>2.527128404939698</c:v>
                </c:pt>
                <c:pt idx="16">
                  <c:v>2.6139941836991976</c:v>
                </c:pt>
                <c:pt idx="17">
                  <c:v>2.6347590207274898</c:v>
                </c:pt>
                <c:pt idx="18">
                  <c:v>2.5516087197104405</c:v>
                </c:pt>
                <c:pt idx="19">
                  <c:v>2.4411456270304441</c:v>
                </c:pt>
                <c:pt idx="20">
                  <c:v>2.2194809536323663</c:v>
                </c:pt>
                <c:pt idx="21">
                  <c:v>2.2240031546895556</c:v>
                </c:pt>
                <c:pt idx="22">
                  <c:v>2.6257983287658231</c:v>
                </c:pt>
                <c:pt idx="23">
                  <c:v>2.6491895999574284</c:v>
                </c:pt>
              </c:numCache>
            </c:numRef>
          </c:val>
        </c:ser>
        <c:ser>
          <c:idx val="9"/>
          <c:order val="9"/>
          <c:tx>
            <c:strRef>
              <c:f>Flow!$W$5</c:f>
              <c:strCache>
                <c:ptCount val="1"/>
                <c:pt idx="0">
                  <c:v>22L</c:v>
                </c:pt>
              </c:strCache>
            </c:strRef>
          </c:tx>
          <c:val>
            <c:numRef>
              <c:f>Flow!$W$6:$W$29</c:f>
              <c:numCache>
                <c:formatCode>General</c:formatCode>
                <c:ptCount val="24"/>
                <c:pt idx="0">
                  <c:v>2.5372995351096104</c:v>
                </c:pt>
                <c:pt idx="1">
                  <c:v>2.5932898593318239</c:v>
                </c:pt>
                <c:pt idx="2">
                  <c:v>2.5992402065974534</c:v>
                </c:pt>
                <c:pt idx="3">
                  <c:v>2.2839252409317212</c:v>
                </c:pt>
                <c:pt idx="4">
                  <c:v>2.310693980461195</c:v>
                </c:pt>
                <c:pt idx="5">
                  <c:v>2.228241537627127</c:v>
                </c:pt>
                <c:pt idx="6">
                  <c:v>2.5630749943965991</c:v>
                </c:pt>
                <c:pt idx="7">
                  <c:v>3.3326653167978431</c:v>
                </c:pt>
                <c:pt idx="8">
                  <c:v>3.0847655673701806</c:v>
                </c:pt>
                <c:pt idx="9">
                  <c:v>3.2842454578762603</c:v>
                </c:pt>
                <c:pt idx="10">
                  <c:v>3.4776132785142115</c:v>
                </c:pt>
                <c:pt idx="11">
                  <c:v>3.7547171971432665</c:v>
                </c:pt>
                <c:pt idx="12">
                  <c:v>3.7361254085382485</c:v>
                </c:pt>
                <c:pt idx="13">
                  <c:v>3.16924614950302</c:v>
                </c:pt>
                <c:pt idx="14">
                  <c:v>2.4029070935253838</c:v>
                </c:pt>
                <c:pt idx="15">
                  <c:v>2.5145960725715537</c:v>
                </c:pt>
                <c:pt idx="16">
                  <c:v>2.5753923034627348</c:v>
                </c:pt>
                <c:pt idx="17">
                  <c:v>2.6092925559438349</c:v>
                </c:pt>
                <c:pt idx="18">
                  <c:v>2.5351841023350232</c:v>
                </c:pt>
                <c:pt idx="19">
                  <c:v>2.4090333538012652</c:v>
                </c:pt>
                <c:pt idx="20">
                  <c:v>2.2068923783916632</c:v>
                </c:pt>
                <c:pt idx="21">
                  <c:v>2.220431892016308</c:v>
                </c:pt>
                <c:pt idx="22">
                  <c:v>2.6051521173210661</c:v>
                </c:pt>
                <c:pt idx="23">
                  <c:v>2.6197688863370692</c:v>
                </c:pt>
              </c:numCache>
            </c:numRef>
          </c:val>
        </c:ser>
        <c:ser>
          <c:idx val="10"/>
          <c:order val="10"/>
          <c:tx>
            <c:strRef>
              <c:f>Flow!$Y$5</c:f>
              <c:strCache>
                <c:ptCount val="1"/>
                <c:pt idx="0">
                  <c:v>23L</c:v>
                </c:pt>
              </c:strCache>
            </c:strRef>
          </c:tx>
          <c:val>
            <c:numRef>
              <c:f>Flow!$Y$6:$Y$29</c:f>
              <c:numCache>
                <c:formatCode>General</c:formatCode>
                <c:ptCount val="24"/>
                <c:pt idx="0">
                  <c:v>0.13849391551233362</c:v>
                </c:pt>
                <c:pt idx="1">
                  <c:v>0.13672527206426488</c:v>
                </c:pt>
                <c:pt idx="2">
                  <c:v>0.14020053101628113</c:v>
                </c:pt>
                <c:pt idx="3">
                  <c:v>0.13992920148388588</c:v>
                </c:pt>
                <c:pt idx="4">
                  <c:v>0.14081054800132004</c:v>
                </c:pt>
                <c:pt idx="5">
                  <c:v>0.14225397710607104</c:v>
                </c:pt>
                <c:pt idx="6">
                  <c:v>0.15683412914172612</c:v>
                </c:pt>
                <c:pt idx="7">
                  <c:v>0.19609693655239957</c:v>
                </c:pt>
                <c:pt idx="8">
                  <c:v>0.17954338933623759</c:v>
                </c:pt>
                <c:pt idx="9">
                  <c:v>0.19004320454048504</c:v>
                </c:pt>
                <c:pt idx="10">
                  <c:v>0.19997517038640975</c:v>
                </c:pt>
                <c:pt idx="11">
                  <c:v>0.20173319651747476</c:v>
                </c:pt>
                <c:pt idx="12">
                  <c:v>0.20359301128277987</c:v>
                </c:pt>
                <c:pt idx="13">
                  <c:v>0.16423220556122431</c:v>
                </c:pt>
                <c:pt idx="14">
                  <c:v>0.14011427371646465</c:v>
                </c:pt>
                <c:pt idx="15">
                  <c:v>0.13490221560453364</c:v>
                </c:pt>
                <c:pt idx="16">
                  <c:v>0.14065278748047344</c:v>
                </c:pt>
                <c:pt idx="17">
                  <c:v>0.1352747110348396</c:v>
                </c:pt>
                <c:pt idx="18">
                  <c:v>0.13849766196970367</c:v>
                </c:pt>
                <c:pt idx="19">
                  <c:v>0.13741603732490273</c:v>
                </c:pt>
                <c:pt idx="20">
                  <c:v>0.13832939526147447</c:v>
                </c:pt>
                <c:pt idx="21">
                  <c:v>0.134164808704099</c:v>
                </c:pt>
                <c:pt idx="22">
                  <c:v>0.1350094813160467</c:v>
                </c:pt>
                <c:pt idx="23">
                  <c:v>0.13763714277014405</c:v>
                </c:pt>
              </c:numCache>
            </c:numRef>
          </c:val>
        </c:ser>
        <c:ser>
          <c:idx val="11"/>
          <c:order val="11"/>
          <c:tx>
            <c:strRef>
              <c:f>Flow!$AA$5</c:f>
              <c:strCache>
                <c:ptCount val="1"/>
                <c:pt idx="0">
                  <c:v>24L</c:v>
                </c:pt>
              </c:strCache>
            </c:strRef>
          </c:tx>
          <c:val>
            <c:numRef>
              <c:f>Flow!$AA$6:$AA$29</c:f>
              <c:numCache>
                <c:formatCode>General</c:formatCode>
                <c:ptCount val="24"/>
                <c:pt idx="0">
                  <c:v>0.33012287229331022</c:v>
                </c:pt>
                <c:pt idx="1">
                  <c:v>0.33602082902858754</c:v>
                </c:pt>
                <c:pt idx="2">
                  <c:v>0.34250805638187226</c:v>
                </c:pt>
                <c:pt idx="3">
                  <c:v>0.36324985971749579</c:v>
                </c:pt>
                <c:pt idx="4">
                  <c:v>0.33946581854301672</c:v>
                </c:pt>
                <c:pt idx="5">
                  <c:v>0.45068293700899015</c:v>
                </c:pt>
                <c:pt idx="6">
                  <c:v>0.51319000092557221</c:v>
                </c:pt>
                <c:pt idx="7">
                  <c:v>0.44551983711118637</c:v>
                </c:pt>
                <c:pt idx="8">
                  <c:v>0.43956884242094524</c:v>
                </c:pt>
                <c:pt idx="9">
                  <c:v>0.38277720022634776</c:v>
                </c:pt>
                <c:pt idx="10">
                  <c:v>0.4743198186054538</c:v>
                </c:pt>
                <c:pt idx="11">
                  <c:v>0.49982767614617785</c:v>
                </c:pt>
                <c:pt idx="12">
                  <c:v>0.43796555647264296</c:v>
                </c:pt>
                <c:pt idx="13">
                  <c:v>0.37214971068491476</c:v>
                </c:pt>
                <c:pt idx="14">
                  <c:v>0.34130750048015523</c:v>
                </c:pt>
                <c:pt idx="15">
                  <c:v>0.345359112398127</c:v>
                </c:pt>
                <c:pt idx="16">
                  <c:v>0.35566318704036193</c:v>
                </c:pt>
                <c:pt idx="17">
                  <c:v>0.37614757287828826</c:v>
                </c:pt>
                <c:pt idx="18">
                  <c:v>0.42869122591845266</c:v>
                </c:pt>
                <c:pt idx="19">
                  <c:v>0.42030563277245031</c:v>
                </c:pt>
                <c:pt idx="20">
                  <c:v>0.42371313786616194</c:v>
                </c:pt>
                <c:pt idx="21">
                  <c:v>0.39912299946917607</c:v>
                </c:pt>
                <c:pt idx="22">
                  <c:v>0.42010319701453552</c:v>
                </c:pt>
                <c:pt idx="23">
                  <c:v>0.36478642459963551</c:v>
                </c:pt>
              </c:numCache>
            </c:numRef>
          </c:val>
        </c:ser>
        <c:ser>
          <c:idx val="12"/>
          <c:order val="12"/>
          <c:tx>
            <c:strRef>
              <c:f>Flow!$AC$5</c:f>
              <c:strCache>
                <c:ptCount val="1"/>
                <c:pt idx="0">
                  <c:v>25L</c:v>
                </c:pt>
              </c:strCache>
            </c:strRef>
          </c:tx>
          <c:val>
            <c:numRef>
              <c:f>Flow!$AC$6:$AC$29</c:f>
              <c:numCache>
                <c:formatCode>General</c:formatCode>
                <c:ptCount val="24"/>
                <c:pt idx="0">
                  <c:v>1.025618770120565</c:v>
                </c:pt>
                <c:pt idx="1">
                  <c:v>1.0264880588868162</c:v>
                </c:pt>
                <c:pt idx="2">
                  <c:v>1.1148534636961376</c:v>
                </c:pt>
                <c:pt idx="3">
                  <c:v>1.1040948850985444</c:v>
                </c:pt>
                <c:pt idx="4">
                  <c:v>1.0250393378501959</c:v>
                </c:pt>
                <c:pt idx="5">
                  <c:v>1.1025892812148101</c:v>
                </c:pt>
                <c:pt idx="6">
                  <c:v>1.2303858875071263</c:v>
                </c:pt>
                <c:pt idx="7">
                  <c:v>1.114087030600073</c:v>
                </c:pt>
                <c:pt idx="8">
                  <c:v>1.2782117497015413</c:v>
                </c:pt>
                <c:pt idx="9">
                  <c:v>1.4138068492960993</c:v>
                </c:pt>
                <c:pt idx="10">
                  <c:v>1.4918237447400762</c:v>
                </c:pt>
                <c:pt idx="11">
                  <c:v>1.4288977070726832</c:v>
                </c:pt>
                <c:pt idx="12">
                  <c:v>1.4818457401659224</c:v>
                </c:pt>
                <c:pt idx="13">
                  <c:v>1.3619971121220433</c:v>
                </c:pt>
                <c:pt idx="14">
                  <c:v>1.336027973020623</c:v>
                </c:pt>
                <c:pt idx="15">
                  <c:v>1.2203590409494574</c:v>
                </c:pt>
                <c:pt idx="16">
                  <c:v>1.3195908171575508</c:v>
                </c:pt>
                <c:pt idx="17">
                  <c:v>1.4017534779516538</c:v>
                </c:pt>
                <c:pt idx="18">
                  <c:v>1.3603267788164486</c:v>
                </c:pt>
                <c:pt idx="19">
                  <c:v>1.3713234406613268</c:v>
                </c:pt>
                <c:pt idx="20">
                  <c:v>1.2278856600382486</c:v>
                </c:pt>
                <c:pt idx="21">
                  <c:v>1.1873390910876964</c:v>
                </c:pt>
                <c:pt idx="22">
                  <c:v>1.0858277275139019</c:v>
                </c:pt>
                <c:pt idx="23">
                  <c:v>1.0039785015809464</c:v>
                </c:pt>
              </c:numCache>
            </c:numRef>
          </c:val>
        </c:ser>
        <c:ser>
          <c:idx val="13"/>
          <c:order val="13"/>
          <c:tx>
            <c:strRef>
              <c:f>Flow!$AE$5</c:f>
              <c:strCache>
                <c:ptCount val="1"/>
                <c:pt idx="0">
                  <c:v>26L</c:v>
                </c:pt>
              </c:strCache>
            </c:strRef>
          </c:tx>
          <c:val>
            <c:numRef>
              <c:f>Flow!$AE$6:$AE$29</c:f>
              <c:numCache>
                <c:formatCode>General</c:formatCode>
                <c:ptCount val="24"/>
                <c:pt idx="0">
                  <c:v>1.8668737811637821</c:v>
                </c:pt>
                <c:pt idx="1">
                  <c:v>1.826118286792098</c:v>
                </c:pt>
                <c:pt idx="2">
                  <c:v>1.8782417018222732</c:v>
                </c:pt>
                <c:pt idx="3">
                  <c:v>1.6916168989496381</c:v>
                </c:pt>
                <c:pt idx="4">
                  <c:v>1.5139337794710648</c:v>
                </c:pt>
                <c:pt idx="5">
                  <c:v>1.4924273757194426</c:v>
                </c:pt>
                <c:pt idx="6">
                  <c:v>1.4717262936161881</c:v>
                </c:pt>
                <c:pt idx="7">
                  <c:v>1.412973484034205</c:v>
                </c:pt>
                <c:pt idx="8">
                  <c:v>1.3594114588413002</c:v>
                </c:pt>
                <c:pt idx="9">
                  <c:v>1.4050292974897198</c:v>
                </c:pt>
                <c:pt idx="10">
                  <c:v>1.5722875602659931</c:v>
                </c:pt>
                <c:pt idx="11">
                  <c:v>1.8212516029814187</c:v>
                </c:pt>
                <c:pt idx="12">
                  <c:v>1.9704314832555796</c:v>
                </c:pt>
                <c:pt idx="13">
                  <c:v>1.888005500233122</c:v>
                </c:pt>
                <c:pt idx="14">
                  <c:v>1.6818162428743646</c:v>
                </c:pt>
                <c:pt idx="15">
                  <c:v>1.6349509954636066</c:v>
                </c:pt>
                <c:pt idx="16">
                  <c:v>1.7650599937611555</c:v>
                </c:pt>
                <c:pt idx="17">
                  <c:v>1.8425230748356511</c:v>
                </c:pt>
                <c:pt idx="18">
                  <c:v>1.8225546275564293</c:v>
                </c:pt>
                <c:pt idx="19">
                  <c:v>1.7048727580392684</c:v>
                </c:pt>
                <c:pt idx="20">
                  <c:v>1.4844984269453405</c:v>
                </c:pt>
                <c:pt idx="21">
                  <c:v>1.4163924425011445</c:v>
                </c:pt>
                <c:pt idx="22">
                  <c:v>1.5969143685157525</c:v>
                </c:pt>
                <c:pt idx="23">
                  <c:v>1.9056108458313505</c:v>
                </c:pt>
              </c:numCache>
            </c:numRef>
          </c:val>
        </c:ser>
        <c:ser>
          <c:idx val="14"/>
          <c:order val="14"/>
          <c:tx>
            <c:v>GP</c:v>
          </c:tx>
          <c:val>
            <c:numRef>
              <c:f>Flow!$AI$6:$AI$29</c:f>
              <c:numCache>
                <c:formatCode>General</c:formatCode>
                <c:ptCount val="24"/>
                <c:pt idx="0">
                  <c:v>9.7797913670683219</c:v>
                </c:pt>
                <c:pt idx="1">
                  <c:v>9.8607898239479788</c:v>
                </c:pt>
                <c:pt idx="2">
                  <c:v>9.9054385336885247</c:v>
                </c:pt>
                <c:pt idx="3">
                  <c:v>9.772287943536659</c:v>
                </c:pt>
                <c:pt idx="4">
                  <c:v>9.4942712153876148</c:v>
                </c:pt>
                <c:pt idx="5">
                  <c:v>9.5207024693310505</c:v>
                </c:pt>
                <c:pt idx="6">
                  <c:v>9.6952247100274977</c:v>
                </c:pt>
                <c:pt idx="7">
                  <c:v>9.7543422336975922</c:v>
                </c:pt>
                <c:pt idx="8">
                  <c:v>9.6063890448612561</c:v>
                </c:pt>
                <c:pt idx="9">
                  <c:v>9.4442025837536203</c:v>
                </c:pt>
                <c:pt idx="10">
                  <c:v>9.6922965887124679</c:v>
                </c:pt>
                <c:pt idx="11">
                  <c:v>9.852155725851766</c:v>
                </c:pt>
                <c:pt idx="12">
                  <c:v>9.6122443981267924</c:v>
                </c:pt>
                <c:pt idx="13">
                  <c:v>9.5659634670050604</c:v>
                </c:pt>
                <c:pt idx="14">
                  <c:v>9.2501177393139606</c:v>
                </c:pt>
                <c:pt idx="15">
                  <c:v>9.2131137053869328</c:v>
                </c:pt>
                <c:pt idx="16">
                  <c:v>9.335242355897595</c:v>
                </c:pt>
                <c:pt idx="17">
                  <c:v>9.3925771275899361</c:v>
                </c:pt>
                <c:pt idx="18">
                  <c:v>9.2686728733939105</c:v>
                </c:pt>
                <c:pt idx="19">
                  <c:v>9.3558300522100044</c:v>
                </c:pt>
                <c:pt idx="20">
                  <c:v>9.4295241997876502</c:v>
                </c:pt>
                <c:pt idx="21">
                  <c:v>9.8454703597982824</c:v>
                </c:pt>
                <c:pt idx="22">
                  <c:v>10.137904339227013</c:v>
                </c:pt>
                <c:pt idx="23">
                  <c:v>9.8950693094667166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6848"/>
        <c:axId val="161968064"/>
      </c:areaChart>
      <c:catAx>
        <c:axId val="1621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68064"/>
        <c:crosses val="autoZero"/>
        <c:auto val="1"/>
        <c:lblAlgn val="ctr"/>
        <c:lblOffset val="100"/>
        <c:noMultiLvlLbl val="0"/>
      </c:catAx>
      <c:valAx>
        <c:axId val="161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68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2</xdr:row>
      <xdr:rowOff>57150</xdr:rowOff>
    </xdr:from>
    <xdr:to>
      <xdr:col>19</xdr:col>
      <xdr:colOff>352424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25</xdr:row>
      <xdr:rowOff>104774</xdr:rowOff>
    </xdr:from>
    <xdr:to>
      <xdr:col>19</xdr:col>
      <xdr:colOff>361950</xdr:colOff>
      <xdr:row>41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1568143</xdr:colOff>
      <xdr:row>1</xdr:row>
      <xdr:rowOff>21507</xdr:rowOff>
    </xdr:from>
    <xdr:to>
      <xdr:col>41</xdr:col>
      <xdr:colOff>285748</xdr:colOff>
      <xdr:row>26</xdr:row>
      <xdr:rowOff>65561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449036</xdr:colOff>
      <xdr:row>27</xdr:row>
      <xdr:rowOff>54429</xdr:rowOff>
    </xdr:from>
    <xdr:to>
      <xdr:col>39</xdr:col>
      <xdr:colOff>190500</xdr:colOff>
      <xdr:row>47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27214</xdr:colOff>
      <xdr:row>28</xdr:row>
      <xdr:rowOff>81645</xdr:rowOff>
    </xdr:from>
    <xdr:to>
      <xdr:col>27</xdr:col>
      <xdr:colOff>68036</xdr:colOff>
      <xdr:row>44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612320</xdr:colOff>
      <xdr:row>47</xdr:row>
      <xdr:rowOff>27214</xdr:rowOff>
    </xdr:from>
    <xdr:to>
      <xdr:col>33</xdr:col>
      <xdr:colOff>231321</xdr:colOff>
      <xdr:row>63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300594</xdr:colOff>
      <xdr:row>31</xdr:row>
      <xdr:rowOff>13259</xdr:rowOff>
    </xdr:from>
    <xdr:to>
      <xdr:col>39</xdr:col>
      <xdr:colOff>889412</xdr:colOff>
      <xdr:row>51</xdr:row>
      <xdr:rowOff>148443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239983</xdr:colOff>
      <xdr:row>52</xdr:row>
      <xdr:rowOff>125185</xdr:rowOff>
    </xdr:from>
    <xdr:to>
      <xdr:col>39</xdr:col>
      <xdr:colOff>951264</xdr:colOff>
      <xdr:row>74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346364</xdr:colOff>
      <xdr:row>75</xdr:row>
      <xdr:rowOff>69274</xdr:rowOff>
    </xdr:from>
    <xdr:to>
      <xdr:col>36</xdr:col>
      <xdr:colOff>675410</xdr:colOff>
      <xdr:row>104</xdr:row>
      <xdr:rowOff>121228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D1" workbookViewId="0">
      <selection activeCell="I24" sqref="I24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3.140625" customWidth="1"/>
    <col min="5" max="5" width="13.28515625" customWidth="1"/>
    <col min="6" max="6" width="14.7109375" bestFit="1" customWidth="1"/>
  </cols>
  <sheetData>
    <row r="1" spans="1:19" x14ac:dyDescent="0.25">
      <c r="A1" s="41" t="s">
        <v>103</v>
      </c>
      <c r="B1" s="42"/>
      <c r="C1" s="43"/>
      <c r="D1" s="33"/>
      <c r="E1" s="33"/>
    </row>
    <row r="2" spans="1:19" ht="45" x14ac:dyDescent="0.25">
      <c r="A2" s="38" t="s">
        <v>24</v>
      </c>
      <c r="B2" s="38" t="s">
        <v>104</v>
      </c>
      <c r="C2" s="39" t="s">
        <v>118</v>
      </c>
      <c r="D2" s="40" t="s">
        <v>119</v>
      </c>
      <c r="E2" s="39" t="s">
        <v>120</v>
      </c>
      <c r="F2" s="40" t="s">
        <v>119</v>
      </c>
      <c r="G2" t="s">
        <v>120</v>
      </c>
      <c r="H2" t="s">
        <v>119</v>
      </c>
    </row>
    <row r="3" spans="1:19" x14ac:dyDescent="0.25">
      <c r="A3" s="4">
        <v>0</v>
      </c>
      <c r="B3" s="4">
        <v>4681.5</v>
      </c>
      <c r="C3" s="4">
        <v>3945.73</v>
      </c>
      <c r="D3" s="4">
        <v>403.84989999999999</v>
      </c>
      <c r="E3" s="4">
        <v>3192.27</v>
      </c>
      <c r="F3" s="4">
        <v>443.6345</v>
      </c>
      <c r="G3">
        <v>3077.26</v>
      </c>
      <c r="H3">
        <v>401.56529999999998</v>
      </c>
      <c r="Q3" t="s">
        <v>105</v>
      </c>
      <c r="R3" t="s">
        <v>107</v>
      </c>
      <c r="S3" t="s">
        <v>108</v>
      </c>
    </row>
    <row r="4" spans="1:19" x14ac:dyDescent="0.25">
      <c r="A4" s="4">
        <v>1</v>
      </c>
      <c r="B4" s="4">
        <v>4795.72</v>
      </c>
      <c r="C4" s="4">
        <v>4158.54</v>
      </c>
      <c r="D4" s="4">
        <v>425.85683</v>
      </c>
      <c r="E4" s="4">
        <v>3339.73</v>
      </c>
      <c r="F4" s="4">
        <v>457.07619</v>
      </c>
      <c r="G4">
        <v>3228.07</v>
      </c>
      <c r="H4">
        <v>423.43702000000002</v>
      </c>
      <c r="Q4" t="s">
        <v>106</v>
      </c>
      <c r="S4">
        <v>481.62126999999998</v>
      </c>
    </row>
    <row r="5" spans="1:19" x14ac:dyDescent="0.25">
      <c r="A5" s="4">
        <v>2</v>
      </c>
      <c r="B5" s="4">
        <v>4668.82</v>
      </c>
      <c r="C5" s="4">
        <v>4026.17</v>
      </c>
      <c r="D5" s="4">
        <v>425.49892999999997</v>
      </c>
      <c r="E5" s="4">
        <v>3234.47</v>
      </c>
      <c r="F5" s="4">
        <v>488.03816999999998</v>
      </c>
      <c r="G5">
        <v>3119.77</v>
      </c>
      <c r="H5">
        <v>422.86263000000002</v>
      </c>
      <c r="Q5">
        <v>1</v>
      </c>
      <c r="R5">
        <v>489.77679999999998</v>
      </c>
      <c r="S5">
        <v>465.69470000000001</v>
      </c>
    </row>
    <row r="6" spans="1:19" x14ac:dyDescent="0.25">
      <c r="A6" s="4">
        <v>3</v>
      </c>
      <c r="B6" s="4">
        <v>4563.68</v>
      </c>
      <c r="C6" s="4">
        <v>3923.64</v>
      </c>
      <c r="D6" s="4">
        <v>426.17847999999998</v>
      </c>
      <c r="E6" s="4">
        <v>3327.12</v>
      </c>
      <c r="F6" s="4">
        <v>501.85951</v>
      </c>
      <c r="G6">
        <v>3048.83</v>
      </c>
      <c r="H6">
        <v>423.34890000000001</v>
      </c>
      <c r="Q6">
        <v>2</v>
      </c>
      <c r="R6">
        <v>489.78017999999997</v>
      </c>
      <c r="S6">
        <v>489.72323999999998</v>
      </c>
    </row>
    <row r="7" spans="1:19" x14ac:dyDescent="0.25">
      <c r="A7" s="4">
        <v>4</v>
      </c>
      <c r="B7" s="4">
        <v>4490.76</v>
      </c>
      <c r="C7" s="4">
        <v>3858.48</v>
      </c>
      <c r="D7" s="4">
        <v>426.54998999999998</v>
      </c>
      <c r="E7" s="4">
        <v>3234.95</v>
      </c>
      <c r="F7" s="4">
        <v>500.82945999999998</v>
      </c>
      <c r="G7">
        <v>3006.19</v>
      </c>
      <c r="H7">
        <v>423.33204999999998</v>
      </c>
      <c r="Q7">
        <v>3</v>
      </c>
      <c r="R7">
        <v>489.82499999999999</v>
      </c>
      <c r="S7">
        <v>493.23097999999999</v>
      </c>
    </row>
    <row r="8" spans="1:19" x14ac:dyDescent="0.25">
      <c r="A8" s="4">
        <v>5</v>
      </c>
      <c r="B8" s="4">
        <v>4606.55</v>
      </c>
      <c r="C8" s="4">
        <v>3963.98</v>
      </c>
      <c r="D8" s="4">
        <v>425.01353999999998</v>
      </c>
      <c r="E8" s="4">
        <v>3337.38</v>
      </c>
      <c r="F8" s="4">
        <v>500.58188000000001</v>
      </c>
      <c r="G8">
        <v>3066.28</v>
      </c>
      <c r="H8">
        <v>421.62506000000002</v>
      </c>
      <c r="Q8">
        <v>4</v>
      </c>
      <c r="R8">
        <v>489.83578999999997</v>
      </c>
      <c r="S8">
        <v>492.51269000000002</v>
      </c>
    </row>
    <row r="9" spans="1:19" x14ac:dyDescent="0.25">
      <c r="A9" s="4">
        <v>6</v>
      </c>
      <c r="B9" s="4">
        <v>4917.9399999999996</v>
      </c>
      <c r="C9" s="4">
        <v>4266.8999999999996</v>
      </c>
      <c r="D9" s="4">
        <v>422.20323999999999</v>
      </c>
      <c r="E9" s="4">
        <v>3636.45</v>
      </c>
      <c r="F9" s="4">
        <v>501.47746000000001</v>
      </c>
      <c r="G9">
        <v>3244.94</v>
      </c>
      <c r="H9">
        <v>418.75229000000002</v>
      </c>
      <c r="Q9">
        <v>5</v>
      </c>
      <c r="R9">
        <v>489.84969999999998</v>
      </c>
      <c r="S9">
        <v>493.13065999999998</v>
      </c>
    </row>
    <row r="10" spans="1:19" x14ac:dyDescent="0.25">
      <c r="A10" s="4">
        <v>7</v>
      </c>
      <c r="B10" s="4">
        <v>5137.46</v>
      </c>
      <c r="C10" s="4">
        <v>4479.43</v>
      </c>
      <c r="D10" s="4">
        <v>421.79581000000002</v>
      </c>
      <c r="E10" s="4">
        <v>3841.65</v>
      </c>
      <c r="F10" s="4">
        <v>501.27607</v>
      </c>
      <c r="G10">
        <v>3368.53</v>
      </c>
      <c r="H10">
        <v>418.66098</v>
      </c>
      <c r="Q10">
        <v>6</v>
      </c>
      <c r="R10">
        <v>489.80320999999998</v>
      </c>
      <c r="S10">
        <v>491.95882</v>
      </c>
    </row>
    <row r="11" spans="1:19" x14ac:dyDescent="0.25">
      <c r="A11" s="4">
        <v>8</v>
      </c>
      <c r="B11" s="4">
        <v>5351.7</v>
      </c>
      <c r="C11" s="4">
        <v>4643.38</v>
      </c>
      <c r="D11" s="4">
        <v>421.34809000000001</v>
      </c>
      <c r="E11" s="4">
        <v>3954.32</v>
      </c>
      <c r="F11" s="4">
        <v>491.3716</v>
      </c>
      <c r="G11">
        <v>3472</v>
      </c>
      <c r="H11">
        <v>415.68979000000002</v>
      </c>
      <c r="Q11">
        <v>7</v>
      </c>
      <c r="R11">
        <v>489.70927999999998</v>
      </c>
      <c r="S11">
        <v>489.53312</v>
      </c>
    </row>
    <row r="12" spans="1:19" x14ac:dyDescent="0.25">
      <c r="A12" s="4">
        <v>9</v>
      </c>
      <c r="B12" s="4">
        <v>5443.59</v>
      </c>
      <c r="C12" s="4">
        <v>4755.54</v>
      </c>
      <c r="D12" s="4">
        <v>421.38862</v>
      </c>
      <c r="E12" s="4">
        <v>4002.45</v>
      </c>
      <c r="F12" s="4">
        <v>475.93734000000001</v>
      </c>
      <c r="G12">
        <v>3580.38</v>
      </c>
      <c r="H12">
        <v>412.65559000000002</v>
      </c>
      <c r="Q12">
        <v>8</v>
      </c>
      <c r="R12">
        <v>489.20567999999997</v>
      </c>
      <c r="S12">
        <v>482.52242999999999</v>
      </c>
    </row>
    <row r="13" spans="1:19" x14ac:dyDescent="0.25">
      <c r="A13" s="4">
        <v>10</v>
      </c>
      <c r="B13" s="4">
        <v>5406.56</v>
      </c>
      <c r="C13" s="4">
        <v>4687.3900000000003</v>
      </c>
      <c r="D13" s="4">
        <v>423.32341000000002</v>
      </c>
      <c r="E13" s="4">
        <v>4021.74</v>
      </c>
      <c r="F13" s="4">
        <v>520.25510999999995</v>
      </c>
      <c r="G13">
        <v>3543.94</v>
      </c>
      <c r="H13">
        <v>421.58755000000002</v>
      </c>
      <c r="Q13">
        <v>9</v>
      </c>
      <c r="R13">
        <v>487.57096000000001</v>
      </c>
      <c r="S13">
        <v>480.14596</v>
      </c>
    </row>
    <row r="14" spans="1:19" x14ac:dyDescent="0.25">
      <c r="A14" s="4">
        <v>11</v>
      </c>
      <c r="B14" s="4">
        <v>5234.34</v>
      </c>
      <c r="C14" s="4">
        <v>4529.43</v>
      </c>
      <c r="D14" s="4">
        <v>424.15919000000002</v>
      </c>
      <c r="E14" s="4">
        <v>3820.48</v>
      </c>
      <c r="F14" s="4">
        <v>498.63180999999997</v>
      </c>
      <c r="G14">
        <v>3385.95</v>
      </c>
      <c r="H14">
        <v>426.91656999999998</v>
      </c>
      <c r="Q14">
        <v>10</v>
      </c>
      <c r="R14">
        <v>487.57096000000001</v>
      </c>
      <c r="S14">
        <v>487.63562000000002</v>
      </c>
    </row>
    <row r="15" spans="1:19" x14ac:dyDescent="0.25">
      <c r="A15" s="4">
        <v>12</v>
      </c>
      <c r="B15" s="4">
        <v>5007.05</v>
      </c>
      <c r="C15" s="4">
        <v>4333.25</v>
      </c>
      <c r="D15" s="4">
        <v>424.97399000000001</v>
      </c>
      <c r="E15" s="4">
        <v>3578.47</v>
      </c>
      <c r="F15" s="4">
        <v>498.40132999999997</v>
      </c>
      <c r="G15">
        <v>3207.53</v>
      </c>
      <c r="H15">
        <v>425.82549</v>
      </c>
      <c r="Q15">
        <v>11</v>
      </c>
      <c r="R15">
        <v>487.57096000000001</v>
      </c>
      <c r="S15">
        <v>487.49984999999998</v>
      </c>
    </row>
    <row r="16" spans="1:19" x14ac:dyDescent="0.25">
      <c r="A16" s="4">
        <v>13</v>
      </c>
      <c r="B16" s="4">
        <v>4862.5200000000004</v>
      </c>
      <c r="C16" s="4">
        <v>4215.1499999999996</v>
      </c>
      <c r="D16" s="4">
        <v>424.58661999999998</v>
      </c>
      <c r="E16" s="4">
        <v>3487.8</v>
      </c>
      <c r="F16" s="4">
        <v>498.88198999999997</v>
      </c>
      <c r="G16">
        <v>3159.33</v>
      </c>
      <c r="H16">
        <v>422.68439000000001</v>
      </c>
      <c r="Q16">
        <v>12</v>
      </c>
      <c r="R16">
        <v>486.81180999999998</v>
      </c>
      <c r="S16">
        <v>484.85264999999998</v>
      </c>
    </row>
    <row r="17" spans="1:19" x14ac:dyDescent="0.25">
      <c r="A17" s="4">
        <v>14</v>
      </c>
      <c r="B17" s="4">
        <v>4634.3599999999997</v>
      </c>
      <c r="C17" s="4">
        <v>4025.17</v>
      </c>
      <c r="D17" s="4">
        <v>425.88742999999999</v>
      </c>
      <c r="E17" s="4">
        <v>3338.01</v>
      </c>
      <c r="F17" s="4">
        <v>499.63598000000002</v>
      </c>
      <c r="G17">
        <v>3078.65</v>
      </c>
      <c r="H17">
        <v>424.39028000000002</v>
      </c>
      <c r="Q17">
        <v>13</v>
      </c>
      <c r="R17">
        <v>469.75130999999999</v>
      </c>
      <c r="S17">
        <v>469.90185000000002</v>
      </c>
    </row>
    <row r="18" spans="1:19" x14ac:dyDescent="0.25">
      <c r="A18" s="4">
        <v>15</v>
      </c>
      <c r="B18" s="4">
        <v>4390.03</v>
      </c>
      <c r="C18" s="4">
        <v>3783.89</v>
      </c>
      <c r="D18" s="4">
        <v>426.22134</v>
      </c>
      <c r="E18" s="4">
        <v>3162.84</v>
      </c>
      <c r="F18" s="4">
        <v>501.50702000000001</v>
      </c>
      <c r="G18">
        <v>2952.33</v>
      </c>
      <c r="H18">
        <v>424.96154999999999</v>
      </c>
      <c r="Q18">
        <v>14</v>
      </c>
      <c r="R18">
        <v>505.57285000000002</v>
      </c>
      <c r="S18">
        <v>505.26074999999997</v>
      </c>
    </row>
    <row r="19" spans="1:19" x14ac:dyDescent="0.25">
      <c r="A19" s="4">
        <v>16</v>
      </c>
      <c r="B19" s="4">
        <v>4317.83</v>
      </c>
      <c r="C19" s="4">
        <v>3724.5</v>
      </c>
      <c r="D19" s="4">
        <v>424.81709999999998</v>
      </c>
      <c r="E19" s="4">
        <v>3120.52</v>
      </c>
      <c r="F19" s="4">
        <v>499.41478000000001</v>
      </c>
      <c r="G19">
        <v>2918.51</v>
      </c>
      <c r="H19">
        <v>423.55428000000001</v>
      </c>
      <c r="Q19">
        <v>15</v>
      </c>
      <c r="R19">
        <v>487.57096000000001</v>
      </c>
      <c r="S19">
        <v>488.73137000000003</v>
      </c>
    </row>
    <row r="20" spans="1:19" x14ac:dyDescent="0.25">
      <c r="A20" s="4">
        <v>17</v>
      </c>
      <c r="B20" s="4">
        <v>4314.49</v>
      </c>
      <c r="C20" s="4">
        <v>3715.58</v>
      </c>
      <c r="D20" s="4">
        <v>424.64875999999998</v>
      </c>
      <c r="E20" s="4">
        <v>3117.55</v>
      </c>
      <c r="F20" s="4">
        <v>499.51369999999997</v>
      </c>
      <c r="G20">
        <v>2914.31</v>
      </c>
      <c r="H20">
        <v>423.36939000000001</v>
      </c>
      <c r="Q20">
        <v>16</v>
      </c>
      <c r="R20">
        <v>487.57096000000001</v>
      </c>
      <c r="S20">
        <v>488.67980999999997</v>
      </c>
    </row>
    <row r="21" spans="1:19" x14ac:dyDescent="0.25">
      <c r="A21" s="11">
        <v>18</v>
      </c>
      <c r="B21" s="11">
        <v>4389.3100000000004</v>
      </c>
      <c r="C21" s="11">
        <v>3802.66</v>
      </c>
      <c r="D21" s="11">
        <v>424.16269</v>
      </c>
      <c r="E21" s="11">
        <v>3183.31</v>
      </c>
      <c r="F21" s="11">
        <v>499.92016999999998</v>
      </c>
      <c r="G21">
        <v>2966.17</v>
      </c>
      <c r="H21">
        <v>422.74196000000001</v>
      </c>
      <c r="Q21">
        <v>17</v>
      </c>
      <c r="R21">
        <v>478.55675000000002</v>
      </c>
      <c r="S21">
        <v>506.57321000000002</v>
      </c>
    </row>
    <row r="22" spans="1:19" x14ac:dyDescent="0.25">
      <c r="A22" s="11">
        <v>19</v>
      </c>
      <c r="B22" s="11">
        <v>4441.63</v>
      </c>
      <c r="C22" s="11">
        <v>3866.6</v>
      </c>
      <c r="D22" s="11">
        <v>424.14175</v>
      </c>
      <c r="E22" s="11">
        <v>3236.74</v>
      </c>
      <c r="F22" s="11">
        <v>500.00963000000002</v>
      </c>
      <c r="G22">
        <v>3005.83</v>
      </c>
      <c r="H22">
        <v>422.69430999999997</v>
      </c>
      <c r="Q22">
        <v>18</v>
      </c>
      <c r="R22">
        <v>410.04667000000001</v>
      </c>
      <c r="S22">
        <v>410.88412</v>
      </c>
    </row>
    <row r="23" spans="1:19" x14ac:dyDescent="0.25">
      <c r="A23" s="4">
        <v>20</v>
      </c>
      <c r="B23" s="4">
        <v>4425.82</v>
      </c>
      <c r="C23" s="4">
        <v>3863.67</v>
      </c>
      <c r="D23" s="4">
        <v>424.39395999999999</v>
      </c>
      <c r="E23" s="4">
        <v>3237.83</v>
      </c>
      <c r="F23" s="4">
        <v>499.84399999999999</v>
      </c>
      <c r="G23">
        <v>3006.03</v>
      </c>
      <c r="H23">
        <v>423.02107999999998</v>
      </c>
      <c r="Q23">
        <v>19</v>
      </c>
      <c r="R23">
        <v>407.44051000000002</v>
      </c>
      <c r="S23">
        <v>407.36034999999998</v>
      </c>
    </row>
    <row r="24" spans="1:19" x14ac:dyDescent="0.25">
      <c r="A24" s="4">
        <v>21</v>
      </c>
      <c r="B24" s="4">
        <v>4568.42</v>
      </c>
      <c r="C24" s="4">
        <v>3975.13</v>
      </c>
      <c r="D24" s="4">
        <v>422.92788999999999</v>
      </c>
      <c r="E24" s="4">
        <v>3336.04</v>
      </c>
      <c r="F24" s="4">
        <v>500.02458000000001</v>
      </c>
      <c r="G24">
        <v>3072.14</v>
      </c>
      <c r="H24">
        <v>421.33962000000002</v>
      </c>
      <c r="Q24">
        <v>20</v>
      </c>
      <c r="R24">
        <v>487.57085999999998</v>
      </c>
      <c r="S24">
        <v>462.16320999999999</v>
      </c>
    </row>
    <row r="25" spans="1:19" x14ac:dyDescent="0.25">
      <c r="A25" s="4">
        <v>22</v>
      </c>
      <c r="B25" s="4">
        <v>4650.3</v>
      </c>
      <c r="C25" s="4">
        <v>4015.02</v>
      </c>
      <c r="D25" s="4">
        <v>422.95337999999998</v>
      </c>
      <c r="E25" s="4">
        <v>3376.87</v>
      </c>
      <c r="F25" s="4">
        <v>499.84177</v>
      </c>
      <c r="G25">
        <v>3097.58</v>
      </c>
      <c r="H25">
        <v>421.42773</v>
      </c>
      <c r="Q25">
        <v>21</v>
      </c>
      <c r="R25">
        <v>487.57096000000001</v>
      </c>
      <c r="S25">
        <v>487.53901000000002</v>
      </c>
    </row>
    <row r="26" spans="1:19" x14ac:dyDescent="0.25">
      <c r="A26" s="4">
        <v>23</v>
      </c>
      <c r="B26" s="4">
        <v>4797.45</v>
      </c>
      <c r="C26" s="4">
        <v>4154.97</v>
      </c>
      <c r="D26" s="4">
        <v>422.31348000000003</v>
      </c>
      <c r="E26" s="4">
        <v>3501.59</v>
      </c>
      <c r="F26" s="4">
        <v>500.25283000000002</v>
      </c>
      <c r="G26">
        <v>3180.39</v>
      </c>
      <c r="H26">
        <v>420.42147</v>
      </c>
      <c r="Q26">
        <v>22</v>
      </c>
      <c r="R26">
        <v>490.51792</v>
      </c>
      <c r="S26">
        <v>516.91504999999995</v>
      </c>
    </row>
    <row r="27" spans="1:19" x14ac:dyDescent="0.25">
      <c r="C27" s="34" t="s">
        <v>109</v>
      </c>
      <c r="D27" s="34"/>
      <c r="E27" s="34">
        <f>AVERAGE(B3:B26)-AVERAGE(E3:E26)</f>
        <v>1311.5520833333335</v>
      </c>
      <c r="G27">
        <v>1311.5520833333335</v>
      </c>
      <c r="Q27">
        <v>23</v>
      </c>
      <c r="R27">
        <v>471.07276000000002</v>
      </c>
      <c r="S27">
        <v>467.27512999999999</v>
      </c>
    </row>
    <row r="28" spans="1:19" x14ac:dyDescent="0.25">
      <c r="Q28">
        <v>24</v>
      </c>
      <c r="R28">
        <v>489.97289000000001</v>
      </c>
      <c r="S28">
        <v>509.18581999999998</v>
      </c>
    </row>
    <row r="30" spans="1:19" x14ac:dyDescent="0.25">
      <c r="A30" t="s">
        <v>105</v>
      </c>
      <c r="B30" t="s">
        <v>110</v>
      </c>
      <c r="C30" t="s">
        <v>111</v>
      </c>
    </row>
    <row r="31" spans="1:19" x14ac:dyDescent="0.25">
      <c r="A31" t="s">
        <v>106</v>
      </c>
      <c r="B31">
        <v>3154.21</v>
      </c>
      <c r="C31">
        <v>1809.31</v>
      </c>
    </row>
    <row r="32" spans="1:19" x14ac:dyDescent="0.25">
      <c r="A32" t="s">
        <v>112</v>
      </c>
      <c r="B32">
        <v>27630839.82</v>
      </c>
      <c r="C32">
        <v>15849550.039999999</v>
      </c>
      <c r="E32" t="s">
        <v>105</v>
      </c>
      <c r="F32" t="s">
        <v>107</v>
      </c>
      <c r="G32" t="s">
        <v>108</v>
      </c>
      <c r="H32" t="s">
        <v>107</v>
      </c>
    </row>
    <row r="33" spans="1:8" x14ac:dyDescent="0.25">
      <c r="A33">
        <v>1</v>
      </c>
      <c r="B33">
        <v>3077.26</v>
      </c>
      <c r="C33">
        <v>1569.01</v>
      </c>
      <c r="E33" t="s">
        <v>106</v>
      </c>
      <c r="G33">
        <v>421.11939000000001</v>
      </c>
    </row>
    <row r="34" spans="1:8" x14ac:dyDescent="0.25">
      <c r="A34">
        <v>2</v>
      </c>
      <c r="B34">
        <v>3228.07</v>
      </c>
      <c r="C34">
        <v>1607.44</v>
      </c>
      <c r="E34">
        <v>1</v>
      </c>
      <c r="F34">
        <v>422.13301000000001</v>
      </c>
      <c r="G34">
        <v>401.56529999999998</v>
      </c>
      <c r="H34">
        <v>443.6345</v>
      </c>
    </row>
    <row r="35" spans="1:8" x14ac:dyDescent="0.25">
      <c r="A35">
        <v>3</v>
      </c>
      <c r="B35">
        <v>3119.77</v>
      </c>
      <c r="C35">
        <v>1542.27</v>
      </c>
      <c r="E35">
        <v>2</v>
      </c>
      <c r="F35">
        <v>422.40159</v>
      </c>
      <c r="G35">
        <v>423.43702000000002</v>
      </c>
      <c r="H35">
        <v>457.07619</v>
      </c>
    </row>
    <row r="36" spans="1:8" x14ac:dyDescent="0.25">
      <c r="A36">
        <v>4</v>
      </c>
      <c r="B36">
        <v>3048.83</v>
      </c>
      <c r="C36">
        <v>1502.78</v>
      </c>
      <c r="E36">
        <v>3</v>
      </c>
      <c r="F36">
        <v>422.23498999999998</v>
      </c>
      <c r="G36">
        <v>422.86263000000002</v>
      </c>
      <c r="H36">
        <v>488.03816999999998</v>
      </c>
    </row>
    <row r="37" spans="1:8" x14ac:dyDescent="0.25">
      <c r="A37">
        <v>5</v>
      </c>
      <c r="B37">
        <v>3006.19</v>
      </c>
      <c r="C37">
        <v>1480.1</v>
      </c>
      <c r="E37">
        <v>4</v>
      </c>
      <c r="F37">
        <v>422.52958000000001</v>
      </c>
      <c r="G37">
        <v>423.34890000000001</v>
      </c>
      <c r="H37">
        <v>501.85951</v>
      </c>
    </row>
    <row r="38" spans="1:8" x14ac:dyDescent="0.25">
      <c r="A38">
        <v>6</v>
      </c>
      <c r="B38">
        <v>3066.28</v>
      </c>
      <c r="C38">
        <v>1508.48</v>
      </c>
      <c r="E38">
        <v>5</v>
      </c>
      <c r="F38">
        <v>422.84271999999999</v>
      </c>
      <c r="G38">
        <v>423.33204999999998</v>
      </c>
      <c r="H38">
        <v>500.82945999999998</v>
      </c>
    </row>
    <row r="39" spans="1:8" x14ac:dyDescent="0.25">
      <c r="A39">
        <v>7</v>
      </c>
      <c r="B39">
        <v>3244.94</v>
      </c>
      <c r="C39">
        <v>1824.47</v>
      </c>
      <c r="E39">
        <v>6</v>
      </c>
      <c r="F39">
        <v>422.47620999999998</v>
      </c>
      <c r="G39">
        <v>421.62506000000002</v>
      </c>
      <c r="H39">
        <v>500.58188000000001</v>
      </c>
    </row>
    <row r="40" spans="1:8" x14ac:dyDescent="0.25">
      <c r="A40">
        <v>8</v>
      </c>
      <c r="B40">
        <v>3368.53</v>
      </c>
      <c r="C40">
        <v>2498.4499999999998</v>
      </c>
      <c r="E40">
        <v>7</v>
      </c>
      <c r="F40">
        <v>421.05043999999998</v>
      </c>
      <c r="G40">
        <v>418.75229000000002</v>
      </c>
      <c r="H40">
        <v>501.47746000000001</v>
      </c>
    </row>
    <row r="41" spans="1:8" x14ac:dyDescent="0.25">
      <c r="A41">
        <v>9</v>
      </c>
      <c r="B41">
        <v>3472</v>
      </c>
      <c r="C41">
        <v>2569.09</v>
      </c>
      <c r="E41">
        <v>8</v>
      </c>
      <c r="F41">
        <v>420.13488999999998</v>
      </c>
      <c r="G41">
        <v>418.66098</v>
      </c>
      <c r="H41">
        <v>501.27607</v>
      </c>
    </row>
    <row r="42" spans="1:8" x14ac:dyDescent="0.25">
      <c r="A42">
        <v>10</v>
      </c>
      <c r="B42">
        <v>3580.38</v>
      </c>
      <c r="C42">
        <v>2639.06</v>
      </c>
      <c r="E42">
        <v>9</v>
      </c>
      <c r="F42">
        <v>417.89114999999998</v>
      </c>
      <c r="G42">
        <v>415.68979000000002</v>
      </c>
      <c r="H42">
        <v>491.3716</v>
      </c>
    </row>
    <row r="43" spans="1:8" x14ac:dyDescent="0.25">
      <c r="A43">
        <v>11</v>
      </c>
      <c r="B43">
        <v>3543.94</v>
      </c>
      <c r="C43">
        <v>2048.66</v>
      </c>
      <c r="E43">
        <v>10</v>
      </c>
      <c r="F43">
        <v>415.20888000000002</v>
      </c>
      <c r="G43">
        <v>412.65559000000002</v>
      </c>
      <c r="H43">
        <v>475.93734000000001</v>
      </c>
    </row>
    <row r="44" spans="1:8" x14ac:dyDescent="0.25">
      <c r="A44">
        <v>12</v>
      </c>
      <c r="B44">
        <v>3385.95</v>
      </c>
      <c r="C44">
        <v>1942.91</v>
      </c>
      <c r="E44">
        <v>11</v>
      </c>
      <c r="F44">
        <v>418.55027000000001</v>
      </c>
      <c r="G44">
        <v>421.58755000000002</v>
      </c>
      <c r="H44">
        <v>520.25510999999995</v>
      </c>
    </row>
    <row r="45" spans="1:8" x14ac:dyDescent="0.25">
      <c r="A45">
        <v>13</v>
      </c>
      <c r="B45">
        <v>3207.53</v>
      </c>
      <c r="C45">
        <v>1782.14</v>
      </c>
      <c r="E45">
        <v>12</v>
      </c>
      <c r="F45">
        <v>422.14436999999998</v>
      </c>
      <c r="G45">
        <v>426.91656999999998</v>
      </c>
      <c r="H45">
        <v>498.63180999999997</v>
      </c>
    </row>
    <row r="46" spans="1:8" x14ac:dyDescent="0.25">
      <c r="A46">
        <v>14</v>
      </c>
      <c r="B46">
        <v>3159.33</v>
      </c>
      <c r="C46">
        <v>1760.83</v>
      </c>
      <c r="E46">
        <v>13</v>
      </c>
      <c r="F46">
        <v>421.30459999999999</v>
      </c>
      <c r="G46">
        <v>425.82549</v>
      </c>
      <c r="H46">
        <v>498.40132999999997</v>
      </c>
    </row>
    <row r="47" spans="1:8" x14ac:dyDescent="0.25">
      <c r="A47">
        <v>15</v>
      </c>
      <c r="B47">
        <v>3078.65</v>
      </c>
      <c r="C47">
        <v>1719.55</v>
      </c>
      <c r="E47">
        <v>14</v>
      </c>
      <c r="F47">
        <v>422.00013000000001</v>
      </c>
      <c r="G47">
        <v>422.68439000000001</v>
      </c>
      <c r="H47">
        <v>498.88198999999997</v>
      </c>
    </row>
    <row r="48" spans="1:8" x14ac:dyDescent="0.25">
      <c r="A48">
        <v>16</v>
      </c>
      <c r="B48">
        <v>2952.33</v>
      </c>
      <c r="C48">
        <v>1651.88</v>
      </c>
      <c r="E48">
        <v>15</v>
      </c>
      <c r="F48">
        <v>423.25988000000001</v>
      </c>
      <c r="G48">
        <v>424.39028000000002</v>
      </c>
      <c r="H48">
        <v>499.63598000000002</v>
      </c>
    </row>
    <row r="49" spans="1:8" x14ac:dyDescent="0.25">
      <c r="A49">
        <v>17</v>
      </c>
      <c r="B49">
        <v>2918.51</v>
      </c>
      <c r="C49">
        <v>1635.18</v>
      </c>
      <c r="E49">
        <v>16</v>
      </c>
      <c r="F49">
        <v>424.36434000000003</v>
      </c>
      <c r="G49">
        <v>424.96154999999999</v>
      </c>
      <c r="H49">
        <v>501.50702000000001</v>
      </c>
    </row>
    <row r="50" spans="1:8" x14ac:dyDescent="0.25">
      <c r="A50">
        <v>18</v>
      </c>
      <c r="B50">
        <v>2914.31</v>
      </c>
      <c r="C50">
        <v>1634.55</v>
      </c>
      <c r="E50">
        <v>17</v>
      </c>
      <c r="F50">
        <v>423.53888999999998</v>
      </c>
      <c r="G50">
        <v>423.55428000000001</v>
      </c>
      <c r="H50">
        <v>499.41478000000001</v>
      </c>
    </row>
    <row r="51" spans="1:8" x14ac:dyDescent="0.25">
      <c r="A51">
        <v>19</v>
      </c>
      <c r="B51">
        <v>2966.17</v>
      </c>
      <c r="C51">
        <v>2204.12</v>
      </c>
      <c r="E51">
        <v>18</v>
      </c>
      <c r="F51">
        <v>423.42104999999998</v>
      </c>
      <c r="G51">
        <v>423.36939000000001</v>
      </c>
      <c r="H51">
        <v>499.51369999999997</v>
      </c>
    </row>
    <row r="52" spans="1:8" x14ac:dyDescent="0.25">
      <c r="A52">
        <v>20</v>
      </c>
      <c r="B52">
        <v>3005.83</v>
      </c>
      <c r="C52">
        <v>2233.08</v>
      </c>
      <c r="E52">
        <v>19</v>
      </c>
      <c r="F52">
        <v>423.35136</v>
      </c>
      <c r="G52">
        <v>422.74196000000001</v>
      </c>
      <c r="H52">
        <v>499.92016999999998</v>
      </c>
    </row>
    <row r="53" spans="1:8" x14ac:dyDescent="0.25">
      <c r="A53">
        <v>21</v>
      </c>
      <c r="B53">
        <v>3006.03</v>
      </c>
      <c r="C53">
        <v>1475.72</v>
      </c>
      <c r="E53">
        <v>20</v>
      </c>
      <c r="F53">
        <v>423.10190999999998</v>
      </c>
      <c r="G53">
        <v>422.69430999999997</v>
      </c>
      <c r="H53">
        <v>500.00963000000002</v>
      </c>
    </row>
    <row r="54" spans="1:8" x14ac:dyDescent="0.25">
      <c r="A54">
        <v>22</v>
      </c>
      <c r="B54">
        <v>3072.14</v>
      </c>
      <c r="C54">
        <v>1508.69</v>
      </c>
      <c r="E54">
        <v>21</v>
      </c>
      <c r="F54">
        <v>423.00916999999998</v>
      </c>
      <c r="G54">
        <v>423.02107999999998</v>
      </c>
      <c r="H54">
        <v>499.84399999999999</v>
      </c>
    </row>
    <row r="55" spans="1:8" x14ac:dyDescent="0.25">
      <c r="A55">
        <v>23</v>
      </c>
      <c r="B55">
        <v>3097.58</v>
      </c>
      <c r="C55">
        <v>1521.68</v>
      </c>
      <c r="E55">
        <v>22</v>
      </c>
      <c r="F55">
        <v>422.16586000000001</v>
      </c>
      <c r="G55">
        <v>421.33962000000002</v>
      </c>
      <c r="H55">
        <v>500.02458000000001</v>
      </c>
    </row>
    <row r="56" spans="1:8" x14ac:dyDescent="0.25">
      <c r="A56">
        <v>24</v>
      </c>
      <c r="B56">
        <v>3180.39</v>
      </c>
      <c r="C56">
        <v>1563.28</v>
      </c>
      <c r="E56">
        <v>23</v>
      </c>
      <c r="F56">
        <v>421.68126000000001</v>
      </c>
      <c r="G56">
        <v>421.42773</v>
      </c>
      <c r="H56">
        <v>499.84177</v>
      </c>
    </row>
    <row r="57" spans="1:8" x14ac:dyDescent="0.25">
      <c r="E57">
        <v>24</v>
      </c>
      <c r="F57">
        <v>421.46260999999998</v>
      </c>
      <c r="G57">
        <v>420.42147</v>
      </c>
      <c r="H57">
        <v>500.25283000000002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topLeftCell="P1" zoomScale="70" zoomScaleNormal="70" workbookViewId="0">
      <selection activeCell="U3" sqref="U3:U26"/>
    </sheetView>
  </sheetViews>
  <sheetFormatPr defaultColWidth="7.7109375" defaultRowHeight="15" x14ac:dyDescent="0.25"/>
  <cols>
    <col min="1" max="1" width="7.140625" bestFit="1" customWidth="1"/>
    <col min="2" max="2" width="10" bestFit="1" customWidth="1"/>
    <col min="3" max="3" width="9.28515625" bestFit="1" customWidth="1"/>
    <col min="4" max="5" width="9.140625" bestFit="1" customWidth="1"/>
    <col min="6" max="9" width="9.5703125" bestFit="1" customWidth="1"/>
    <col min="10" max="17" width="10" bestFit="1" customWidth="1"/>
    <col min="18" max="18" width="15.42578125" bestFit="1" customWidth="1"/>
    <col min="19" max="19" width="19.5703125" bestFit="1" customWidth="1"/>
    <col min="20" max="20" width="9.7109375" bestFit="1" customWidth="1"/>
    <col min="21" max="21" width="27.7109375" customWidth="1"/>
  </cols>
  <sheetData>
    <row r="1" spans="1:35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35" x14ac:dyDescent="0.25">
      <c r="A2" s="3" t="s">
        <v>24</v>
      </c>
      <c r="B2" s="3" t="s">
        <v>44</v>
      </c>
      <c r="C2" s="3" t="s">
        <v>44</v>
      </c>
      <c r="D2" s="3" t="s">
        <v>25</v>
      </c>
      <c r="E2" s="3" t="s">
        <v>45</v>
      </c>
      <c r="F2" s="3" t="s">
        <v>26</v>
      </c>
      <c r="G2" s="3" t="s">
        <v>26</v>
      </c>
      <c r="H2" s="3" t="s">
        <v>27</v>
      </c>
      <c r="I2" s="3" t="s">
        <v>27</v>
      </c>
      <c r="J2" s="3" t="s">
        <v>28</v>
      </c>
      <c r="K2" s="3" t="s">
        <v>28</v>
      </c>
      <c r="L2" s="3" t="s">
        <v>29</v>
      </c>
      <c r="M2" s="3" t="s">
        <v>29</v>
      </c>
      <c r="N2" s="3" t="s">
        <v>30</v>
      </c>
      <c r="O2" s="3" t="s">
        <v>30</v>
      </c>
      <c r="P2" s="3" t="s">
        <v>31</v>
      </c>
      <c r="Q2" s="3" t="s">
        <v>31</v>
      </c>
      <c r="R2" s="3" t="s">
        <v>42</v>
      </c>
      <c r="S2" s="3" t="s">
        <v>43</v>
      </c>
      <c r="T2" s="3" t="s">
        <v>23</v>
      </c>
      <c r="U2" s="37" t="s">
        <v>117</v>
      </c>
    </row>
    <row r="3" spans="1:35" x14ac:dyDescent="0.25">
      <c r="A3" s="4">
        <v>0</v>
      </c>
      <c r="B3" s="29">
        <f>AVERAGEIF('Power Data'!$B$2:$B$241,Power!$A3,'Power Data'!D$2:D$241)</f>
        <v>378.55741366666666</v>
      </c>
      <c r="C3">
        <v>531.67084</v>
      </c>
      <c r="D3" s="29">
        <f>AVERAGEIF('Power Data'!$B$2:$B$241,Power!$A3,'Power Data'!E$2:E$241)</f>
        <v>330.78170766666665</v>
      </c>
      <c r="E3" s="23">
        <v>478.42304000000001</v>
      </c>
      <c r="F3" s="29">
        <f>AVERAGEIF('Power Data'!$B$2:$B$241,Power!$A3,'Power Data'!F$2:F$241)</f>
        <v>501.85352583333338</v>
      </c>
      <c r="G3" s="23">
        <v>432.67327999999998</v>
      </c>
      <c r="H3" s="29">
        <f>2*AVERAGEIF('Power Data'!$B$2:$B$241,Power!$A3,'Power Data'!G$2:G$241)</f>
        <v>0</v>
      </c>
      <c r="I3" s="23">
        <v>0</v>
      </c>
      <c r="J3" s="29">
        <f>AVERAGEIF('Power Data'!$B$2:$B$241,Power!$A3,'Power Data'!H$2:H$241)</f>
        <v>422.04805499999998</v>
      </c>
      <c r="K3" s="22">
        <v>410.91644000000002</v>
      </c>
      <c r="L3" s="29">
        <f>AVERAGEIF('Power Data'!$B$2:$B$241,Power!$A3,'Power Data'!I$2:I$241)</f>
        <v>783.45564783333327</v>
      </c>
      <c r="M3" s="30">
        <v>708.27390000000003</v>
      </c>
      <c r="N3" s="29">
        <f>AVERAGEIF('Power Data'!$B$2:$B$241,Power!$A3,'Power Data'!J$2:J$241)</f>
        <v>430.49674483333331</v>
      </c>
      <c r="O3" s="22">
        <v>390.63116000000002</v>
      </c>
      <c r="P3" s="29">
        <f>AVERAGEIF('Power Data'!$B$2:$B$241,Power!$A3,'Power Data'!K$2:K$241)</f>
        <v>2171.4802856666665</v>
      </c>
      <c r="Q3">
        <v>1925.5320899999999</v>
      </c>
      <c r="R3" s="29">
        <f>SUM(B3,D3,F3,H3,J3,L3,N3,P3)</f>
        <v>5018.6733804999994</v>
      </c>
      <c r="S3" s="22">
        <v>4534.63</v>
      </c>
      <c r="T3" s="22">
        <f>(ABS((R3-S3))/R3)*100</f>
        <v>9.6448472295635863</v>
      </c>
      <c r="U3">
        <v>4681.5</v>
      </c>
    </row>
    <row r="4" spans="1:35" x14ac:dyDescent="0.25">
      <c r="A4" s="4">
        <v>1</v>
      </c>
      <c r="B4" s="29">
        <f>AVERAGEIF('Power Data'!$B$2:$B$241,Power!$A4,'Power Data'!D$2:D$241)</f>
        <v>376.57263183333328</v>
      </c>
      <c r="C4">
        <v>554.88454000000002</v>
      </c>
      <c r="D4" s="29">
        <f>AVERAGEIF('Power Data'!$B$2:$B$241,Power!$A4,'Power Data'!E$2:E$241)</f>
        <v>331.42509466666667</v>
      </c>
      <c r="E4" s="23">
        <v>498.99054999999998</v>
      </c>
      <c r="F4" s="29">
        <f>AVERAGEIF('Power Data'!$B$2:$B$241,Power!$A4,'Power Data'!F$2:F$241)</f>
        <v>501.87407933333338</v>
      </c>
      <c r="G4" s="23">
        <v>459.24804</v>
      </c>
      <c r="H4" s="29">
        <f>2*AVERAGEIF('Power Data'!$B$2:$B$241,Power!$A4,'Power Data'!G$2:G$241)</f>
        <v>0</v>
      </c>
      <c r="I4" s="23">
        <v>0</v>
      </c>
      <c r="J4" s="29">
        <f>AVERAGEIF('Power Data'!$B$2:$B$241,Power!$A4,'Power Data'!H$2:H$241)</f>
        <v>424.351359</v>
      </c>
      <c r="K4" s="22">
        <v>474.08143000000001</v>
      </c>
      <c r="L4" s="29">
        <f>AVERAGEIF('Power Data'!$B$2:$B$241,Power!$A4,'Power Data'!I$2:I$241)</f>
        <v>780.50785316666679</v>
      </c>
      <c r="M4" s="30">
        <v>765.41088000000002</v>
      </c>
      <c r="N4" s="29">
        <f>AVERAGEIF('Power Data'!$B$2:$B$241,Power!$A4,'Power Data'!J$2:J$241)</f>
        <v>428.53415933333338</v>
      </c>
      <c r="O4" s="22">
        <v>411.80955999999998</v>
      </c>
      <c r="P4" s="29">
        <f>AVERAGEIF('Power Data'!$B$2:$B$241,Power!$A4,'Power Data'!K$2:K$241)</f>
        <v>2173.0324096666664</v>
      </c>
      <c r="Q4">
        <v>2147.8163</v>
      </c>
      <c r="R4" s="29">
        <f t="shared" ref="R4:R26" si="0">SUM(B4,D4,F4,H4,J4,L4,N4,P4)</f>
        <v>5016.297587</v>
      </c>
      <c r="S4" s="22">
        <v>4954.46</v>
      </c>
      <c r="T4" s="22">
        <f t="shared" ref="T4:T26" si="1">(ABS((R4-S4))/R4)*100</f>
        <v>1.232733623305271</v>
      </c>
      <c r="U4">
        <v>4795.72</v>
      </c>
    </row>
    <row r="5" spans="1:35" x14ac:dyDescent="0.25">
      <c r="A5" s="4">
        <v>2</v>
      </c>
      <c r="B5" s="29">
        <f>AVERAGEIF('Power Data'!$B$2:$B$241,Power!$A5,'Power Data'!D$2:D$241)</f>
        <v>376.05828866666667</v>
      </c>
      <c r="C5">
        <v>567.06474000000003</v>
      </c>
      <c r="D5" s="29">
        <f>AVERAGEIF('Power Data'!$B$2:$B$241,Power!$A5,'Power Data'!E$2:E$241)</f>
        <v>472.44018549999998</v>
      </c>
      <c r="E5" s="23">
        <v>510.05957999999998</v>
      </c>
      <c r="F5" s="29">
        <f>AVERAGEIF('Power Data'!$B$2:$B$241,Power!$A5,'Power Data'!F$2:F$241)</f>
        <v>643.76032516666669</v>
      </c>
      <c r="G5" s="23">
        <v>600.88892999999996</v>
      </c>
      <c r="H5" s="29">
        <f>2*AVERAGEIF('Power Data'!$B$2:$B$241,Power!$A5,'Power Data'!G$2:G$241)</f>
        <v>0</v>
      </c>
      <c r="I5" s="23">
        <v>0</v>
      </c>
      <c r="J5" s="29">
        <f>AVERAGEIF('Power Data'!$B$2:$B$241,Power!$A5,'Power Data'!H$2:H$241)</f>
        <v>422.26273600000002</v>
      </c>
      <c r="K5" s="22">
        <v>460.41798</v>
      </c>
      <c r="L5" s="29">
        <f>AVERAGEIF('Power Data'!$B$2:$B$241,Power!$A5,'Power Data'!I$2:I$241)</f>
        <v>476.75764966666668</v>
      </c>
      <c r="M5" s="30">
        <v>338.26366000000002</v>
      </c>
      <c r="N5" s="29">
        <f>AVERAGEIF('Power Data'!$B$2:$B$241,Power!$A5,'Power Data'!J$2:J$241)</f>
        <v>435.24757899999997</v>
      </c>
      <c r="O5" s="22">
        <v>439.38531</v>
      </c>
      <c r="P5" s="29">
        <f>AVERAGEIF('Power Data'!$B$2:$B$241,Power!$A5,'Power Data'!K$2:K$241)</f>
        <v>2171.0698853333333</v>
      </c>
      <c r="Q5">
        <v>2214.2501200000002</v>
      </c>
      <c r="R5" s="29">
        <f t="shared" si="0"/>
        <v>4997.5966493333326</v>
      </c>
      <c r="S5" s="22">
        <v>4901.03</v>
      </c>
      <c r="T5" s="22">
        <f t="shared" si="1"/>
        <v>1.9322617671879267</v>
      </c>
      <c r="U5">
        <v>4668.82</v>
      </c>
    </row>
    <row r="6" spans="1:35" x14ac:dyDescent="0.25">
      <c r="A6" s="4">
        <v>3</v>
      </c>
      <c r="B6" s="29">
        <f>AVERAGEIF('Power Data'!$B$2:$B$241,Power!$A6,'Power Data'!D$2:D$241)</f>
        <v>406.91013583333336</v>
      </c>
      <c r="C6">
        <v>577.73740999999995</v>
      </c>
      <c r="D6" s="29">
        <f>AVERAGEIF('Power Data'!$B$2:$B$241,Power!$A6,'Power Data'!E$2:E$241)</f>
        <v>588.78180700000007</v>
      </c>
      <c r="E6" s="23">
        <v>611.29841999999996</v>
      </c>
      <c r="F6" s="29">
        <f>AVERAGEIF('Power Data'!$B$2:$B$241,Power!$A6,'Power Data'!F$2:F$241)</f>
        <v>764.58870949999994</v>
      </c>
      <c r="G6" s="23">
        <v>726.79962</v>
      </c>
      <c r="H6" s="29">
        <f>2*AVERAGEIF('Power Data'!$B$2:$B$241,Power!$A6,'Power Data'!G$2:G$241)</f>
        <v>0</v>
      </c>
      <c r="I6" s="23">
        <v>0</v>
      </c>
      <c r="J6" s="29">
        <f>AVERAGEIF('Power Data'!$B$2:$B$241,Power!$A6,'Power Data'!H$2:H$241)</f>
        <v>280.08032233333336</v>
      </c>
      <c r="K6" s="22">
        <v>318.53314</v>
      </c>
      <c r="L6" s="29">
        <f>AVERAGEIF('Power Data'!$B$2:$B$241,Power!$A6,'Power Data'!I$2:I$241)</f>
        <v>97.947499666666658</v>
      </c>
      <c r="M6" s="30">
        <v>61.402560000000001</v>
      </c>
      <c r="N6" s="29">
        <f>AVERAGEIF('Power Data'!$B$2:$B$241,Power!$A6,'Power Data'!J$2:J$241)</f>
        <v>345.64959716666664</v>
      </c>
      <c r="O6" s="22">
        <v>340.62374999999997</v>
      </c>
      <c r="P6" s="29">
        <f>AVERAGEIF('Power Data'!$B$2:$B$241,Power!$A6,'Power Data'!K$2:K$241)</f>
        <v>2172.8785605000003</v>
      </c>
      <c r="Q6">
        <v>2266.8090699999998</v>
      </c>
      <c r="R6" s="29">
        <f t="shared" si="0"/>
        <v>4656.8366320000005</v>
      </c>
      <c r="S6" s="22">
        <v>4736.3100000000004</v>
      </c>
      <c r="T6" s="22">
        <f t="shared" si="1"/>
        <v>1.7065955772184351</v>
      </c>
      <c r="U6">
        <v>4563.68</v>
      </c>
    </row>
    <row r="7" spans="1:35" x14ac:dyDescent="0.25">
      <c r="A7" s="4">
        <v>4</v>
      </c>
      <c r="B7" s="29">
        <f>AVERAGEIF('Power Data'!$B$2:$B$241,Power!$A7,'Power Data'!D$2:D$241)</f>
        <v>424.49910466666665</v>
      </c>
      <c r="C7">
        <v>581.87004999999999</v>
      </c>
      <c r="D7" s="29">
        <f>AVERAGEIF('Power Data'!$B$2:$B$241,Power!$A7,'Power Data'!E$2:E$241)</f>
        <v>966.33139066666672</v>
      </c>
      <c r="E7" s="23">
        <v>1009.47599</v>
      </c>
      <c r="F7" s="29">
        <f>AVERAGEIF('Power Data'!$B$2:$B$241,Power!$A7,'Power Data'!F$2:F$241)</f>
        <v>1005.1550088333333</v>
      </c>
      <c r="G7" s="23">
        <v>951.35585000000003</v>
      </c>
      <c r="H7" s="29">
        <f>2*AVERAGEIF('Power Data'!$B$2:$B$241,Power!$A7,'Power Data'!G$2:G$241)</f>
        <v>0</v>
      </c>
      <c r="I7" s="23">
        <v>0</v>
      </c>
      <c r="J7" s="29">
        <f>AVERAGEIF('Power Data'!$B$2:$B$241,Power!$A7,'Power Data'!H$2:H$241)</f>
        <v>0</v>
      </c>
      <c r="K7" s="22">
        <v>2.5872099999999998</v>
      </c>
      <c r="L7" s="29">
        <f>AVERAGEIF('Power Data'!$B$2:$B$241,Power!$A7,'Power Data'!I$2:I$241)</f>
        <v>0</v>
      </c>
      <c r="M7" s="30">
        <v>0.56225000000000003</v>
      </c>
      <c r="N7" s="29">
        <f>AVERAGEIF('Power Data'!$B$2:$B$241,Power!$A7,'Power Data'!J$2:J$241)</f>
        <v>0</v>
      </c>
      <c r="O7" s="22">
        <v>2.8170299999999999</v>
      </c>
      <c r="P7" s="29">
        <f>AVERAGEIF('Power Data'!$B$2:$B$241,Power!$A7,'Power Data'!K$2:K$241)</f>
        <v>2167.9690555000002</v>
      </c>
      <c r="Q7">
        <v>2140.0279700000001</v>
      </c>
      <c r="R7" s="29">
        <f t="shared" si="0"/>
        <v>4563.9545596666667</v>
      </c>
      <c r="S7" s="22">
        <v>4547.0200000000004</v>
      </c>
      <c r="T7" s="22">
        <f t="shared" si="1"/>
        <v>0.37105013744709758</v>
      </c>
      <c r="U7">
        <v>4490.76</v>
      </c>
      <c r="AI7" s="6"/>
    </row>
    <row r="8" spans="1:35" x14ac:dyDescent="0.25">
      <c r="A8" s="4">
        <v>5</v>
      </c>
      <c r="B8" s="29">
        <f>AVERAGEIF('Power Data'!$B$2:$B$241,Power!$A8,'Power Data'!D$2:D$241)</f>
        <v>698.56558233333328</v>
      </c>
      <c r="C8">
        <v>668.91990999999996</v>
      </c>
      <c r="D8" s="29">
        <f>AVERAGEIF('Power Data'!$B$2:$B$241,Power!$A8,'Power Data'!E$2:E$241)</f>
        <v>992.50139349999995</v>
      </c>
      <c r="E8" s="23">
        <v>1021.3449900000001</v>
      </c>
      <c r="F8" s="29">
        <f>AVERAGEIF('Power Data'!$B$2:$B$241,Power!$A8,'Power Data'!F$2:F$241)</f>
        <v>1004.5991260000001</v>
      </c>
      <c r="G8" s="23">
        <v>938.92390999999998</v>
      </c>
      <c r="H8" s="29">
        <f>2*AVERAGEIF('Power Data'!$B$2:$B$241,Power!$A8,'Power Data'!G$2:G$241)</f>
        <v>0</v>
      </c>
      <c r="I8" s="23">
        <v>0</v>
      </c>
      <c r="J8" s="29">
        <f>AVERAGEIF('Power Data'!$B$2:$B$241,Power!$A8,'Power Data'!H$2:H$241)</f>
        <v>2.6368518333333335</v>
      </c>
      <c r="K8" s="22">
        <v>0</v>
      </c>
      <c r="L8" s="29">
        <f>AVERAGEIF('Power Data'!$B$2:$B$241,Power!$A8,'Power Data'!I$2:I$241)</f>
        <v>0</v>
      </c>
      <c r="M8" s="30">
        <v>0</v>
      </c>
      <c r="N8" s="29">
        <f>AVERAGEIF('Power Data'!$B$2:$B$241,Power!$A8,'Power Data'!J$2:J$241)</f>
        <v>0</v>
      </c>
      <c r="O8" s="22">
        <v>0</v>
      </c>
      <c r="P8" s="29">
        <f>AVERAGEIF('Power Data'!$B$2:$B$241,Power!$A8,'Power Data'!K$2:K$241)</f>
        <v>1899.3857929999999</v>
      </c>
      <c r="Q8">
        <v>2020.7348</v>
      </c>
      <c r="R8" s="29">
        <f t="shared" si="0"/>
        <v>4597.6887466666667</v>
      </c>
      <c r="S8" s="22">
        <v>4684.51</v>
      </c>
      <c r="T8" s="22">
        <f t="shared" si="1"/>
        <v>1.8883673540597783</v>
      </c>
      <c r="U8">
        <v>4606.55</v>
      </c>
      <c r="AI8" s="6"/>
    </row>
    <row r="9" spans="1:35" x14ac:dyDescent="0.25">
      <c r="A9" s="4">
        <v>6</v>
      </c>
      <c r="B9" s="29">
        <f>AVERAGEIF('Power Data'!$B$2:$B$241,Power!$A9,'Power Data'!D$2:D$241)</f>
        <v>860.54654966666669</v>
      </c>
      <c r="C9">
        <v>774.97846000000004</v>
      </c>
      <c r="D9" s="29">
        <f>AVERAGEIF('Power Data'!$B$2:$B$241,Power!$A9,'Power Data'!E$2:E$241)</f>
        <v>887.46265683333331</v>
      </c>
      <c r="E9" s="23">
        <v>848.42380000000003</v>
      </c>
      <c r="F9" s="29">
        <f>AVERAGEIF('Power Data'!$B$2:$B$241,Power!$A9,'Power Data'!F$2:F$241)</f>
        <v>841.33384166666656</v>
      </c>
      <c r="G9" s="23">
        <v>722.71636999999998</v>
      </c>
      <c r="H9" s="29">
        <f>2*AVERAGEIF('Power Data'!$B$2:$B$241,Power!$A9,'Power Data'!G$2:G$241)</f>
        <v>0</v>
      </c>
      <c r="I9" s="23">
        <v>0</v>
      </c>
      <c r="J9" s="29">
        <f>AVERAGEIF('Power Data'!$B$2:$B$241,Power!$A9,'Power Data'!H$2:H$241)</f>
        <v>414.0604515</v>
      </c>
      <c r="K9" s="22">
        <v>334.49772999999999</v>
      </c>
      <c r="L9" s="29">
        <f>AVERAGEIF('Power Data'!$B$2:$B$241,Power!$A9,'Power Data'!I$2:I$241)</f>
        <v>0</v>
      </c>
      <c r="M9" s="30">
        <v>0</v>
      </c>
      <c r="N9" s="29">
        <f>AVERAGEIF('Power Data'!$B$2:$B$241,Power!$A9,'Power Data'!J$2:J$241)</f>
        <v>167.53833</v>
      </c>
      <c r="O9" s="22">
        <v>63.09863</v>
      </c>
      <c r="P9" s="29">
        <f>AVERAGEIF('Power Data'!$B$2:$B$241,Power!$A9,'Power Data'!K$2:K$241)</f>
        <v>1734.5257976666667</v>
      </c>
      <c r="Q9">
        <v>1741.7303099999999</v>
      </c>
      <c r="R9" s="29">
        <f t="shared" si="0"/>
        <v>4905.4676273333334</v>
      </c>
      <c r="S9" s="22">
        <v>4531.4799999999996</v>
      </c>
      <c r="T9" s="22">
        <f t="shared" si="1"/>
        <v>7.623893494872326</v>
      </c>
      <c r="U9">
        <v>4917.9399999999996</v>
      </c>
      <c r="AI9" s="6"/>
    </row>
    <row r="10" spans="1:35" x14ac:dyDescent="0.25">
      <c r="A10" s="4">
        <v>7</v>
      </c>
      <c r="B10" s="29">
        <f>AVERAGEIF('Power Data'!$B$2:$B$241,Power!$A10,'Power Data'!D$2:D$241)</f>
        <v>819.17830400000003</v>
      </c>
      <c r="C10">
        <v>755.12099000000001</v>
      </c>
      <c r="D10" s="29">
        <f>AVERAGEIF('Power Data'!$B$2:$B$241,Power!$A10,'Power Data'!E$2:E$241)</f>
        <v>276.79829066666667</v>
      </c>
      <c r="E10" s="23">
        <v>492.58402000000001</v>
      </c>
      <c r="F10" s="29">
        <f>AVERAGEIF('Power Data'!$B$2:$B$241,Power!$A10,'Power Data'!F$2:F$241)</f>
        <v>319.13444649999997</v>
      </c>
      <c r="G10" s="23">
        <v>287.88749000000001</v>
      </c>
      <c r="H10" s="29">
        <f>2*AVERAGEIF('Power Data'!$B$2:$B$241,Power!$A10,'Power Data'!G$2:G$241)</f>
        <v>0</v>
      </c>
      <c r="I10" s="23">
        <v>0</v>
      </c>
      <c r="J10" s="29">
        <f>AVERAGEIF('Power Data'!$B$2:$B$241,Power!$A10,'Power Data'!H$2:H$241)</f>
        <v>1139.6547851666669</v>
      </c>
      <c r="K10" s="22">
        <v>1187.7486699999999</v>
      </c>
      <c r="L10" s="29">
        <f>AVERAGEIF('Power Data'!$B$2:$B$241,Power!$A10,'Power Data'!I$2:I$241)</f>
        <v>0</v>
      </c>
      <c r="M10" s="30">
        <v>0</v>
      </c>
      <c r="N10" s="29">
        <f>AVERAGEIF('Power Data'!$B$2:$B$241,Power!$A10,'Power Data'!J$2:J$241)</f>
        <v>1204.1299846666666</v>
      </c>
      <c r="O10" s="22">
        <v>1140.1395500000001</v>
      </c>
      <c r="P10" s="29">
        <f>AVERAGEIF('Power Data'!$B$2:$B$241,Power!$A10,'Power Data'!K$2:K$241)</f>
        <v>1740.4645183333334</v>
      </c>
      <c r="Q10">
        <v>1859.56376</v>
      </c>
      <c r="R10" s="29">
        <f t="shared" si="0"/>
        <v>5499.3603293333335</v>
      </c>
      <c r="S10" s="22">
        <v>5568.03</v>
      </c>
      <c r="T10" s="22">
        <f t="shared" si="1"/>
        <v>1.2486846933885267</v>
      </c>
      <c r="U10">
        <v>5137.46</v>
      </c>
      <c r="AI10" s="6"/>
    </row>
    <row r="11" spans="1:35" x14ac:dyDescent="0.25">
      <c r="A11" s="4">
        <v>8</v>
      </c>
      <c r="B11" s="29">
        <f>AVERAGEIF('Power Data'!$B$2:$B$241,Power!$A11,'Power Data'!D$2:D$241)</f>
        <v>853.0754189999999</v>
      </c>
      <c r="C11">
        <v>757.97738000000004</v>
      </c>
      <c r="D11" s="29">
        <f>AVERAGEIF('Power Data'!$B$2:$B$241,Power!$A11,'Power Data'!E$2:E$241)</f>
        <v>26.872408500000002</v>
      </c>
      <c r="E11" s="23">
        <v>479.29266999999999</v>
      </c>
      <c r="F11" s="29">
        <f>AVERAGEIF('Power Data'!$B$2:$B$241,Power!$A11,'Power Data'!F$2:F$241)</f>
        <v>169.41536966666666</v>
      </c>
      <c r="G11" s="23">
        <v>144.94629</v>
      </c>
      <c r="H11" s="29">
        <f>2*AVERAGEIF('Power Data'!$B$2:$B$241,Power!$A11,'Power Data'!G$2:G$241)</f>
        <v>0</v>
      </c>
      <c r="I11" s="23">
        <v>0</v>
      </c>
      <c r="J11" s="29">
        <f>AVERAGEIF('Power Data'!$B$2:$B$241,Power!$A11,'Power Data'!H$2:H$241)</f>
        <v>1244.1969806666666</v>
      </c>
      <c r="K11" s="22">
        <v>1248.1847</v>
      </c>
      <c r="L11" s="29">
        <f>AVERAGEIF('Power Data'!$B$2:$B$241,Power!$A11,'Power Data'!I$2:I$241)</f>
        <v>0</v>
      </c>
      <c r="M11" s="30">
        <v>0</v>
      </c>
      <c r="N11" s="29">
        <f>AVERAGEIF('Power Data'!$B$2:$B$241,Power!$A11,'Power Data'!J$2:J$241)</f>
        <v>1293.0631918333333</v>
      </c>
      <c r="O11" s="22">
        <v>1198.8284200000001</v>
      </c>
      <c r="P11" s="29">
        <f>AVERAGEIF('Power Data'!$B$2:$B$241,Power!$A11,'Power Data'!K$2:K$241)</f>
        <v>1730.6876833333336</v>
      </c>
      <c r="Q11">
        <v>1809.8887400000001</v>
      </c>
      <c r="R11" s="29">
        <f t="shared" si="0"/>
        <v>5317.3110529999994</v>
      </c>
      <c r="S11" s="22">
        <v>5320.73</v>
      </c>
      <c r="T11" s="22">
        <f t="shared" si="1"/>
        <v>6.4298420121033997E-2</v>
      </c>
      <c r="U11">
        <v>5351.7</v>
      </c>
      <c r="AI11" s="6"/>
    </row>
    <row r="12" spans="1:35" x14ac:dyDescent="0.25">
      <c r="A12" s="4">
        <v>9</v>
      </c>
      <c r="B12" s="29">
        <f>AVERAGEIF('Power Data'!$B$2:$B$241,Power!$A12,'Power Data'!D$2:D$241)</f>
        <v>854.43420400000002</v>
      </c>
      <c r="C12">
        <v>762.28623000000005</v>
      </c>
      <c r="D12" s="29">
        <f>AVERAGEIF('Power Data'!$B$2:$B$241,Power!$A12,'Power Data'!E$2:E$241)</f>
        <v>474.1991651666666</v>
      </c>
      <c r="E12" s="23">
        <v>481.40102999999999</v>
      </c>
      <c r="F12" s="29">
        <f>AVERAGEIF('Power Data'!$B$2:$B$241,Power!$A12,'Power Data'!F$2:F$241)</f>
        <v>167.4216715</v>
      </c>
      <c r="G12" s="23">
        <v>144.22617</v>
      </c>
      <c r="H12" s="29">
        <f>2*AVERAGEIF('Power Data'!$B$2:$B$241,Power!$A12,'Power Data'!G$2:G$241)</f>
        <v>0</v>
      </c>
      <c r="I12" s="23">
        <v>0</v>
      </c>
      <c r="J12" s="29">
        <f>AVERAGEIF('Power Data'!$B$2:$B$241,Power!$A12,'Power Data'!H$2:H$241)</f>
        <v>1233.7409668333335</v>
      </c>
      <c r="K12" s="22">
        <v>1261.4281800000001</v>
      </c>
      <c r="L12" s="29">
        <f>AVERAGEIF('Power Data'!$B$2:$B$241,Power!$A12,'Power Data'!I$2:I$241)</f>
        <v>0</v>
      </c>
      <c r="M12" s="30">
        <v>0</v>
      </c>
      <c r="N12" s="29">
        <f>AVERAGEIF('Power Data'!$B$2:$B$241,Power!$A12,'Power Data'!J$2:J$241)</f>
        <v>1282.3554688333334</v>
      </c>
      <c r="O12" s="22">
        <v>1199.20922</v>
      </c>
      <c r="P12" s="29">
        <f>AVERAGEIF('Power Data'!$B$2:$B$241,Power!$A12,'Power Data'!K$2:K$241)</f>
        <v>1720.7985636666667</v>
      </c>
      <c r="Q12">
        <v>1810.3887500000001</v>
      </c>
      <c r="R12" s="29">
        <f t="shared" si="0"/>
        <v>5732.9500399999997</v>
      </c>
      <c r="S12" s="22">
        <v>5665.4</v>
      </c>
      <c r="T12" s="22">
        <f t="shared" si="1"/>
        <v>1.1782771440303723</v>
      </c>
      <c r="U12">
        <v>5443.59</v>
      </c>
      <c r="AI12" s="6"/>
    </row>
    <row r="13" spans="1:35" x14ac:dyDescent="0.25">
      <c r="A13" s="4">
        <v>10</v>
      </c>
      <c r="B13" s="29">
        <f>AVERAGEIF('Power Data'!$B$2:$B$241,Power!$A13,'Power Data'!D$2:D$241)</f>
        <v>851.59690333333333</v>
      </c>
      <c r="C13">
        <v>768.76124000000004</v>
      </c>
      <c r="D13" s="29">
        <f>AVERAGEIF('Power Data'!$B$2:$B$241,Power!$A13,'Power Data'!E$2:E$241)</f>
        <v>763.48674249999999</v>
      </c>
      <c r="E13" s="23">
        <v>737.98292000000004</v>
      </c>
      <c r="F13" s="29">
        <f>AVERAGEIF('Power Data'!$B$2:$B$241,Power!$A13,'Power Data'!F$2:F$241)</f>
        <v>280.66704049999998</v>
      </c>
      <c r="G13" s="23">
        <v>252.27602999999999</v>
      </c>
      <c r="H13" s="29">
        <f>2*AVERAGEIF('Power Data'!$B$2:$B$241,Power!$A13,'Power Data'!G$2:G$241)</f>
        <v>0</v>
      </c>
      <c r="I13" s="23">
        <v>0</v>
      </c>
      <c r="J13" s="29">
        <f>AVERAGEIF('Power Data'!$B$2:$B$241,Power!$A13,'Power Data'!H$2:H$241)</f>
        <v>1232.9583739999998</v>
      </c>
      <c r="K13" s="22">
        <v>1276.33592</v>
      </c>
      <c r="L13" s="29">
        <f>AVERAGEIF('Power Data'!$B$2:$B$241,Power!$A13,'Power Data'!I$2:I$241)</f>
        <v>0</v>
      </c>
      <c r="M13" s="30">
        <v>0</v>
      </c>
      <c r="N13" s="29">
        <f>AVERAGEIF('Power Data'!$B$2:$B$241,Power!$A13,'Power Data'!J$2:J$241)</f>
        <v>991.78727216666664</v>
      </c>
      <c r="O13" s="22">
        <v>1010.47854</v>
      </c>
      <c r="P13" s="29">
        <f>AVERAGEIF('Power Data'!$B$2:$B$241,Power!$A13,'Power Data'!K$2:K$241)</f>
        <v>1702.9116618333333</v>
      </c>
      <c r="Q13">
        <v>1833.02135</v>
      </c>
      <c r="R13" s="29">
        <f t="shared" si="0"/>
        <v>5823.4079943333327</v>
      </c>
      <c r="S13" s="22">
        <v>5915.17</v>
      </c>
      <c r="T13" s="22">
        <f t="shared" si="1"/>
        <v>1.5757440618270189</v>
      </c>
      <c r="U13">
        <v>5406.56</v>
      </c>
      <c r="AI13" s="6"/>
    </row>
    <row r="14" spans="1:35" x14ac:dyDescent="0.25">
      <c r="A14" s="4">
        <v>11</v>
      </c>
      <c r="B14" s="29">
        <f>AVERAGEIF('Power Data'!$B$2:$B$241,Power!$A14,'Power Data'!D$2:D$241)</f>
        <v>784.54256183333337</v>
      </c>
      <c r="C14">
        <v>733.93062999999995</v>
      </c>
      <c r="D14" s="29">
        <f>AVERAGEIF('Power Data'!$B$2:$B$241,Power!$A14,'Power Data'!E$2:E$241)</f>
        <v>812.89463783333338</v>
      </c>
      <c r="E14" s="23">
        <v>806.09852999999998</v>
      </c>
      <c r="F14" s="29">
        <f>AVERAGEIF('Power Data'!$B$2:$B$241,Power!$A14,'Power Data'!F$2:F$241)</f>
        <v>332.41305533333332</v>
      </c>
      <c r="G14" s="23">
        <v>297.72251</v>
      </c>
      <c r="H14" s="29">
        <f>2*AVERAGEIF('Power Data'!$B$2:$B$241,Power!$A14,'Power Data'!G$2:G$241)</f>
        <v>0</v>
      </c>
      <c r="I14" s="23">
        <v>0</v>
      </c>
      <c r="J14" s="29">
        <f>AVERAGEIF('Power Data'!$B$2:$B$241,Power!$A14,'Power Data'!H$2:H$241)</f>
        <v>1225.136739</v>
      </c>
      <c r="K14" s="22">
        <v>1310.8714399999999</v>
      </c>
      <c r="L14" s="29">
        <f>AVERAGEIF('Power Data'!$B$2:$B$241,Power!$A14,'Power Data'!I$2:I$241)</f>
        <v>0</v>
      </c>
      <c r="M14" s="30">
        <v>0</v>
      </c>
      <c r="N14" s="29">
        <f>AVERAGEIF('Power Data'!$B$2:$B$241,Power!$A14,'Power Data'!J$2:J$241)</f>
        <v>869.42199699999992</v>
      </c>
      <c r="O14" s="22">
        <v>896.07824000000005</v>
      </c>
      <c r="P14" s="29">
        <f>AVERAGEIF('Power Data'!$B$2:$B$241,Power!$A14,'Power Data'!K$2:K$241)</f>
        <v>1698.0645341666668</v>
      </c>
      <c r="Q14">
        <v>1889.5913800000001</v>
      </c>
      <c r="R14" s="29">
        <f t="shared" si="0"/>
        <v>5722.4735251666671</v>
      </c>
      <c r="S14" s="22">
        <v>5968.28</v>
      </c>
      <c r="T14" s="22">
        <f t="shared" si="1"/>
        <v>4.2954584892758163</v>
      </c>
      <c r="U14">
        <v>5234.34</v>
      </c>
      <c r="AI14" s="6"/>
    </row>
    <row r="15" spans="1:35" x14ac:dyDescent="0.25">
      <c r="A15" s="4">
        <v>12</v>
      </c>
      <c r="B15" s="29">
        <f>AVERAGEIF('Power Data'!$B$2:$B$241,Power!$A15,'Power Data'!D$2:D$241)</f>
        <v>753.54252100000008</v>
      </c>
      <c r="C15">
        <v>710.21848</v>
      </c>
      <c r="D15" s="29">
        <f>AVERAGEIF('Power Data'!$B$2:$B$241,Power!$A15,'Power Data'!E$2:E$241)</f>
        <v>585.55842849999999</v>
      </c>
      <c r="E15" s="23">
        <v>599.81800999999996</v>
      </c>
      <c r="F15" s="29">
        <f>AVERAGEIF('Power Data'!$B$2:$B$241,Power!$A15,'Power Data'!F$2:F$241)</f>
        <v>330.35171516666662</v>
      </c>
      <c r="G15" s="23">
        <v>302.84244000000001</v>
      </c>
      <c r="H15" s="29">
        <f>2*AVERAGEIF('Power Data'!$B$2:$B$241,Power!$A15,'Power Data'!G$2:G$241)</f>
        <v>0</v>
      </c>
      <c r="I15" s="23">
        <v>0</v>
      </c>
      <c r="J15" s="29">
        <f>AVERAGEIF('Power Data'!$B$2:$B$241,Power!$A15,'Power Data'!H$2:H$241)</f>
        <v>1195.2900188333333</v>
      </c>
      <c r="K15" s="22">
        <v>1309.3614500000001</v>
      </c>
      <c r="L15" s="29">
        <f>AVERAGEIF('Power Data'!$B$2:$B$241,Power!$A15,'Power Data'!I$2:I$241)</f>
        <v>0</v>
      </c>
      <c r="M15" s="30">
        <v>0</v>
      </c>
      <c r="N15" s="29">
        <f>AVERAGEIF('Power Data'!$B$2:$B$241,Power!$A15,'Power Data'!J$2:J$241)</f>
        <v>863.82330333333334</v>
      </c>
      <c r="O15" s="22">
        <v>906.09375999999997</v>
      </c>
      <c r="P15" s="29">
        <f>AVERAGEIF('Power Data'!$B$2:$B$241,Power!$A15,'Power Data'!K$2:K$241)</f>
        <v>1699.4938963333334</v>
      </c>
      <c r="Q15">
        <v>1930.4257600000001</v>
      </c>
      <c r="R15" s="29">
        <f t="shared" si="0"/>
        <v>5428.0598831666666</v>
      </c>
      <c r="S15" s="22">
        <v>5790.63</v>
      </c>
      <c r="T15" s="22">
        <f t="shared" si="1"/>
        <v>6.6795526327505126</v>
      </c>
      <c r="U15">
        <v>5007.05</v>
      </c>
      <c r="AI15" s="6"/>
    </row>
    <row r="16" spans="1:35" x14ac:dyDescent="0.25">
      <c r="A16" s="4">
        <v>13</v>
      </c>
      <c r="B16" s="29">
        <f>AVERAGEIF('Power Data'!$B$2:$B$241,Power!$A16,'Power Data'!D$2:D$241)</f>
        <v>818.60534666666672</v>
      </c>
      <c r="C16">
        <v>728.91994999999997</v>
      </c>
      <c r="D16" s="29">
        <f>AVERAGEIF('Power Data'!$B$2:$B$241,Power!$A16,'Power Data'!E$2:E$241)</f>
        <v>321.18782550000003</v>
      </c>
      <c r="E16" s="23">
        <v>484.54680999999999</v>
      </c>
      <c r="F16" s="29">
        <f>AVERAGEIF('Power Data'!$B$2:$B$241,Power!$A16,'Power Data'!F$2:F$241)</f>
        <v>328.41013966666668</v>
      </c>
      <c r="G16" s="23">
        <v>290.24336</v>
      </c>
      <c r="H16" s="29">
        <f>2*AVERAGEIF('Power Data'!$B$2:$B$241,Power!$A16,'Power Data'!G$2:G$241)</f>
        <v>0</v>
      </c>
      <c r="I16" s="23">
        <v>0</v>
      </c>
      <c r="J16" s="29">
        <f>AVERAGEIF('Power Data'!$B$2:$B$241,Power!$A16,'Power Data'!H$2:H$241)</f>
        <v>853.55051433333324</v>
      </c>
      <c r="K16" s="22">
        <v>956.75106000000005</v>
      </c>
      <c r="L16" s="29">
        <f>AVERAGEIF('Power Data'!$B$2:$B$241,Power!$A16,'Power Data'!I$2:I$241)</f>
        <v>0</v>
      </c>
      <c r="M16" s="30">
        <v>0</v>
      </c>
      <c r="N16" s="29">
        <f>AVERAGEIF('Power Data'!$B$2:$B$241,Power!$A16,'Power Data'!J$2:J$241)</f>
        <v>862.800476</v>
      </c>
      <c r="O16" s="22">
        <v>865.06271000000004</v>
      </c>
      <c r="P16" s="29">
        <f>AVERAGEIF('Power Data'!$B$2:$B$241,Power!$A16,'Power Data'!K$2:K$241)</f>
        <v>1688.1155193333334</v>
      </c>
      <c r="Q16">
        <v>1820.84764</v>
      </c>
      <c r="R16" s="29">
        <f t="shared" si="0"/>
        <v>4872.6698214999997</v>
      </c>
      <c r="S16" s="22">
        <v>5003.12</v>
      </c>
      <c r="T16" s="22">
        <f t="shared" si="1"/>
        <v>2.6771807505693563</v>
      </c>
      <c r="U16">
        <v>4862.5200000000004</v>
      </c>
      <c r="AI16" s="6"/>
    </row>
    <row r="17" spans="1:35" x14ac:dyDescent="0.25">
      <c r="A17" s="4">
        <v>14</v>
      </c>
      <c r="B17" s="29">
        <f>AVERAGEIF('Power Data'!$B$2:$B$241,Power!$A17,'Power Data'!D$2:D$241)</f>
        <v>803.13114433333328</v>
      </c>
      <c r="C17">
        <v>736.02838999999994</v>
      </c>
      <c r="D17" s="29">
        <f>AVERAGEIF('Power Data'!$B$2:$B$241,Power!$A17,'Power Data'!E$2:E$241)</f>
        <v>780.57953916666668</v>
      </c>
      <c r="E17" s="23">
        <v>755.86901</v>
      </c>
      <c r="F17" s="29">
        <f>AVERAGEIF('Power Data'!$B$2:$B$241,Power!$A17,'Power Data'!F$2:F$241)</f>
        <v>820.34212983333339</v>
      </c>
      <c r="G17" s="23">
        <v>729.16278</v>
      </c>
      <c r="H17" s="29">
        <f>2*AVERAGEIF('Power Data'!$B$2:$B$241,Power!$A17,'Power Data'!G$2:G$241)</f>
        <v>0</v>
      </c>
      <c r="I17" s="23">
        <v>0</v>
      </c>
      <c r="J17" s="29">
        <f>AVERAGEIF('Power Data'!$B$2:$B$241,Power!$A17,'Power Data'!H$2:H$241)</f>
        <v>163.07421366666665</v>
      </c>
      <c r="K17" s="22">
        <v>147.3837</v>
      </c>
      <c r="L17" s="29">
        <f>AVERAGEIF('Power Data'!$B$2:$B$241,Power!$A17,'Power Data'!I$2:I$241)</f>
        <v>0</v>
      </c>
      <c r="M17" s="30">
        <v>0</v>
      </c>
      <c r="N17" s="29">
        <f>AVERAGEIF('Power Data'!$B$2:$B$241,Power!$A17,'Power Data'!J$2:J$241)</f>
        <v>240.68334133333335</v>
      </c>
      <c r="O17" s="22">
        <v>230.75417999999999</v>
      </c>
      <c r="P17" s="29">
        <f>AVERAGEIF('Power Data'!$B$2:$B$241,Power!$A17,'Power Data'!K$2:K$241)</f>
        <v>1684.0062051666664</v>
      </c>
      <c r="Q17">
        <v>1818.3016700000001</v>
      </c>
      <c r="R17" s="29">
        <f t="shared" si="0"/>
        <v>4491.8165735000002</v>
      </c>
      <c r="S17" s="22">
        <v>4422.66</v>
      </c>
      <c r="T17" s="22">
        <f t="shared" si="1"/>
        <v>1.5396125903269895</v>
      </c>
      <c r="U17">
        <v>4634.3599999999997</v>
      </c>
      <c r="AI17" s="6"/>
    </row>
    <row r="18" spans="1:35" x14ac:dyDescent="0.25">
      <c r="A18" s="4">
        <v>15</v>
      </c>
      <c r="B18" s="29">
        <f>AVERAGEIF('Power Data'!$B$2:$B$241,Power!$A18,'Power Data'!D$2:D$241)</f>
        <v>837.66825349999999</v>
      </c>
      <c r="C18">
        <v>832.64484000000004</v>
      </c>
      <c r="D18" s="29">
        <f>AVERAGEIF('Power Data'!$B$2:$B$241,Power!$A18,'Power Data'!E$2:E$241)</f>
        <v>963.80134566666675</v>
      </c>
      <c r="E18" s="23">
        <v>1015.1021500000001</v>
      </c>
      <c r="F18" s="29">
        <f>AVERAGEIF('Power Data'!$B$2:$B$241,Power!$A18,'Power Data'!F$2:F$241)</f>
        <v>976.95384216666662</v>
      </c>
      <c r="G18" s="23">
        <v>942.93543</v>
      </c>
      <c r="H18" s="29">
        <f>2*AVERAGEIF('Power Data'!$B$2:$B$241,Power!$A18,'Power Data'!G$2:G$241)</f>
        <v>0</v>
      </c>
      <c r="I18" s="23">
        <v>0</v>
      </c>
      <c r="J18" s="29">
        <f>AVERAGEIF('Power Data'!$B$2:$B$241,Power!$A18,'Power Data'!H$2:H$241)</f>
        <v>0</v>
      </c>
      <c r="K18" s="22">
        <v>0.90510000000000002</v>
      </c>
      <c r="L18" s="29">
        <f>AVERAGEIF('Power Data'!$B$2:$B$241,Power!$A18,'Power Data'!I$2:I$241)</f>
        <v>0</v>
      </c>
      <c r="M18" s="30">
        <v>0</v>
      </c>
      <c r="N18" s="29">
        <f>AVERAGEIF('Power Data'!$B$2:$B$241,Power!$A18,'Power Data'!J$2:J$241)</f>
        <v>0</v>
      </c>
      <c r="O18" s="22">
        <v>1.60528</v>
      </c>
      <c r="P18" s="29">
        <f>AVERAGEIF('Power Data'!$B$2:$B$241,Power!$A18,'Power Data'!K$2:K$241)</f>
        <v>1681.8458861666668</v>
      </c>
      <c r="Q18">
        <v>1924.2105799999999</v>
      </c>
      <c r="R18" s="29">
        <f t="shared" si="0"/>
        <v>4460.2693275000001</v>
      </c>
      <c r="S18" s="22">
        <v>4760.3</v>
      </c>
      <c r="T18" s="22">
        <f t="shared" si="1"/>
        <v>6.7267389135034241</v>
      </c>
      <c r="U18">
        <v>4390.03</v>
      </c>
      <c r="AI18" s="6"/>
    </row>
    <row r="19" spans="1:35" x14ac:dyDescent="0.25">
      <c r="A19" s="4">
        <v>16</v>
      </c>
      <c r="B19" s="29">
        <f>AVERAGEIF('Power Data'!$B$2:$B$241,Power!$A19,'Power Data'!D$2:D$241)</f>
        <v>841.14599616666669</v>
      </c>
      <c r="C19">
        <v>814.87973999999997</v>
      </c>
      <c r="D19" s="29">
        <f>AVERAGEIF('Power Data'!$B$2:$B$241,Power!$A19,'Power Data'!E$2:E$241)</f>
        <v>965.50157666666655</v>
      </c>
      <c r="E19" s="23">
        <v>1005.70572</v>
      </c>
      <c r="F19" s="29">
        <f>AVERAGEIF('Power Data'!$B$2:$B$241,Power!$A19,'Power Data'!F$2:F$241)</f>
        <v>979.44236233333345</v>
      </c>
      <c r="G19" s="23">
        <v>922.66336000000001</v>
      </c>
      <c r="H19" s="29">
        <f>2*AVERAGEIF('Power Data'!$B$2:$B$241,Power!$A19,'Power Data'!G$2:G$241)</f>
        <v>0</v>
      </c>
      <c r="I19" s="23">
        <v>0</v>
      </c>
      <c r="J19" s="29">
        <f>AVERAGEIF('Power Data'!$B$2:$B$241,Power!$A19,'Power Data'!H$2:H$241)</f>
        <v>0</v>
      </c>
      <c r="K19" s="22">
        <v>0</v>
      </c>
      <c r="L19" s="29">
        <f>AVERAGEIF('Power Data'!$B$2:$B$241,Power!$A19,'Power Data'!I$2:I$241)</f>
        <v>0</v>
      </c>
      <c r="M19" s="30">
        <v>0</v>
      </c>
      <c r="N19" s="29">
        <f>AVERAGEIF('Power Data'!$B$2:$B$241,Power!$A19,'Power Data'!J$2:J$241)</f>
        <v>0</v>
      </c>
      <c r="O19" s="22">
        <v>0</v>
      </c>
      <c r="P19" s="29">
        <f>AVERAGEIF('Power Data'!$B$2:$B$241,Power!$A19,'Power Data'!K$2:K$241)</f>
        <v>1685.7846476666668</v>
      </c>
      <c r="Q19">
        <v>1723.12024</v>
      </c>
      <c r="R19" s="29">
        <f t="shared" si="0"/>
        <v>4471.874582833334</v>
      </c>
      <c r="S19" s="22">
        <v>4507.12</v>
      </c>
      <c r="T19" s="22">
        <f t="shared" si="1"/>
        <v>0.78815755034737056</v>
      </c>
      <c r="U19">
        <v>4317.83</v>
      </c>
      <c r="AI19" s="6"/>
    </row>
    <row r="20" spans="1:35" x14ac:dyDescent="0.25">
      <c r="A20" s="4">
        <v>17</v>
      </c>
      <c r="B20" s="29">
        <f>AVERAGEIF('Power Data'!$B$2:$B$241,Power!$A20,'Power Data'!D$2:D$241)</f>
        <v>839.45379633333323</v>
      </c>
      <c r="C20">
        <v>814.43532000000005</v>
      </c>
      <c r="D20" s="29">
        <f>AVERAGEIF('Power Data'!$B$2:$B$241,Power!$A20,'Power Data'!E$2:E$241)</f>
        <v>966.01398700000004</v>
      </c>
      <c r="E20" s="23">
        <v>1005.32925</v>
      </c>
      <c r="F20" s="29">
        <f>AVERAGEIF('Power Data'!$B$2:$B$241,Power!$A20,'Power Data'!F$2:F$241)</f>
        <v>978.41823833333319</v>
      </c>
      <c r="G20" s="23">
        <v>922.20232999999996</v>
      </c>
      <c r="H20" s="29">
        <f>2*AVERAGEIF('Power Data'!$B$2:$B$241,Power!$A20,'Power Data'!G$2:G$241)</f>
        <v>0</v>
      </c>
      <c r="I20" s="23">
        <v>0</v>
      </c>
      <c r="J20" s="29">
        <f>AVERAGEIF('Power Data'!$B$2:$B$241,Power!$A20,'Power Data'!H$2:H$241)</f>
        <v>0</v>
      </c>
      <c r="K20" s="22">
        <v>0</v>
      </c>
      <c r="L20" s="29">
        <f>AVERAGEIF('Power Data'!$B$2:$B$241,Power!$A20,'Power Data'!I$2:I$241)</f>
        <v>0</v>
      </c>
      <c r="M20" s="30">
        <v>0</v>
      </c>
      <c r="N20" s="29">
        <f>AVERAGEIF('Power Data'!$B$2:$B$241,Power!$A20,'Power Data'!J$2:J$241)</f>
        <v>0</v>
      </c>
      <c r="O20" s="22">
        <v>0</v>
      </c>
      <c r="P20" s="29">
        <f>AVERAGEIF('Power Data'!$B$2:$B$241,Power!$A20,'Power Data'!K$2:K$241)</f>
        <v>1684.3201294999999</v>
      </c>
      <c r="Q20">
        <v>1727.37743</v>
      </c>
      <c r="R20" s="29">
        <f t="shared" si="0"/>
        <v>4468.2061511666661</v>
      </c>
      <c r="S20" s="22">
        <v>4510.07</v>
      </c>
      <c r="T20" s="22">
        <f t="shared" si="1"/>
        <v>0.93692742494440995</v>
      </c>
      <c r="U20">
        <v>4314.49</v>
      </c>
      <c r="AI20" s="6"/>
    </row>
    <row r="21" spans="1:35" x14ac:dyDescent="0.25">
      <c r="A21" s="4">
        <v>18</v>
      </c>
      <c r="B21" s="29">
        <f>AVERAGEIF('Power Data'!$B$2:$B$241,Power!$A21,'Power Data'!D$2:D$241)</f>
        <v>844.31292733333339</v>
      </c>
      <c r="C21">
        <v>814.24360999999999</v>
      </c>
      <c r="D21" s="29">
        <f>AVERAGEIF('Power Data'!$B$2:$B$241,Power!$A21,'Power Data'!E$2:E$241)</f>
        <v>974.63583333333327</v>
      </c>
      <c r="E21" s="23">
        <v>1005.0940399999999</v>
      </c>
      <c r="F21" s="29">
        <f>AVERAGEIF('Power Data'!$B$2:$B$241,Power!$A21,'Power Data'!F$2:F$241)</f>
        <v>986.94889316666672</v>
      </c>
      <c r="G21" s="23">
        <v>932.28752999999995</v>
      </c>
      <c r="H21" s="29">
        <f>2*AVERAGEIF('Power Data'!$B$2:$B$241,Power!$A21,'Power Data'!G$2:G$241)</f>
        <v>0</v>
      </c>
      <c r="I21" s="23">
        <v>0</v>
      </c>
      <c r="J21" s="29">
        <f>AVERAGEIF('Power Data'!$B$2:$B$241,Power!$A21,'Power Data'!H$2:H$241)</f>
        <v>0</v>
      </c>
      <c r="K21" s="22">
        <v>0</v>
      </c>
      <c r="L21" s="29">
        <f>AVERAGEIF('Power Data'!$B$2:$B$241,Power!$A21,'Power Data'!I$2:I$241)</f>
        <v>0</v>
      </c>
      <c r="M21" s="30">
        <v>0</v>
      </c>
      <c r="N21" s="29">
        <f>AVERAGEIF('Power Data'!$B$2:$B$241,Power!$A21,'Power Data'!J$2:J$241)</f>
        <v>0</v>
      </c>
      <c r="O21" s="22">
        <v>0</v>
      </c>
      <c r="P21" s="29">
        <f>AVERAGEIF('Power Data'!$B$2:$B$241,Power!$A21,'Power Data'!K$2:K$241)</f>
        <v>1700.1440023333334</v>
      </c>
      <c r="Q21">
        <v>1793.7173299999999</v>
      </c>
      <c r="R21" s="29">
        <f t="shared" si="0"/>
        <v>4506.0416561666671</v>
      </c>
      <c r="S21" s="22">
        <v>4586.0600000000004</v>
      </c>
      <c r="T21" s="22">
        <f t="shared" si="1"/>
        <v>1.7758012450645146</v>
      </c>
      <c r="U21">
        <v>4389.3100000000004</v>
      </c>
      <c r="AI21" s="6"/>
    </row>
    <row r="22" spans="1:35" x14ac:dyDescent="0.25">
      <c r="A22" s="4">
        <v>19</v>
      </c>
      <c r="B22" s="29">
        <f>AVERAGEIF('Power Data'!$B$2:$B$241,Power!$A22,'Power Data'!D$2:D$241)</f>
        <v>843.06652833333328</v>
      </c>
      <c r="C22">
        <v>814.40805</v>
      </c>
      <c r="D22" s="29">
        <f>AVERAGEIF('Power Data'!$B$2:$B$241,Power!$A22,'Power Data'!E$2:E$241)</f>
        <v>977.71027099999992</v>
      </c>
      <c r="E22" s="23">
        <v>1015.52378</v>
      </c>
      <c r="F22" s="29">
        <f>AVERAGEIF('Power Data'!$B$2:$B$241,Power!$A22,'Power Data'!F$2:F$241)</f>
        <v>990.45568333333335</v>
      </c>
      <c r="G22" s="23">
        <v>932.56715999999994</v>
      </c>
      <c r="H22" s="29">
        <f>2*AVERAGEIF('Power Data'!$B$2:$B$241,Power!$A22,'Power Data'!G$2:G$241)</f>
        <v>0</v>
      </c>
      <c r="I22" s="23">
        <v>0</v>
      </c>
      <c r="J22" s="29">
        <f>AVERAGEIF('Power Data'!$B$2:$B$241,Power!$A22,'Power Data'!H$2:H$241)</f>
        <v>0</v>
      </c>
      <c r="K22" s="22">
        <v>0</v>
      </c>
      <c r="L22" s="29">
        <f>AVERAGEIF('Power Data'!$B$2:$B$241,Power!$A22,'Power Data'!I$2:I$241)</f>
        <v>0</v>
      </c>
      <c r="M22" s="30">
        <v>0</v>
      </c>
      <c r="N22" s="29">
        <f>AVERAGEIF('Power Data'!$B$2:$B$241,Power!$A22,'Power Data'!J$2:J$241)</f>
        <v>0</v>
      </c>
      <c r="O22" s="22">
        <v>0</v>
      </c>
      <c r="P22" s="29">
        <f>AVERAGEIF('Power Data'!$B$2:$B$241,Power!$A22,'Power Data'!K$2:K$241)</f>
        <v>1709.7455649999999</v>
      </c>
      <c r="Q22">
        <v>1835.72155</v>
      </c>
      <c r="R22" s="29">
        <f t="shared" si="0"/>
        <v>4520.9780476666665</v>
      </c>
      <c r="S22" s="22">
        <v>4639.03</v>
      </c>
      <c r="T22" s="22">
        <f t="shared" si="1"/>
        <v>2.6112038388299923</v>
      </c>
      <c r="U22">
        <v>4441.63</v>
      </c>
      <c r="AI22" s="6"/>
    </row>
    <row r="23" spans="1:35" x14ac:dyDescent="0.25">
      <c r="A23" s="4">
        <v>20</v>
      </c>
      <c r="B23" s="29">
        <f>AVERAGEIF('Power Data'!$B$2:$B$241,Power!$A23,'Power Data'!D$2:D$241)</f>
        <v>842.40356450000013</v>
      </c>
      <c r="C23">
        <v>814.76021000000003</v>
      </c>
      <c r="D23" s="29">
        <f>AVERAGEIF('Power Data'!$B$2:$B$241,Power!$A23,'Power Data'!E$2:E$241)</f>
        <v>980.62425250000001</v>
      </c>
      <c r="E23" s="23">
        <v>1016.14522</v>
      </c>
      <c r="F23" s="29">
        <f>AVERAGEIF('Power Data'!$B$2:$B$241,Power!$A23,'Power Data'!F$2:F$241)</f>
        <v>993.05236316666674</v>
      </c>
      <c r="G23" s="23">
        <v>932.97797000000003</v>
      </c>
      <c r="H23" s="29">
        <f>2*AVERAGEIF('Power Data'!$B$2:$B$241,Power!$A23,'Power Data'!G$2:G$241)</f>
        <v>0</v>
      </c>
      <c r="I23" s="23">
        <v>0</v>
      </c>
      <c r="J23" s="29">
        <f>AVERAGEIF('Power Data'!$B$2:$B$241,Power!$A23,'Power Data'!H$2:H$241)</f>
        <v>0</v>
      </c>
      <c r="K23" s="22">
        <v>0</v>
      </c>
      <c r="L23" s="29">
        <f>AVERAGEIF('Power Data'!$B$2:$B$241,Power!$A23,'Power Data'!I$2:I$241)</f>
        <v>0</v>
      </c>
      <c r="M23" s="30">
        <v>0</v>
      </c>
      <c r="N23" s="29">
        <f>AVERAGEIF('Power Data'!$B$2:$B$241,Power!$A23,'Power Data'!J$2:J$241)</f>
        <v>0</v>
      </c>
      <c r="O23" s="22">
        <v>0</v>
      </c>
      <c r="P23" s="29">
        <f>AVERAGEIF('Power Data'!$B$2:$B$241,Power!$A23,'Power Data'!K$2:K$241)</f>
        <v>1716.4120686666665</v>
      </c>
      <c r="Q23">
        <v>1825.3507099999999</v>
      </c>
      <c r="R23" s="29">
        <f t="shared" si="0"/>
        <v>4532.4922488333332</v>
      </c>
      <c r="S23" s="22">
        <v>4629.97</v>
      </c>
      <c r="T23" s="22">
        <f t="shared" si="1"/>
        <v>2.150643527118175</v>
      </c>
      <c r="U23">
        <v>4425.82</v>
      </c>
      <c r="AI23" s="6"/>
    </row>
    <row r="24" spans="1:35" x14ac:dyDescent="0.25">
      <c r="A24" s="4">
        <v>21</v>
      </c>
      <c r="B24" s="29">
        <f>AVERAGEIF('Power Data'!$B$2:$B$241,Power!$A24,'Power Data'!D$2:D$241)</f>
        <v>851.19490566666673</v>
      </c>
      <c r="C24">
        <v>812.41597000000002</v>
      </c>
      <c r="D24" s="29">
        <f>AVERAGEIF('Power Data'!$B$2:$B$241,Power!$A24,'Power Data'!E$2:E$241)</f>
        <v>958.06898016666673</v>
      </c>
      <c r="E24" s="23">
        <v>992.80214999999998</v>
      </c>
      <c r="F24" s="29">
        <f>AVERAGEIF('Power Data'!$B$2:$B$241,Power!$A24,'Power Data'!F$2:F$241)</f>
        <v>995.75518283333327</v>
      </c>
      <c r="G24" s="23">
        <v>940.53660000000002</v>
      </c>
      <c r="H24" s="29">
        <f>2*AVERAGEIF('Power Data'!$B$2:$B$241,Power!$A24,'Power Data'!G$2:G$241)</f>
        <v>0</v>
      </c>
      <c r="I24" s="23">
        <v>0</v>
      </c>
      <c r="J24" s="29">
        <f>AVERAGEIF('Power Data'!$B$2:$B$241,Power!$A24,'Power Data'!H$2:H$241)</f>
        <v>0</v>
      </c>
      <c r="K24" s="22">
        <v>0</v>
      </c>
      <c r="L24" s="29">
        <f>AVERAGEIF('Power Data'!$B$2:$B$241,Power!$A24,'Power Data'!I$2:I$241)</f>
        <v>79.407547000000008</v>
      </c>
      <c r="M24" s="30">
        <v>1.44072</v>
      </c>
      <c r="N24" s="29">
        <f>AVERAGEIF('Power Data'!$B$2:$B$241,Power!$A24,'Power Data'!J$2:J$241)</f>
        <v>0</v>
      </c>
      <c r="O24" s="22">
        <v>0</v>
      </c>
      <c r="P24" s="29">
        <f>AVERAGEIF('Power Data'!$B$2:$B$241,Power!$A24,'Power Data'!K$2:K$241)</f>
        <v>1714.7261150000002</v>
      </c>
      <c r="Q24">
        <v>1941.23624</v>
      </c>
      <c r="R24" s="29">
        <f t="shared" si="0"/>
        <v>4599.1527306666667</v>
      </c>
      <c r="S24" s="22">
        <v>4728.8900000000003</v>
      </c>
      <c r="T24" s="22">
        <f t="shared" si="1"/>
        <v>2.8208949980777804</v>
      </c>
      <c r="U24">
        <v>4568.42</v>
      </c>
      <c r="AI24" s="6"/>
    </row>
    <row r="25" spans="1:35" x14ac:dyDescent="0.25">
      <c r="A25" s="4">
        <v>22</v>
      </c>
      <c r="B25" s="29">
        <f>AVERAGEIF('Power Data'!$B$2:$B$241,Power!$A25,'Power Data'!D$2:D$241)</f>
        <v>809.85884583333336</v>
      </c>
      <c r="C25">
        <v>745.23172</v>
      </c>
      <c r="D25" s="29">
        <f>AVERAGEIF('Power Data'!$B$2:$B$241,Power!$A25,'Power Data'!E$2:E$241)</f>
        <v>522.76175583333338</v>
      </c>
      <c r="E25" s="23">
        <v>521.07213000000002</v>
      </c>
      <c r="F25" s="29">
        <f>AVERAGEIF('Power Data'!$B$2:$B$241,Power!$A25,'Power Data'!F$2:F$241)</f>
        <v>947.74324533333333</v>
      </c>
      <c r="G25" s="23">
        <v>851.26432999999997</v>
      </c>
      <c r="H25" s="29">
        <f>2*AVERAGEIF('Power Data'!$B$2:$B$241,Power!$A25,'Power Data'!G$2:G$241)</f>
        <v>0</v>
      </c>
      <c r="I25" s="23">
        <v>0</v>
      </c>
      <c r="J25" s="29">
        <f>AVERAGEIF('Power Data'!$B$2:$B$241,Power!$A25,'Power Data'!H$2:H$241)</f>
        <v>388.10847966666665</v>
      </c>
      <c r="K25" s="22">
        <v>321.36309</v>
      </c>
      <c r="L25" s="29">
        <f>AVERAGEIF('Power Data'!$B$2:$B$241,Power!$A25,'Power Data'!I$2:I$241)</f>
        <v>403.0537516666667</v>
      </c>
      <c r="M25" s="30">
        <v>184.20545000000001</v>
      </c>
      <c r="N25" s="29">
        <f>AVERAGEIF('Power Data'!$B$2:$B$241,Power!$A25,'Power Data'!J$2:J$241)</f>
        <v>418.31003816666663</v>
      </c>
      <c r="O25" s="22">
        <v>304.78645999999998</v>
      </c>
      <c r="P25" s="29">
        <f>AVERAGEIF('Power Data'!$B$2:$B$241,Power!$A25,'Power Data'!K$2:K$241)</f>
        <v>1729.8392946666668</v>
      </c>
      <c r="Q25">
        <v>1872.60267</v>
      </c>
      <c r="R25" s="29">
        <f t="shared" si="0"/>
        <v>5219.6754111666669</v>
      </c>
      <c r="S25" s="22">
        <v>4851.1099999999997</v>
      </c>
      <c r="T25" s="22">
        <f t="shared" si="1"/>
        <v>7.0610791310543961</v>
      </c>
      <c r="U25">
        <v>4650.3</v>
      </c>
      <c r="AI25" s="6"/>
    </row>
    <row r="26" spans="1:35" x14ac:dyDescent="0.25">
      <c r="A26" s="4">
        <v>23</v>
      </c>
      <c r="B26" s="29">
        <f>AVERAGEIF('Power Data'!$B$2:$B$241,Power!$A26,'Power Data'!D$2:D$241)</f>
        <v>804.6432901666667</v>
      </c>
      <c r="C26">
        <v>726.43975999999998</v>
      </c>
      <c r="D26" s="29">
        <f>AVERAGEIF('Power Data'!$B$2:$B$241,Power!$A26,'Power Data'!E$2:E$241)</f>
        <v>330.85647733333337</v>
      </c>
      <c r="E26" s="23">
        <v>481.55892999999998</v>
      </c>
      <c r="F26" s="29">
        <f>AVERAGEIF('Power Data'!$B$2:$B$241,Power!$A26,'Power Data'!F$2:F$241)</f>
        <v>650.75194399999998</v>
      </c>
      <c r="G26" s="23">
        <v>571.03333999999995</v>
      </c>
      <c r="H26" s="29">
        <f>2*AVERAGEIF('Power Data'!$B$2:$B$241,Power!$A26,'Power Data'!G$2:G$241)</f>
        <v>0</v>
      </c>
      <c r="I26" s="22">
        <v>0</v>
      </c>
      <c r="J26" s="29">
        <f>AVERAGEIF('Power Data'!$B$2:$B$241,Power!$A26,'Power Data'!H$2:H$241)</f>
        <v>394.54640700000004</v>
      </c>
      <c r="K26" s="22">
        <v>417.09766000000002</v>
      </c>
      <c r="L26" s="29">
        <f>AVERAGEIF('Power Data'!$B$2:$B$241,Power!$A26,'Power Data'!I$2:I$241)</f>
        <v>795.04886899999997</v>
      </c>
      <c r="M26" s="30">
        <v>752.16056000000003</v>
      </c>
      <c r="N26" s="29">
        <f>AVERAGEIF('Power Data'!$B$2:$B$241,Power!$A26,'Power Data'!J$2:J$241)</f>
        <v>429.99855549999995</v>
      </c>
      <c r="O26" s="22">
        <v>394.97053</v>
      </c>
      <c r="P26" s="29">
        <f>AVERAGEIF('Power Data'!$B$2:$B$241,Power!$A26,'Power Data'!K$2:K$241)</f>
        <v>1736.5711670000001</v>
      </c>
      <c r="Q26">
        <v>1804.8810900000001</v>
      </c>
      <c r="R26" s="29">
        <f t="shared" si="0"/>
        <v>5142.4167099999995</v>
      </c>
      <c r="S26" s="22">
        <v>5028.1899999999996</v>
      </c>
      <c r="T26" s="22">
        <f t="shared" si="1"/>
        <v>2.2212651451966816</v>
      </c>
      <c r="U26">
        <v>4797.45</v>
      </c>
      <c r="AI26" s="6"/>
    </row>
    <row r="27" spans="1:35" x14ac:dyDescent="0.25">
      <c r="A27" s="4"/>
      <c r="B27" s="28" t="s">
        <v>41</v>
      </c>
      <c r="C27" s="19">
        <f>100*(AVERAGE(C3:C26)-AVERAGE(B3:B26))/MAX(B3:B26)</f>
        <v>-0.84120840961458399</v>
      </c>
      <c r="D27" s="28" t="s">
        <v>41</v>
      </c>
      <c r="E27" s="19">
        <f>100*(AVERAGE(E3:E26)-AVERAGE(D3:D26))/MAX(D3:D26)</f>
        <v>6.8121944104241656</v>
      </c>
      <c r="F27" s="28" t="s">
        <v>41</v>
      </c>
      <c r="G27" s="19">
        <f>100*(AVERAGE(G3:G26)-AVERAGE(F3:F26))/MAX(F3:F26)</f>
        <v>-5.3078911872378756</v>
      </c>
      <c r="H27" s="28" t="s">
        <v>41</v>
      </c>
      <c r="I27" s="19">
        <v>0</v>
      </c>
      <c r="J27" s="28" t="s">
        <v>41</v>
      </c>
      <c r="K27" s="19">
        <f t="shared" ref="K27:M27" si="2">100*(AVERAGE(K3:K26)-AVERAGE(J3:J26))/MAX(J3:J26)</f>
        <v>1.3488206028506531</v>
      </c>
      <c r="L27" s="28" t="s">
        <v>41</v>
      </c>
      <c r="M27" s="19">
        <f t="shared" si="2"/>
        <v>-3.1678285321435617</v>
      </c>
      <c r="N27" s="28" t="s">
        <v>41</v>
      </c>
      <c r="O27" s="19">
        <f>100*(AVERAGE(O3:O26)-AVERAGE(N3:N26))/MAX(N3:N26)</f>
        <v>-1.5063317352388415</v>
      </c>
      <c r="P27" s="28" t="s">
        <v>41</v>
      </c>
      <c r="Q27" s="19">
        <f>100*(AVERAGE(Q3:Q26)-AVERAGE(P3:P26))/MAX(P3:P26)</f>
        <v>4.1471890748893161</v>
      </c>
      <c r="R27" s="19"/>
      <c r="S27" s="28" t="s">
        <v>41</v>
      </c>
      <c r="T27" s="19">
        <f>AVERAGE(T3:T26)</f>
        <v>2.9479695725033666</v>
      </c>
      <c r="AI27" s="6"/>
    </row>
    <row r="28" spans="1:35" x14ac:dyDescent="0.25">
      <c r="A28" s="45" t="s">
        <v>40</v>
      </c>
      <c r="B28" s="45"/>
      <c r="C28" s="45"/>
      <c r="D28" s="45"/>
      <c r="E28" s="45"/>
      <c r="F28" s="45"/>
      <c r="G28" s="45"/>
      <c r="H28" s="45"/>
      <c r="I28" s="17"/>
      <c r="J28" s="17"/>
      <c r="K28" s="17"/>
      <c r="L28" s="17"/>
      <c r="M28" s="17"/>
      <c r="N28" s="17"/>
      <c r="O28" s="18"/>
      <c r="P28" s="6"/>
      <c r="Q28" s="6"/>
      <c r="AI28" s="6"/>
    </row>
    <row r="29" spans="1:35" x14ac:dyDescent="0.25">
      <c r="A29" s="11" t="s">
        <v>32</v>
      </c>
      <c r="B29" s="11" t="s">
        <v>33</v>
      </c>
      <c r="C29" s="11" t="s">
        <v>34</v>
      </c>
      <c r="D29" s="11" t="s">
        <v>35</v>
      </c>
      <c r="E29" s="11" t="s">
        <v>36</v>
      </c>
      <c r="F29" s="11" t="s">
        <v>37</v>
      </c>
      <c r="G29" s="11" t="s">
        <v>38</v>
      </c>
      <c r="H29" s="11" t="s">
        <v>39</v>
      </c>
      <c r="I29" s="6"/>
      <c r="K29" s="35" t="s">
        <v>114</v>
      </c>
      <c r="L29" s="6"/>
      <c r="M29" s="6"/>
      <c r="N29" s="6"/>
      <c r="O29" s="6"/>
      <c r="P29" s="6"/>
      <c r="Q29" s="6"/>
      <c r="AI29" s="6"/>
    </row>
    <row r="30" spans="1:35" x14ac:dyDescent="0.25">
      <c r="A30" s="22">
        <f>I3/1800</f>
        <v>0</v>
      </c>
      <c r="B30" s="22">
        <f>J3/1800</f>
        <v>0.23447114166666666</v>
      </c>
      <c r="C30" s="22">
        <f>L3/1800</f>
        <v>0.43525313768518514</v>
      </c>
      <c r="D30" s="22">
        <f>N3/2000</f>
        <v>0.21524837241666667</v>
      </c>
      <c r="E30" s="22">
        <f>P3/2175</f>
        <v>0.99838174053639839</v>
      </c>
      <c r="F30" s="22">
        <f>B3/1800</f>
        <v>0.21030967425925925</v>
      </c>
      <c r="G30" s="22">
        <f>D3/1000</f>
        <v>0.33078170766666665</v>
      </c>
      <c r="H30" s="22">
        <f>F3/1100</f>
        <v>0.45623047803030309</v>
      </c>
      <c r="I30" s="6"/>
      <c r="K30" s="36">
        <f>SUM(F30:H30)</f>
        <v>0.99732185995622902</v>
      </c>
      <c r="O30" s="13"/>
      <c r="AI30" s="6"/>
    </row>
    <row r="31" spans="1:35" x14ac:dyDescent="0.25">
      <c r="A31" s="22">
        <f t="shared" ref="A31:B53" si="3">I4/1800</f>
        <v>0</v>
      </c>
      <c r="B31" s="22">
        <f t="shared" si="3"/>
        <v>0.23575075500000001</v>
      </c>
      <c r="C31" s="22">
        <f t="shared" ref="C31:C53" si="4">L4/1800</f>
        <v>0.43361547398148154</v>
      </c>
      <c r="D31" s="22">
        <f t="shared" ref="D31:D53" si="5">N4/2000</f>
        <v>0.21426707966666669</v>
      </c>
      <c r="E31" s="22">
        <f t="shared" ref="E31:E53" si="6">P4/2175</f>
        <v>0.99909536076628336</v>
      </c>
      <c r="F31" s="22">
        <f t="shared" ref="F31:F53" si="7">B4/1800</f>
        <v>0.20920701768518515</v>
      </c>
      <c r="G31" s="22">
        <f t="shared" ref="G31:G53" si="8">D4/1000</f>
        <v>0.33142509466666664</v>
      </c>
      <c r="H31" s="22">
        <f t="shared" ref="H31:H53" si="9">F4/1100</f>
        <v>0.45624916303030305</v>
      </c>
      <c r="I31" s="6"/>
      <c r="K31" s="36">
        <f t="shared" ref="K31:K53" si="10">SUM(F31:H31)</f>
        <v>0.99688127538215487</v>
      </c>
      <c r="O31" s="13"/>
    </row>
    <row r="32" spans="1:35" x14ac:dyDescent="0.25">
      <c r="A32" s="22">
        <f t="shared" si="3"/>
        <v>0</v>
      </c>
      <c r="B32" s="22">
        <f t="shared" si="3"/>
        <v>0.23459040888888891</v>
      </c>
      <c r="C32" s="22">
        <f t="shared" si="4"/>
        <v>0.26486536092592594</v>
      </c>
      <c r="D32" s="22">
        <f t="shared" si="5"/>
        <v>0.2176237895</v>
      </c>
      <c r="E32" s="22">
        <f t="shared" si="6"/>
        <v>0.99819305072796938</v>
      </c>
      <c r="F32" s="22">
        <f t="shared" si="7"/>
        <v>0.20892127148148149</v>
      </c>
      <c r="G32" s="22">
        <f t="shared" si="8"/>
        <v>0.4724401855</v>
      </c>
      <c r="H32" s="22">
        <f t="shared" si="9"/>
        <v>0.5852366592424243</v>
      </c>
      <c r="I32" s="6"/>
      <c r="K32" s="36">
        <f t="shared" si="10"/>
        <v>1.2665981162239057</v>
      </c>
      <c r="O32" s="13"/>
    </row>
    <row r="33" spans="1:15" x14ac:dyDescent="0.25">
      <c r="A33" s="22">
        <f t="shared" si="3"/>
        <v>0</v>
      </c>
      <c r="B33" s="22">
        <f t="shared" si="3"/>
        <v>0.15560017907407409</v>
      </c>
      <c r="C33" s="22">
        <f t="shared" si="4"/>
        <v>5.4415277592592591E-2</v>
      </c>
      <c r="D33" s="22">
        <f t="shared" si="5"/>
        <v>0.17282479858333333</v>
      </c>
      <c r="E33" s="22">
        <f t="shared" si="6"/>
        <v>0.99902462551724147</v>
      </c>
      <c r="F33" s="22">
        <f t="shared" si="7"/>
        <v>0.22606118657407409</v>
      </c>
      <c r="G33" s="22">
        <f t="shared" si="8"/>
        <v>0.58878180700000005</v>
      </c>
      <c r="H33" s="22">
        <f t="shared" si="9"/>
        <v>0.695080645</v>
      </c>
      <c r="I33" s="6"/>
      <c r="K33" s="36">
        <f t="shared" si="10"/>
        <v>1.5099236385740742</v>
      </c>
      <c r="O33" s="13"/>
    </row>
    <row r="34" spans="1:15" x14ac:dyDescent="0.25">
      <c r="A34" s="22">
        <f t="shared" si="3"/>
        <v>0</v>
      </c>
      <c r="B34" s="22">
        <f t="shared" si="3"/>
        <v>0</v>
      </c>
      <c r="C34" s="22">
        <f t="shared" si="4"/>
        <v>0</v>
      </c>
      <c r="D34" s="22">
        <f t="shared" si="5"/>
        <v>0</v>
      </c>
      <c r="E34" s="22">
        <f t="shared" si="6"/>
        <v>0.99676738183908054</v>
      </c>
      <c r="F34" s="22">
        <f t="shared" si="7"/>
        <v>0.23583283592592591</v>
      </c>
      <c r="G34" s="22">
        <f t="shared" si="8"/>
        <v>0.96633139066666673</v>
      </c>
      <c r="H34" s="22">
        <f t="shared" si="9"/>
        <v>0.9137772807575758</v>
      </c>
      <c r="I34" s="6"/>
      <c r="K34" s="36">
        <f t="shared" si="10"/>
        <v>2.1159415073501684</v>
      </c>
      <c r="O34" s="13"/>
    </row>
    <row r="35" spans="1:15" x14ac:dyDescent="0.25">
      <c r="A35" s="22">
        <f t="shared" si="3"/>
        <v>0</v>
      </c>
      <c r="B35" s="22">
        <f t="shared" si="3"/>
        <v>1.4649176851851853E-3</v>
      </c>
      <c r="C35" s="22">
        <f t="shared" si="4"/>
        <v>0</v>
      </c>
      <c r="D35" s="22">
        <f t="shared" si="5"/>
        <v>0</v>
      </c>
      <c r="E35" s="22">
        <f t="shared" si="6"/>
        <v>0.87328082436781607</v>
      </c>
      <c r="F35" s="22">
        <f t="shared" si="7"/>
        <v>0.38809199018518514</v>
      </c>
      <c r="G35" s="22">
        <f t="shared" si="8"/>
        <v>0.9925013935</v>
      </c>
      <c r="H35" s="22">
        <f t="shared" si="9"/>
        <v>0.91327193272727281</v>
      </c>
      <c r="I35" s="6"/>
      <c r="K35" s="36">
        <f t="shared" si="10"/>
        <v>2.2938653164124578</v>
      </c>
      <c r="O35" s="13"/>
    </row>
    <row r="36" spans="1:15" x14ac:dyDescent="0.25">
      <c r="A36" s="22">
        <f t="shared" si="3"/>
        <v>0</v>
      </c>
      <c r="B36" s="22">
        <f t="shared" si="3"/>
        <v>0.23003358416666667</v>
      </c>
      <c r="C36" s="22">
        <f t="shared" si="4"/>
        <v>0</v>
      </c>
      <c r="D36" s="22">
        <f t="shared" si="5"/>
        <v>8.3769165000000007E-2</v>
      </c>
      <c r="E36" s="22">
        <f t="shared" si="6"/>
        <v>0.79748312536398469</v>
      </c>
      <c r="F36" s="22">
        <f t="shared" si="7"/>
        <v>0.4780814164814815</v>
      </c>
      <c r="G36" s="22">
        <f t="shared" si="8"/>
        <v>0.88746265683333336</v>
      </c>
      <c r="H36" s="22">
        <f t="shared" si="9"/>
        <v>0.76484894696969685</v>
      </c>
      <c r="I36" s="6"/>
      <c r="K36" s="36">
        <f t="shared" si="10"/>
        <v>2.1303930202845116</v>
      </c>
      <c r="O36" s="13"/>
    </row>
    <row r="37" spans="1:15" x14ac:dyDescent="0.25">
      <c r="A37" s="22">
        <f t="shared" si="3"/>
        <v>0</v>
      </c>
      <c r="B37" s="22">
        <f t="shared" si="3"/>
        <v>0.63314154731481498</v>
      </c>
      <c r="C37" s="22">
        <f t="shared" si="4"/>
        <v>0</v>
      </c>
      <c r="D37" s="22">
        <f t="shared" si="5"/>
        <v>0.60206499233333333</v>
      </c>
      <c r="E37" s="22">
        <f t="shared" si="6"/>
        <v>0.80021357164750961</v>
      </c>
      <c r="F37" s="22">
        <f t="shared" si="7"/>
        <v>0.45509905777777782</v>
      </c>
      <c r="G37" s="22">
        <f t="shared" si="8"/>
        <v>0.27679829066666667</v>
      </c>
      <c r="H37" s="22">
        <f t="shared" si="9"/>
        <v>0.29012222409090904</v>
      </c>
      <c r="I37" s="6"/>
      <c r="K37" s="36">
        <f t="shared" si="10"/>
        <v>1.0220195725353536</v>
      </c>
      <c r="O37" s="13"/>
    </row>
    <row r="38" spans="1:15" x14ac:dyDescent="0.25">
      <c r="A38" s="22">
        <f t="shared" si="3"/>
        <v>0</v>
      </c>
      <c r="B38" s="22">
        <f t="shared" si="3"/>
        <v>0.69122054481481476</v>
      </c>
      <c r="C38" s="22">
        <f t="shared" si="4"/>
        <v>0</v>
      </c>
      <c r="D38" s="22">
        <f t="shared" si="5"/>
        <v>0.64653159591666665</v>
      </c>
      <c r="E38" s="22">
        <f t="shared" si="6"/>
        <v>0.79571847509578553</v>
      </c>
      <c r="F38" s="22">
        <f t="shared" si="7"/>
        <v>0.4739307883333333</v>
      </c>
      <c r="G38" s="22">
        <f t="shared" si="8"/>
        <v>2.6872408500000004E-2</v>
      </c>
      <c r="H38" s="22">
        <f t="shared" si="9"/>
        <v>0.15401397242424242</v>
      </c>
      <c r="I38" s="6"/>
      <c r="K38" s="36">
        <f t="shared" si="10"/>
        <v>0.65481716925757572</v>
      </c>
      <c r="O38" s="13"/>
    </row>
    <row r="39" spans="1:15" x14ac:dyDescent="0.25">
      <c r="A39" s="22">
        <f t="shared" si="3"/>
        <v>0</v>
      </c>
      <c r="B39" s="22">
        <f t="shared" si="3"/>
        <v>0.68541164824074086</v>
      </c>
      <c r="C39" s="22">
        <f t="shared" si="4"/>
        <v>0</v>
      </c>
      <c r="D39" s="22">
        <f t="shared" si="5"/>
        <v>0.6411777344166667</v>
      </c>
      <c r="E39" s="22">
        <f t="shared" si="6"/>
        <v>0.79117175340996171</v>
      </c>
      <c r="F39" s="22">
        <f t="shared" si="7"/>
        <v>0.47468566888888891</v>
      </c>
      <c r="G39" s="22">
        <f t="shared" si="8"/>
        <v>0.4741991651666666</v>
      </c>
      <c r="H39" s="22">
        <f t="shared" si="9"/>
        <v>0.15220151954545455</v>
      </c>
      <c r="I39" s="6"/>
      <c r="K39" s="36">
        <f t="shared" si="10"/>
        <v>1.10108635360101</v>
      </c>
      <c r="O39" s="13"/>
    </row>
    <row r="40" spans="1:15" x14ac:dyDescent="0.25">
      <c r="A40" s="22">
        <f t="shared" si="3"/>
        <v>0</v>
      </c>
      <c r="B40" s="22">
        <f t="shared" si="3"/>
        <v>0.68497687444444433</v>
      </c>
      <c r="C40" s="22">
        <f t="shared" si="4"/>
        <v>0</v>
      </c>
      <c r="D40" s="22">
        <f t="shared" si="5"/>
        <v>0.49589363608333331</v>
      </c>
      <c r="E40" s="22">
        <f t="shared" si="6"/>
        <v>0.78294789049808422</v>
      </c>
      <c r="F40" s="22">
        <f t="shared" si="7"/>
        <v>0.47310939074074077</v>
      </c>
      <c r="G40" s="22">
        <f t="shared" si="8"/>
        <v>0.76348674250000004</v>
      </c>
      <c r="H40" s="22">
        <f t="shared" si="9"/>
        <v>0.25515185499999998</v>
      </c>
      <c r="I40" s="6"/>
      <c r="K40" s="36">
        <f t="shared" si="10"/>
        <v>1.4917479882407407</v>
      </c>
      <c r="O40" s="13"/>
    </row>
    <row r="41" spans="1:15" x14ac:dyDescent="0.25">
      <c r="A41" s="22">
        <f t="shared" si="3"/>
        <v>0</v>
      </c>
      <c r="B41" s="22">
        <f t="shared" si="3"/>
        <v>0.68063152166666674</v>
      </c>
      <c r="C41" s="22">
        <f t="shared" si="4"/>
        <v>0</v>
      </c>
      <c r="D41" s="22">
        <f t="shared" si="5"/>
        <v>0.43471099849999995</v>
      </c>
      <c r="E41" s="22">
        <f t="shared" si="6"/>
        <v>0.78071932605363992</v>
      </c>
      <c r="F41" s="22">
        <f t="shared" si="7"/>
        <v>0.43585697879629631</v>
      </c>
      <c r="G41" s="22">
        <f t="shared" si="8"/>
        <v>0.81289463783333338</v>
      </c>
      <c r="H41" s="22">
        <f t="shared" si="9"/>
        <v>0.30219368666666663</v>
      </c>
      <c r="I41" s="6"/>
      <c r="K41" s="36">
        <f t="shared" si="10"/>
        <v>1.5509453032962963</v>
      </c>
      <c r="O41" s="13"/>
    </row>
    <row r="42" spans="1:15" x14ac:dyDescent="0.25">
      <c r="A42" s="22">
        <f t="shared" si="3"/>
        <v>0</v>
      </c>
      <c r="B42" s="22">
        <f t="shared" si="3"/>
        <v>0.66405001046296297</v>
      </c>
      <c r="C42" s="22">
        <f t="shared" si="4"/>
        <v>0</v>
      </c>
      <c r="D42" s="22">
        <f t="shared" si="5"/>
        <v>0.43191165166666667</v>
      </c>
      <c r="E42" s="22">
        <f t="shared" si="6"/>
        <v>0.78137650406130266</v>
      </c>
      <c r="F42" s="22">
        <f t="shared" si="7"/>
        <v>0.41863473388888894</v>
      </c>
      <c r="G42" s="22">
        <f t="shared" si="8"/>
        <v>0.58555842849999995</v>
      </c>
      <c r="H42" s="22">
        <f t="shared" si="9"/>
        <v>0.30031974106060599</v>
      </c>
      <c r="I42" s="6"/>
      <c r="K42" s="36">
        <f t="shared" si="10"/>
        <v>1.3045129034494949</v>
      </c>
      <c r="O42" s="13"/>
    </row>
    <row r="43" spans="1:15" x14ac:dyDescent="0.25">
      <c r="A43" s="22">
        <f t="shared" si="3"/>
        <v>0</v>
      </c>
      <c r="B43" s="22">
        <f t="shared" si="3"/>
        <v>0.47419473018518515</v>
      </c>
      <c r="C43" s="22">
        <f t="shared" si="4"/>
        <v>0</v>
      </c>
      <c r="D43" s="22">
        <f t="shared" si="5"/>
        <v>0.43140023799999999</v>
      </c>
      <c r="E43" s="22">
        <f t="shared" si="6"/>
        <v>0.77614506636015324</v>
      </c>
      <c r="F43" s="22">
        <f t="shared" si="7"/>
        <v>0.45478074814814817</v>
      </c>
      <c r="G43" s="22">
        <f t="shared" si="8"/>
        <v>0.32118782550000002</v>
      </c>
      <c r="H43" s="22">
        <f t="shared" si="9"/>
        <v>0.29855467242424244</v>
      </c>
      <c r="I43" s="6"/>
      <c r="K43" s="36">
        <f t="shared" si="10"/>
        <v>1.0745232460723906</v>
      </c>
      <c r="O43" s="13"/>
    </row>
    <row r="44" spans="1:15" x14ac:dyDescent="0.25">
      <c r="A44" s="22">
        <f t="shared" si="3"/>
        <v>0</v>
      </c>
      <c r="B44" s="22">
        <f t="shared" si="3"/>
        <v>9.0596785370370359E-2</v>
      </c>
      <c r="C44" s="22">
        <f t="shared" si="4"/>
        <v>0</v>
      </c>
      <c r="D44" s="22">
        <f t="shared" si="5"/>
        <v>0.12034167066666668</v>
      </c>
      <c r="E44" s="22">
        <f t="shared" si="6"/>
        <v>0.77425572651340979</v>
      </c>
      <c r="F44" s="22">
        <f t="shared" si="7"/>
        <v>0.44618396907407404</v>
      </c>
      <c r="G44" s="22">
        <f t="shared" si="8"/>
        <v>0.78057953916666667</v>
      </c>
      <c r="H44" s="22">
        <f t="shared" si="9"/>
        <v>0.7457655725757576</v>
      </c>
      <c r="I44" s="6"/>
      <c r="K44" s="36">
        <f t="shared" si="10"/>
        <v>1.9725290808164981</v>
      </c>
      <c r="O44" s="13"/>
    </row>
    <row r="45" spans="1:15" x14ac:dyDescent="0.25">
      <c r="A45" s="22">
        <f t="shared" si="3"/>
        <v>0</v>
      </c>
      <c r="B45" s="22">
        <f t="shared" si="3"/>
        <v>0</v>
      </c>
      <c r="C45" s="22">
        <f t="shared" si="4"/>
        <v>0</v>
      </c>
      <c r="D45" s="22">
        <f t="shared" si="5"/>
        <v>0</v>
      </c>
      <c r="E45" s="22">
        <f t="shared" si="6"/>
        <v>0.77326247639846746</v>
      </c>
      <c r="F45" s="22">
        <f t="shared" si="7"/>
        <v>0.46537125194444445</v>
      </c>
      <c r="G45" s="22">
        <f t="shared" si="8"/>
        <v>0.96380134566666675</v>
      </c>
      <c r="H45" s="22">
        <f t="shared" si="9"/>
        <v>0.88813985651515148</v>
      </c>
      <c r="I45" s="6"/>
      <c r="K45" s="36">
        <f t="shared" si="10"/>
        <v>2.3173124541262626</v>
      </c>
      <c r="O45" s="13"/>
    </row>
    <row r="46" spans="1:15" x14ac:dyDescent="0.25">
      <c r="A46" s="22">
        <f t="shared" si="3"/>
        <v>0</v>
      </c>
      <c r="B46" s="22">
        <f t="shared" si="3"/>
        <v>0</v>
      </c>
      <c r="C46" s="22">
        <f t="shared" si="4"/>
        <v>0</v>
      </c>
      <c r="D46" s="22">
        <f t="shared" si="5"/>
        <v>0</v>
      </c>
      <c r="E46" s="22">
        <f t="shared" si="6"/>
        <v>0.77507340122605373</v>
      </c>
      <c r="F46" s="22">
        <f t="shared" si="7"/>
        <v>0.46730333120370371</v>
      </c>
      <c r="G46" s="22">
        <f t="shared" si="8"/>
        <v>0.96550157666666658</v>
      </c>
      <c r="H46" s="22">
        <f t="shared" si="9"/>
        <v>0.89040214757575764</v>
      </c>
      <c r="I46" s="6"/>
      <c r="K46" s="36">
        <f t="shared" si="10"/>
        <v>2.3232070554461282</v>
      </c>
      <c r="O46" s="13"/>
    </row>
    <row r="47" spans="1:15" x14ac:dyDescent="0.25">
      <c r="A47" s="22">
        <f t="shared" si="3"/>
        <v>0</v>
      </c>
      <c r="B47" s="22">
        <f t="shared" si="3"/>
        <v>0</v>
      </c>
      <c r="C47" s="22">
        <f t="shared" si="4"/>
        <v>0</v>
      </c>
      <c r="D47" s="22">
        <f t="shared" si="5"/>
        <v>0</v>
      </c>
      <c r="E47" s="22">
        <f t="shared" si="6"/>
        <v>0.77440005954022983</v>
      </c>
      <c r="F47" s="22">
        <f t="shared" si="7"/>
        <v>0.46636322018518511</v>
      </c>
      <c r="G47" s="22">
        <f t="shared" si="8"/>
        <v>0.96601398700000007</v>
      </c>
      <c r="H47" s="22">
        <f t="shared" si="9"/>
        <v>0.88947112575757559</v>
      </c>
      <c r="I47" s="6"/>
      <c r="K47" s="36">
        <f t="shared" si="10"/>
        <v>2.3218483329427606</v>
      </c>
      <c r="O47" s="13"/>
    </row>
    <row r="48" spans="1:15" x14ac:dyDescent="0.25">
      <c r="A48" s="22">
        <f t="shared" si="3"/>
        <v>0</v>
      </c>
      <c r="B48" s="22">
        <f t="shared" si="3"/>
        <v>0</v>
      </c>
      <c r="C48" s="22">
        <f t="shared" si="4"/>
        <v>0</v>
      </c>
      <c r="D48" s="22">
        <f t="shared" si="5"/>
        <v>0</v>
      </c>
      <c r="E48" s="22">
        <f t="shared" si="6"/>
        <v>0.78167540337164754</v>
      </c>
      <c r="F48" s="22">
        <f t="shared" si="7"/>
        <v>0.46906273740740745</v>
      </c>
      <c r="G48" s="22">
        <f t="shared" si="8"/>
        <v>0.97463583333333326</v>
      </c>
      <c r="H48" s="22">
        <f t="shared" si="9"/>
        <v>0.89722626651515158</v>
      </c>
      <c r="I48" s="6"/>
      <c r="K48" s="36">
        <f t="shared" si="10"/>
        <v>2.3409248372558924</v>
      </c>
      <c r="O48" s="13"/>
    </row>
    <row r="49" spans="1:15" x14ac:dyDescent="0.25">
      <c r="A49" s="22">
        <f t="shared" si="3"/>
        <v>0</v>
      </c>
      <c r="B49" s="22">
        <f t="shared" si="3"/>
        <v>0</v>
      </c>
      <c r="C49" s="22">
        <f t="shared" si="4"/>
        <v>0</v>
      </c>
      <c r="D49" s="22">
        <f t="shared" si="5"/>
        <v>0</v>
      </c>
      <c r="E49" s="22">
        <f t="shared" si="6"/>
        <v>0.78608991494252867</v>
      </c>
      <c r="F49" s="22">
        <f t="shared" si="7"/>
        <v>0.4683702935185185</v>
      </c>
      <c r="G49" s="22">
        <f t="shared" si="8"/>
        <v>0.97771027099999996</v>
      </c>
      <c r="H49" s="22">
        <f t="shared" si="9"/>
        <v>0.90041425757575755</v>
      </c>
      <c r="I49" s="6"/>
      <c r="K49" s="36">
        <f t="shared" si="10"/>
        <v>2.3464948220942761</v>
      </c>
      <c r="O49" s="13"/>
    </row>
    <row r="50" spans="1:15" x14ac:dyDescent="0.25">
      <c r="A50" s="22">
        <f t="shared" si="3"/>
        <v>0</v>
      </c>
      <c r="B50" s="22">
        <f t="shared" si="3"/>
        <v>0</v>
      </c>
      <c r="C50" s="22">
        <f t="shared" si="4"/>
        <v>0</v>
      </c>
      <c r="D50" s="22">
        <f t="shared" si="5"/>
        <v>0</v>
      </c>
      <c r="E50" s="22">
        <f t="shared" si="6"/>
        <v>0.78915497409961677</v>
      </c>
      <c r="F50" s="22">
        <f t="shared" si="7"/>
        <v>0.46800198027777784</v>
      </c>
      <c r="G50" s="22">
        <f t="shared" si="8"/>
        <v>0.98062425249999996</v>
      </c>
      <c r="H50" s="22">
        <f t="shared" si="9"/>
        <v>0.90277487560606062</v>
      </c>
      <c r="I50" s="6"/>
      <c r="K50" s="36">
        <f t="shared" si="10"/>
        <v>2.3514011083838384</v>
      </c>
      <c r="O50" s="13"/>
    </row>
    <row r="51" spans="1:15" x14ac:dyDescent="0.25">
      <c r="A51" s="22">
        <f t="shared" si="3"/>
        <v>0</v>
      </c>
      <c r="B51" s="22">
        <f t="shared" si="3"/>
        <v>0</v>
      </c>
      <c r="C51" s="22">
        <f t="shared" si="4"/>
        <v>4.4115303888888895E-2</v>
      </c>
      <c r="D51" s="22">
        <f t="shared" si="5"/>
        <v>0</v>
      </c>
      <c r="E51" s="22">
        <f t="shared" si="6"/>
        <v>0.78837982298850584</v>
      </c>
      <c r="F51" s="22">
        <f t="shared" si="7"/>
        <v>0.47288605870370376</v>
      </c>
      <c r="G51" s="22">
        <f t="shared" si="8"/>
        <v>0.95806898016666675</v>
      </c>
      <c r="H51" s="22">
        <f t="shared" si="9"/>
        <v>0.90523198439393937</v>
      </c>
      <c r="I51" s="6"/>
      <c r="K51" s="36">
        <f t="shared" si="10"/>
        <v>2.3361870232643098</v>
      </c>
      <c r="O51" s="13"/>
    </row>
    <row r="52" spans="1:15" x14ac:dyDescent="0.25">
      <c r="A52" s="22">
        <f t="shared" si="3"/>
        <v>0</v>
      </c>
      <c r="B52" s="22">
        <f t="shared" si="3"/>
        <v>0.21561582203703702</v>
      </c>
      <c r="C52" s="22">
        <f t="shared" si="4"/>
        <v>0.22391875092592595</v>
      </c>
      <c r="D52" s="22">
        <f t="shared" si="5"/>
        <v>0.20915501908333331</v>
      </c>
      <c r="E52" s="22">
        <f t="shared" si="6"/>
        <v>0.79532841134099619</v>
      </c>
      <c r="F52" s="22">
        <f t="shared" si="7"/>
        <v>0.44992158101851853</v>
      </c>
      <c r="G52" s="22">
        <f t="shared" si="8"/>
        <v>0.5227617558333334</v>
      </c>
      <c r="H52" s="22">
        <f t="shared" si="9"/>
        <v>0.86158476848484844</v>
      </c>
      <c r="I52" s="6"/>
      <c r="K52" s="36">
        <f t="shared" si="10"/>
        <v>1.8342681053367005</v>
      </c>
      <c r="O52" s="13"/>
    </row>
    <row r="53" spans="1:15" x14ac:dyDescent="0.25">
      <c r="A53" s="22">
        <f t="shared" si="3"/>
        <v>0</v>
      </c>
      <c r="B53" s="22">
        <f t="shared" si="3"/>
        <v>0.21919244833333335</v>
      </c>
      <c r="C53" s="22">
        <f t="shared" si="4"/>
        <v>0.44169381611111108</v>
      </c>
      <c r="D53" s="22">
        <f t="shared" si="5"/>
        <v>0.21499927774999997</v>
      </c>
      <c r="E53" s="22">
        <f t="shared" si="6"/>
        <v>0.79842352505747127</v>
      </c>
      <c r="F53" s="22">
        <f t="shared" si="7"/>
        <v>0.44702405009259261</v>
      </c>
      <c r="G53" s="22">
        <f t="shared" si="8"/>
        <v>0.3308564773333334</v>
      </c>
      <c r="H53" s="22">
        <f t="shared" si="9"/>
        <v>0.59159267636363633</v>
      </c>
      <c r="I53" s="6"/>
      <c r="K53" s="36">
        <f t="shared" si="10"/>
        <v>1.3694732037895623</v>
      </c>
      <c r="O53" s="13"/>
    </row>
    <row r="54" spans="1:15" x14ac:dyDescent="0.25">
      <c r="I54" s="6"/>
      <c r="J54" s="6"/>
      <c r="K54" s="6"/>
      <c r="L54" s="6"/>
    </row>
    <row r="55" spans="1:15" x14ac:dyDescent="0.25">
      <c r="D55" t="s">
        <v>105</v>
      </c>
      <c r="E55" t="s">
        <v>110</v>
      </c>
      <c r="F55" t="s">
        <v>111</v>
      </c>
      <c r="J55" s="35" t="s">
        <v>113</v>
      </c>
      <c r="K55" t="s">
        <v>28</v>
      </c>
      <c r="L55" t="s">
        <v>29</v>
      </c>
      <c r="M55" t="s">
        <v>30</v>
      </c>
      <c r="N55" t="s">
        <v>115</v>
      </c>
      <c r="O55" t="s">
        <v>116</v>
      </c>
    </row>
    <row r="56" spans="1:15" x14ac:dyDescent="0.25">
      <c r="D56" t="s">
        <v>106</v>
      </c>
      <c r="E56">
        <v>4754.08</v>
      </c>
      <c r="F56">
        <v>2618.84</v>
      </c>
      <c r="J56" s="21">
        <f t="shared" ref="J56:J79" si="11">SUM(A30:F30)</f>
        <v>2.0936640665641764</v>
      </c>
      <c r="K56">
        <f>IF(J56&gt;2,J56-2,0)</f>
        <v>9.3664066564176363E-2</v>
      </c>
      <c r="L56">
        <f>IF(J56&gt;2,1,IF(J56&gt;1,J56-1,0))</f>
        <v>1</v>
      </c>
      <c r="M56">
        <f>IF(J56&gt;1,1,J56)</f>
        <v>1</v>
      </c>
      <c r="N56" s="6">
        <f>IF(K30&gt;1.1,K30-1,0)</f>
        <v>0</v>
      </c>
      <c r="O56" s="6">
        <f t="shared" ref="O56:O79" si="12">IF(K30&gt;1.1,1,K30)</f>
        <v>0.99732185995622902</v>
      </c>
    </row>
    <row r="57" spans="1:15" x14ac:dyDescent="0.25">
      <c r="D57" t="s">
        <v>112</v>
      </c>
      <c r="E57">
        <v>41645706.140000001</v>
      </c>
      <c r="F57">
        <v>22941009.559999999</v>
      </c>
      <c r="J57" s="21">
        <f t="shared" si="11"/>
        <v>2.0919356870996166</v>
      </c>
      <c r="K57">
        <f t="shared" ref="K57:K79" si="13">IF(J57&gt;2,J57-2,0)</f>
        <v>9.1935687099616636E-2</v>
      </c>
      <c r="L57">
        <f t="shared" ref="L57:L79" si="14">IF(J57&gt;2,1,IF(J57&gt;1,J57-1,0))</f>
        <v>1</v>
      </c>
      <c r="M57">
        <f t="shared" ref="M57:M79" si="15">IF(J57&gt;1,1,J57)</f>
        <v>1</v>
      </c>
      <c r="N57" s="6">
        <f>IF(K31&gt;1.1,K31-1,0)</f>
        <v>0</v>
      </c>
      <c r="O57" s="6">
        <f t="shared" si="12"/>
        <v>0.99688127538215487</v>
      </c>
    </row>
    <row r="58" spans="1:15" x14ac:dyDescent="0.25">
      <c r="D58">
        <v>1</v>
      </c>
      <c r="E58">
        <v>4681.5</v>
      </c>
      <c r="F58">
        <v>2058.29</v>
      </c>
      <c r="J58" s="21">
        <f t="shared" si="11"/>
        <v>1.9241938815242658</v>
      </c>
      <c r="K58">
        <f t="shared" si="13"/>
        <v>0</v>
      </c>
      <c r="L58">
        <f t="shared" si="14"/>
        <v>0.92419388152426585</v>
      </c>
      <c r="M58">
        <f t="shared" si="15"/>
        <v>1</v>
      </c>
      <c r="N58" s="6">
        <f>IF(K32&gt;1.1,K32-1,0)</f>
        <v>0.26659811622390572</v>
      </c>
      <c r="O58" s="6">
        <f t="shared" si="12"/>
        <v>1</v>
      </c>
    </row>
    <row r="59" spans="1:15" x14ac:dyDescent="0.25">
      <c r="D59">
        <v>2</v>
      </c>
      <c r="E59">
        <v>4795.72</v>
      </c>
      <c r="F59">
        <v>2117.89</v>
      </c>
      <c r="J59" s="21">
        <f t="shared" si="11"/>
        <v>1.6079260673413156</v>
      </c>
      <c r="K59">
        <f t="shared" si="13"/>
        <v>0</v>
      </c>
      <c r="L59">
        <f t="shared" si="14"/>
        <v>0.6079260673413156</v>
      </c>
      <c r="M59">
        <f t="shared" si="15"/>
        <v>1</v>
      </c>
      <c r="N59" s="6">
        <f>IF(K33&gt;1.1,K33-1,0)</f>
        <v>0.50992363857407419</v>
      </c>
      <c r="O59" s="6">
        <f t="shared" si="12"/>
        <v>1</v>
      </c>
    </row>
    <row r="60" spans="1:15" x14ac:dyDescent="0.25">
      <c r="D60">
        <v>3</v>
      </c>
      <c r="E60">
        <v>4668.82</v>
      </c>
      <c r="F60">
        <v>2068.91</v>
      </c>
      <c r="J60" s="21">
        <f t="shared" si="11"/>
        <v>1.2326002177650064</v>
      </c>
      <c r="K60">
        <f t="shared" si="13"/>
        <v>0</v>
      </c>
      <c r="L60">
        <f t="shared" si="14"/>
        <v>0.23260021776500639</v>
      </c>
      <c r="M60">
        <f t="shared" si="15"/>
        <v>1</v>
      </c>
      <c r="N60" s="6">
        <v>1</v>
      </c>
      <c r="O60" s="6">
        <f t="shared" si="12"/>
        <v>1</v>
      </c>
    </row>
    <row r="61" spans="1:15" x14ac:dyDescent="0.25">
      <c r="D61">
        <v>4</v>
      </c>
      <c r="E61">
        <v>4563.68</v>
      </c>
      <c r="F61">
        <v>2028.65</v>
      </c>
      <c r="J61" s="21">
        <f t="shared" si="11"/>
        <v>1.2628377322381863</v>
      </c>
      <c r="K61">
        <f t="shared" si="13"/>
        <v>0</v>
      </c>
      <c r="L61">
        <f t="shared" si="14"/>
        <v>0.26283773223818629</v>
      </c>
      <c r="M61">
        <f t="shared" si="15"/>
        <v>1</v>
      </c>
      <c r="N61" s="6">
        <v>1</v>
      </c>
      <c r="O61" s="6">
        <f t="shared" si="12"/>
        <v>1</v>
      </c>
    </row>
    <row r="62" spans="1:15" x14ac:dyDescent="0.25">
      <c r="D62">
        <v>5</v>
      </c>
      <c r="E62">
        <v>4490.76</v>
      </c>
      <c r="F62">
        <v>2000.67</v>
      </c>
      <c r="J62" s="21">
        <f t="shared" si="11"/>
        <v>1.5893672910121328</v>
      </c>
      <c r="K62">
        <f t="shared" si="13"/>
        <v>0</v>
      </c>
      <c r="L62">
        <f t="shared" si="14"/>
        <v>0.58936729101213281</v>
      </c>
      <c r="M62">
        <f t="shared" si="15"/>
        <v>1</v>
      </c>
      <c r="N62" s="6">
        <v>1</v>
      </c>
      <c r="O62" s="6">
        <f t="shared" si="12"/>
        <v>1</v>
      </c>
    </row>
    <row r="63" spans="1:15" x14ac:dyDescent="0.25">
      <c r="D63">
        <v>6</v>
      </c>
      <c r="E63">
        <v>4606.55</v>
      </c>
      <c r="F63">
        <v>2044.8</v>
      </c>
      <c r="J63" s="21">
        <f t="shared" si="11"/>
        <v>2.4905191690734356</v>
      </c>
      <c r="K63">
        <f t="shared" si="13"/>
        <v>0.49051916907343562</v>
      </c>
      <c r="L63">
        <f t="shared" si="14"/>
        <v>1</v>
      </c>
      <c r="M63">
        <f t="shared" si="15"/>
        <v>1</v>
      </c>
      <c r="N63" s="6">
        <f t="shared" ref="N63:N79" si="16">IF(K37&gt;1.1,K37-1,0)</f>
        <v>0</v>
      </c>
      <c r="O63" s="6">
        <f t="shared" si="12"/>
        <v>1.0220195725353536</v>
      </c>
    </row>
    <row r="64" spans="1:15" x14ac:dyDescent="0.25">
      <c r="D64">
        <v>7</v>
      </c>
      <c r="E64">
        <v>4917.9399999999996</v>
      </c>
      <c r="F64">
        <v>2622.13</v>
      </c>
      <c r="J64" s="21">
        <f t="shared" si="11"/>
        <v>2.6074014041606004</v>
      </c>
      <c r="K64">
        <f t="shared" si="13"/>
        <v>0.6074014041606004</v>
      </c>
      <c r="L64">
        <f t="shared" si="14"/>
        <v>1</v>
      </c>
      <c r="M64">
        <f t="shared" si="15"/>
        <v>1</v>
      </c>
      <c r="N64" s="6">
        <f t="shared" si="16"/>
        <v>0</v>
      </c>
      <c r="O64" s="6">
        <f t="shared" si="12"/>
        <v>0.65481716925757572</v>
      </c>
    </row>
    <row r="65" spans="4:19" x14ac:dyDescent="0.25">
      <c r="D65">
        <v>8</v>
      </c>
      <c r="E65">
        <v>5137.46</v>
      </c>
      <c r="F65">
        <v>3975.48</v>
      </c>
      <c r="J65" s="21">
        <f t="shared" si="11"/>
        <v>2.5924468049562579</v>
      </c>
      <c r="K65">
        <f t="shared" si="13"/>
        <v>0.5924468049562579</v>
      </c>
      <c r="L65">
        <f t="shared" si="14"/>
        <v>1</v>
      </c>
      <c r="M65">
        <f t="shared" si="15"/>
        <v>1</v>
      </c>
      <c r="N65" s="6">
        <f t="shared" si="16"/>
        <v>0.10108635360101004</v>
      </c>
      <c r="O65" s="6">
        <f t="shared" si="12"/>
        <v>1</v>
      </c>
    </row>
    <row r="66" spans="4:19" x14ac:dyDescent="0.25">
      <c r="D66">
        <v>9</v>
      </c>
      <c r="E66">
        <v>5351.7</v>
      </c>
      <c r="F66">
        <v>4148.07</v>
      </c>
      <c r="J66" s="21">
        <f t="shared" si="11"/>
        <v>2.4369277917666028</v>
      </c>
      <c r="K66">
        <f t="shared" si="13"/>
        <v>0.43692779176660279</v>
      </c>
      <c r="L66">
        <f t="shared" si="14"/>
        <v>1</v>
      </c>
      <c r="M66">
        <f t="shared" si="15"/>
        <v>1</v>
      </c>
      <c r="N66" s="6">
        <f t="shared" si="16"/>
        <v>0.49174798824074073</v>
      </c>
      <c r="O66" s="6">
        <f t="shared" si="12"/>
        <v>1</v>
      </c>
    </row>
    <row r="67" spans="4:19" x14ac:dyDescent="0.25">
      <c r="D67">
        <v>10</v>
      </c>
      <c r="E67">
        <v>5443.59</v>
      </c>
      <c r="F67">
        <v>4221.87</v>
      </c>
      <c r="J67" s="21">
        <f t="shared" si="11"/>
        <v>2.331918825016603</v>
      </c>
      <c r="K67">
        <f t="shared" si="13"/>
        <v>0.33191882501660297</v>
      </c>
      <c r="L67">
        <f t="shared" si="14"/>
        <v>1</v>
      </c>
      <c r="M67">
        <f t="shared" si="15"/>
        <v>1</v>
      </c>
      <c r="N67" s="6">
        <f t="shared" si="16"/>
        <v>0.55094530329629632</v>
      </c>
      <c r="O67" s="6">
        <f t="shared" si="12"/>
        <v>1</v>
      </c>
    </row>
    <row r="68" spans="4:19" x14ac:dyDescent="0.25">
      <c r="D68">
        <v>11</v>
      </c>
      <c r="E68">
        <v>5406.56</v>
      </c>
      <c r="F68">
        <v>2970.81</v>
      </c>
      <c r="J68" s="21">
        <f t="shared" si="11"/>
        <v>2.2959729000798212</v>
      </c>
      <c r="K68">
        <f t="shared" si="13"/>
        <v>0.29597290007982124</v>
      </c>
      <c r="L68">
        <f t="shared" si="14"/>
        <v>1</v>
      </c>
      <c r="M68">
        <f t="shared" si="15"/>
        <v>1</v>
      </c>
      <c r="N68" s="6">
        <f t="shared" si="16"/>
        <v>0.30451290344949489</v>
      </c>
      <c r="O68" s="6">
        <f t="shared" si="12"/>
        <v>1</v>
      </c>
    </row>
    <row r="69" spans="4:19" x14ac:dyDescent="0.25">
      <c r="D69">
        <v>12</v>
      </c>
      <c r="E69">
        <v>5234.34</v>
      </c>
      <c r="F69">
        <v>2880.49</v>
      </c>
      <c r="J69" s="21">
        <f t="shared" si="11"/>
        <v>2.1365207826934864</v>
      </c>
      <c r="K69">
        <f t="shared" si="13"/>
        <v>0.13652078269348644</v>
      </c>
      <c r="L69">
        <f t="shared" si="14"/>
        <v>1</v>
      </c>
      <c r="M69">
        <f t="shared" si="15"/>
        <v>1</v>
      </c>
      <c r="N69" s="6">
        <f t="shared" si="16"/>
        <v>0</v>
      </c>
      <c r="O69" s="6">
        <f t="shared" si="12"/>
        <v>1.0745232460723906</v>
      </c>
    </row>
    <row r="70" spans="4:19" x14ac:dyDescent="0.25">
      <c r="D70">
        <v>13</v>
      </c>
      <c r="E70">
        <v>5007.05</v>
      </c>
      <c r="F70">
        <v>2667.41</v>
      </c>
      <c r="J70" s="21">
        <f t="shared" si="11"/>
        <v>1.431378151624521</v>
      </c>
      <c r="K70">
        <f t="shared" si="13"/>
        <v>0</v>
      </c>
      <c r="L70">
        <f t="shared" si="14"/>
        <v>0.43137815162452098</v>
      </c>
      <c r="M70">
        <f t="shared" si="15"/>
        <v>1</v>
      </c>
      <c r="N70" s="6">
        <f t="shared" si="16"/>
        <v>0.97252908081649814</v>
      </c>
      <c r="O70" s="6">
        <f t="shared" si="12"/>
        <v>1</v>
      </c>
      <c r="R70">
        <v>9.3664066564176363E-2</v>
      </c>
      <c r="S70">
        <f>R70*2</f>
        <v>0.18732813312835273</v>
      </c>
    </row>
    <row r="71" spans="4:19" x14ac:dyDescent="0.25">
      <c r="D71">
        <v>14</v>
      </c>
      <c r="E71">
        <v>4862.5200000000004</v>
      </c>
      <c r="F71">
        <v>2594.79</v>
      </c>
      <c r="J71" s="21">
        <f t="shared" si="11"/>
        <v>1.2386337283429119</v>
      </c>
      <c r="K71">
        <f t="shared" si="13"/>
        <v>0</v>
      </c>
      <c r="L71">
        <f t="shared" si="14"/>
        <v>0.23863372834291185</v>
      </c>
      <c r="M71">
        <f t="shared" si="15"/>
        <v>1</v>
      </c>
      <c r="N71" s="6">
        <f t="shared" si="16"/>
        <v>1.3173124541262626</v>
      </c>
      <c r="O71" s="6">
        <f t="shared" si="12"/>
        <v>1</v>
      </c>
      <c r="R71">
        <v>9.1935687099616636E-2</v>
      </c>
      <c r="S71">
        <f t="shared" ref="S71:S93" si="17">R71*2</f>
        <v>0.18387137419923327</v>
      </c>
    </row>
    <row r="72" spans="4:19" x14ac:dyDescent="0.25">
      <c r="D72">
        <v>15</v>
      </c>
      <c r="E72">
        <v>4634.3599999999997</v>
      </c>
      <c r="F72">
        <v>2480.38</v>
      </c>
      <c r="J72" s="21">
        <f t="shared" si="11"/>
        <v>1.2423767324297574</v>
      </c>
      <c r="K72">
        <f t="shared" si="13"/>
        <v>0</v>
      </c>
      <c r="L72">
        <f t="shared" si="14"/>
        <v>0.24237673242975744</v>
      </c>
      <c r="M72">
        <f t="shared" si="15"/>
        <v>1</v>
      </c>
      <c r="N72" s="6">
        <f t="shared" si="16"/>
        <v>1.3232070554461282</v>
      </c>
      <c r="O72" s="6">
        <f t="shared" si="12"/>
        <v>1</v>
      </c>
      <c r="R72">
        <v>0</v>
      </c>
      <c r="S72">
        <f t="shared" si="17"/>
        <v>0</v>
      </c>
    </row>
    <row r="73" spans="4:19" x14ac:dyDescent="0.25">
      <c r="D73">
        <v>16</v>
      </c>
      <c r="E73">
        <v>4390.03</v>
      </c>
      <c r="F73">
        <v>2357.7600000000002</v>
      </c>
      <c r="J73" s="21">
        <f t="shared" si="11"/>
        <v>1.2407632797254149</v>
      </c>
      <c r="K73">
        <f t="shared" si="13"/>
        <v>0</v>
      </c>
      <c r="L73">
        <f t="shared" si="14"/>
        <v>0.24076327972541489</v>
      </c>
      <c r="M73">
        <f t="shared" si="15"/>
        <v>1</v>
      </c>
      <c r="N73" s="6">
        <f t="shared" si="16"/>
        <v>1.3218483329427606</v>
      </c>
      <c r="O73" s="6">
        <f t="shared" si="12"/>
        <v>1</v>
      </c>
      <c r="R73">
        <v>0</v>
      </c>
      <c r="S73">
        <f t="shared" si="17"/>
        <v>0</v>
      </c>
    </row>
    <row r="74" spans="4:19" x14ac:dyDescent="0.25">
      <c r="D74">
        <v>17</v>
      </c>
      <c r="E74">
        <v>4317.83</v>
      </c>
      <c r="F74">
        <v>2321.3200000000002</v>
      </c>
      <c r="J74" s="21">
        <f t="shared" si="11"/>
        <v>1.250738140779055</v>
      </c>
      <c r="K74">
        <f t="shared" si="13"/>
        <v>0</v>
      </c>
      <c r="L74">
        <f t="shared" si="14"/>
        <v>0.25073814077905499</v>
      </c>
      <c r="M74">
        <f t="shared" si="15"/>
        <v>1</v>
      </c>
      <c r="N74" s="6">
        <f t="shared" si="16"/>
        <v>1.3409248372558924</v>
      </c>
      <c r="O74" s="6">
        <f t="shared" si="12"/>
        <v>1</v>
      </c>
      <c r="R74">
        <v>0</v>
      </c>
      <c r="S74">
        <f t="shared" si="17"/>
        <v>0</v>
      </c>
    </row>
    <row r="75" spans="4:19" x14ac:dyDescent="0.25">
      <c r="D75">
        <v>18</v>
      </c>
      <c r="E75">
        <v>4314.49</v>
      </c>
      <c r="F75">
        <v>2319.62</v>
      </c>
      <c r="J75" s="21">
        <f t="shared" si="11"/>
        <v>1.2544602084610472</v>
      </c>
      <c r="K75">
        <f t="shared" si="13"/>
        <v>0</v>
      </c>
      <c r="L75">
        <f t="shared" si="14"/>
        <v>0.25446020846104722</v>
      </c>
      <c r="M75">
        <f t="shared" si="15"/>
        <v>1</v>
      </c>
      <c r="N75" s="6">
        <f t="shared" si="16"/>
        <v>1.3464948220942761</v>
      </c>
      <c r="O75" s="6">
        <f t="shared" si="12"/>
        <v>1</v>
      </c>
      <c r="R75">
        <v>0</v>
      </c>
      <c r="S75">
        <f t="shared" si="17"/>
        <v>0</v>
      </c>
    </row>
    <row r="76" spans="4:19" x14ac:dyDescent="0.25">
      <c r="D76">
        <v>19</v>
      </c>
      <c r="E76">
        <v>4389.3100000000004</v>
      </c>
      <c r="F76">
        <v>3372.78</v>
      </c>
      <c r="J76" s="21">
        <f t="shared" si="11"/>
        <v>1.2571569543773946</v>
      </c>
      <c r="K76">
        <f t="shared" si="13"/>
        <v>0</v>
      </c>
      <c r="L76">
        <f t="shared" si="14"/>
        <v>0.25715695437739461</v>
      </c>
      <c r="M76">
        <f t="shared" si="15"/>
        <v>1</v>
      </c>
      <c r="N76" s="6">
        <f t="shared" si="16"/>
        <v>1.3514011083838384</v>
      </c>
      <c r="O76" s="6">
        <f t="shared" si="12"/>
        <v>1</v>
      </c>
      <c r="R76">
        <v>0</v>
      </c>
      <c r="S76">
        <f t="shared" si="17"/>
        <v>0</v>
      </c>
    </row>
    <row r="77" spans="4:19" x14ac:dyDescent="0.25">
      <c r="D77">
        <v>20</v>
      </c>
      <c r="E77">
        <v>4441.63</v>
      </c>
      <c r="F77">
        <v>3414.9</v>
      </c>
      <c r="J77" s="21">
        <f t="shared" si="11"/>
        <v>1.3053811855810984</v>
      </c>
      <c r="K77">
        <f t="shared" si="13"/>
        <v>0</v>
      </c>
      <c r="L77">
        <f t="shared" si="14"/>
        <v>0.30538118558109839</v>
      </c>
      <c r="M77">
        <f t="shared" si="15"/>
        <v>1</v>
      </c>
      <c r="N77" s="6">
        <f t="shared" si="16"/>
        <v>1.3361870232643098</v>
      </c>
      <c r="O77" s="6">
        <f t="shared" si="12"/>
        <v>1</v>
      </c>
      <c r="R77">
        <v>0.49051916907343562</v>
      </c>
      <c r="S77">
        <f t="shared" si="17"/>
        <v>0.98103833814687125</v>
      </c>
    </row>
    <row r="78" spans="4:19" x14ac:dyDescent="0.25">
      <c r="D78">
        <v>21</v>
      </c>
      <c r="E78">
        <v>4425.82</v>
      </c>
      <c r="F78">
        <v>1975.64</v>
      </c>
      <c r="J78" s="21">
        <f t="shared" si="11"/>
        <v>1.8939395844058109</v>
      </c>
      <c r="K78">
        <f t="shared" si="13"/>
        <v>0</v>
      </c>
      <c r="L78">
        <f t="shared" si="14"/>
        <v>0.89393958440581089</v>
      </c>
      <c r="M78">
        <f t="shared" si="15"/>
        <v>1</v>
      </c>
      <c r="N78" s="6">
        <f t="shared" si="16"/>
        <v>0.83426810533670048</v>
      </c>
      <c r="O78" s="6">
        <f t="shared" si="12"/>
        <v>1</v>
      </c>
      <c r="R78">
        <v>0.6074014041606004</v>
      </c>
      <c r="S78">
        <f t="shared" si="17"/>
        <v>1.2148028083212008</v>
      </c>
    </row>
    <row r="79" spans="4:19" x14ac:dyDescent="0.25">
      <c r="D79">
        <v>22</v>
      </c>
      <c r="E79">
        <v>4568.42</v>
      </c>
      <c r="F79">
        <v>2030.05</v>
      </c>
      <c r="J79" s="21">
        <f t="shared" si="11"/>
        <v>2.1213331173445082</v>
      </c>
      <c r="K79">
        <f t="shared" si="13"/>
        <v>0.12133311734450825</v>
      </c>
      <c r="L79">
        <f t="shared" si="14"/>
        <v>1</v>
      </c>
      <c r="M79">
        <f t="shared" si="15"/>
        <v>1</v>
      </c>
      <c r="N79" s="6">
        <f t="shared" si="16"/>
        <v>0.36947320378956228</v>
      </c>
      <c r="O79" s="6">
        <f t="shared" si="12"/>
        <v>1</v>
      </c>
      <c r="R79">
        <v>0.5924468049562579</v>
      </c>
      <c r="S79">
        <f t="shared" si="17"/>
        <v>1.1848936099125158</v>
      </c>
    </row>
    <row r="80" spans="4:19" x14ac:dyDescent="0.25">
      <c r="D80">
        <v>23</v>
      </c>
      <c r="E80">
        <v>4650.3</v>
      </c>
      <c r="F80">
        <v>2061.4899999999998</v>
      </c>
      <c r="R80">
        <v>0.43692779176660279</v>
      </c>
      <c r="S80">
        <f t="shared" si="17"/>
        <v>0.87385558353320558</v>
      </c>
    </row>
    <row r="81" spans="4:19" x14ac:dyDescent="0.25">
      <c r="D81">
        <v>24</v>
      </c>
      <c r="E81">
        <v>4797.45</v>
      </c>
      <c r="F81">
        <v>2117.89</v>
      </c>
      <c r="R81">
        <v>0.33191882501660297</v>
      </c>
      <c r="S81">
        <f t="shared" si="17"/>
        <v>0.66383765003320594</v>
      </c>
    </row>
    <row r="82" spans="4:19" x14ac:dyDescent="0.25">
      <c r="R82">
        <v>0.29597290007982124</v>
      </c>
      <c r="S82">
        <f t="shared" si="17"/>
        <v>0.59194580015964249</v>
      </c>
    </row>
    <row r="83" spans="4:19" x14ac:dyDescent="0.25">
      <c r="R83">
        <v>0.13652078269348644</v>
      </c>
      <c r="S83">
        <f t="shared" si="17"/>
        <v>0.27304156538697288</v>
      </c>
    </row>
    <row r="84" spans="4:19" x14ac:dyDescent="0.25">
      <c r="R84">
        <v>0</v>
      </c>
      <c r="S84">
        <f t="shared" si="17"/>
        <v>0</v>
      </c>
    </row>
    <row r="85" spans="4:19" x14ac:dyDescent="0.25">
      <c r="R85">
        <v>0</v>
      </c>
      <c r="S85">
        <f t="shared" si="17"/>
        <v>0</v>
      </c>
    </row>
    <row r="86" spans="4:19" x14ac:dyDescent="0.25">
      <c r="R86">
        <v>0</v>
      </c>
      <c r="S86">
        <f t="shared" si="17"/>
        <v>0</v>
      </c>
    </row>
    <row r="87" spans="4:19" x14ac:dyDescent="0.25">
      <c r="R87">
        <v>0</v>
      </c>
      <c r="S87">
        <f t="shared" si="17"/>
        <v>0</v>
      </c>
    </row>
    <row r="88" spans="4:19" x14ac:dyDescent="0.25">
      <c r="R88">
        <v>0</v>
      </c>
      <c r="S88">
        <f t="shared" si="17"/>
        <v>0</v>
      </c>
    </row>
    <row r="89" spans="4:19" x14ac:dyDescent="0.25">
      <c r="R89">
        <v>0</v>
      </c>
      <c r="S89">
        <f t="shared" si="17"/>
        <v>0</v>
      </c>
    </row>
    <row r="90" spans="4:19" x14ac:dyDescent="0.25">
      <c r="R90">
        <v>0</v>
      </c>
      <c r="S90">
        <f t="shared" si="17"/>
        <v>0</v>
      </c>
    </row>
    <row r="91" spans="4:19" x14ac:dyDescent="0.25">
      <c r="R91">
        <v>0</v>
      </c>
      <c r="S91">
        <f t="shared" si="17"/>
        <v>0</v>
      </c>
    </row>
    <row r="92" spans="4:19" x14ac:dyDescent="0.25">
      <c r="R92">
        <v>0</v>
      </c>
      <c r="S92">
        <f t="shared" si="17"/>
        <v>0</v>
      </c>
    </row>
    <row r="93" spans="4:19" x14ac:dyDescent="0.25">
      <c r="R93">
        <v>0.12133311734450825</v>
      </c>
      <c r="S93">
        <f t="shared" si="17"/>
        <v>0.24266623468901649</v>
      </c>
    </row>
  </sheetData>
  <mergeCells count="2">
    <mergeCell ref="A1:T1"/>
    <mergeCell ref="A28:H28"/>
  </mergeCells>
  <conditionalFormatting sqref="O30:O53 A30:I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I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 C27 G27 I27 K27 O27 T27 M27">
    <cfRule type="colorScale" priority="4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Q27">
    <cfRule type="colorScale" priority="1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topLeftCell="X2" zoomScale="70" zoomScaleNormal="70" workbookViewId="0">
      <selection activeCell="K32" sqref="K32"/>
    </sheetView>
  </sheetViews>
  <sheetFormatPr defaultRowHeight="15" x14ac:dyDescent="0.25"/>
  <cols>
    <col min="2" max="2" width="7.140625" bestFit="1" customWidth="1"/>
    <col min="3" max="3" width="19.28515625" customWidth="1"/>
    <col min="4" max="4" width="8.28515625" bestFit="1" customWidth="1"/>
    <col min="5" max="5" width="19.28515625" bestFit="1" customWidth="1"/>
    <col min="6" max="6" width="8.140625" bestFit="1" customWidth="1"/>
    <col min="7" max="7" width="19.28515625" bestFit="1" customWidth="1"/>
    <col min="8" max="8" width="8.140625" bestFit="1" customWidth="1"/>
    <col min="9" max="9" width="19.28515625" bestFit="1" customWidth="1"/>
    <col min="10" max="10" width="15.85546875" bestFit="1" customWidth="1"/>
    <col min="11" max="11" width="19.28515625" bestFit="1" customWidth="1"/>
    <col min="12" max="12" width="8.28515625" bestFit="1" customWidth="1"/>
    <col min="13" max="13" width="19.28515625" bestFit="1" customWidth="1"/>
    <col min="14" max="14" width="8.28515625" bestFit="1" customWidth="1"/>
    <col min="15" max="15" width="19.28515625" bestFit="1" customWidth="1"/>
    <col min="16" max="16" width="8.28515625" bestFit="1" customWidth="1"/>
    <col min="17" max="17" width="19.28515625" bestFit="1" customWidth="1"/>
    <col min="18" max="18" width="8.28515625" bestFit="1" customWidth="1"/>
    <col min="19" max="19" width="19.28515625" bestFit="1" customWidth="1"/>
    <col min="20" max="20" width="8.28515625" bestFit="1" customWidth="1"/>
    <col min="21" max="21" width="19.28515625" bestFit="1" customWidth="1"/>
    <col min="22" max="22" width="8.28515625" bestFit="1" customWidth="1"/>
    <col min="23" max="23" width="19.28515625" bestFit="1" customWidth="1"/>
    <col min="24" max="24" width="8.28515625" bestFit="1" customWidth="1"/>
    <col min="25" max="25" width="19.28515625" bestFit="1" customWidth="1"/>
    <col min="26" max="26" width="8.28515625" bestFit="1" customWidth="1"/>
    <col min="27" max="27" width="19.28515625" bestFit="1" customWidth="1"/>
    <col min="28" max="28" width="8.28515625" bestFit="1" customWidth="1"/>
    <col min="29" max="29" width="19.28515625" bestFit="1" customWidth="1"/>
    <col min="30" max="30" width="8.28515625" bestFit="1" customWidth="1"/>
    <col min="31" max="31" width="8.140625" bestFit="1" customWidth="1"/>
  </cols>
  <sheetData>
    <row r="2" spans="2:32" x14ac:dyDescent="0.25">
      <c r="B2" s="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12"/>
      <c r="AE2" s="11"/>
      <c r="AF2" s="11"/>
    </row>
    <row r="3" spans="2:32" x14ac:dyDescent="0.25">
      <c r="B3" s="7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2"/>
      <c r="Q3" s="46"/>
      <c r="R3" s="46"/>
      <c r="S3" s="46" t="s">
        <v>6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12"/>
      <c r="AE3" s="11"/>
      <c r="AF3" s="11"/>
    </row>
    <row r="4" spans="2:32" x14ac:dyDescent="0.25">
      <c r="B4" s="7" t="s">
        <v>1</v>
      </c>
      <c r="C4" s="3" t="s">
        <v>7</v>
      </c>
      <c r="D4" s="3" t="s">
        <v>7</v>
      </c>
      <c r="E4" s="3" t="s">
        <v>8</v>
      </c>
      <c r="F4" s="3" t="s">
        <v>8</v>
      </c>
      <c r="G4" s="3" t="s">
        <v>9</v>
      </c>
      <c r="H4" s="3" t="s">
        <v>9</v>
      </c>
      <c r="I4" s="3" t="s">
        <v>10</v>
      </c>
      <c r="J4" s="3" t="s">
        <v>10</v>
      </c>
      <c r="K4" s="3" t="s">
        <v>11</v>
      </c>
      <c r="L4" s="3" t="s">
        <v>11</v>
      </c>
      <c r="M4" s="3" t="s">
        <v>12</v>
      </c>
      <c r="N4" s="3" t="s">
        <v>12</v>
      </c>
      <c r="O4" s="3" t="s">
        <v>13</v>
      </c>
      <c r="P4" s="3" t="s">
        <v>13</v>
      </c>
      <c r="Q4" s="3" t="s">
        <v>15</v>
      </c>
      <c r="R4" s="3" t="s">
        <v>15</v>
      </c>
      <c r="S4" s="3" t="s">
        <v>18</v>
      </c>
      <c r="T4" s="3" t="s">
        <v>18</v>
      </c>
      <c r="U4" s="3" t="s">
        <v>14</v>
      </c>
      <c r="V4" s="3" t="s">
        <v>14</v>
      </c>
      <c r="W4" s="3" t="s">
        <v>15</v>
      </c>
      <c r="X4" s="3" t="s">
        <v>15</v>
      </c>
      <c r="Y4" s="3" t="s">
        <v>16</v>
      </c>
      <c r="Z4" s="3" t="s">
        <v>16</v>
      </c>
      <c r="AA4" s="3" t="s">
        <v>17</v>
      </c>
      <c r="AB4" s="3" t="s">
        <v>17</v>
      </c>
      <c r="AC4" s="3" t="s">
        <v>19</v>
      </c>
      <c r="AD4" s="3" t="s">
        <v>19</v>
      </c>
      <c r="AE4" s="3" t="s">
        <v>102</v>
      </c>
      <c r="AF4" s="11"/>
    </row>
    <row r="5" spans="2:32" x14ac:dyDescent="0.25">
      <c r="B5" s="4">
        <v>0</v>
      </c>
      <c r="C5" s="27">
        <f>2*AVERAGEIF(Data!$B$2:$B$241,Pressure!$B5,Data!$E$2:$E$241)</f>
        <v>699.4657715525999</v>
      </c>
      <c r="D5" s="30">
        <v>417.19414</v>
      </c>
      <c r="E5" s="27">
        <f>AVERAGEIF(Data!$B$2:$B$241,Pressure!$B5,Data!$F$2:$F$241)</f>
        <v>416.43432240889996</v>
      </c>
      <c r="F5" s="30">
        <v>393.35590000000002</v>
      </c>
      <c r="G5" s="27">
        <f>AVERAGEIF(Data!$B$2:$B$241,Pressure!$B5,Data!$G$2:$G$241)</f>
        <v>417.10849774380006</v>
      </c>
      <c r="H5" s="30">
        <v>400.92329000000001</v>
      </c>
      <c r="I5" s="27">
        <f>AVERAGEIF(Data!$B$2:$B$241,Pressure!$B5,Data!$D$2:$H$241)</f>
        <v>313.15365120569999</v>
      </c>
      <c r="J5" s="30">
        <v>313.14089999999999</v>
      </c>
      <c r="K5" s="27">
        <f>AVERAGEIF(Data!$B$2:$B$241,Pressure!$B5,Data!$I$2:$I$241)</f>
        <v>400.01559300899999</v>
      </c>
      <c r="L5" s="30">
        <v>399.89920999999998</v>
      </c>
      <c r="M5" s="27">
        <f>AVERAGEIF(Data!$B$2:$B$241,Pressure!$B5,Data!$J$2:$J$241)</f>
        <v>270.00948838369993</v>
      </c>
      <c r="N5" s="30">
        <v>270.00067000000001</v>
      </c>
      <c r="O5" s="27">
        <f>AVERAGEIF(Data!$B$2:$B$241,Pressure!$B5,Data!$K$2:$K$241)</f>
        <v>450.0607567487001</v>
      </c>
      <c r="P5">
        <v>426.24587000000002</v>
      </c>
      <c r="Q5" s="27">
        <f>AVERAGEIF(Data!$B$2:$B$241,Pressure!$B5,Data!$M$2:$M$241)</f>
        <v>398.72365212509999</v>
      </c>
      <c r="R5">
        <v>321.34034000000003</v>
      </c>
      <c r="S5" s="27">
        <f>AVERAGEIF(Data!$B$2:$B$241,Pressure!$B5,Data!$P$2:$P$241)</f>
        <v>301.17355787090003</v>
      </c>
      <c r="T5">
        <v>294.42241000000001</v>
      </c>
      <c r="U5" s="27">
        <f>AVERAGEIF(Data!$B$2:$B$241,Pressure!$B5,Data!$Q$2:$Q$241)</f>
        <v>300.03221836709997</v>
      </c>
      <c r="V5">
        <v>193.17053000000001</v>
      </c>
      <c r="W5" s="27">
        <f>AVERAGEIF(Data!$B$2:$B$241,Pressure!$B5,Data!$R$2:$R$241)</f>
        <v>299.12531725609995</v>
      </c>
      <c r="X5">
        <v>296.57240000000002</v>
      </c>
      <c r="Y5" s="27">
        <f>AVERAGEIF(Data!$B$2:$B$241,Pressure!$B5,Data!$S$2:$S$241)</f>
        <v>384.52396971970006</v>
      </c>
      <c r="Z5">
        <v>365.06878999999998</v>
      </c>
      <c r="AA5" s="27">
        <f>AVERAGEIF(Data!$B$2:$B$241,Pressure!$B5,Data!$T$2:$T$241)</f>
        <v>454.30145892210004</v>
      </c>
      <c r="AB5" s="27">
        <v>436.30232000000001</v>
      </c>
      <c r="AC5" s="27">
        <f>AVERAGEIF(Data!$B$2:$B$241,Pressure!$B5,Data!$U$2:$U$241)</f>
        <v>548.47612243360004</v>
      </c>
      <c r="AD5" s="27">
        <v>244.22722999999999</v>
      </c>
      <c r="AE5" s="27">
        <f>AVERAGEIF(Data!$B$2:$B$241,Pressure!$B5,Data!$AD$2:'Data'!$AD$241)</f>
        <v>529.87187837112504</v>
      </c>
      <c r="AF5" s="4">
        <v>425.69799999999998</v>
      </c>
    </row>
    <row r="6" spans="2:32" x14ac:dyDescent="0.25">
      <c r="B6" s="4">
        <v>1</v>
      </c>
      <c r="C6" s="27">
        <f>AVERAGEIF(Data!$B$2:$B$241,Pressure!$B6,Data!$E$2:$E$241)</f>
        <v>339.91766023089997</v>
      </c>
      <c r="D6" s="31">
        <v>390.98289</v>
      </c>
      <c r="E6" s="27">
        <f>AVERAGEIF(Data!$B$2:$B$241,Pressure!$B6,Data!$F$2:$F$241)</f>
        <v>414.89648772919998</v>
      </c>
      <c r="F6" s="30">
        <v>426.25707999999997</v>
      </c>
      <c r="G6" s="27">
        <f>AVERAGEIF(Data!$B$2:$B$241,Pressure!$B6,Data!$G$2:$G$241)</f>
        <v>415.61524904369998</v>
      </c>
      <c r="H6" s="30">
        <v>424.76053999999999</v>
      </c>
      <c r="I6" s="27">
        <f>AVERAGEIF(Data!$B$2:$B$241,Pressure!$B6,Data!$D$2:$H$241)</f>
        <v>312.51700728129998</v>
      </c>
      <c r="J6" s="30">
        <v>312.81182000000001</v>
      </c>
      <c r="K6" s="27">
        <f>AVERAGEIF(Data!$B$2:$B$241,Pressure!$B6,Data!$I$2:$I$241)</f>
        <v>399.963588566</v>
      </c>
      <c r="L6" s="31">
        <v>401.05678</v>
      </c>
      <c r="M6" s="27">
        <f>AVERAGEIF(Data!$B$2:$B$241,Pressure!$B6,Data!$J$2:$J$241)</f>
        <v>269.98501004320002</v>
      </c>
      <c r="N6" s="31">
        <v>270.16203999999999</v>
      </c>
      <c r="O6" s="27">
        <f>AVERAGEIF(Data!$B$2:$B$241,Pressure!$B6,Data!$K$2:$K$241)</f>
        <v>443.46296157969999</v>
      </c>
      <c r="P6">
        <v>461.06367</v>
      </c>
      <c r="Q6" s="27">
        <f>AVERAGEIF(Data!$B$2:$B$241,Pressure!$B6,Data!$M$2:$M$241)</f>
        <v>394.95053831880006</v>
      </c>
      <c r="R6">
        <v>369.71911999999998</v>
      </c>
      <c r="S6" s="27">
        <f>AVERAGEIF(Data!$B$2:$B$241,Pressure!$B6,Data!$P$2:$P$241)</f>
        <v>304.23753237779999</v>
      </c>
      <c r="T6">
        <v>305.72394000000003</v>
      </c>
      <c r="U6" s="27">
        <f>AVERAGEIF(Data!$B$2:$B$241,Pressure!$B6,Data!$Q$2:$Q$241)</f>
        <v>300.49523276140002</v>
      </c>
      <c r="V6">
        <v>213.59682000000001</v>
      </c>
      <c r="W6" s="27">
        <f>AVERAGEIF(Data!$B$2:$B$241,Pressure!$B6,Data!$R$2:$R$241)</f>
        <v>300.04513916830001</v>
      </c>
      <c r="X6">
        <v>300.67236000000003</v>
      </c>
      <c r="Y6" s="27">
        <f>AVERAGEIF(Data!$B$2:$B$241,Pressure!$B6,Data!$S$2:$S$241)</f>
        <v>381.04618993479994</v>
      </c>
      <c r="Z6">
        <v>387.32522</v>
      </c>
      <c r="AA6" s="27">
        <f>AVERAGEIF(Data!$B$2:$B$241,Pressure!$B6,Data!$T$2:$T$241)</f>
        <v>438.87517531690003</v>
      </c>
      <c r="AB6" s="21">
        <v>449.69411000000002</v>
      </c>
      <c r="AC6" s="27">
        <f>AVERAGEIF(Data!$B$2:$B$241,Pressure!$B6,Data!$U$2:$U$241)</f>
        <v>529.63175362749996</v>
      </c>
      <c r="AD6" s="21">
        <v>268.62986000000001</v>
      </c>
      <c r="AE6" s="27">
        <f>AVERAGEIF(Data!$B$2:$B$241,Pressure!$B6,Data!$AD$2:'Data'!$AD$241)</f>
        <v>518.02297145312502</v>
      </c>
      <c r="AF6" s="4">
        <v>497.97235999999998</v>
      </c>
    </row>
    <row r="7" spans="2:32" x14ac:dyDescent="0.25">
      <c r="B7" s="4">
        <v>2</v>
      </c>
      <c r="C7" s="27">
        <f>AVERAGEIF(Data!$B$2:$B$241,Pressure!$B7,Data!$E$2:$E$241)</f>
        <v>340.5531670766</v>
      </c>
      <c r="D7" s="31">
        <v>340.40116999999998</v>
      </c>
      <c r="E7" s="27">
        <f>AVERAGEIF(Data!$B$2:$B$241,Pressure!$B7,Data!$F$2:$F$241)</f>
        <v>417.57619256320004</v>
      </c>
      <c r="F7" s="30">
        <v>414.46134000000001</v>
      </c>
      <c r="G7" s="27">
        <f>AVERAGEIF(Data!$B$2:$B$241,Pressure!$B7,Data!$G$2:$G$241)</f>
        <v>418.36196071469993</v>
      </c>
      <c r="H7" s="30">
        <v>416.81817999999998</v>
      </c>
      <c r="I7" s="27">
        <f>AVERAGEIF(Data!$B$2:$B$241,Pressure!$B7,Data!$D$2:$H$241)</f>
        <v>311.14497347209999</v>
      </c>
      <c r="J7" s="30">
        <v>311.1327</v>
      </c>
      <c r="K7" s="27">
        <f>AVERAGEIF(Data!$B$2:$B$241,Pressure!$B7,Data!$I$2:$I$241)</f>
        <v>400.09036550260004</v>
      </c>
      <c r="L7" s="31">
        <v>400.04849999999999</v>
      </c>
      <c r="M7" s="27">
        <f>AVERAGEIF(Data!$B$2:$B$241,Pressure!$B7,Data!$J$2:$J$241)</f>
        <v>270.01903214009997</v>
      </c>
      <c r="N7" s="31">
        <v>270.01170000000002</v>
      </c>
      <c r="O7" s="27">
        <f>AVERAGEIF(Data!$B$2:$B$241,Pressure!$B7,Data!$K$2:$K$241)</f>
        <v>447.5857935487</v>
      </c>
      <c r="P7">
        <v>445.03377999999998</v>
      </c>
      <c r="Q7" s="27">
        <f>AVERAGEIF(Data!$B$2:$B$241,Pressure!$B7,Data!$M$2:$M$241)</f>
        <v>394.34629392349996</v>
      </c>
      <c r="R7">
        <v>347.91408000000001</v>
      </c>
      <c r="S7" s="27">
        <f>AVERAGEIF(Data!$B$2:$B$241,Pressure!$B7,Data!$P$2:$P$241)</f>
        <v>302.95080821190004</v>
      </c>
      <c r="T7">
        <v>302.29127999999997</v>
      </c>
      <c r="U7" s="27">
        <f>AVERAGEIF(Data!$B$2:$B$241,Pressure!$B7,Data!$Q$2:$Q$241)</f>
        <v>298.89090771989999</v>
      </c>
      <c r="V7">
        <v>202.47327000000001</v>
      </c>
      <c r="W7" s="27">
        <f>AVERAGEIF(Data!$B$2:$B$241,Pressure!$B7,Data!$R$2:$R$241)</f>
        <v>300.32374480969997</v>
      </c>
      <c r="X7">
        <v>300.02697000000001</v>
      </c>
      <c r="Y7" s="27">
        <f>AVERAGEIF(Data!$B$2:$B$241,Pressure!$B7,Data!$S$2:$S$241)</f>
        <v>390.568895011</v>
      </c>
      <c r="Z7">
        <v>387.61173000000002</v>
      </c>
      <c r="AA7" s="27">
        <f>AVERAGEIF(Data!$B$2:$B$241,Pressure!$B7,Data!$T$2:$T$241)</f>
        <v>448.13131190180002</v>
      </c>
      <c r="AB7" s="21">
        <v>445.03960000000001</v>
      </c>
      <c r="AC7" s="27">
        <f>AVERAGEIF(Data!$B$2:$B$241,Pressure!$B7,Data!$U$2:$U$241)</f>
        <v>540.68099976190001</v>
      </c>
      <c r="AD7" s="21">
        <v>269.27073000000001</v>
      </c>
      <c r="AE7" s="27">
        <f>AVERAGEIF(Data!$B$2:$B$241,Pressure!$B7,Data!$AD$2:'Data'!$AD$241)</f>
        <v>521.88532878887497</v>
      </c>
      <c r="AF7" s="4">
        <v>464.06808999999998</v>
      </c>
    </row>
    <row r="8" spans="2:32" x14ac:dyDescent="0.25">
      <c r="B8" s="4">
        <v>3</v>
      </c>
      <c r="C8" s="27">
        <f>AVERAGEIF(Data!$B$2:$B$241,Pressure!$B8,Data!$E$2:$E$241)</f>
        <v>339.49372856030004</v>
      </c>
      <c r="D8" s="31">
        <v>338.21998000000002</v>
      </c>
      <c r="E8" s="27">
        <f>AVERAGEIF(Data!$B$2:$B$241,Pressure!$B8,Data!$F$2:$F$241)</f>
        <v>416.83558962939998</v>
      </c>
      <c r="F8" s="30">
        <v>411.80804000000001</v>
      </c>
      <c r="G8" s="27">
        <f>AVERAGEIF(Data!$B$2:$B$241,Pressure!$B8,Data!$G$2:$G$241)</f>
        <v>417.69851885500003</v>
      </c>
      <c r="H8" s="30">
        <v>415.89184999999998</v>
      </c>
      <c r="I8" s="27">
        <f>AVERAGEIF(Data!$B$2:$B$241,Pressure!$B8,Data!$D$2:$H$241)</f>
        <v>317.03081074029996</v>
      </c>
      <c r="J8" s="30">
        <v>316.96343999999999</v>
      </c>
      <c r="K8" s="27">
        <f>AVERAGEIF(Data!$B$2:$B$241,Pressure!$B8,Data!$I$2:$I$241)</f>
        <v>337.7795957367</v>
      </c>
      <c r="L8" s="31">
        <v>337.70992000000001</v>
      </c>
      <c r="M8" s="27">
        <f>AVERAGEIF(Data!$B$2:$B$241,Pressure!$B8,Data!$J$2:$J$241)</f>
        <v>269.98271759410005</v>
      </c>
      <c r="N8" s="31">
        <v>269.94725</v>
      </c>
      <c r="O8" s="27">
        <f>AVERAGEIF(Data!$B$2:$B$241,Pressure!$B8,Data!$K$2:$K$241)</f>
        <v>457.21234404489996</v>
      </c>
      <c r="P8">
        <v>451.52278999999999</v>
      </c>
      <c r="Q8" s="27">
        <f>AVERAGEIF(Data!$B$2:$B$241,Pressure!$B8,Data!$M$2:$M$241)</f>
        <v>382.31652317429996</v>
      </c>
      <c r="R8">
        <v>328.11752999999999</v>
      </c>
      <c r="S8" s="27">
        <f>AVERAGEIF(Data!$B$2:$B$241,Pressure!$B8,Data!$P$2:$P$241)</f>
        <v>304.6490356363999</v>
      </c>
      <c r="T8">
        <v>304.65080999999998</v>
      </c>
      <c r="U8" s="27">
        <f>AVERAGEIF(Data!$B$2:$B$241,Pressure!$B8,Data!$Q$2:$Q$241)</f>
        <v>300.66385583969998</v>
      </c>
      <c r="V8">
        <v>206.96960999999999</v>
      </c>
      <c r="W8" s="27">
        <f>AVERAGEIF(Data!$B$2:$B$241,Pressure!$B8,Data!$R$2:$R$241)</f>
        <v>300.10377931670001</v>
      </c>
      <c r="X8">
        <v>299.82278000000002</v>
      </c>
      <c r="Y8" s="27">
        <f>AVERAGEIF(Data!$B$2:$B$241,Pressure!$B8,Data!$S$2:$S$241)</f>
        <v>407.34481901560002</v>
      </c>
      <c r="Z8">
        <v>400.86072000000001</v>
      </c>
      <c r="AA8" s="27">
        <f>AVERAGEIF(Data!$B$2:$B$241,Pressure!$B8,Data!$T$2:$T$241)</f>
        <v>451.02485924479998</v>
      </c>
      <c r="AB8" s="21">
        <v>446.55829</v>
      </c>
      <c r="AC8" s="27">
        <f>AVERAGEIF(Data!$B$2:$B$241,Pressure!$B8,Data!$U$2:$U$241)</f>
        <v>544.99180703230002</v>
      </c>
      <c r="AD8" s="21">
        <v>270.23487999999998</v>
      </c>
      <c r="AE8" s="27">
        <f>AVERAGEIF(Data!$B$2:$B$241,Pressure!$B8,Data!$AD$2:'Data'!$AD$241)</f>
        <v>526.71221782375005</v>
      </c>
      <c r="AF8" s="4">
        <v>432.91687000000002</v>
      </c>
    </row>
    <row r="9" spans="2:32" x14ac:dyDescent="0.25">
      <c r="B9" s="4">
        <v>4</v>
      </c>
      <c r="C9" s="27">
        <f>AVERAGEIF(Data!$B$2:$B$241,Pressure!$B9,Data!$E$2:$E$241)</f>
        <v>336.93681120309998</v>
      </c>
      <c r="D9" s="31">
        <v>337.97474999999997</v>
      </c>
      <c r="E9" s="27">
        <f>AVERAGEIF(Data!$B$2:$B$241,Pressure!$B9,Data!$F$2:$F$241)</f>
        <v>408.88623020359995</v>
      </c>
      <c r="F9" s="30">
        <v>414.79203000000001</v>
      </c>
      <c r="G9" s="27">
        <f>AVERAGEIF(Data!$B$2:$B$241,Pressure!$B9,Data!$G$2:$G$241)</f>
        <v>409.67942824120001</v>
      </c>
      <c r="H9" s="30">
        <v>412.74311</v>
      </c>
      <c r="I9" s="27">
        <f>AVERAGEIF(Data!$B$2:$B$241,Pressure!$B9,Data!$D$2:$H$241)</f>
        <v>312.78261328769997</v>
      </c>
      <c r="J9" s="30">
        <v>312.8014</v>
      </c>
      <c r="K9" s="27">
        <f>AVERAGEIF(Data!$B$2:$B$241,Pressure!$B9,Data!$I$2:$I$241)</f>
        <v>280.77503290210001</v>
      </c>
      <c r="L9" s="31">
        <v>280.78456</v>
      </c>
      <c r="M9" s="27">
        <f>AVERAGEIF(Data!$B$2:$B$241,Pressure!$B9,Data!$J$2:$J$241)</f>
        <v>261.64540954680001</v>
      </c>
      <c r="N9" s="31">
        <v>261.65778999999998</v>
      </c>
      <c r="O9" s="27">
        <f>AVERAGEIF(Data!$B$2:$B$241,Pressure!$B9,Data!$K$2:$K$241)</f>
        <v>361.6755370523</v>
      </c>
      <c r="P9">
        <v>373.69421</v>
      </c>
      <c r="Q9" s="27">
        <f>AVERAGEIF(Data!$B$2:$B$241,Pressure!$B9,Data!$M$2:$M$241)</f>
        <v>374.84127171680001</v>
      </c>
      <c r="R9">
        <v>346.01549999999997</v>
      </c>
      <c r="S9" s="27">
        <f>AVERAGEIF(Data!$B$2:$B$241,Pressure!$B9,Data!$P$2:$P$241)</f>
        <v>301.8202138291</v>
      </c>
      <c r="T9">
        <v>302.47721000000001</v>
      </c>
      <c r="U9" s="27">
        <f>AVERAGEIF(Data!$B$2:$B$241,Pressure!$B9,Data!$Q$2:$Q$241)</f>
        <v>299.79964169200008</v>
      </c>
      <c r="V9">
        <v>214.72336000000001</v>
      </c>
      <c r="W9" s="27">
        <f>AVERAGEIF(Data!$B$2:$B$241,Pressure!$B9,Data!$R$2:$R$241)</f>
        <v>299.44013611060006</v>
      </c>
      <c r="X9">
        <v>299.69474000000002</v>
      </c>
      <c r="Y9" s="27">
        <f>AVERAGEIF(Data!$B$2:$B$241,Pressure!$B9,Data!$S$2:$S$241)</f>
        <v>380.2996238838</v>
      </c>
      <c r="Z9">
        <v>387.30005999999997</v>
      </c>
      <c r="AA9" s="27">
        <f>AVERAGEIF(Data!$B$2:$B$241,Pressure!$B9,Data!$T$2:$T$241)</f>
        <v>396.24415177370003</v>
      </c>
      <c r="AB9" s="21">
        <v>403.58001000000002</v>
      </c>
      <c r="AC9" s="27">
        <f>AVERAGEIF(Data!$B$2:$B$241,Pressure!$B9,Data!$U$2:$U$241)</f>
        <v>475.87380249770001</v>
      </c>
      <c r="AD9" s="21">
        <v>273.86757</v>
      </c>
      <c r="AE9" s="27">
        <f>AVERAGEIF(Data!$B$2:$B$241,Pressure!$B9,Data!$AD$2:'Data'!$AD$241)</f>
        <v>520.400339997625</v>
      </c>
      <c r="AF9" s="4">
        <v>460.61678999999998</v>
      </c>
    </row>
    <row r="10" spans="2:32" x14ac:dyDescent="0.25">
      <c r="B10" s="4">
        <v>5</v>
      </c>
      <c r="C10" s="27">
        <f>AVERAGEIF(Data!$B$2:$B$241,Pressure!$B10,Data!$E$2:$E$241)</f>
        <v>341.99172209840003</v>
      </c>
      <c r="D10" s="31">
        <v>338.70513999999997</v>
      </c>
      <c r="E10" s="27">
        <f>AVERAGEIF(Data!$B$2:$B$241,Pressure!$B10,Data!$F$2:$F$241)</f>
        <v>412.74006005480004</v>
      </c>
      <c r="F10" s="30">
        <v>401.36583000000002</v>
      </c>
      <c r="G10" s="27">
        <f>AVERAGEIF(Data!$B$2:$B$241,Pressure!$B10,Data!$G$2:$G$241)</f>
        <v>413.60246009800005</v>
      </c>
      <c r="H10" s="30">
        <v>405.39237000000003</v>
      </c>
      <c r="I10" s="27">
        <f>AVERAGEIF(Data!$B$2:$B$241,Pressure!$B10,Data!$D$2:$H$241)</f>
        <v>311.91795747939994</v>
      </c>
      <c r="J10" s="30">
        <v>311.63</v>
      </c>
      <c r="K10" s="27">
        <f>AVERAGEIF(Data!$B$2:$B$241,Pressure!$B10,Data!$I$2:$I$241)</f>
        <v>250.0412234835</v>
      </c>
      <c r="L10" s="31">
        <v>249.93878000000001</v>
      </c>
      <c r="M10" s="27">
        <f>AVERAGEIF(Data!$B$2:$B$241,Pressure!$B10,Data!$J$2:$J$241)</f>
        <v>319.6524019364</v>
      </c>
      <c r="N10" s="31">
        <v>319.32342999999997</v>
      </c>
      <c r="O10" s="27">
        <f>AVERAGEIF(Data!$B$2:$B$241,Pressure!$B10,Data!$K$2:$K$241)</f>
        <v>250.05044078149999</v>
      </c>
      <c r="P10">
        <v>250.42793</v>
      </c>
      <c r="Q10" s="27">
        <f>AVERAGEIF(Data!$B$2:$B$241,Pressure!$B10,Data!$M$2:$M$241)</f>
        <v>382.8959848344</v>
      </c>
      <c r="R10">
        <v>312.57125000000002</v>
      </c>
      <c r="S10" s="27">
        <f>AVERAGEIF(Data!$B$2:$B$241,Pressure!$B10,Data!$P$2:$P$241)</f>
        <v>300.92598049750001</v>
      </c>
      <c r="T10">
        <v>299.88076999999998</v>
      </c>
      <c r="U10" s="27">
        <f>AVERAGEIF(Data!$B$2:$B$241,Pressure!$B10,Data!$Q$2:$Q$241)</f>
        <v>300.16080837419997</v>
      </c>
      <c r="V10">
        <v>201.21698000000001</v>
      </c>
      <c r="W10" s="27">
        <f>AVERAGEIF(Data!$B$2:$B$241,Pressure!$B10,Data!$R$2:$R$241)</f>
        <v>300.46072264860004</v>
      </c>
      <c r="X10">
        <v>299.87207000000001</v>
      </c>
      <c r="Y10" s="27">
        <f>AVERAGEIF(Data!$B$2:$B$241,Pressure!$B10,Data!$S$2:$S$241)</f>
        <v>395.18751424220005</v>
      </c>
      <c r="Z10">
        <v>376.26585</v>
      </c>
      <c r="AA10" s="27">
        <f>AVERAGEIF(Data!$B$2:$B$241,Pressure!$B10,Data!$T$2:$T$241)</f>
        <v>404.12646446609995</v>
      </c>
      <c r="AB10" s="21">
        <v>399.17437000000001</v>
      </c>
      <c r="AC10" s="27">
        <f>AVERAGEIF(Data!$B$2:$B$241,Pressure!$B10,Data!$U$2:$U$241)</f>
        <v>482.60141516330003</v>
      </c>
      <c r="AD10" s="21">
        <v>258.97579000000002</v>
      </c>
      <c r="AE10" s="27">
        <f>AVERAGEIF(Data!$B$2:$B$241,Pressure!$B10,Data!$AD$2:'Data'!$AD$241)</f>
        <v>501.74771298412492</v>
      </c>
      <c r="AF10" s="4">
        <v>409.83251000000001</v>
      </c>
    </row>
    <row r="11" spans="2:32" x14ac:dyDescent="0.25">
      <c r="B11" s="4">
        <v>6</v>
      </c>
      <c r="C11" s="27">
        <f>AVERAGEIF(Data!$B$2:$B$241,Pressure!$B11,Data!$E$2:$E$241)</f>
        <v>385.18979198369993</v>
      </c>
      <c r="D11" s="31">
        <v>353.19490999999999</v>
      </c>
      <c r="E11" s="27">
        <f>AVERAGEIF(Data!$B$2:$B$241,Pressure!$B11,Data!$F$2:$F$241)</f>
        <v>418.04331956170006</v>
      </c>
      <c r="F11" s="30">
        <v>360.32074999999998</v>
      </c>
      <c r="G11" s="27">
        <f>AVERAGEIF(Data!$B$2:$B$241,Pressure!$B11,Data!$G$2:$G$241)</f>
        <v>418.90639375680001</v>
      </c>
      <c r="H11" s="30">
        <v>367.67849999999999</v>
      </c>
      <c r="I11" s="27">
        <f>AVERAGEIF(Data!$B$2:$B$241,Pressure!$B11,Data!$D$2:$H$241)</f>
        <v>363.76573979989996</v>
      </c>
      <c r="J11" s="30">
        <v>353.32862</v>
      </c>
      <c r="K11" s="27">
        <f>AVERAGEIF(Data!$B$2:$B$241,Pressure!$B11,Data!$I$2:$I$241)</f>
        <v>250.0090146009</v>
      </c>
      <c r="L11" s="31">
        <v>249.97787</v>
      </c>
      <c r="M11" s="27">
        <f>AVERAGEIF(Data!$B$2:$B$241,Pressure!$B11,Data!$J$2:$J$241)</f>
        <v>398.30926611699999</v>
      </c>
      <c r="N11" s="31">
        <v>354.44871999999998</v>
      </c>
      <c r="O11" s="27">
        <f>AVERAGEIF(Data!$B$2:$B$241,Pressure!$B11,Data!$K$2:$K$241)</f>
        <v>328.57353082290001</v>
      </c>
      <c r="P11">
        <v>323.47921000000002</v>
      </c>
      <c r="Q11" s="27">
        <f>AVERAGEIF(Data!$B$2:$B$241,Pressure!$B11,Data!$M$2:$M$241)</f>
        <v>376.11949917599998</v>
      </c>
      <c r="R11">
        <v>274.38693999999998</v>
      </c>
      <c r="S11" s="27">
        <f>AVERAGEIF(Data!$B$2:$B$241,Pressure!$B11,Data!$P$2:$P$241)</f>
        <v>301.69381695510003</v>
      </c>
      <c r="T11">
        <v>299.12088</v>
      </c>
      <c r="U11" s="27">
        <f>AVERAGEIF(Data!$B$2:$B$241,Pressure!$B11,Data!$Q$2:$Q$241)</f>
        <v>344.77211176110006</v>
      </c>
      <c r="V11">
        <v>186.60989000000001</v>
      </c>
      <c r="W11" s="27">
        <f>AVERAGEIF(Data!$B$2:$B$241,Pressure!$B11,Data!$R$2:$R$241)</f>
        <v>355.50238451839999</v>
      </c>
      <c r="X11">
        <v>351.75200000000001</v>
      </c>
      <c r="Y11" s="27">
        <f>AVERAGEIF(Data!$B$2:$B$241,Pressure!$B11,Data!$S$2:$S$241)</f>
        <v>401.69869076089992</v>
      </c>
      <c r="Z11">
        <v>326.51013999999998</v>
      </c>
      <c r="AA11" s="27">
        <f>AVERAGEIF(Data!$B$2:$B$241,Pressure!$B11,Data!$T$2:$T$241)</f>
        <v>391.72090338329997</v>
      </c>
      <c r="AB11" s="21">
        <v>376.26332000000002</v>
      </c>
      <c r="AC11" s="27">
        <f>AVERAGEIF(Data!$B$2:$B$241,Pressure!$B11,Data!$U$2:$U$241)</f>
        <v>464.55711644320002</v>
      </c>
      <c r="AD11" s="21">
        <v>226.99486999999999</v>
      </c>
      <c r="AE11" s="27">
        <f>AVERAGEIF(Data!$B$2:$B$241,Pressure!$B11,Data!$AD$2:'Data'!$AD$241)</f>
        <v>516.03593963383332</v>
      </c>
      <c r="AF11" s="4">
        <v>357.76515000000001</v>
      </c>
    </row>
    <row r="12" spans="2:32" x14ac:dyDescent="0.25">
      <c r="B12" s="4">
        <v>7</v>
      </c>
      <c r="C12" s="27">
        <f>AVERAGEIF(Data!$B$2:$B$241,Pressure!$B12,Data!$E$2:$E$241)</f>
        <v>420.04656856829996</v>
      </c>
      <c r="D12" s="31">
        <v>450.53609</v>
      </c>
      <c r="E12" s="27">
        <f>AVERAGEIF(Data!$B$2:$B$241,Pressure!$B12,Data!$F$2:$F$241)</f>
        <v>421.38283772109997</v>
      </c>
      <c r="F12" s="30">
        <v>467.14251999999999</v>
      </c>
      <c r="G12" s="27">
        <f>AVERAGEIF(Data!$B$2:$B$241,Pressure!$B12,Data!$G$2:$G$241)</f>
        <v>422.27207620359997</v>
      </c>
      <c r="H12" s="30">
        <v>470.57247000000001</v>
      </c>
      <c r="I12" s="27">
        <f>AVERAGEIF(Data!$B$2:$B$241,Pressure!$B12,Data!$D$2:$H$241)</f>
        <v>406.56152349429993</v>
      </c>
      <c r="J12" s="30">
        <v>410.20298000000003</v>
      </c>
      <c r="K12" s="27">
        <f>AVERAGEIF(Data!$B$2:$B$241,Pressure!$B12,Data!$I$2:$I$241)</f>
        <v>316.68444377510002</v>
      </c>
      <c r="L12" s="31">
        <v>318.08990999999997</v>
      </c>
      <c r="M12" s="27">
        <f>AVERAGEIF(Data!$B$2:$B$241,Pressure!$B12,Data!$J$2:$J$241)</f>
        <v>394.07842837250001</v>
      </c>
      <c r="N12" s="31">
        <v>397.2955</v>
      </c>
      <c r="O12" s="27">
        <f>AVERAGEIF(Data!$B$2:$B$241,Pressure!$B12,Data!$K$2:$K$241)</f>
        <v>415.7810579838</v>
      </c>
      <c r="P12">
        <v>418.96694000000002</v>
      </c>
      <c r="Q12" s="27">
        <f>AVERAGEIF(Data!$B$2:$B$241,Pressure!$B12,Data!$M$2:$M$241)</f>
        <v>384.52881939740007</v>
      </c>
      <c r="R12">
        <v>404.18425999999999</v>
      </c>
      <c r="S12" s="27">
        <f>AVERAGEIF(Data!$B$2:$B$241,Pressure!$B12,Data!$P$2:$P$241)</f>
        <v>299.68655048020003</v>
      </c>
      <c r="T12">
        <v>304.38441</v>
      </c>
      <c r="U12" s="27">
        <f>AVERAGEIF(Data!$B$2:$B$241,Pressure!$B12,Data!$Q$2:$Q$241)</f>
        <v>405.38301771430002</v>
      </c>
      <c r="V12">
        <v>248.21419</v>
      </c>
      <c r="W12" s="27">
        <f>AVERAGEIF(Data!$B$2:$B$241,Pressure!$B12,Data!$R$2:$R$241)</f>
        <v>409.00527186720007</v>
      </c>
      <c r="X12">
        <v>412.70316000000003</v>
      </c>
      <c r="Y12" s="27">
        <f>AVERAGEIF(Data!$B$2:$B$241,Pressure!$B12,Data!$S$2:$S$241)</f>
        <v>418.84453836770001</v>
      </c>
      <c r="Z12">
        <v>457.16530999999998</v>
      </c>
      <c r="AA12" s="27">
        <f>AVERAGEIF(Data!$B$2:$B$241,Pressure!$B12,Data!$T$2:$T$241)</f>
        <v>399.5286859592</v>
      </c>
      <c r="AB12" s="21">
        <v>421.81412999999998</v>
      </c>
      <c r="AC12" s="27">
        <f>AVERAGEIF(Data!$B$2:$B$241,Pressure!$B12,Data!$U$2:$U$241)</f>
        <v>463.92123931439994</v>
      </c>
      <c r="AD12" s="21">
        <v>299.18158</v>
      </c>
      <c r="AE12" s="27">
        <f>AVERAGEIF(Data!$B$2:$B$241,Pressure!$B12,Data!$AD$2:'Data'!$AD$241)</f>
        <v>511.7376019368333</v>
      </c>
      <c r="AF12" s="4">
        <v>555.68403000000001</v>
      </c>
    </row>
    <row r="13" spans="2:32" x14ac:dyDescent="0.25">
      <c r="B13" s="4">
        <v>8</v>
      </c>
      <c r="C13" s="27">
        <f>AVERAGEIF(Data!$B$2:$B$241,Pressure!$B13,Data!$E$2:$E$241)</f>
        <v>438.94796192900003</v>
      </c>
      <c r="D13" s="31">
        <v>414.88943999999998</v>
      </c>
      <c r="E13" s="27">
        <f>AVERAGEIF(Data!$B$2:$B$241,Pressure!$B13,Data!$F$2:$F$241)</f>
        <v>440.65704438909995</v>
      </c>
      <c r="F13" s="30">
        <v>422.29394000000002</v>
      </c>
      <c r="G13" s="27">
        <f>AVERAGEIF(Data!$B$2:$B$241,Pressure!$B13,Data!$G$2:$G$241)</f>
        <v>441.48642727890001</v>
      </c>
      <c r="H13" s="30">
        <v>422.03886</v>
      </c>
      <c r="I13" s="27">
        <f>AVERAGEIF(Data!$B$2:$B$241,Pressure!$B13,Data!$D$2:$H$241)</f>
        <v>414.90469436370006</v>
      </c>
      <c r="J13" s="30">
        <v>410.23244999999997</v>
      </c>
      <c r="K13" s="27">
        <f>AVERAGEIF(Data!$B$2:$B$241,Pressure!$B13,Data!$I$2:$I$241)</f>
        <v>399.9900987547</v>
      </c>
      <c r="L13" s="31">
        <v>397.66649000000001</v>
      </c>
      <c r="M13" s="27">
        <f>AVERAGEIF(Data!$B$2:$B$241,Pressure!$B13,Data!$J$2:$J$241)</f>
        <v>399.93136530390007</v>
      </c>
      <c r="N13" s="31">
        <v>397.31499000000002</v>
      </c>
      <c r="O13" s="27">
        <f>AVERAGEIF(Data!$B$2:$B$241,Pressure!$B13,Data!$K$2:$K$241)</f>
        <v>438.09542894829991</v>
      </c>
      <c r="P13">
        <v>429.33359999999999</v>
      </c>
      <c r="Q13" s="27">
        <f>AVERAGEIF(Data!$B$2:$B$241,Pressure!$B13,Data!$M$2:$M$241)</f>
        <v>425.87930302889998</v>
      </c>
      <c r="R13">
        <v>329.46399000000002</v>
      </c>
      <c r="S13" s="27">
        <f>AVERAGEIF(Data!$B$2:$B$241,Pressure!$B13,Data!$P$2:$P$241)</f>
        <v>302.55239909570003</v>
      </c>
      <c r="T13">
        <v>300.91109</v>
      </c>
      <c r="U13" s="27">
        <f>AVERAGEIF(Data!$B$2:$B$241,Pressure!$B13,Data!$Q$2:$Q$241)</f>
        <v>409.44772521709996</v>
      </c>
      <c r="V13">
        <v>216.90528</v>
      </c>
      <c r="W13" s="27">
        <f>AVERAGEIF(Data!$B$2:$B$241,Pressure!$B13,Data!$R$2:$R$241)</f>
        <v>410.77230010459999</v>
      </c>
      <c r="X13">
        <v>408.58276999999998</v>
      </c>
      <c r="Y13" s="27">
        <f>AVERAGEIF(Data!$B$2:$B$241,Pressure!$B13,Data!$S$2:$S$241)</f>
        <v>407.56607629449996</v>
      </c>
      <c r="Z13">
        <v>397.62979999999999</v>
      </c>
      <c r="AA13" s="27">
        <f>AVERAGEIF(Data!$B$2:$B$241,Pressure!$B13,Data!$T$2:$T$241)</f>
        <v>449.77744371010004</v>
      </c>
      <c r="AB13" s="21">
        <v>438.68610000000001</v>
      </c>
      <c r="AC13" s="27">
        <f>AVERAGEIF(Data!$B$2:$B$241,Pressure!$B13,Data!$U$2:$U$241)</f>
        <v>514.49095629960004</v>
      </c>
      <c r="AD13" s="21">
        <v>303.02562</v>
      </c>
      <c r="AE13" s="27">
        <f>AVERAGEIF(Data!$B$2:$B$241,Pressure!$B13,Data!$AD$2:'Data'!$AD$241)</f>
        <v>512.10609223116671</v>
      </c>
      <c r="AF13" s="4">
        <v>440.49455999999998</v>
      </c>
    </row>
    <row r="14" spans="2:32" x14ac:dyDescent="0.25">
      <c r="B14" s="4">
        <v>9</v>
      </c>
      <c r="C14" s="27">
        <f>AVERAGEIF(Data!$B$2:$B$241,Pressure!$B14,Data!$E$2:$E$241)</f>
        <v>417.93438216000004</v>
      </c>
      <c r="D14" s="31">
        <v>408.21877000000001</v>
      </c>
      <c r="E14" s="27">
        <f>AVERAGEIF(Data!$B$2:$B$241,Pressure!$B14,Data!$F$2:$F$241)</f>
        <v>417.38640129620001</v>
      </c>
      <c r="F14" s="30">
        <v>417.89575000000002</v>
      </c>
      <c r="G14" s="27">
        <f>AVERAGEIF(Data!$B$2:$B$241,Pressure!$B14,Data!$G$2:$G$241)</f>
        <v>418.0522778998</v>
      </c>
      <c r="H14" s="30">
        <v>412.66079999999999</v>
      </c>
      <c r="I14" s="27">
        <f>AVERAGEIF(Data!$B$2:$B$241,Pressure!$B14,Data!$D$2:$H$241)</f>
        <v>402.42724773139997</v>
      </c>
      <c r="J14" s="30">
        <v>402.11980999999997</v>
      </c>
      <c r="K14" s="27">
        <f>AVERAGEIF(Data!$B$2:$B$241,Pressure!$B14,Data!$I$2:$I$241)</f>
        <v>398.96339553849998</v>
      </c>
      <c r="L14" s="31">
        <v>398.34571999999997</v>
      </c>
      <c r="M14" s="27">
        <f>AVERAGEIF(Data!$B$2:$B$241,Pressure!$B14,Data!$J$2:$J$241)</f>
        <v>397.30335976310005</v>
      </c>
      <c r="N14" s="31">
        <v>396.95952</v>
      </c>
      <c r="O14" s="27">
        <f>AVERAGEIF(Data!$B$2:$B$241,Pressure!$B14,Data!$K$2:$K$241)</f>
        <v>416.44604259959999</v>
      </c>
      <c r="P14">
        <v>417.32675</v>
      </c>
      <c r="Q14" s="27">
        <f>AVERAGEIF(Data!$B$2:$B$241,Pressure!$B14,Data!$M$2:$M$241)</f>
        <v>407.15164843899998</v>
      </c>
      <c r="R14">
        <v>321.25848999999999</v>
      </c>
      <c r="S14" s="27">
        <f>AVERAGEIF(Data!$B$2:$B$241,Pressure!$B14,Data!$P$2:$P$241)</f>
        <v>302.48093725259997</v>
      </c>
      <c r="T14">
        <v>301.85403000000002</v>
      </c>
      <c r="U14" s="27">
        <f>AVERAGEIF(Data!$B$2:$B$241,Pressure!$B14,Data!$Q$2:$Q$241)</f>
        <v>410.13472515160004</v>
      </c>
      <c r="V14">
        <v>207.26964000000001</v>
      </c>
      <c r="W14" s="27">
        <f>AVERAGEIF(Data!$B$2:$B$241,Pressure!$B14,Data!$R$2:$R$241)</f>
        <v>409.5972264147</v>
      </c>
      <c r="X14">
        <v>408.84712000000002</v>
      </c>
      <c r="Y14" s="27">
        <f>AVERAGEIF(Data!$B$2:$B$241,Pressure!$B14,Data!$S$2:$S$241)</f>
        <v>385.80593843129998</v>
      </c>
      <c r="Z14">
        <v>389.83524999999997</v>
      </c>
      <c r="AA14" s="27">
        <f>AVERAGEIF(Data!$B$2:$B$241,Pressure!$B14,Data!$T$2:$T$241)</f>
        <v>416.01995716420004</v>
      </c>
      <c r="AB14" s="21">
        <v>417.29032999999998</v>
      </c>
      <c r="AC14" s="27">
        <f>AVERAGEIF(Data!$B$2:$B$241,Pressure!$B14,Data!$U$2:$U$241)</f>
        <v>471.17418800529992</v>
      </c>
      <c r="AD14" s="21">
        <v>265.52240999999998</v>
      </c>
      <c r="AE14" s="27">
        <f>AVERAGEIF(Data!$B$2:$B$241,Pressure!$B14,Data!$AD$2:'Data'!$AD$241)</f>
        <v>510.65430578416664</v>
      </c>
      <c r="AF14" s="4">
        <v>433.44292000000002</v>
      </c>
    </row>
    <row r="15" spans="2:32" x14ac:dyDescent="0.25">
      <c r="B15" s="4">
        <v>10</v>
      </c>
      <c r="C15" s="27">
        <f>AVERAGEIF(Data!$B$2:$B$241,Pressure!$B15,Data!$E$2:$E$241)</f>
        <v>444.77481197780008</v>
      </c>
      <c r="D15" s="31">
        <v>422.01663000000002</v>
      </c>
      <c r="E15" s="27">
        <f>AVERAGEIF(Data!$B$2:$B$241,Pressure!$B15,Data!$F$2:$F$241)</f>
        <v>448.08674886340003</v>
      </c>
      <c r="F15" s="30">
        <v>426.28163000000001</v>
      </c>
      <c r="G15" s="27">
        <f>AVERAGEIF(Data!$B$2:$B$241,Pressure!$B15,Data!$G$2:$G$241)</f>
        <v>448.82899860290001</v>
      </c>
      <c r="H15" s="30">
        <v>430.57389000000001</v>
      </c>
      <c r="I15" s="27">
        <f>AVERAGEIF(Data!$B$2:$B$241,Pressure!$B15,Data!$D$2:$H$241)</f>
        <v>417.24025161449998</v>
      </c>
      <c r="J15" s="30">
        <v>416.64719000000002</v>
      </c>
      <c r="K15" s="27">
        <f>AVERAGEIF(Data!$B$2:$B$241,Pressure!$B15,Data!$I$2:$I$241)</f>
        <v>400.04936518240004</v>
      </c>
      <c r="L15" s="31">
        <v>400.13587000000001</v>
      </c>
      <c r="M15" s="27">
        <f>AVERAGEIF(Data!$B$2:$B$241,Pressure!$B15,Data!$J$2:$J$241)</f>
        <v>400.10495751709999</v>
      </c>
      <c r="N15" s="31">
        <v>400.19726000000003</v>
      </c>
      <c r="O15" s="27">
        <f>AVERAGEIF(Data!$B$2:$B$241,Pressure!$B15,Data!$K$2:$K$241)</f>
        <v>437.47232726330003</v>
      </c>
      <c r="P15">
        <v>433.63368000000003</v>
      </c>
      <c r="Q15" s="27">
        <f>AVERAGEIF(Data!$B$2:$B$241,Pressure!$B15,Data!$M$2:$M$241)</f>
        <v>419.28508993569994</v>
      </c>
      <c r="R15">
        <v>327.25382000000002</v>
      </c>
      <c r="S15" s="27">
        <f>AVERAGEIF(Data!$B$2:$B$241,Pressure!$B15,Data!$P$2:$P$241)</f>
        <v>302.06955636689997</v>
      </c>
      <c r="T15">
        <v>301.88682999999997</v>
      </c>
      <c r="U15" s="27">
        <f>AVERAGEIF(Data!$B$2:$B$241,Pressure!$B15,Data!$Q$2:$Q$241)</f>
        <v>410.31623489610001</v>
      </c>
      <c r="V15">
        <v>203.43572</v>
      </c>
      <c r="W15" s="27">
        <f>AVERAGEIF(Data!$B$2:$B$241,Pressure!$B15,Data!$R$2:$R$241)</f>
        <v>411.0897040283001</v>
      </c>
      <c r="X15">
        <v>411.05696</v>
      </c>
      <c r="Y15" s="27">
        <f>AVERAGEIF(Data!$B$2:$B$241,Pressure!$B15,Data!$S$2:$S$241)</f>
        <v>432.44307563740006</v>
      </c>
      <c r="Z15">
        <v>402.29061999999999</v>
      </c>
      <c r="AA15" s="27">
        <f>AVERAGEIF(Data!$B$2:$B$241,Pressure!$B15,Data!$T$2:$T$241)</f>
        <v>440.37829923259994</v>
      </c>
      <c r="AB15" s="21">
        <v>436.66304000000002</v>
      </c>
      <c r="AC15" s="27">
        <f>AVERAGEIF(Data!$B$2:$B$241,Pressure!$B15,Data!$U$2:$U$241)</f>
        <v>500.17673217420008</v>
      </c>
      <c r="AD15" s="21">
        <v>262.76682</v>
      </c>
      <c r="AE15" s="27">
        <f>AVERAGEIF(Data!$B$2:$B$241,Pressure!$B15,Data!$AD$2:'Data'!$AD$241)</f>
        <v>511.42775577699996</v>
      </c>
      <c r="AF15" s="4">
        <v>437.18961999999999</v>
      </c>
    </row>
    <row r="16" spans="2:32" x14ac:dyDescent="0.25">
      <c r="B16" s="4">
        <v>11</v>
      </c>
      <c r="C16" s="27">
        <f>AVERAGEIF(Data!$B$2:$B$241,Pressure!$B16,Data!$E$2:$E$241)</f>
        <v>441.11172214439995</v>
      </c>
      <c r="D16" s="31">
        <v>462.50236999999998</v>
      </c>
      <c r="E16" s="27">
        <f>AVERAGEIF(Data!$B$2:$B$241,Pressure!$B16,Data!$F$2:$F$241)</f>
        <v>442.80366496520008</v>
      </c>
      <c r="F16" s="30">
        <v>452.46156000000002</v>
      </c>
      <c r="G16" s="27">
        <f>AVERAGEIF(Data!$B$2:$B$241,Pressure!$B16,Data!$G$2:$G$241)</f>
        <v>443.44888335500002</v>
      </c>
      <c r="H16" s="30">
        <v>464.21634</v>
      </c>
      <c r="I16" s="27">
        <f>AVERAGEIF(Data!$B$2:$B$241,Pressure!$B16,Data!$D$2:$H$241)</f>
        <v>409.91566260210004</v>
      </c>
      <c r="J16" s="30">
        <v>410.19323000000003</v>
      </c>
      <c r="K16" s="27">
        <f>AVERAGEIF(Data!$B$2:$B$241,Pressure!$B16,Data!$I$2:$I$241)</f>
        <v>400.00586715530005</v>
      </c>
      <c r="L16" s="31">
        <v>400.12702999999999</v>
      </c>
      <c r="M16" s="27">
        <f>AVERAGEIF(Data!$B$2:$B$241,Pressure!$B16,Data!$J$2:$J$241)</f>
        <v>400.00586304959995</v>
      </c>
      <c r="N16" s="31">
        <v>400.09442999999999</v>
      </c>
      <c r="O16" s="27">
        <f>AVERAGEIF(Data!$B$2:$B$241,Pressure!$B16,Data!$K$2:$K$241)</f>
        <v>439.05034145979999</v>
      </c>
      <c r="P16">
        <v>445.48491999999999</v>
      </c>
      <c r="Q16" s="27">
        <f>AVERAGEIF(Data!$B$2:$B$241,Pressure!$B16,Data!$M$2:$M$241)</f>
        <v>401.2474527219</v>
      </c>
      <c r="R16">
        <v>342.08085</v>
      </c>
      <c r="S16" s="27">
        <f>AVERAGEIF(Data!$B$2:$B$241,Pressure!$B16,Data!$P$2:$P$241)</f>
        <v>304.62203829729992</v>
      </c>
      <c r="T16">
        <v>304.71883000000003</v>
      </c>
      <c r="U16" s="27">
        <f>AVERAGEIF(Data!$B$2:$B$241,Pressure!$B16,Data!$Q$2:$Q$241)</f>
        <v>410.07140344460004</v>
      </c>
      <c r="V16">
        <v>203.65993</v>
      </c>
      <c r="W16" s="27">
        <f>AVERAGEIF(Data!$B$2:$B$241,Pressure!$B16,Data!$R$2:$R$241)</f>
        <v>409.96971957209996</v>
      </c>
      <c r="X16">
        <v>411.05193000000003</v>
      </c>
      <c r="Y16" s="27">
        <f>AVERAGEIF(Data!$B$2:$B$241,Pressure!$B16,Data!$S$2:$S$241)</f>
        <v>451.87130473390005</v>
      </c>
      <c r="Z16">
        <v>425.62475999999998</v>
      </c>
      <c r="AA16" s="27">
        <f>AVERAGEIF(Data!$B$2:$B$241,Pressure!$B16,Data!$T$2:$T$241)</f>
        <v>461.58133118800004</v>
      </c>
      <c r="AB16" s="21">
        <v>464.27235000000002</v>
      </c>
      <c r="AC16" s="27">
        <f>AVERAGEIF(Data!$B$2:$B$241,Pressure!$B16,Data!$U$2:$U$241)</f>
        <v>529.02461143259995</v>
      </c>
      <c r="AD16" s="21">
        <v>263.59302000000002</v>
      </c>
      <c r="AE16" s="27">
        <f>AVERAGEIF(Data!$B$2:$B$241,Pressure!$B16,Data!$AD$2:'Data'!$AD$241)</f>
        <v>511.50714016149999</v>
      </c>
      <c r="AF16" s="4">
        <v>460.28271000000001</v>
      </c>
    </row>
    <row r="17" spans="2:32" x14ac:dyDescent="0.25">
      <c r="B17" s="4">
        <v>12</v>
      </c>
      <c r="C17" s="27">
        <f>AVERAGEIF(Data!$B$2:$B$241,Pressure!$B17,Data!$E$2:$E$241)</f>
        <v>441.23071272870004</v>
      </c>
      <c r="D17" s="31">
        <v>467.58845000000002</v>
      </c>
      <c r="E17" s="27">
        <f>AVERAGEIF(Data!$B$2:$B$241,Pressure!$B17,Data!$F$2:$F$241)</f>
        <v>431.93667980780003</v>
      </c>
      <c r="F17" s="30">
        <v>459.71769</v>
      </c>
      <c r="G17" s="27">
        <f>AVERAGEIF(Data!$B$2:$B$241,Pressure!$B17,Data!$G$2:$G$241)</f>
        <v>432.5239174546</v>
      </c>
      <c r="H17" s="30">
        <v>455.47750000000002</v>
      </c>
      <c r="I17" s="27">
        <f>AVERAGEIF(Data!$B$2:$B$241,Pressure!$B17,Data!$D$2:$H$241)</f>
        <v>412.99236486540002</v>
      </c>
      <c r="J17" s="30">
        <v>413.39517999999998</v>
      </c>
      <c r="K17" s="27">
        <f>AVERAGEIF(Data!$B$2:$B$241,Pressure!$B17,Data!$I$2:$I$241)</f>
        <v>399.94779758759995</v>
      </c>
      <c r="L17" s="31">
        <v>400.28230000000002</v>
      </c>
      <c r="M17" s="27">
        <f>AVERAGEIF(Data!$B$2:$B$241,Pressure!$B17,Data!$J$2:$J$241)</f>
        <v>400.0262602255001</v>
      </c>
      <c r="N17" s="31">
        <v>400.34699000000001</v>
      </c>
      <c r="O17" s="27">
        <f>AVERAGEIF(Data!$B$2:$B$241,Pressure!$B17,Data!$K$2:$K$241)</f>
        <v>439.77676566580004</v>
      </c>
      <c r="P17">
        <v>443.61921999999998</v>
      </c>
      <c r="Q17" s="27">
        <f>AVERAGEIF(Data!$B$2:$B$241,Pressure!$B17,Data!$M$2:$M$241)</f>
        <v>399.85143111140002</v>
      </c>
      <c r="R17">
        <v>381.36507999999998</v>
      </c>
      <c r="S17" s="27">
        <f>AVERAGEIF(Data!$B$2:$B$241,Pressure!$B17,Data!$P$2:$P$241)</f>
        <v>304.68709820700008</v>
      </c>
      <c r="T17">
        <v>305.93371999999999</v>
      </c>
      <c r="U17" s="27">
        <f>AVERAGEIF(Data!$B$2:$B$241,Pressure!$B17,Data!$Q$2:$Q$241)</f>
        <v>409.68922796280003</v>
      </c>
      <c r="V17">
        <v>222.51503</v>
      </c>
      <c r="W17" s="27">
        <f>AVERAGEIF(Data!$B$2:$B$241,Pressure!$B17,Data!$R$2:$R$241)</f>
        <v>410.21411468219992</v>
      </c>
      <c r="X17">
        <v>411.50277999999997</v>
      </c>
      <c r="Y17" s="27">
        <f>AVERAGEIF(Data!$B$2:$B$241,Pressure!$B17,Data!$S$2:$S$241)</f>
        <v>441.22306704150003</v>
      </c>
      <c r="Z17">
        <v>474.76711999999998</v>
      </c>
      <c r="AA17" s="27">
        <f>AVERAGEIF(Data!$B$2:$B$241,Pressure!$B17,Data!$T$2:$T$241)</f>
        <v>493.16294673969998</v>
      </c>
      <c r="AB17" s="21">
        <v>497.32848000000001</v>
      </c>
      <c r="AC17" s="27">
        <f>AVERAGEIF(Data!$B$2:$B$241,Pressure!$B17,Data!$U$2:$U$241)</f>
        <v>573.03873980660001</v>
      </c>
      <c r="AD17" s="21">
        <v>285.94072</v>
      </c>
      <c r="AE17" s="27">
        <f>AVERAGEIF(Data!$B$2:$B$241,Pressure!$B17,Data!$AD$2:'Data'!$AD$241)</f>
        <v>536.75941741716667</v>
      </c>
      <c r="AF17" s="4">
        <v>516.14909999999998</v>
      </c>
    </row>
    <row r="18" spans="2:32" x14ac:dyDescent="0.25">
      <c r="B18" s="4">
        <v>13</v>
      </c>
      <c r="C18" s="27">
        <f>AVERAGEIF(Data!$B$2:$B$241,Pressure!$B18,Data!$E$2:$E$241)</f>
        <v>439.09329453969997</v>
      </c>
      <c r="D18" s="31">
        <v>434.25984999999997</v>
      </c>
      <c r="E18" s="27">
        <f>AVERAGEIF(Data!$B$2:$B$241,Pressure!$B18,Data!$F$2:$F$241)</f>
        <v>419.33750757100006</v>
      </c>
      <c r="F18" s="30">
        <v>415.28291000000002</v>
      </c>
      <c r="G18" s="27">
        <f>AVERAGEIF(Data!$B$2:$B$241,Pressure!$B18,Data!$G$2:$G$241)</f>
        <v>419.91283346239999</v>
      </c>
      <c r="H18" s="30">
        <v>418.79163999999997</v>
      </c>
      <c r="I18" s="27">
        <f>AVERAGEIF(Data!$B$2:$B$241,Pressure!$B18,Data!$D$2:$H$241)</f>
        <v>409.97223006589991</v>
      </c>
      <c r="J18" s="30">
        <v>409.74829</v>
      </c>
      <c r="K18" s="27">
        <f>AVERAGEIF(Data!$B$2:$B$241,Pressure!$B18,Data!$I$2:$I$241)</f>
        <v>400.04887933149996</v>
      </c>
      <c r="L18" s="31">
        <v>399.92847</v>
      </c>
      <c r="M18" s="27">
        <f>AVERAGEIF(Data!$B$2:$B$241,Pressure!$B18,Data!$J$2:$J$241)</f>
        <v>399.96569391190008</v>
      </c>
      <c r="N18" s="31">
        <v>399.82202999999998</v>
      </c>
      <c r="O18" s="27">
        <f>AVERAGEIF(Data!$B$2:$B$241,Pressure!$B18,Data!$K$2:$K$241)</f>
        <v>439.80560595910003</v>
      </c>
      <c r="P18">
        <v>438.37441000000001</v>
      </c>
      <c r="Q18" s="27">
        <f>AVERAGEIF(Data!$B$2:$B$241,Pressure!$B18,Data!$M$2:$M$241)</f>
        <v>399.95301400329993</v>
      </c>
      <c r="R18">
        <v>342.22138999999999</v>
      </c>
      <c r="S18" s="27">
        <f>AVERAGEIF(Data!$B$2:$B$241,Pressure!$B18,Data!$P$2:$P$241)</f>
        <v>303.36172424789999</v>
      </c>
      <c r="T18">
        <v>302.53525000000002</v>
      </c>
      <c r="U18" s="27">
        <f>AVERAGEIF(Data!$B$2:$B$241,Pressure!$B18,Data!$Q$2:$Q$241)</f>
        <v>363.66004864020005</v>
      </c>
      <c r="V18">
        <v>206.44965999999999</v>
      </c>
      <c r="W18" s="27">
        <f>AVERAGEIF(Data!$B$2:$B$241,Pressure!$B18,Data!$R$2:$R$241)</f>
        <v>350.37211763089999</v>
      </c>
      <c r="X18">
        <v>350.81529</v>
      </c>
      <c r="Y18" s="27">
        <f>AVERAGEIF(Data!$B$2:$B$241,Pressure!$B18,Data!$S$2:$S$241)</f>
        <v>438.16167027779994</v>
      </c>
      <c r="Z18">
        <v>436.92887000000002</v>
      </c>
      <c r="AA18" s="27">
        <f>AVERAGEIF(Data!$B$2:$B$241,Pressure!$B18,Data!$T$2:$T$241)</f>
        <v>487.32401729919991</v>
      </c>
      <c r="AB18" s="21">
        <v>479.46231</v>
      </c>
      <c r="AC18" s="27">
        <f>AVERAGEIF(Data!$B$2:$B$241,Pressure!$B18,Data!$U$2:$U$241)</f>
        <v>570.50085815360001</v>
      </c>
      <c r="AD18" s="21">
        <v>273.84411999999998</v>
      </c>
      <c r="AE18" s="27">
        <f>AVERAGEIF(Data!$B$2:$B$241,Pressure!$B18,Data!$AD$2:'Data'!$AD$241)</f>
        <v>531.41628652916665</v>
      </c>
      <c r="AF18" s="4">
        <v>458.47104000000002</v>
      </c>
    </row>
    <row r="19" spans="2:32" x14ac:dyDescent="0.25">
      <c r="B19" s="4">
        <v>14</v>
      </c>
      <c r="C19" s="27">
        <f>AVERAGEIF(Data!$B$2:$B$241,Pressure!$B19,Data!$E$2:$E$241)</f>
        <v>432.46340781719994</v>
      </c>
      <c r="D19" s="31">
        <v>429.45361000000003</v>
      </c>
      <c r="E19" s="27">
        <f>AVERAGEIF(Data!$B$2:$B$241,Pressure!$B19,Data!$F$2:$F$241)</f>
        <v>415.79054754469996</v>
      </c>
      <c r="F19" s="30">
        <v>409.42770999999999</v>
      </c>
      <c r="G19" s="27">
        <f>AVERAGEIF(Data!$B$2:$B$241,Pressure!$B19,Data!$G$2:$G$241)</f>
        <v>416.38989709500004</v>
      </c>
      <c r="H19" s="30">
        <v>413.56729999999999</v>
      </c>
      <c r="I19" s="27">
        <f>AVERAGEIF(Data!$B$2:$B$241,Pressure!$B19,Data!$D$2:$H$241)</f>
        <v>353.55794251259999</v>
      </c>
      <c r="J19" s="30">
        <v>353.41239000000002</v>
      </c>
      <c r="K19" s="27">
        <f>AVERAGEIF(Data!$B$2:$B$241,Pressure!$B19,Data!$I$2:$I$241)</f>
        <v>337.9667961287999</v>
      </c>
      <c r="L19" s="31">
        <v>337.88202999999999</v>
      </c>
      <c r="M19" s="27">
        <f>AVERAGEIF(Data!$B$2:$B$241,Pressure!$B19,Data!$J$2:$J$241)</f>
        <v>339.23031711930003</v>
      </c>
      <c r="N19" s="31">
        <v>339.12826000000001</v>
      </c>
      <c r="O19" s="27">
        <f>AVERAGEIF(Data!$B$2:$B$241,Pressure!$B19,Data!$K$2:$K$241)</f>
        <v>355.54122695360002</v>
      </c>
      <c r="P19">
        <v>359.44805000000002</v>
      </c>
      <c r="Q19" s="27">
        <f>AVERAGEIF(Data!$B$2:$B$241,Pressure!$B19,Data!$M$2:$M$241)</f>
        <v>359.26825178720003</v>
      </c>
      <c r="R19">
        <v>301.13643000000002</v>
      </c>
      <c r="S19" s="27">
        <f>AVERAGEIF(Data!$B$2:$B$241,Pressure!$B19,Data!$P$2:$P$241)</f>
        <v>305.34106615550002</v>
      </c>
      <c r="T19">
        <v>304.88288</v>
      </c>
      <c r="U19" s="27">
        <f>AVERAGEIF(Data!$B$2:$B$241,Pressure!$B19,Data!$Q$2:$Q$241)</f>
        <v>299.49672453559998</v>
      </c>
      <c r="V19">
        <v>198.03182000000001</v>
      </c>
      <c r="W19" s="27">
        <f>AVERAGEIF(Data!$B$2:$B$241,Pressure!$B19,Data!$R$2:$R$241)</f>
        <v>300.16191594230003</v>
      </c>
      <c r="X19">
        <v>300.58611000000002</v>
      </c>
      <c r="Y19" s="27">
        <f>AVERAGEIF(Data!$B$2:$B$241,Pressure!$B19,Data!$S$2:$S$241)</f>
        <v>412.27529866459997</v>
      </c>
      <c r="Z19">
        <v>411.27402999999998</v>
      </c>
      <c r="AA19" s="27">
        <f>AVERAGEIF(Data!$B$2:$B$241,Pressure!$B19,Data!$T$2:$T$241)</f>
        <v>461.16971728129994</v>
      </c>
      <c r="AB19" s="21">
        <v>455.57817</v>
      </c>
      <c r="AC19" s="27">
        <f>AVERAGEIF(Data!$B$2:$B$241,Pressure!$B19,Data!$U$2:$U$241)</f>
        <v>544.8289990275</v>
      </c>
      <c r="AD19" s="21">
        <v>264.87984999999998</v>
      </c>
      <c r="AE19" s="27">
        <f>AVERAGEIF(Data!$B$2:$B$241,Pressure!$B19,Data!$AD$2:'Data'!$AD$241)</f>
        <v>527.61654950783338</v>
      </c>
      <c r="AF19" s="4">
        <v>423.72528999999997</v>
      </c>
    </row>
    <row r="20" spans="2:32" x14ac:dyDescent="0.25">
      <c r="B20" s="4">
        <v>15</v>
      </c>
      <c r="C20" s="27">
        <f>AVERAGEIF(Data!$B$2:$B$241,Pressure!$B20,Data!$E$2:$E$241)</f>
        <v>390.49994192320003</v>
      </c>
      <c r="D20" s="31">
        <v>403.44533000000001</v>
      </c>
      <c r="E20" s="27">
        <f>AVERAGEIF(Data!$B$2:$B$241,Pressure!$B20,Data!$F$2:$F$241)</f>
        <v>422.53927317849991</v>
      </c>
      <c r="F20" s="30">
        <v>435.16073</v>
      </c>
      <c r="G20" s="27">
        <f>AVERAGEIF(Data!$B$2:$B$241,Pressure!$B20,Data!$G$2:$G$241)</f>
        <v>423.31312030800001</v>
      </c>
      <c r="H20" s="30">
        <v>429.61856</v>
      </c>
      <c r="I20" s="27">
        <f>AVERAGEIF(Data!$B$2:$B$241,Pressure!$B20,Data!$D$2:$H$241)</f>
        <v>307.98821522879996</v>
      </c>
      <c r="J20" s="30">
        <v>309.59023000000002</v>
      </c>
      <c r="K20" s="27">
        <f>AVERAGEIF(Data!$B$2:$B$241,Pressure!$B20,Data!$I$2:$I$241)</f>
        <v>249.96246859730005</v>
      </c>
      <c r="L20" s="31">
        <v>250.77037999999999</v>
      </c>
      <c r="M20" s="27">
        <f>AVERAGEIF(Data!$B$2:$B$241,Pressure!$B20,Data!$J$2:$J$241)</f>
        <v>249.99299173759999</v>
      </c>
      <c r="N20" s="31">
        <v>250.91703000000001</v>
      </c>
      <c r="O20" s="27">
        <f>AVERAGEIF(Data!$B$2:$B$241,Pressure!$B20,Data!$K$2:$K$241)</f>
        <v>250.25300473999999</v>
      </c>
      <c r="P20">
        <v>252.18132</v>
      </c>
      <c r="Q20" s="27">
        <f>AVERAGEIF(Data!$B$2:$B$241,Pressure!$B20,Data!$M$2:$M$241)</f>
        <v>301.97522552819999</v>
      </c>
      <c r="R20">
        <v>316.18232999999998</v>
      </c>
      <c r="S20" s="27">
        <f>AVERAGEIF(Data!$B$2:$B$241,Pressure!$B20,Data!$P$2:$P$241)</f>
        <v>302.82210704159996</v>
      </c>
      <c r="T20">
        <v>305.00925999999998</v>
      </c>
      <c r="U20" s="27">
        <f>AVERAGEIF(Data!$B$2:$B$241,Pressure!$B20,Data!$Q$2:$Q$241)</f>
        <v>301.32037595170004</v>
      </c>
      <c r="V20">
        <v>232.71030999999999</v>
      </c>
      <c r="W20" s="27">
        <f>AVERAGEIF(Data!$B$2:$B$241,Pressure!$B20,Data!$R$2:$R$241)</f>
        <v>299.07284502910005</v>
      </c>
      <c r="X20">
        <v>300.04520000000002</v>
      </c>
      <c r="Y20" s="27">
        <f>AVERAGEIF(Data!$B$2:$B$241,Pressure!$B20,Data!$S$2:$S$241)</f>
        <v>413.53191379870003</v>
      </c>
      <c r="Z20">
        <v>425.35359999999997</v>
      </c>
      <c r="AA20" s="27">
        <f>AVERAGEIF(Data!$B$2:$B$241,Pressure!$B20,Data!$T$2:$T$241)</f>
        <v>427.10612171190007</v>
      </c>
      <c r="AB20" s="21">
        <v>446.12218000000001</v>
      </c>
      <c r="AC20" s="27">
        <f>AVERAGEIF(Data!$B$2:$B$241,Pressure!$B20,Data!$U$2:$U$241)</f>
        <v>500.93139101650002</v>
      </c>
      <c r="AD20" s="21">
        <v>296.03890000000001</v>
      </c>
      <c r="AE20" s="27">
        <f>AVERAGEIF(Data!$B$2:$B$241,Pressure!$B20,Data!$AD$2:'Data'!$AD$241)</f>
        <v>512.64678736350004</v>
      </c>
      <c r="AF20" s="4">
        <v>544.64508000000001</v>
      </c>
    </row>
    <row r="21" spans="2:32" x14ac:dyDescent="0.25">
      <c r="B21" s="4">
        <v>16</v>
      </c>
      <c r="C21" s="27">
        <f>AVERAGEIF(Data!$B$2:$B$241,Pressure!$B21,Data!$E$2:$E$241)</f>
        <v>350.13726179629998</v>
      </c>
      <c r="D21" s="31">
        <v>350.25828000000001</v>
      </c>
      <c r="E21" s="27">
        <f>AVERAGEIF(Data!$B$2:$B$241,Pressure!$B21,Data!$F$2:$F$241)</f>
        <v>420.46387546189999</v>
      </c>
      <c r="F21" s="30">
        <v>418.77755000000002</v>
      </c>
      <c r="G21" s="27">
        <f>AVERAGEIF(Data!$B$2:$B$241,Pressure!$B21,Data!$G$2:$G$241)</f>
        <v>421.1940855995</v>
      </c>
      <c r="H21" s="30">
        <v>420.29277000000002</v>
      </c>
      <c r="I21" s="27">
        <f>AVERAGEIF(Data!$B$2:$B$241,Pressure!$B21,Data!$D$2:$H$241)</f>
        <v>309.33027617159996</v>
      </c>
      <c r="J21" s="30">
        <v>309.26380999999998</v>
      </c>
      <c r="K21" s="27">
        <f>AVERAGEIF(Data!$B$2:$B$241,Pressure!$B21,Data!$I$2:$I$241)</f>
        <v>250.00267040510002</v>
      </c>
      <c r="L21" s="31">
        <v>249.97109</v>
      </c>
      <c r="M21" s="27">
        <f>AVERAGEIF(Data!$B$2:$B$241,Pressure!$B21,Data!$J$2:$J$241)</f>
        <v>250.01565710519998</v>
      </c>
      <c r="N21" s="31">
        <v>249.97904</v>
      </c>
      <c r="O21" s="27">
        <f>AVERAGEIF(Data!$B$2:$B$241,Pressure!$B21,Data!$K$2:$K$241)</f>
        <v>250.26541823550002</v>
      </c>
      <c r="P21">
        <v>250.14715000000001</v>
      </c>
      <c r="Q21" s="27">
        <f>AVERAGEIF(Data!$B$2:$B$241,Pressure!$B21,Data!$M$2:$M$241)</f>
        <v>301.42922789700003</v>
      </c>
      <c r="R21">
        <v>300.79703000000001</v>
      </c>
      <c r="S21" s="27">
        <f>AVERAGEIF(Data!$B$2:$B$241,Pressure!$B21,Data!$P$2:$P$241)</f>
        <v>304.17229590740004</v>
      </c>
      <c r="T21">
        <v>303.44632000000001</v>
      </c>
      <c r="U21" s="27">
        <f>AVERAGEIF(Data!$B$2:$B$241,Pressure!$B21,Data!$Q$2:$Q$241)</f>
        <v>299.68046397790005</v>
      </c>
      <c r="V21">
        <v>215.99315000000001</v>
      </c>
      <c r="W21" s="27">
        <f>AVERAGEIF(Data!$B$2:$B$241,Pressure!$B21,Data!$R$2:$R$241)</f>
        <v>301.04762176669999</v>
      </c>
      <c r="X21">
        <v>300.75211000000002</v>
      </c>
      <c r="Y21" s="27">
        <f>AVERAGEIF(Data!$B$2:$B$241,Pressure!$B21,Data!$S$2:$S$241)</f>
        <v>414.16170067920001</v>
      </c>
      <c r="Z21">
        <v>411.77721000000003</v>
      </c>
      <c r="AA21" s="27">
        <f>AVERAGEIF(Data!$B$2:$B$241,Pressure!$B21,Data!$T$2:$T$241)</f>
        <v>441.79994171449999</v>
      </c>
      <c r="AB21" s="21">
        <v>439.47462000000002</v>
      </c>
      <c r="AC21" s="27">
        <f>AVERAGEIF(Data!$B$2:$B$241,Pressure!$B21,Data!$U$2:$U$241)</f>
        <v>521.01886796279996</v>
      </c>
      <c r="AD21" s="21">
        <v>301.49036000000001</v>
      </c>
      <c r="AE21" s="27">
        <f>AVERAGEIF(Data!$B$2:$B$241,Pressure!$B21,Data!$AD$2:'Data'!$AD$241)</f>
        <v>513.50814843683338</v>
      </c>
      <c r="AF21" s="4">
        <v>503.07488999999998</v>
      </c>
    </row>
    <row r="22" spans="2:32" x14ac:dyDescent="0.25">
      <c r="B22" s="4">
        <v>17</v>
      </c>
      <c r="C22" s="27">
        <f>AVERAGEIF(Data!$B$2:$B$241,Pressure!$B22,Data!$E$2:$E$241)</f>
        <v>350.37881491629992</v>
      </c>
      <c r="D22" s="31">
        <v>350.31574000000001</v>
      </c>
      <c r="E22" s="27">
        <f>AVERAGEIF(Data!$B$2:$B$241,Pressure!$B22,Data!$F$2:$F$241)</f>
        <v>419.45838444219999</v>
      </c>
      <c r="F22" s="30">
        <v>419.23770000000002</v>
      </c>
      <c r="G22" s="27">
        <f>AVERAGEIF(Data!$B$2:$B$241,Pressure!$B22,Data!$G$2:$G$241)</f>
        <v>420.21386986739998</v>
      </c>
      <c r="H22" s="30">
        <v>420.18822999999998</v>
      </c>
      <c r="I22" s="27">
        <f>AVERAGEIF(Data!$B$2:$B$241,Pressure!$B22,Data!$D$2:$H$241)</f>
        <v>315.92696859820001</v>
      </c>
      <c r="J22" s="30">
        <v>315.92138999999997</v>
      </c>
      <c r="K22" s="27">
        <f>AVERAGEIF(Data!$B$2:$B$241,Pressure!$B22,Data!$I$2:$I$241)</f>
        <v>250.01209763809999</v>
      </c>
      <c r="L22" s="31">
        <v>250.00954999999999</v>
      </c>
      <c r="M22" s="27">
        <f>AVERAGEIF(Data!$B$2:$B$241,Pressure!$B22,Data!$J$2:$J$241)</f>
        <v>249.99599581060002</v>
      </c>
      <c r="N22" s="31">
        <v>249.99254999999999</v>
      </c>
      <c r="O22" s="27">
        <f>AVERAGEIF(Data!$B$2:$B$241,Pressure!$B22,Data!$K$2:$K$241)</f>
        <v>250.32693466109998</v>
      </c>
      <c r="P22">
        <v>250.31325000000001</v>
      </c>
      <c r="Q22" s="27">
        <f>AVERAGEIF(Data!$B$2:$B$241,Pressure!$B22,Data!$M$2:$M$241)</f>
        <v>301.75884104580001</v>
      </c>
      <c r="R22">
        <v>301.721</v>
      </c>
      <c r="S22" s="27">
        <f>AVERAGEIF(Data!$B$2:$B$241,Pressure!$B22,Data!$P$2:$P$241)</f>
        <v>302.98708821749995</v>
      </c>
      <c r="T22">
        <v>302.88607000000002</v>
      </c>
      <c r="U22" s="27">
        <f>AVERAGEIF(Data!$B$2:$B$241,Pressure!$B22,Data!$Q$2:$Q$241)</f>
        <v>300.05854334820003</v>
      </c>
      <c r="V22">
        <v>213.4298</v>
      </c>
      <c r="W22" s="27">
        <f>AVERAGEIF(Data!$B$2:$B$241,Pressure!$B22,Data!$R$2:$R$241)</f>
        <v>300.56952667570005</v>
      </c>
      <c r="X22">
        <v>300.62085999999999</v>
      </c>
      <c r="Y22" s="27">
        <f>AVERAGEIF(Data!$B$2:$B$241,Pressure!$B22,Data!$S$2:$S$241)</f>
        <v>430.68789616129999</v>
      </c>
      <c r="Z22">
        <v>428.53712000000002</v>
      </c>
      <c r="AA22" s="27">
        <f>AVERAGEIF(Data!$B$2:$B$241,Pressure!$B22,Data!$T$2:$T$241)</f>
        <v>452.28823888239992</v>
      </c>
      <c r="AB22" s="21">
        <v>451.05344000000002</v>
      </c>
      <c r="AC22" s="27">
        <f>AVERAGEIF(Data!$B$2:$B$241,Pressure!$B22,Data!$U$2:$U$241)</f>
        <v>537.28374394460002</v>
      </c>
      <c r="AD22" s="21">
        <v>287.11941000000002</v>
      </c>
      <c r="AE22" s="27">
        <f>AVERAGEIF(Data!$B$2:$B$241,Pressure!$B22,Data!$AD$2:'Data'!$AD$241)</f>
        <v>521.60510722066658</v>
      </c>
      <c r="AF22" s="4">
        <v>498.77945999999997</v>
      </c>
    </row>
    <row r="23" spans="2:32" x14ac:dyDescent="0.25">
      <c r="B23" s="4">
        <v>18</v>
      </c>
      <c r="C23" s="27">
        <f>AVERAGEIF(Data!$B$2:$B$241,Pressure!$B23,Data!$E$2:$E$241)</f>
        <v>349.99458263639997</v>
      </c>
      <c r="D23" s="31">
        <v>348.91719000000001</v>
      </c>
      <c r="E23" s="27">
        <f>AVERAGEIF(Data!$B$2:$B$241,Pressure!$B23,Data!$F$2:$F$241)</f>
        <v>418.48556068990001</v>
      </c>
      <c r="F23" s="30">
        <v>416.78336999999999</v>
      </c>
      <c r="G23" s="27">
        <f>AVERAGEIF(Data!$B$2:$B$241,Pressure!$B23,Data!$G$2:$G$241)</f>
        <v>419.20604910960003</v>
      </c>
      <c r="H23" s="30">
        <v>417.66523000000001</v>
      </c>
      <c r="I23" s="27">
        <f>AVERAGEIF(Data!$B$2:$B$241,Pressure!$B23,Data!$D$2:$H$241)</f>
        <v>316.95808035040005</v>
      </c>
      <c r="J23" s="30">
        <v>316.94659999999999</v>
      </c>
      <c r="K23" s="27">
        <f>AVERAGEIF(Data!$B$2:$B$241,Pressure!$B23,Data!$I$2:$I$241)</f>
        <v>249.92450595699998</v>
      </c>
      <c r="L23" s="31">
        <v>249.91972999999999</v>
      </c>
      <c r="M23" s="27">
        <f>AVERAGEIF(Data!$B$2:$B$241,Pressure!$B23,Data!$J$2:$J$241)</f>
        <v>250.01431385369997</v>
      </c>
      <c r="N23" s="31">
        <v>250.00823</v>
      </c>
      <c r="O23" s="27">
        <f>AVERAGEIF(Data!$B$2:$B$241,Pressure!$B23,Data!$K$2:$K$241)</f>
        <v>250.32076930659997</v>
      </c>
      <c r="P23">
        <v>250.23895999999999</v>
      </c>
      <c r="Q23" s="27">
        <f>AVERAGEIF(Data!$B$2:$B$241,Pressure!$B23,Data!$M$2:$M$241)</f>
        <v>301.90202274149999</v>
      </c>
      <c r="R23">
        <v>301.83091999999999</v>
      </c>
      <c r="S23" s="27">
        <f>AVERAGEIF(Data!$B$2:$B$241,Pressure!$B23,Data!$P$2:$P$241)</f>
        <v>301.78493348709998</v>
      </c>
      <c r="T23">
        <v>301.55990000000003</v>
      </c>
      <c r="U23" s="27">
        <f>AVERAGEIF(Data!$B$2:$B$241,Pressure!$B23,Data!$Q$2:$Q$241)</f>
        <v>299.84235427269994</v>
      </c>
      <c r="V23">
        <v>209.66529</v>
      </c>
      <c r="W23" s="27">
        <f>AVERAGEIF(Data!$B$2:$B$241,Pressure!$B23,Data!$R$2:$R$241)</f>
        <v>299.95563893879995</v>
      </c>
      <c r="X23">
        <v>299.76123000000001</v>
      </c>
      <c r="Y23" s="27">
        <f>AVERAGEIF(Data!$B$2:$B$241,Pressure!$B23,Data!$S$2:$S$241)</f>
        <v>437.22427527949992</v>
      </c>
      <c r="Z23">
        <v>431.46445999999997</v>
      </c>
      <c r="AA23" s="27">
        <f>AVERAGEIF(Data!$B$2:$B$241,Pressure!$B23,Data!$T$2:$T$241)</f>
        <v>457.45642699129996</v>
      </c>
      <c r="AB23" s="21">
        <v>455.76467000000002</v>
      </c>
      <c r="AC23" s="27">
        <f>AVERAGEIF(Data!$B$2:$B$241,Pressure!$B23,Data!$U$2:$U$241)</f>
        <v>544.19780758889999</v>
      </c>
      <c r="AD23" s="21">
        <v>280.80284999999998</v>
      </c>
      <c r="AE23" s="27">
        <f>AVERAGEIF(Data!$B$2:$B$241,Pressure!$B23,Data!$AD$2:'Data'!$AD$241)</f>
        <v>524.46117720433347</v>
      </c>
      <c r="AF23" s="4">
        <v>476.65660000000003</v>
      </c>
    </row>
    <row r="24" spans="2:32" x14ac:dyDescent="0.25">
      <c r="B24" s="4">
        <v>19</v>
      </c>
      <c r="C24" s="27">
        <f>AVERAGEIF(Data!$B$2:$B$241,Pressure!$B24,Data!$E$2:$E$241)</f>
        <v>349.70989458120005</v>
      </c>
      <c r="D24" s="31">
        <v>348.79340999999999</v>
      </c>
      <c r="E24" s="27">
        <f>AVERAGEIF(Data!$B$2:$B$241,Pressure!$B24,Data!$F$2:$F$241)</f>
        <v>419.35738709129998</v>
      </c>
      <c r="F24" s="30">
        <v>417.44909999999999</v>
      </c>
      <c r="G24" s="27">
        <f>AVERAGEIF(Data!$B$2:$B$241,Pressure!$B24,Data!$G$2:$G$241)</f>
        <v>420.0061476226</v>
      </c>
      <c r="H24" s="30">
        <v>418.65044</v>
      </c>
      <c r="I24" s="27">
        <f>AVERAGEIF(Data!$B$2:$B$241,Pressure!$B24,Data!$D$2:$H$241)</f>
        <v>315.96893724480003</v>
      </c>
      <c r="J24" s="30">
        <v>315.95080999999999</v>
      </c>
      <c r="K24" s="27">
        <f>AVERAGEIF(Data!$B$2:$B$241,Pressure!$B24,Data!$I$2:$I$241)</f>
        <v>250.01467740690001</v>
      </c>
      <c r="L24" s="31">
        <v>250.00737000000001</v>
      </c>
      <c r="M24" s="27">
        <f>AVERAGEIF(Data!$B$2:$B$241,Pressure!$B24,Data!$J$2:$J$241)</f>
        <v>249.97363124240002</v>
      </c>
      <c r="N24" s="31">
        <v>249.96494000000001</v>
      </c>
      <c r="O24" s="27">
        <f>AVERAGEIF(Data!$B$2:$B$241,Pressure!$B24,Data!$K$2:$K$241)</f>
        <v>250.27180003060002</v>
      </c>
      <c r="P24">
        <v>250.20236</v>
      </c>
      <c r="Q24" s="27">
        <f>AVERAGEIF(Data!$B$2:$B$241,Pressure!$B24,Data!$M$2:$M$241)</f>
        <v>300.68791699870002</v>
      </c>
      <c r="R24">
        <v>300.58206999999999</v>
      </c>
      <c r="S24" s="27">
        <f>AVERAGEIF(Data!$B$2:$B$241,Pressure!$B24,Data!$P$2:$P$241)</f>
        <v>304.3779201895</v>
      </c>
      <c r="T24">
        <v>304.24614000000003</v>
      </c>
      <c r="U24" s="27">
        <f>AVERAGEIF(Data!$B$2:$B$241,Pressure!$B24,Data!$Q$2:$Q$241)</f>
        <v>300.37395302350001</v>
      </c>
      <c r="V24">
        <v>210.18719999999999</v>
      </c>
      <c r="W24" s="27">
        <f>AVERAGEIF(Data!$B$2:$B$241,Pressure!$B24,Data!$R$2:$R$241)</f>
        <v>299.29945955319999</v>
      </c>
      <c r="X24">
        <v>299.18893000000003</v>
      </c>
      <c r="Y24" s="27">
        <f>AVERAGEIF(Data!$B$2:$B$241,Pressure!$B24,Data!$S$2:$S$241)</f>
        <v>425.57659156369999</v>
      </c>
      <c r="Z24">
        <v>424.69047</v>
      </c>
      <c r="AA24" s="27">
        <f>AVERAGEIF(Data!$B$2:$B$241,Pressure!$B24,Data!$T$2:$T$241)</f>
        <v>444.68412354140003</v>
      </c>
      <c r="AB24" s="21">
        <v>443.84894000000003</v>
      </c>
      <c r="AC24" s="27">
        <f>AVERAGEIF(Data!$B$2:$B$241,Pressure!$B24,Data!$U$2:$U$241)</f>
        <v>529.29165258860007</v>
      </c>
      <c r="AD24" s="21">
        <v>277.58854000000002</v>
      </c>
      <c r="AE24" s="27">
        <f>AVERAGEIF(Data!$B$2:$B$241,Pressure!$B24,Data!$AD$2:'Data'!$AD$241)</f>
        <v>514.95173583400003</v>
      </c>
      <c r="AF24" s="4">
        <v>460.19103999999999</v>
      </c>
    </row>
    <row r="25" spans="2:32" x14ac:dyDescent="0.25">
      <c r="B25" s="4">
        <v>20</v>
      </c>
      <c r="C25" s="27">
        <f>AVERAGEIF(Data!$B$2:$B$241,Pressure!$B25,Data!$E$2:$E$241)</f>
        <v>349.75764025270001</v>
      </c>
      <c r="D25" s="31">
        <v>350.07362999999998</v>
      </c>
      <c r="E25" s="27">
        <f>AVERAGEIF(Data!$B$2:$B$241,Pressure!$B25,Data!$F$2:$F$241)</f>
        <v>417.29112106579998</v>
      </c>
      <c r="F25" s="30">
        <v>420.55250999999998</v>
      </c>
      <c r="G25" s="27">
        <f>AVERAGEIF(Data!$B$2:$B$241,Pressure!$B25,Data!$G$2:$G$241)</f>
        <v>417.92917139489998</v>
      </c>
      <c r="H25" s="30">
        <v>419.79228000000001</v>
      </c>
      <c r="I25" s="27">
        <f>AVERAGEIF(Data!$B$2:$B$241,Pressure!$B25,Data!$D$2:$H$241)</f>
        <v>309.8456468686</v>
      </c>
      <c r="J25" s="30">
        <v>309.91370000000001</v>
      </c>
      <c r="K25" s="27">
        <f>AVERAGEIF(Data!$B$2:$B$241,Pressure!$B25,Data!$I$2:$I$241)</f>
        <v>250.02369183410002</v>
      </c>
      <c r="L25" s="31">
        <v>250.06471999999999</v>
      </c>
      <c r="M25" s="27">
        <f>AVERAGEIF(Data!$B$2:$B$241,Pressure!$B25,Data!$J$2:$J$241)</f>
        <v>250.01683641519998</v>
      </c>
      <c r="N25" s="31">
        <v>250.05279999999999</v>
      </c>
      <c r="O25" s="27">
        <f>AVERAGEIF(Data!$B$2:$B$241,Pressure!$B25,Data!$K$2:$K$241)</f>
        <v>250.29510034960003</v>
      </c>
      <c r="P25">
        <v>250.06781000000001</v>
      </c>
      <c r="Q25" s="27">
        <f>AVERAGEIF(Data!$B$2:$B$241,Pressure!$B25,Data!$M$2:$M$241)</f>
        <v>300.16019980560003</v>
      </c>
      <c r="R25">
        <v>300.50340999999997</v>
      </c>
      <c r="S25" s="27">
        <f>AVERAGEIF(Data!$B$2:$B$241,Pressure!$B25,Data!$P$2:$P$241)</f>
        <v>301.92082802699997</v>
      </c>
      <c r="T25">
        <v>302.98522000000003</v>
      </c>
      <c r="U25" s="27">
        <f>AVERAGEIF(Data!$B$2:$B$241,Pressure!$B25,Data!$Q$2:$Q$241)</f>
        <v>300.20837671979996</v>
      </c>
      <c r="V25">
        <v>230.65638000000001</v>
      </c>
      <c r="W25" s="27">
        <f>AVERAGEIF(Data!$B$2:$B$241,Pressure!$B25,Data!$R$2:$R$241)</f>
        <v>299.59116539049995</v>
      </c>
      <c r="X25">
        <v>299.80351000000002</v>
      </c>
      <c r="Y25" s="27">
        <f>AVERAGEIF(Data!$B$2:$B$241,Pressure!$B25,Data!$S$2:$S$241)</f>
        <v>425.71954817659997</v>
      </c>
      <c r="Z25">
        <v>429.64571000000001</v>
      </c>
      <c r="AA25" s="27">
        <f>AVERAGEIF(Data!$B$2:$B$241,Pressure!$B25,Data!$T$2:$T$241)</f>
        <v>421.02215117110001</v>
      </c>
      <c r="AB25" s="21">
        <v>425.48559</v>
      </c>
      <c r="AC25" s="27">
        <f>AVERAGEIF(Data!$B$2:$B$241,Pressure!$B25,Data!$U$2:$U$241)</f>
        <v>501.55991631690006</v>
      </c>
      <c r="AD25" s="21">
        <v>300.52715000000001</v>
      </c>
      <c r="AE25" s="27">
        <f>AVERAGEIF(Data!$B$2:$B$241,Pressure!$B25,Data!$AD$2:'Data'!$AD$241)</f>
        <v>512.8024067770001</v>
      </c>
      <c r="AF25" s="4">
        <v>490.70478000000003</v>
      </c>
    </row>
    <row r="26" spans="2:32" x14ac:dyDescent="0.25">
      <c r="B26" s="4">
        <v>21</v>
      </c>
      <c r="C26" s="27">
        <f>AVERAGEIF(Data!$B$2:$B$241,Pressure!$B26,Data!$E$2:$E$241)</f>
        <v>349.66296189479999</v>
      </c>
      <c r="D26" s="31">
        <v>347.88344999999998</v>
      </c>
      <c r="E26" s="27">
        <f>AVERAGEIF(Data!$B$2:$B$241,Pressure!$B26,Data!$F$2:$F$241)</f>
        <v>406.89188981430004</v>
      </c>
      <c r="F26" s="30">
        <v>398.66879999999998</v>
      </c>
      <c r="G26" s="27">
        <f>AVERAGEIF(Data!$B$2:$B$241,Pressure!$B26,Data!$G$2:$G$241)</f>
        <v>407.51363113300005</v>
      </c>
      <c r="H26" s="30">
        <v>401.07393000000002</v>
      </c>
      <c r="I26" s="27">
        <f>AVERAGEIF(Data!$B$2:$B$241,Pressure!$B26,Data!$D$2:$H$241)</f>
        <v>308.81975449840002</v>
      </c>
      <c r="J26" s="30">
        <v>308.70224000000002</v>
      </c>
      <c r="K26" s="27">
        <f>AVERAGEIF(Data!$B$2:$B$241,Pressure!$B26,Data!$I$2:$I$241)</f>
        <v>391.60718680400004</v>
      </c>
      <c r="L26" s="31">
        <v>390.94448999999997</v>
      </c>
      <c r="M26" s="27">
        <f>AVERAGEIF(Data!$B$2:$B$241,Pressure!$B26,Data!$J$2:$J$241)</f>
        <v>249.9699659197</v>
      </c>
      <c r="N26" s="31">
        <v>249.91764000000001</v>
      </c>
      <c r="O26" s="27">
        <f>AVERAGEIF(Data!$B$2:$B$241,Pressure!$B26,Data!$K$2:$K$241)</f>
        <v>324.59750715090001</v>
      </c>
      <c r="P26">
        <v>322.01751000000002</v>
      </c>
      <c r="Q26" s="27">
        <f>AVERAGEIF(Data!$B$2:$B$241,Pressure!$B26,Data!$M$2:$M$241)</f>
        <v>326.8037825943</v>
      </c>
      <c r="R26">
        <v>314.71791999999999</v>
      </c>
      <c r="S26" s="27">
        <f>AVERAGEIF(Data!$B$2:$B$241,Pressure!$B26,Data!$P$2:$P$241)</f>
        <v>299.93070089820003</v>
      </c>
      <c r="T26">
        <v>298.48872999999998</v>
      </c>
      <c r="U26" s="27">
        <f>AVERAGEIF(Data!$B$2:$B$241,Pressure!$B26,Data!$Q$2:$Q$241)</f>
        <v>299.44907778789997</v>
      </c>
      <c r="V26">
        <v>204.87288000000001</v>
      </c>
      <c r="W26" s="27">
        <f>AVERAGEIF(Data!$B$2:$B$241,Pressure!$B26,Data!$R$2:$R$241)</f>
        <v>299.86990880640002</v>
      </c>
      <c r="X26">
        <v>299.31724000000003</v>
      </c>
      <c r="Y26" s="27">
        <f>AVERAGEIF(Data!$B$2:$B$241,Pressure!$B26,Data!$S$2:$S$241)</f>
        <v>397.372008983</v>
      </c>
      <c r="Z26">
        <v>391.17628000000002</v>
      </c>
      <c r="AA26" s="27">
        <f>AVERAGEIF(Data!$B$2:$B$241,Pressure!$B26,Data!$T$2:$T$241)</f>
        <v>386.39270485160006</v>
      </c>
      <c r="AB26" s="21">
        <v>383.90742</v>
      </c>
      <c r="AC26" s="27">
        <f>AVERAGEIF(Data!$B$2:$B$241,Pressure!$B26,Data!$U$2:$U$241)</f>
        <v>459.65127943089999</v>
      </c>
      <c r="AD26" s="21">
        <v>263.26103000000001</v>
      </c>
      <c r="AE26" s="27">
        <f>AVERAGEIF(Data!$B$2:$B$241,Pressure!$B26,Data!$AD$2:'Data'!$AD$241)</f>
        <v>509.39271345466665</v>
      </c>
      <c r="AF26" s="4">
        <v>420.51884999999999</v>
      </c>
    </row>
    <row r="27" spans="2:32" x14ac:dyDescent="0.25">
      <c r="B27" s="4">
        <v>22</v>
      </c>
      <c r="C27" s="27">
        <f>AVERAGEIF(Data!$B$2:$B$241,Pressure!$B27,Data!$E$2:$E$241)</f>
        <v>350.98037238519998</v>
      </c>
      <c r="D27" s="31">
        <v>351.71625</v>
      </c>
      <c r="E27" s="27">
        <f>AVERAGEIF(Data!$B$2:$B$241,Pressure!$B27,Data!$F$2:$F$241)</f>
        <v>416.20433796319992</v>
      </c>
      <c r="F27" s="30">
        <v>414.68808000000001</v>
      </c>
      <c r="G27" s="27">
        <f>AVERAGEIF(Data!$B$2:$B$241,Pressure!$B27,Data!$G$2:$G$241)</f>
        <v>416.94465896229997</v>
      </c>
      <c r="H27" s="30">
        <v>417.10617000000002</v>
      </c>
      <c r="I27" s="27">
        <f>AVERAGEIF(Data!$B$2:$B$241,Pressure!$B27,Data!$D$2:$H$241)</f>
        <v>304.09592765600001</v>
      </c>
      <c r="J27" s="30">
        <v>304.18867</v>
      </c>
      <c r="K27" s="27">
        <f>AVERAGEIF(Data!$B$2:$B$241,Pressure!$B27,Data!$I$2:$I$241)</f>
        <v>396.51228924750001</v>
      </c>
      <c r="L27" s="31">
        <v>397.19808</v>
      </c>
      <c r="M27" s="27">
        <f>AVERAGEIF(Data!$B$2:$B$241,Pressure!$B27,Data!$J$2:$J$241)</f>
        <v>252.19261475100001</v>
      </c>
      <c r="N27" s="31">
        <v>252.24066999999999</v>
      </c>
      <c r="O27" s="27">
        <f>AVERAGEIF(Data!$B$2:$B$241,Pressure!$B27,Data!$K$2:$K$241)</f>
        <v>426.34698952990004</v>
      </c>
      <c r="P27">
        <v>419.61250000000001</v>
      </c>
      <c r="Q27" s="27">
        <f>AVERAGEIF(Data!$B$2:$B$241,Pressure!$B27,Data!$M$2:$M$241)</f>
        <v>356.52104583459999</v>
      </c>
      <c r="R27">
        <v>322.87150000000003</v>
      </c>
      <c r="S27" s="27">
        <f>AVERAGEIF(Data!$B$2:$B$241,Pressure!$B27,Data!$P$2:$P$241)</f>
        <v>302.50537574230003</v>
      </c>
      <c r="T27">
        <v>301.65814</v>
      </c>
      <c r="U27" s="27">
        <f>AVERAGEIF(Data!$B$2:$B$241,Pressure!$B27,Data!$Q$2:$Q$241)</f>
        <v>300.12682675689996</v>
      </c>
      <c r="V27">
        <v>192.58815000000001</v>
      </c>
      <c r="W27" s="27">
        <f>AVERAGEIF(Data!$B$2:$B$241,Pressure!$B27,Data!$R$2:$R$241)</f>
        <v>300.70557310890001</v>
      </c>
      <c r="X27">
        <v>300.78507000000002</v>
      </c>
      <c r="Y27" s="27">
        <f>AVERAGEIF(Data!$B$2:$B$241,Pressure!$B27,Data!$S$2:$S$241)</f>
        <v>408.12595583430004</v>
      </c>
      <c r="Z27">
        <v>403.81151999999997</v>
      </c>
      <c r="AA27" s="27">
        <f>AVERAGEIF(Data!$B$2:$B$241,Pressure!$B27,Data!$T$2:$T$241)</f>
        <v>385.29732102340006</v>
      </c>
      <c r="AB27" s="21">
        <v>386.88407999999998</v>
      </c>
      <c r="AC27" s="27">
        <f>AVERAGEIF(Data!$B$2:$B$241,Pressure!$B27,Data!$U$2:$U$241)</f>
        <v>463.24462287640006</v>
      </c>
      <c r="AD27" s="21">
        <v>246.89735999999999</v>
      </c>
      <c r="AE27" s="27">
        <f>AVERAGEIF(Data!$B$2:$B$241,Pressure!$B27,Data!$AD$2:'Data'!$AD$241)</f>
        <v>520.732491289</v>
      </c>
      <c r="AF27" s="4">
        <v>429.82907</v>
      </c>
    </row>
    <row r="28" spans="2:32" x14ac:dyDescent="0.25">
      <c r="B28" s="4">
        <v>23</v>
      </c>
      <c r="C28" s="27">
        <f>AVERAGEIF(Data!$B$2:$B$241,Pressure!$B28,Data!$E$2:$E$241)</f>
        <v>349.54485348139997</v>
      </c>
      <c r="D28" s="31">
        <v>348.67451999999997</v>
      </c>
      <c r="E28" s="27">
        <f>AVERAGEIF(Data!$B$2:$B$241,Pressure!$B28,Data!$F$2:$F$241)</f>
        <v>414.52821449840002</v>
      </c>
      <c r="F28" s="30">
        <v>421.40818000000002</v>
      </c>
      <c r="G28" s="27">
        <f>AVERAGEIF(Data!$B$2:$B$241,Pressure!$B28,Data!$G$2:$G$241)</f>
        <v>415.20920282400004</v>
      </c>
      <c r="H28" s="30">
        <v>418.06929000000002</v>
      </c>
      <c r="I28" s="27">
        <f>AVERAGEIF(Data!$B$2:$B$241,Pressure!$B28,Data!$D$2:$H$241)</f>
        <v>311.243141702</v>
      </c>
      <c r="J28" s="30">
        <v>311.28309000000002</v>
      </c>
      <c r="K28" s="27">
        <f>AVERAGEIF(Data!$B$2:$B$241,Pressure!$B28,Data!$I$2:$I$241)</f>
        <v>400.04978648500003</v>
      </c>
      <c r="L28" s="31">
        <v>400.22392000000002</v>
      </c>
      <c r="M28" s="27">
        <f>AVERAGEIF(Data!$B$2:$B$241,Pressure!$B28,Data!$J$2:$J$241)</f>
        <v>265.46967394380005</v>
      </c>
      <c r="N28" s="31">
        <v>265.49241000000001</v>
      </c>
      <c r="O28" s="27">
        <f>AVERAGEIF(Data!$B$2:$B$241,Pressure!$B28,Data!$K$2:$K$241)</f>
        <v>460.65468538380003</v>
      </c>
      <c r="P28">
        <v>460.54167000000001</v>
      </c>
      <c r="Q28" s="27">
        <f>AVERAGEIF(Data!$B$2:$B$241,Pressure!$B28,Data!$M$2:$M$241)</f>
        <v>357.35236042650001</v>
      </c>
      <c r="R28">
        <v>341.69596999999999</v>
      </c>
      <c r="S28" s="27">
        <f>AVERAGEIF(Data!$B$2:$B$241,Pressure!$B28,Data!$P$2:$P$241)</f>
        <v>302.63948931659996</v>
      </c>
      <c r="T28">
        <v>303.42108999999999</v>
      </c>
      <c r="U28" s="27">
        <f>AVERAGEIF(Data!$B$2:$B$241,Pressure!$B28,Data!$Q$2:$Q$241)</f>
        <v>299.27851064389995</v>
      </c>
      <c r="V28">
        <v>201.02571</v>
      </c>
      <c r="W28" s="27">
        <f>AVERAGEIF(Data!$B$2:$B$241,Pressure!$B28,Data!$R$2:$R$241)</f>
        <v>300.48215638749997</v>
      </c>
      <c r="X28">
        <v>300.73691000000002</v>
      </c>
      <c r="Y28" s="27">
        <f>AVERAGEIF(Data!$B$2:$B$241,Pressure!$B28,Data!$S$2:$S$241)</f>
        <v>423.32502128909999</v>
      </c>
      <c r="Z28">
        <v>433.21217000000001</v>
      </c>
      <c r="AA28" s="27">
        <f>AVERAGEIF(Data!$B$2:$B$241,Pressure!$B28,Data!$T$2:$T$241)</f>
        <v>448.53379048470003</v>
      </c>
      <c r="AB28" s="21">
        <v>448.17975999999999</v>
      </c>
      <c r="AC28" s="27">
        <f>AVERAGEIF(Data!$B$2:$B$241,Pressure!$B28,Data!$U$2:$U$241)</f>
        <v>543.25797003909997</v>
      </c>
      <c r="AD28" s="21">
        <v>264.27278999999999</v>
      </c>
      <c r="AE28" s="27">
        <f>AVERAGEIF(Data!$B$2:$B$241,Pressure!$B28,Data!$AD$2:'Data'!$AD$241)</f>
        <v>552.1937987893333</v>
      </c>
      <c r="AF28" s="4">
        <v>462.48241000000002</v>
      </c>
    </row>
    <row r="29" spans="2:32" x14ac:dyDescent="0.25">
      <c r="C29" s="20" t="s">
        <v>41</v>
      </c>
      <c r="D29">
        <f>100*(AVERAGE(D5:D28)-AVERAGE(C5:C28))/MAX(C5:C28)</f>
        <v>-1.4511184722775246</v>
      </c>
      <c r="E29" s="20" t="s">
        <v>41</v>
      </c>
      <c r="F29">
        <f>100*(AVERAGE(F5:F28)-AVERAGE(E5:E28))/MAX(E5:E28)</f>
        <v>-0.3944825659912915</v>
      </c>
      <c r="G29" s="20" t="s">
        <v>41</v>
      </c>
      <c r="H29">
        <f>100*(AVERAGE(H5:H28)-AVERAGE(G5:G28))/MAX(G5:G28)</f>
        <v>-0.19359838501612736</v>
      </c>
      <c r="I29" s="20" t="s">
        <v>41</v>
      </c>
      <c r="J29">
        <f>100*(AVERAGE(J5:J28)-AVERAGE(I5:I28))/MAX(I5:I28)</f>
        <v>-0.10526188443298595</v>
      </c>
      <c r="K29" s="20" t="s">
        <v>41</v>
      </c>
      <c r="L29">
        <f>100*(AVERAGE(L5:L28)-AVERAGE(K5:K28))/MAX(K5:K28)</f>
        <v>5.6480820445272391E-3</v>
      </c>
      <c r="M29" s="20" t="s">
        <v>41</v>
      </c>
      <c r="N29">
        <f>100*(AVERAGE(N5:N28)-AVERAGE(M5:M28))/MAX(M5:M28)</f>
        <v>-0.44379357010737225</v>
      </c>
      <c r="O29" s="20" t="s">
        <v>41</v>
      </c>
      <c r="P29">
        <f t="shared" ref="P29" si="0">100*(AVERAGE(P5:P28)-AVERAGE(O5:O28))/MAX(O5:O28)</f>
        <v>-9.8996883740233563E-2</v>
      </c>
      <c r="Q29" s="20" t="s">
        <v>41</v>
      </c>
      <c r="R29">
        <f t="shared" ref="R29" si="1">100*(AVERAGE(R5:R28)-AVERAGE(Q5:Q28))/MAX(Q5:Q28)</f>
        <v>-8.8054895108081332</v>
      </c>
      <c r="S29" s="20" t="s">
        <v>41</v>
      </c>
      <c r="T29">
        <f t="shared" ref="T29" si="2">100*(AVERAGE(T5:T28)-AVERAGE(S5:S28))/MAX(S5:S28)</f>
        <v>-8.2119158104772494E-2</v>
      </c>
      <c r="U29" s="20" t="s">
        <v>41</v>
      </c>
      <c r="V29">
        <f t="shared" ref="V29" si="3">100*(AVERAGE(V5:V28)-AVERAGE(U5:U28))/MAX(U5:U28)</f>
        <v>-29.722824308318462</v>
      </c>
      <c r="W29" s="20" t="s">
        <v>41</v>
      </c>
      <c r="X29">
        <f t="shared" ref="X29" si="4">100*(AVERAGE(X5:X28)-AVERAGE(W5:W28))/MAX(W5:W28)</f>
        <v>-2.236930392842186E-2</v>
      </c>
      <c r="Y29" s="20" t="s">
        <v>41</v>
      </c>
      <c r="Z29">
        <f t="shared" ref="Z29" si="5">100*(AVERAGE(Z5:Z28)-AVERAGE(Y5:Y28))/MAX(Y5:Y28)</f>
        <v>-0.90787993497469011</v>
      </c>
      <c r="AA29" s="20" t="s">
        <v>41</v>
      </c>
      <c r="AB29">
        <f t="shared" ref="AB29" si="6">100*(AVERAGE(AB5:AB28)-AVERAGE(AA5:AA28))/MAX(AA5:AA28)</f>
        <v>-8.0432458296648759E-2</v>
      </c>
      <c r="AC29" s="20" t="s">
        <v>41</v>
      </c>
      <c r="AD29">
        <f t="shared" ref="AD29:AF29" si="7">100*(AVERAGE(AD5:AD28)-AVERAGE(AC5:AC28))/MAX(AC5:AC28)</f>
        <v>-42.212482985133313</v>
      </c>
      <c r="AF29">
        <f t="shared" si="7"/>
        <v>-10.631870307246999</v>
      </c>
    </row>
  </sheetData>
  <mergeCells count="3">
    <mergeCell ref="C2:AC2"/>
    <mergeCell ref="Q3:R3"/>
    <mergeCell ref="S3:AC3"/>
  </mergeCells>
  <conditionalFormatting sqref="P29 D29 T29 V29 X29 Z29 AB29 AD29 R29">
    <cfRule type="colorScale" priority="7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F29">
    <cfRule type="colorScale" priority="6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H29">
    <cfRule type="colorScale" priority="5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J29">
    <cfRule type="colorScale" priority="4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L29">
    <cfRule type="colorScale" priority="3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N29">
    <cfRule type="colorScale" priority="2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conditionalFormatting sqref="AF29">
    <cfRule type="colorScale" priority="1">
      <colorScale>
        <cfvo type="num" val="-25"/>
        <cfvo type="num" val="0"/>
        <cfvo type="num" val="25"/>
        <color rgb="FFFF0000"/>
        <color rgb="FF00B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O30"/>
  <sheetViews>
    <sheetView topLeftCell="T1" zoomScale="55" zoomScaleNormal="55" workbookViewId="0">
      <selection activeCell="AI6" sqref="AI6:AI29"/>
    </sheetView>
  </sheetViews>
  <sheetFormatPr defaultRowHeight="15" x14ac:dyDescent="0.25"/>
  <cols>
    <col min="4" max="4" width="7.140625" bestFit="1" customWidth="1"/>
    <col min="5" max="5" width="14.85546875" bestFit="1" customWidth="1"/>
    <col min="6" max="6" width="14.85546875" customWidth="1"/>
    <col min="7" max="7" width="14.85546875" bestFit="1" customWidth="1"/>
    <col min="8" max="8" width="14.85546875" customWidth="1"/>
    <col min="9" max="9" width="14.85546875" bestFit="1" customWidth="1"/>
    <col min="10" max="10" width="14.85546875" customWidth="1"/>
    <col min="11" max="11" width="14.85546875" bestFit="1" customWidth="1"/>
    <col min="12" max="12" width="14.85546875" customWidth="1"/>
    <col min="13" max="13" width="14.85546875" bestFit="1" customWidth="1"/>
    <col min="14" max="14" width="14.85546875" customWidth="1"/>
    <col min="15" max="15" width="14.85546875" bestFit="1" customWidth="1"/>
    <col min="16" max="16" width="14.85546875" customWidth="1"/>
    <col min="17" max="17" width="14.85546875" bestFit="1" customWidth="1"/>
    <col min="18" max="18" width="14.85546875" customWidth="1"/>
    <col min="19" max="19" width="14.85546875" bestFit="1" customWidth="1"/>
    <col min="20" max="20" width="14.85546875" customWidth="1"/>
    <col min="21" max="21" width="14.85546875" bestFit="1" customWidth="1"/>
    <col min="22" max="22" width="14.85546875" customWidth="1"/>
    <col min="23" max="23" width="14.85546875" bestFit="1" customWidth="1"/>
    <col min="24" max="24" width="14.85546875" customWidth="1"/>
    <col min="25" max="25" width="14.85546875" bestFit="1" customWidth="1"/>
    <col min="26" max="26" width="14.85546875" customWidth="1"/>
    <col min="27" max="27" width="14.85546875" bestFit="1" customWidth="1"/>
    <col min="28" max="28" width="14.85546875" customWidth="1"/>
    <col min="29" max="29" width="14.85546875" bestFit="1" customWidth="1"/>
    <col min="30" max="30" width="14.85546875" customWidth="1"/>
    <col min="31" max="31" width="14.85546875" bestFit="1" customWidth="1"/>
    <col min="32" max="32" width="14.85546875" customWidth="1"/>
    <col min="33" max="35" width="14.85546875" bestFit="1" customWidth="1"/>
    <col min="36" max="36" width="14.85546875" customWidth="1"/>
    <col min="37" max="37" width="14.85546875" bestFit="1" customWidth="1"/>
    <col min="38" max="38" width="19.28515625" bestFit="1" customWidth="1"/>
    <col min="39" max="39" width="19.28515625" customWidth="1"/>
    <col min="40" max="40" width="19.28515625" bestFit="1" customWidth="1"/>
  </cols>
  <sheetData>
    <row r="3" spans="4:41" x14ac:dyDescent="0.25">
      <c r="D3" s="7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24"/>
      <c r="AG3" s="46" t="s">
        <v>3</v>
      </c>
      <c r="AH3" s="46"/>
      <c r="AI3" s="46"/>
      <c r="AJ3" s="46"/>
      <c r="AK3" s="46"/>
      <c r="AL3" s="3"/>
      <c r="AM3" s="3"/>
      <c r="AN3" s="11"/>
      <c r="AO3" s="11"/>
    </row>
    <row r="4" spans="4:41" x14ac:dyDescent="0.25">
      <c r="D4" s="7" t="s">
        <v>1</v>
      </c>
      <c r="E4" s="46" t="s">
        <v>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 t="s">
        <v>5</v>
      </c>
      <c r="T4" s="46"/>
      <c r="U4" s="46" t="s">
        <v>6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24"/>
      <c r="AG4" s="3" t="s">
        <v>4</v>
      </c>
      <c r="AH4" s="3" t="s">
        <v>5</v>
      </c>
      <c r="AI4" s="3" t="s">
        <v>20</v>
      </c>
      <c r="AJ4" s="3" t="s">
        <v>20</v>
      </c>
      <c r="AK4" s="3" t="s">
        <v>6</v>
      </c>
      <c r="AL4" s="3" t="s">
        <v>21</v>
      </c>
      <c r="AM4" s="3" t="s">
        <v>46</v>
      </c>
      <c r="AN4" s="3" t="s">
        <v>22</v>
      </c>
      <c r="AO4" s="3" t="s">
        <v>23</v>
      </c>
    </row>
    <row r="5" spans="4:41" x14ac:dyDescent="0.25">
      <c r="D5" s="4"/>
      <c r="E5" s="3" t="s">
        <v>7</v>
      </c>
      <c r="F5" s="3" t="s">
        <v>7</v>
      </c>
      <c r="G5" s="3" t="s">
        <v>8</v>
      </c>
      <c r="H5" s="3" t="s">
        <v>8</v>
      </c>
      <c r="I5" s="3" t="s">
        <v>9</v>
      </c>
      <c r="J5" s="3" t="s">
        <v>9</v>
      </c>
      <c r="K5" s="3" t="s">
        <v>10</v>
      </c>
      <c r="L5" s="3" t="s">
        <v>10</v>
      </c>
      <c r="M5" s="3" t="s">
        <v>11</v>
      </c>
      <c r="N5" s="3" t="s">
        <v>11</v>
      </c>
      <c r="O5" s="3" t="s">
        <v>12</v>
      </c>
      <c r="P5" s="3" t="s">
        <v>12</v>
      </c>
      <c r="Q5" s="3" t="s">
        <v>13</v>
      </c>
      <c r="R5" s="3" t="s">
        <v>13</v>
      </c>
      <c r="S5" s="3" t="s">
        <v>15</v>
      </c>
      <c r="T5" s="3" t="s">
        <v>15</v>
      </c>
      <c r="U5" s="3" t="s">
        <v>18</v>
      </c>
      <c r="V5" s="3" t="s">
        <v>18</v>
      </c>
      <c r="W5" s="3" t="s">
        <v>14</v>
      </c>
      <c r="X5" s="3" t="s">
        <v>14</v>
      </c>
      <c r="Y5" s="3" t="s">
        <v>15</v>
      </c>
      <c r="Z5" s="3" t="s">
        <v>15</v>
      </c>
      <c r="AA5" s="3" t="s">
        <v>16</v>
      </c>
      <c r="AB5" s="3" t="s">
        <v>16</v>
      </c>
      <c r="AC5" s="3" t="s">
        <v>17</v>
      </c>
      <c r="AD5" s="3" t="s">
        <v>17</v>
      </c>
      <c r="AE5" s="3" t="s">
        <v>19</v>
      </c>
      <c r="AF5" s="3" t="s">
        <v>19</v>
      </c>
      <c r="AG5" s="3"/>
      <c r="AH5" s="3"/>
      <c r="AI5" s="3"/>
      <c r="AJ5" s="3"/>
      <c r="AK5" s="3"/>
      <c r="AL5" s="3"/>
      <c r="AM5" s="3"/>
      <c r="AN5" s="11"/>
      <c r="AO5" s="11"/>
    </row>
    <row r="6" spans="4:41" x14ac:dyDescent="0.25">
      <c r="D6" s="4">
        <v>1</v>
      </c>
      <c r="E6" s="9">
        <f>AVERAGEIF(Data!$B$2:$B$241,Pressure!$B6,Data!$AI$2:$AI$241)*(Pressure!C5)/(310014)</f>
        <v>10.405206616916741</v>
      </c>
      <c r="F6" s="9">
        <v>6.1641300000000001</v>
      </c>
      <c r="G6" s="9">
        <f>AVERAGEIF(Data!$B$2:$B$241,Pressure!$B6,Data!$AJ$2:$AJ$241)*(Pressure!E5)/(310014)</f>
        <v>0.31684489321988374</v>
      </c>
      <c r="H6" s="9">
        <v>0.28655999999999998</v>
      </c>
      <c r="I6" s="9">
        <f>AVERAGEIF(Data!$B$2:$B$241,Pressure!$B6,Data!$AK$2:$AK$241)*(Pressure!G5)/(310014)</f>
        <v>8.2094764863332372</v>
      </c>
      <c r="J6" s="9">
        <v>7.99193</v>
      </c>
      <c r="K6" s="9">
        <f>AVERAGEIF(Data!$B$2:$B$241,Pressure!$B6,Data!$AL$2:$AL$241)*(Pressure!I5)/(310014)</f>
        <v>1.1428874964633915</v>
      </c>
      <c r="L6" s="9">
        <v>1.13287</v>
      </c>
      <c r="M6" s="9">
        <f>AVERAGEIF(Data!$B$2:$B$241,Pressure!$B6,Data!$AM$2:$AM$241)*(Pressure!K5)/(310014)</f>
        <v>1.7300821026433943</v>
      </c>
      <c r="N6" s="9">
        <v>1.66472</v>
      </c>
      <c r="O6" s="9">
        <f>AVERAGEIF(Data!$B$2:$B$241,Pressure!$B6,Data!$AN$2:$AN$241)*(Pressure!M5)/(310014)</f>
        <v>0.96734430396903337</v>
      </c>
      <c r="P6" s="9">
        <v>0.91493000000000002</v>
      </c>
      <c r="Q6" s="9">
        <f>AVERAGEIF(Data!$B$2:$B$241,Pressure!$B6,Data!$K$2:$AO$241)*(Pressure!O5)/(310014)</f>
        <v>0.6437943966355697</v>
      </c>
      <c r="R6" s="9">
        <v>0.63490999999999997</v>
      </c>
      <c r="S6" s="9">
        <f>AVERAGEIF(Data!$B$2:$B$241,Pressure!$B6,Data!$AQ$2:$AQ$241)*(Pressure!Q5)/(310014)</f>
        <v>5.1781807289967521</v>
      </c>
      <c r="T6" s="9">
        <v>3.6208</v>
      </c>
      <c r="U6" s="9">
        <f>AVERAGEIF(Data!$B$2:$B$241,Pressure!$B6,Data!$AT$2:$AT$241)*(Pressure!S5)/(310014)</f>
        <v>2.5469515658420261</v>
      </c>
      <c r="V6" s="9">
        <v>2.4268100000000001</v>
      </c>
      <c r="W6" s="9">
        <f>AVERAGEIF(Data!$B$2:$B$241,Pressure!$B6,Data!$AT$2:$AT$241)*(Pressure!U5)/(310014)</f>
        <v>2.5372995351096104</v>
      </c>
      <c r="X6" s="9">
        <v>1.2396</v>
      </c>
      <c r="Y6" s="9">
        <f>AVERAGEIF(Data!$B$2:$B$241,Pressure!$B6,Data!$AU$2:$AU$241)*(Pressure!W5)/(310014)</f>
        <v>0.13849391551233362</v>
      </c>
      <c r="Z6" s="9">
        <v>0.13619000000000001</v>
      </c>
      <c r="AA6" s="9">
        <f>AVERAGEIF(Data!$B$2:$B$241,Pressure!$B6,Data!$AV$2:$AV$241)*(Pressure!Y5)/(310014)</f>
        <v>0.33012287229331022</v>
      </c>
      <c r="AB6" s="4">
        <v>0.30608000000000002</v>
      </c>
      <c r="AC6" s="9">
        <f>AVERAGEIF(Data!$B$2:$B$241,Pressure!$B6,Data!$AW$2:$AW$241)*(Pressure!AA5)/(310014)</f>
        <v>1.025618770120565</v>
      </c>
      <c r="AD6" s="9">
        <v>0.97085999999999995</v>
      </c>
      <c r="AE6" s="9">
        <f>AVERAGEIF(Data!$B$2:$B$241,Pressure!$B6,Data!$AX$2:$AXX$241)*(Pressure!AC5)/(310014)</f>
        <v>1.8668737811637821</v>
      </c>
      <c r="AF6" s="4">
        <v>0.70550000000000002</v>
      </c>
      <c r="AG6" s="8">
        <f>SUM(E6:Q6)</f>
        <v>41.570776296181258</v>
      </c>
      <c r="AH6" s="8">
        <f t="shared" ref="AH6:AH29" si="0">SUM(S6:T6)</f>
        <v>8.798980728996753</v>
      </c>
      <c r="AI6" s="8">
        <f xml:space="preserve"> AVERAGEIF(Data!$B$2:$B$241,Flow!$D6,Data!$V$2:$V$241)*(490)/(310014)</f>
        <v>9.7797913670683219</v>
      </c>
      <c r="AJ6" s="4">
        <v>3.4072300000000002</v>
      </c>
      <c r="AK6" s="8">
        <f t="shared" ref="AK6:AK29" si="1">SUM(U6:AE6)</f>
        <v>13.524900440041625</v>
      </c>
      <c r="AL6" s="10">
        <f>SUM(E6,G6,I6,K6,M6,O6,Q6,S6,U6,W6,Y6,AA6,AC6,AE6,AI6)</f>
        <v>46.818968832287943</v>
      </c>
      <c r="AM6" s="4"/>
      <c r="AN6" s="4">
        <f>SUM(F6,H6,J6,L6,N6,P6,R6,T6,V6,X6,Z6,AB6,AD6,AF6,AJ6)</f>
        <v>31.603120000000004</v>
      </c>
      <c r="AO6" s="5">
        <f t="shared" ref="AO6:AO24" si="2">((AL6-AN6)/AL6)*100</f>
        <v>32.499324978286523</v>
      </c>
    </row>
    <row r="7" spans="4:41" x14ac:dyDescent="0.25">
      <c r="D7" s="4">
        <v>2</v>
      </c>
      <c r="E7" s="9">
        <f>AVERAGEIF(Data!$B$2:$B$241,Pressure!$B7,Data!$AI$2:$AI$241)*(Pressure!C6)/(310014)</f>
        <v>4.1344324029758148</v>
      </c>
      <c r="F7" s="4">
        <v>4.2901600000000002</v>
      </c>
      <c r="G7" s="9">
        <f>AVERAGEIF(Data!$B$2:$B$241,Pressure!$B7,Data!$AJ$2:$AJ$241)*(Pressure!E6)/(310014)</f>
        <v>0.31613203276834212</v>
      </c>
      <c r="H7" s="4">
        <v>0.32446000000000003</v>
      </c>
      <c r="I7" s="9">
        <f>AVERAGEIF(Data!$B$2:$B$241,Pressure!$B7,Data!$AK$2:$AK$241)*(Pressure!G6)/(310014)</f>
        <v>7.4757775848693964</v>
      </c>
      <c r="J7" s="4">
        <v>7.8521200000000002</v>
      </c>
      <c r="K7" s="9">
        <f>AVERAGEIF(Data!$B$2:$B$241,Pressure!$B7,Data!$AL$2:$AL$241)*(Pressure!I6)/(310014)</f>
        <v>1.1405149319655921</v>
      </c>
      <c r="L7" s="4">
        <v>1.1955499999999999</v>
      </c>
      <c r="M7" s="9">
        <f>AVERAGEIF(Data!$B$2:$B$241,Pressure!$B7,Data!$AM$2:$AM$241)*(Pressure!K6)/(310014)</f>
        <v>1.8142794218687222</v>
      </c>
      <c r="N7" s="4">
        <v>1.89341</v>
      </c>
      <c r="O7" s="9">
        <f>AVERAGEIF(Data!$B$2:$B$241,Pressure!$B7,Data!$AN$2:$AN$241)*(Pressure!M6)/(310014)</f>
        <v>0.96724910095093664</v>
      </c>
      <c r="P7" s="4">
        <v>0.96787000000000001</v>
      </c>
      <c r="Q7" s="9">
        <f>AVERAGEIF(Data!$B$2:$B$241,Pressure!$B7,Data!$K$2:$AO$241)*(Pressure!O6)/(310014)</f>
        <v>0.64025405810094604</v>
      </c>
      <c r="R7" s="4">
        <v>0.71874000000000005</v>
      </c>
      <c r="S7" s="9">
        <f>AVERAGEIF(Data!$B$2:$B$241,Pressure!$B7,Data!$AQ$2:$AQ$241)*(Pressure!Q6)/(310014)</f>
        <v>5.1586936883751067</v>
      </c>
      <c r="T7" s="4">
        <v>4.3438699999999999</v>
      </c>
      <c r="U7" s="9">
        <f>AVERAGEIF(Data!$B$2:$B$241,Pressure!$B7,Data!$AT$2:$AT$241)*(Pressure!S6)/(310014)</f>
        <v>2.6255861042892183</v>
      </c>
      <c r="V7" s="4">
        <v>2.6202999999999999</v>
      </c>
      <c r="W7" s="9">
        <f>AVERAGEIF(Data!$B$2:$B$241,Pressure!$B7,Data!$AT$2:$AT$241)*(Pressure!U6)/(310014)</f>
        <v>2.5932898593318239</v>
      </c>
      <c r="X7" s="4">
        <v>1.5149300000000001</v>
      </c>
      <c r="Y7" s="9">
        <f>AVERAGEIF(Data!$B$2:$B$241,Pressure!$B7,Data!$AU$2:$AU$241)*(Pressure!W6)/(310014)</f>
        <v>0.13672527206426488</v>
      </c>
      <c r="Z7" s="4">
        <v>0.13930999999999999</v>
      </c>
      <c r="AA7" s="9">
        <f>AVERAGEIF(Data!$B$2:$B$241,Pressure!$B7,Data!$AV$2:$AV$241)*(Pressure!Y6)/(310014)</f>
        <v>0.33602082902858754</v>
      </c>
      <c r="AB7" s="4">
        <v>0.34565000000000001</v>
      </c>
      <c r="AC7" s="9">
        <f>AVERAGEIF(Data!$B$2:$B$241,Pressure!$B7,Data!$AW$2:$AW$241)*(Pressure!AA6)/(310014)</f>
        <v>1.0264880588868162</v>
      </c>
      <c r="AD7" s="4">
        <v>1.0605500000000001</v>
      </c>
      <c r="AE7" s="9">
        <f>AVERAGEIF(Data!$B$2:$B$241,Pressure!$B7,Data!$AX$2:$AXX$241)*(Pressure!AC6)/(310014)</f>
        <v>1.826118286792098</v>
      </c>
      <c r="AF7" s="4">
        <v>0.83650999999999998</v>
      </c>
      <c r="AG7" s="8">
        <f t="shared" ref="AG7:AG29" si="3">SUM(E7:Q7)</f>
        <v>33.01220953349975</v>
      </c>
      <c r="AH7" s="8">
        <f t="shared" si="0"/>
        <v>9.5025636883751066</v>
      </c>
      <c r="AI7" s="8">
        <f xml:space="preserve"> AVERAGEIF(Data!$B$2:$B$241,Flow!$D7,Data!$V$2:$V$241)*(490)/(310014)</f>
        <v>9.8607898239479788</v>
      </c>
      <c r="AJ7" s="4">
        <v>3.4986700000000002</v>
      </c>
      <c r="AK7" s="8">
        <f t="shared" si="1"/>
        <v>14.224968410392808</v>
      </c>
      <c r="AL7" s="10">
        <f t="shared" ref="AL7:AL29" si="4">SUM(E7,G7,I7,K7,M7,O7,Q7,S7,U7,W7,Y7,AA7,AC7,AE7,AI7)</f>
        <v>40.052351456215646</v>
      </c>
      <c r="AM7" s="4"/>
      <c r="AN7" s="4">
        <f t="shared" ref="AN7:AN29" si="5">SUM(F7,H7,J7,L7,N7,P7,R7,T7,V7,X7,Z7,AB7,AD7,AF7,AJ7)</f>
        <v>31.6021</v>
      </c>
      <c r="AO7" s="5">
        <f t="shared" si="2"/>
        <v>21.098015844221472</v>
      </c>
    </row>
    <row r="8" spans="4:41" x14ac:dyDescent="0.25">
      <c r="D8" s="4">
        <v>3</v>
      </c>
      <c r="E8" s="9">
        <f>AVERAGEIF(Data!$B$2:$B$241,Pressure!$B8,Data!$AI$2:$AI$241)*(Pressure!C7)/(310014)</f>
        <v>3.7051911942761491</v>
      </c>
      <c r="F8" s="4">
        <v>3.8431899999999999</v>
      </c>
      <c r="G8" s="9">
        <f>AVERAGEIF(Data!$B$2:$B$241,Pressure!$B8,Data!$AJ$2:$AJ$241)*(Pressure!E7)/(310014)</f>
        <v>0.31909303710253512</v>
      </c>
      <c r="H8" s="4">
        <v>0.31473000000000001</v>
      </c>
      <c r="I8" s="9">
        <f>AVERAGEIF(Data!$B$2:$B$241,Pressure!$B8,Data!$AK$2:$AK$241)*(Pressure!G7)/(310014)</f>
        <v>7.187249669535027</v>
      </c>
      <c r="J8" s="4">
        <v>7.3265200000000004</v>
      </c>
      <c r="K8" s="9">
        <f>AVERAGEIF(Data!$B$2:$B$241,Pressure!$B8,Data!$AL$2:$AL$241)*(Pressure!I7)/(310014)</f>
        <v>1.135513986458297</v>
      </c>
      <c r="L8" s="4">
        <v>1.17543</v>
      </c>
      <c r="M8" s="9">
        <f>AVERAGEIF(Data!$B$2:$B$241,Pressure!$B8,Data!$AM$2:$AM$241)*(Pressure!K7)/(310014)</f>
        <v>1.5851214918732275</v>
      </c>
      <c r="N8" s="4">
        <v>1.61815</v>
      </c>
      <c r="O8" s="9">
        <f>AVERAGEIF(Data!$B$2:$B$241,Pressure!$B8,Data!$AN$2:$AN$241)*(Pressure!M7)/(310014)</f>
        <v>0.96583384898450952</v>
      </c>
      <c r="P8" s="4">
        <v>0.95645999999999998</v>
      </c>
      <c r="Q8" s="9">
        <f>AVERAGEIF(Data!$B$2:$B$241,Pressure!$B8,Data!$K$2:$AO$241)*(Pressure!O7)/(310014)</f>
        <v>0.66010486568218785</v>
      </c>
      <c r="R8" s="4">
        <v>0.70413000000000003</v>
      </c>
      <c r="S8" s="9">
        <f>AVERAGEIF(Data!$B$2:$B$241,Pressure!$B8,Data!$AQ$2:$AQ$241)*(Pressure!Q7)/(310014)</f>
        <v>5.1283331970508792</v>
      </c>
      <c r="T8" s="4">
        <v>4.3673299999999999</v>
      </c>
      <c r="U8" s="9">
        <f>AVERAGEIF(Data!$B$2:$B$241,Pressure!$B8,Data!$AT$2:$AT$241)*(Pressure!S7)/(310014)</f>
        <v>2.6345462541252709</v>
      </c>
      <c r="V8" s="4">
        <v>2.6050800000000001</v>
      </c>
      <c r="W8" s="9">
        <f>AVERAGEIF(Data!$B$2:$B$241,Pressure!$B8,Data!$AT$2:$AT$241)*(Pressure!U7)/(310014)</f>
        <v>2.5992402065974534</v>
      </c>
      <c r="X8" s="4">
        <v>1.5280800000000001</v>
      </c>
      <c r="Y8" s="9">
        <f>AVERAGEIF(Data!$B$2:$B$241,Pressure!$B8,Data!$AU$2:$AU$241)*(Pressure!W7)/(310014)</f>
        <v>0.14020053101628113</v>
      </c>
      <c r="Z8" s="4">
        <v>0.14298</v>
      </c>
      <c r="AA8" s="9">
        <f>AVERAGEIF(Data!$B$2:$B$241,Pressure!$B8,Data!$AV$2:$AV$241)*(Pressure!Y7)/(310014)</f>
        <v>0.34250805638187226</v>
      </c>
      <c r="AB8" s="4">
        <v>0.34250000000000003</v>
      </c>
      <c r="AC8" s="9">
        <f>AVERAGEIF(Data!$B$2:$B$241,Pressure!$B8,Data!$AW$2:$AW$241)*(Pressure!AA7)/(310014)</f>
        <v>1.1148534636961376</v>
      </c>
      <c r="AD8" s="4">
        <v>1.11005</v>
      </c>
      <c r="AE8" s="9">
        <f>AVERAGEIF(Data!$B$2:$B$241,Pressure!$B8,Data!$AX$2:$AXX$241)*(Pressure!AC7)/(310014)</f>
        <v>1.8782417018222732</v>
      </c>
      <c r="AF8" s="4">
        <v>0.84341999999999995</v>
      </c>
      <c r="AG8" s="8">
        <f t="shared" si="3"/>
        <v>30.792588093911935</v>
      </c>
      <c r="AH8" s="8">
        <f t="shared" si="0"/>
        <v>9.4956631970508791</v>
      </c>
      <c r="AI8" s="8">
        <f xml:space="preserve"> AVERAGEIF(Data!$B$2:$B$241,Flow!$D8,Data!$V$2:$V$241)*(490)/(310014)</f>
        <v>9.9054385336885247</v>
      </c>
      <c r="AJ8" s="4">
        <v>4.0114599999999996</v>
      </c>
      <c r="AK8" s="8">
        <f t="shared" si="1"/>
        <v>14.438280213639288</v>
      </c>
      <c r="AL8" s="10">
        <f t="shared" si="4"/>
        <v>39.301470038290631</v>
      </c>
      <c r="AM8" s="4"/>
      <c r="AN8" s="4">
        <f t="shared" si="5"/>
        <v>30.889510000000001</v>
      </c>
      <c r="AO8" s="5">
        <f t="shared" si="2"/>
        <v>21.40367785249515</v>
      </c>
    </row>
    <row r="9" spans="4:41" x14ac:dyDescent="0.25">
      <c r="D9" s="4">
        <v>4</v>
      </c>
      <c r="E9" s="9">
        <f>AVERAGEIF(Data!$B$2:$B$241,Pressure!$B9,Data!$AI$2:$AI$241)*(Pressure!C8)/(310014)</f>
        <v>4.0517249645080256</v>
      </c>
      <c r="F9" s="4">
        <v>4.2059300000000004</v>
      </c>
      <c r="G9" s="9">
        <f>AVERAGEIF(Data!$B$2:$B$241,Pressure!$B9,Data!$AJ$2:$AJ$241)*(Pressure!E8)/(310014)</f>
        <v>0.31782447959322391</v>
      </c>
      <c r="H9" s="4">
        <v>0.31194</v>
      </c>
      <c r="I9" s="9">
        <f>AVERAGEIF(Data!$B$2:$B$241,Pressure!$B9,Data!$AK$2:$AK$241)*(Pressure!G8)/(310014)</f>
        <v>6.4143216782394115</v>
      </c>
      <c r="J9" s="4">
        <v>6.5389499999999998</v>
      </c>
      <c r="K9" s="9">
        <f>AVERAGEIF(Data!$B$2:$B$241,Pressure!$B9,Data!$AL$2:$AL$241)*(Pressure!I8)/(310014)</f>
        <v>1.1569455172754628</v>
      </c>
      <c r="L9" s="4">
        <v>1.1944300000000001</v>
      </c>
      <c r="M9" s="9">
        <f>AVERAGEIF(Data!$B$2:$B$241,Pressure!$B9,Data!$AM$2:$AM$241)*(Pressure!K8)/(310014)</f>
        <v>1.2696634097082578</v>
      </c>
      <c r="N9" s="4">
        <v>1.32352</v>
      </c>
      <c r="O9" s="9">
        <f>AVERAGEIF(Data!$B$2:$B$241,Pressure!$B9,Data!$AN$2:$AN$241)*(Pressure!M8)/(310014)</f>
        <v>0.96174703387228666</v>
      </c>
      <c r="P9" s="4">
        <v>0.95269999999999999</v>
      </c>
      <c r="Q9" s="9">
        <f>AVERAGEIF(Data!$B$2:$B$241,Pressure!$B9,Data!$K$2:$AO$241)*(Pressure!O8)/(310014)</f>
        <v>0.53340339494145483</v>
      </c>
      <c r="R9" s="4">
        <v>0.56449000000000005</v>
      </c>
      <c r="S9" s="9">
        <f>AVERAGEIF(Data!$B$2:$B$241,Pressure!$B9,Data!$AQ$2:$AQ$241)*(Pressure!Q8)/(310014)</f>
        <v>4.9111089722395933</v>
      </c>
      <c r="T9" s="4">
        <v>4.0340600000000002</v>
      </c>
      <c r="U9" s="9">
        <f>AVERAGEIF(Data!$B$2:$B$241,Pressure!$B9,Data!$AT$2:$AT$241)*(Pressure!S8)/(310014)</f>
        <v>2.3141977613912035</v>
      </c>
      <c r="V9" s="4">
        <v>2.2968999999999999</v>
      </c>
      <c r="W9" s="9">
        <f>AVERAGEIF(Data!$B$2:$B$241,Pressure!$B9,Data!$AT$2:$AT$241)*(Pressure!U8)/(310014)</f>
        <v>2.2839252409317212</v>
      </c>
      <c r="X9" s="4">
        <v>1.38293</v>
      </c>
      <c r="Y9" s="9">
        <f>AVERAGEIF(Data!$B$2:$B$241,Pressure!$B9,Data!$AU$2:$AU$241)*(Pressure!W8)/(310014)</f>
        <v>0.13992920148388588</v>
      </c>
      <c r="Z9" s="4">
        <v>0.14294000000000001</v>
      </c>
      <c r="AA9" s="9">
        <f>AVERAGEIF(Data!$B$2:$B$241,Pressure!$B9,Data!$AV$2:$AV$241)*(Pressure!Y8)/(310014)</f>
        <v>0.36324985971749579</v>
      </c>
      <c r="AB9" s="4">
        <v>0.35937999999999998</v>
      </c>
      <c r="AC9" s="9">
        <f>AVERAGEIF(Data!$B$2:$B$241,Pressure!$B9,Data!$AW$2:$AW$241)*(Pressure!AA8)/(310014)</f>
        <v>1.1040948850985444</v>
      </c>
      <c r="AD9" s="4">
        <v>1.09596</v>
      </c>
      <c r="AE9" s="9">
        <f>AVERAGEIF(Data!$B$2:$B$241,Pressure!$B9,Data!$AX$2:$AXX$241)*(Pressure!AC8)/(310014)</f>
        <v>1.6916168989496381</v>
      </c>
      <c r="AF9" s="4">
        <v>0.75687000000000004</v>
      </c>
      <c r="AG9" s="8">
        <f t="shared" si="3"/>
        <v>29.233100478138123</v>
      </c>
      <c r="AH9" s="8">
        <f t="shared" si="0"/>
        <v>8.9451689722395926</v>
      </c>
      <c r="AI9" s="8">
        <f xml:space="preserve"> AVERAGEIF(Data!$B$2:$B$241,Flow!$D9,Data!$V$2:$V$241)*(490)/(310014)</f>
        <v>9.772287943536659</v>
      </c>
      <c r="AJ9" s="4">
        <v>4.5878500000000004</v>
      </c>
      <c r="AK9" s="8">
        <f t="shared" si="1"/>
        <v>13.175123847572486</v>
      </c>
      <c r="AL9" s="10">
        <f t="shared" si="4"/>
        <v>37.286041241486863</v>
      </c>
      <c r="AM9" s="4"/>
      <c r="AN9" s="4">
        <f t="shared" si="5"/>
        <v>29.748850000000001</v>
      </c>
      <c r="AO9" s="5">
        <f t="shared" si="2"/>
        <v>20.214511893798196</v>
      </c>
    </row>
    <row r="10" spans="4:41" x14ac:dyDescent="0.25">
      <c r="D10" s="4">
        <v>5</v>
      </c>
      <c r="E10" s="9">
        <f>AVERAGEIF(Data!$B$2:$B$241,Pressure!$B10,Data!$AI$2:$AI$241)*(Pressure!C9)/(310014)</f>
        <v>3.8968185131390674</v>
      </c>
      <c r="F10" s="4">
        <v>4.0499000000000001</v>
      </c>
      <c r="G10" s="9">
        <f>AVERAGEIF(Data!$B$2:$B$241,Pressure!$B10,Data!$AJ$2:$AJ$241)*(Pressure!E9)/(310014)</f>
        <v>0.31112079453634661</v>
      </c>
      <c r="H10" s="4">
        <v>0.31561</v>
      </c>
      <c r="I10" s="9">
        <f>AVERAGEIF(Data!$B$2:$B$241,Pressure!$B10,Data!$AK$2:$AK$241)*(Pressure!G9)/(310014)</f>
        <v>6.387793097819789</v>
      </c>
      <c r="J10" s="4">
        <v>6.6115700000000004</v>
      </c>
      <c r="K10" s="9">
        <f>AVERAGEIF(Data!$B$2:$B$241,Pressure!$B10,Data!$AL$2:$AL$241)*(Pressure!I9)/(310014)</f>
        <v>1.1416146100361955</v>
      </c>
      <c r="L10" s="4">
        <v>1.19249</v>
      </c>
      <c r="M10" s="9">
        <f>AVERAGEIF(Data!$B$2:$B$241,Pressure!$B10,Data!$AM$2:$AM$241)*(Pressure!K9)/(310014)</f>
        <v>1.0255163869025299</v>
      </c>
      <c r="N10" s="4">
        <v>1.08769</v>
      </c>
      <c r="O10" s="9">
        <f>AVERAGEIF(Data!$B$2:$B$241,Pressure!$B10,Data!$AN$2:$AN$241)*(Pressure!M9)/(310014)</f>
        <v>1.1233551124086656</v>
      </c>
      <c r="P10" s="4">
        <v>1.11582</v>
      </c>
      <c r="Q10" s="9">
        <f>AVERAGEIF(Data!$B$2:$B$241,Pressure!$B10,Data!$K$2:$AO$241)*(Pressure!O9)/(310014)</f>
        <v>0.29171949479640708</v>
      </c>
      <c r="R10" s="4">
        <v>0.32907999999999998</v>
      </c>
      <c r="S10" s="9">
        <f>AVERAGEIF(Data!$B$2:$B$241,Pressure!$B10,Data!$AQ$2:$AQ$241)*(Pressure!Q9)/(310014)</f>
        <v>4.822184404672627</v>
      </c>
      <c r="T10" s="4">
        <v>4.26708</v>
      </c>
      <c r="U10" s="9">
        <f>AVERAGEIF(Data!$B$2:$B$241,Pressure!$B10,Data!$AT$2:$AT$241)*(Pressure!S9)/(310014)</f>
        <v>2.3262674609628191</v>
      </c>
      <c r="V10" s="4">
        <v>2.3167800000000001</v>
      </c>
      <c r="W10" s="9">
        <f>AVERAGEIF(Data!$B$2:$B$241,Pressure!$B10,Data!$AT$2:$AT$241)*(Pressure!U9)/(310014)</f>
        <v>2.310693980461195</v>
      </c>
      <c r="X10" s="4">
        <v>1.4611499999999999</v>
      </c>
      <c r="Y10" s="9">
        <f>AVERAGEIF(Data!$B$2:$B$241,Pressure!$B10,Data!$AU$2:$AU$241)*(Pressure!W9)/(310014)</f>
        <v>0.14081054800132004</v>
      </c>
      <c r="Z10" s="4">
        <v>0.14432</v>
      </c>
      <c r="AA10" s="9">
        <f>AVERAGEIF(Data!$B$2:$B$241,Pressure!$B10,Data!$AV$2:$AV$241)*(Pressure!Y9)/(310014)</f>
        <v>0.33946581854301672</v>
      </c>
      <c r="AB10" s="4">
        <v>0.35100999999999999</v>
      </c>
      <c r="AC10" s="9">
        <f>AVERAGEIF(Data!$B$2:$B$241,Pressure!$B10,Data!$AW$2:$AW$241)*(Pressure!AA9)/(310014)</f>
        <v>1.0250393378501959</v>
      </c>
      <c r="AD10" s="4">
        <v>1.05644</v>
      </c>
      <c r="AE10" s="9">
        <f>AVERAGEIF(Data!$B$2:$B$241,Pressure!$B10,Data!$AX$2:$AXX$241)*(Pressure!AC9)/(310014)</f>
        <v>1.5139337794710648</v>
      </c>
      <c r="AF10" s="4">
        <v>0.80884</v>
      </c>
      <c r="AG10" s="8">
        <f t="shared" si="3"/>
        <v>28.551018009638998</v>
      </c>
      <c r="AH10" s="8">
        <f t="shared" si="0"/>
        <v>9.0892644046726261</v>
      </c>
      <c r="AI10" s="8">
        <f xml:space="preserve"> AVERAGEIF(Data!$B$2:$B$241,Flow!$D10,Data!$V$2:$V$241)*(490)/(310014)</f>
        <v>9.4942712153876148</v>
      </c>
      <c r="AJ10" s="4">
        <v>5.5401800000000003</v>
      </c>
      <c r="AK10" s="8">
        <f t="shared" si="1"/>
        <v>12.985910925289614</v>
      </c>
      <c r="AL10" s="10">
        <f t="shared" si="4"/>
        <v>36.150604554988846</v>
      </c>
      <c r="AM10" s="4"/>
      <c r="AN10" s="4">
        <f t="shared" si="5"/>
        <v>30.647959999999998</v>
      </c>
      <c r="AO10" s="5">
        <f t="shared" si="2"/>
        <v>15.221445457761988</v>
      </c>
    </row>
    <row r="11" spans="4:41" x14ac:dyDescent="0.25">
      <c r="D11" s="4">
        <v>6</v>
      </c>
      <c r="E11" s="9">
        <f>AVERAGEIF(Data!$B$2:$B$241,Pressure!$B11,Data!$AI$2:$AI$241)*(Pressure!C10)/(310014)</f>
        <v>4.7539427249469348</v>
      </c>
      <c r="F11" s="4">
        <v>4.9314999999999998</v>
      </c>
      <c r="G11" s="9">
        <f>AVERAGEIF(Data!$B$2:$B$241,Pressure!$B11,Data!$AJ$2:$AJ$241)*(Pressure!E10)/(310014)</f>
        <v>0.31324967721580788</v>
      </c>
      <c r="H11" s="4">
        <v>0.30180000000000001</v>
      </c>
      <c r="I11" s="9">
        <f>AVERAGEIF(Data!$B$2:$B$241,Pressure!$B11,Data!$AK$2:$AK$241)*(Pressure!G10)/(310014)</f>
        <v>7.0197187613626113</v>
      </c>
      <c r="J11" s="4">
        <v>7.0313999999999997</v>
      </c>
      <c r="K11" s="9">
        <f>AVERAGEIF(Data!$B$2:$B$241,Pressure!$B11,Data!$AL$2:$AL$241)*(Pressure!I10)/(310014)</f>
        <v>1.1383049524335682</v>
      </c>
      <c r="L11" s="4">
        <v>1.17381</v>
      </c>
      <c r="M11" s="9">
        <f>AVERAGEIF(Data!$B$2:$B$241,Pressure!$B11,Data!$AM$2:$AM$241)*(Pressure!K10)/(310014)</f>
        <v>0.90530426823724031</v>
      </c>
      <c r="N11" s="4">
        <v>0.95713000000000004</v>
      </c>
      <c r="O11" s="9">
        <f>AVERAGEIF(Data!$B$2:$B$241,Pressure!$B11,Data!$AN$2:$AN$241)*(Pressure!M10)/(310014)</f>
        <v>1.2632049603046569</v>
      </c>
      <c r="P11" s="4">
        <v>1.2353400000000001</v>
      </c>
      <c r="Q11" s="9">
        <f>AVERAGEIF(Data!$B$2:$B$241,Pressure!$B11,Data!$K$2:$AO$241)*(Pressure!O10)/(310014)</f>
        <v>0.26502014815911512</v>
      </c>
      <c r="R11" s="4">
        <v>0.29572999999999999</v>
      </c>
      <c r="S11" s="9">
        <f>AVERAGEIF(Data!$B$2:$B$241,Pressure!$B11,Data!$AQ$2:$AQ$241)*(Pressure!Q10)/(310014)</f>
        <v>4.9093522961186657</v>
      </c>
      <c r="T11" s="4">
        <v>3.8394300000000001</v>
      </c>
      <c r="U11" s="9">
        <f>AVERAGEIF(Data!$B$2:$B$241,Pressure!$B11,Data!$AT$2:$AT$241)*(Pressure!S10)/(310014)</f>
        <v>2.2339217872166937</v>
      </c>
      <c r="V11" s="4">
        <v>2.2081900000000001</v>
      </c>
      <c r="W11" s="9">
        <f>AVERAGEIF(Data!$B$2:$B$241,Pressure!$B11,Data!$AT$2:$AT$241)*(Pressure!U10)/(310014)</f>
        <v>2.228241537627127</v>
      </c>
      <c r="X11" s="4">
        <v>1.31342</v>
      </c>
      <c r="Y11" s="9">
        <f>AVERAGEIF(Data!$B$2:$B$241,Pressure!$B11,Data!$AU$2:$AU$241)*(Pressure!W10)/(310014)</f>
        <v>0.14225397710607104</v>
      </c>
      <c r="Z11" s="4">
        <v>0.14530000000000001</v>
      </c>
      <c r="AA11" s="9">
        <f>AVERAGEIF(Data!$B$2:$B$241,Pressure!$B11,Data!$AV$2:$AV$241)*(Pressure!Y10)/(310014)</f>
        <v>0.45068293700899015</v>
      </c>
      <c r="AB11" s="4">
        <v>0.42898999999999998</v>
      </c>
      <c r="AC11" s="9">
        <f>AVERAGEIF(Data!$B$2:$B$241,Pressure!$B11,Data!$AW$2:$AW$241)*(Pressure!AA10)/(310014)</f>
        <v>1.1025892812148101</v>
      </c>
      <c r="AD11" s="4">
        <v>1.0948800000000001</v>
      </c>
      <c r="AE11" s="9">
        <f>AVERAGEIF(Data!$B$2:$B$241,Pressure!$B11,Data!$AX$2:$AXX$241)*(Pressure!AC10)/(310014)</f>
        <v>1.4924273757194426</v>
      </c>
      <c r="AF11" s="4">
        <v>0.72553999999999996</v>
      </c>
      <c r="AG11" s="8">
        <f t="shared" si="3"/>
        <v>31.289725492659937</v>
      </c>
      <c r="AH11" s="8">
        <f t="shared" si="0"/>
        <v>8.7487822961186659</v>
      </c>
      <c r="AI11" s="8">
        <f xml:space="preserve"> AVERAGEIF(Data!$B$2:$B$241,Flow!$D11,Data!$V$2:$V$241)*(490)/(310014)</f>
        <v>9.5207024693310505</v>
      </c>
      <c r="AJ11" s="4">
        <v>6.7557999999999998</v>
      </c>
      <c r="AK11" s="8">
        <f t="shared" si="1"/>
        <v>12.840896895893136</v>
      </c>
      <c r="AL11" s="10">
        <f t="shared" si="4"/>
        <v>37.738917154002792</v>
      </c>
      <c r="AM11" s="4"/>
      <c r="AN11" s="4">
        <f t="shared" si="5"/>
        <v>32.43826</v>
      </c>
      <c r="AO11" s="5">
        <f t="shared" si="2"/>
        <v>14.045599486525214</v>
      </c>
    </row>
    <row r="12" spans="4:41" x14ac:dyDescent="0.25">
      <c r="D12" s="4">
        <v>7</v>
      </c>
      <c r="E12" s="9">
        <f>AVERAGEIF(Data!$B$2:$B$241,Pressure!$B12,Data!$AI$2:$AI$241)*(Pressure!C11)/(310014)</f>
        <v>6.7053305192912811</v>
      </c>
      <c r="F12" s="4">
        <v>6.3374100000000002</v>
      </c>
      <c r="G12" s="9">
        <f>AVERAGEIF(Data!$B$2:$B$241,Pressure!$B12,Data!$AJ$2:$AJ$241)*(Pressure!E11)/(310014)</f>
        <v>0.31774049633859364</v>
      </c>
      <c r="H12" s="4">
        <v>0.26322000000000001</v>
      </c>
      <c r="I12" s="9">
        <f>AVERAGEIF(Data!$B$2:$B$241,Pressure!$B12,Data!$AK$2:$AK$241)*(Pressure!G11)/(310014)</f>
        <v>8.5257297089368613</v>
      </c>
      <c r="J12" s="4">
        <v>7.4739399999999998</v>
      </c>
      <c r="K12" s="9">
        <f>AVERAGEIF(Data!$B$2:$B$241,Pressure!$B12,Data!$AL$2:$AL$241)*(Pressure!I11)/(310014)</f>
        <v>1.3276272706960248</v>
      </c>
      <c r="L12" s="4">
        <v>1.2754300000000001</v>
      </c>
      <c r="M12" s="9">
        <f>AVERAGEIF(Data!$B$2:$B$241,Pressure!$B12,Data!$AM$2:$AM$241)*(Pressure!K11)/(310014)</f>
        <v>1.1188040622695261</v>
      </c>
      <c r="N12" s="4">
        <v>1.1624000000000001</v>
      </c>
      <c r="O12" s="9">
        <f>AVERAGEIF(Data!$B$2:$B$241,Pressure!$B12,Data!$AN$2:$AN$241)*(Pressure!M11)/(310014)</f>
        <v>1.5841656599690443</v>
      </c>
      <c r="P12" s="4">
        <v>1.34948</v>
      </c>
      <c r="Q12" s="9">
        <f>AVERAGEIF(Data!$B$2:$B$241,Pressure!$B12,Data!$K$2:$AO$241)*(Pressure!O11)/(310014)</f>
        <v>0.44067251888952785</v>
      </c>
      <c r="R12" s="4">
        <v>0.47084999999999999</v>
      </c>
      <c r="S12" s="9">
        <f>AVERAGEIF(Data!$B$2:$B$241,Pressure!$B12,Data!$AQ$2:$AQ$241)*(Pressure!Q11)/(310014)</f>
        <v>4.8975402032055415</v>
      </c>
      <c r="T12" s="4">
        <v>3.2470699999999999</v>
      </c>
      <c r="U12" s="9">
        <f>AVERAGEIF(Data!$B$2:$B$241,Pressure!$B12,Data!$AT$2:$AT$241)*(Pressure!S11)/(310014)</f>
        <v>2.2428260634302482</v>
      </c>
      <c r="V12" s="4">
        <v>2.2006299999999999</v>
      </c>
      <c r="W12" s="9">
        <f>AVERAGEIF(Data!$B$2:$B$241,Pressure!$B12,Data!$AT$2:$AT$241)*(Pressure!U11)/(310014)</f>
        <v>2.5630749943965991</v>
      </c>
      <c r="X12" s="4">
        <v>1.0960799999999999</v>
      </c>
      <c r="Y12" s="9">
        <f>AVERAGEIF(Data!$B$2:$B$241,Pressure!$B12,Data!$AU$2:$AU$241)*(Pressure!W11)/(310014)</f>
        <v>0.15683412914172612</v>
      </c>
      <c r="Z12" s="4">
        <v>0.15728</v>
      </c>
      <c r="AA12" s="9">
        <f>AVERAGEIF(Data!$B$2:$B$241,Pressure!$B12,Data!$AV$2:$AV$241)*(Pressure!Y11)/(310014)</f>
        <v>0.51319000092557221</v>
      </c>
      <c r="AB12" s="4">
        <v>0.40089999999999998</v>
      </c>
      <c r="AC12" s="9">
        <f>AVERAGEIF(Data!$B$2:$B$241,Pressure!$B12,Data!$AW$2:$AW$241)*(Pressure!AA11)/(310014)</f>
        <v>1.2303858875071263</v>
      </c>
      <c r="AD12" s="4">
        <v>1.18136</v>
      </c>
      <c r="AE12" s="9">
        <f>AVERAGEIF(Data!$B$2:$B$241,Pressure!$B12,Data!$AX$2:$AXX$241)*(Pressure!AC11)/(310014)</f>
        <v>1.4717262936161881</v>
      </c>
      <c r="AF12" s="4">
        <v>0.61614999999999998</v>
      </c>
      <c r="AG12" s="8">
        <f t="shared" si="3"/>
        <v>37.881950236390857</v>
      </c>
      <c r="AH12" s="8">
        <f t="shared" si="0"/>
        <v>8.1446102032055414</v>
      </c>
      <c r="AI12" s="8">
        <f xml:space="preserve"> AVERAGEIF(Data!$B$2:$B$241,Flow!$D12,Data!$V$2:$V$241)*(490)/(310014)</f>
        <v>9.6952247100274977</v>
      </c>
      <c r="AJ12" s="4">
        <v>6.8838400000000002</v>
      </c>
      <c r="AK12" s="8">
        <f t="shared" si="1"/>
        <v>13.214287369017459</v>
      </c>
      <c r="AL12" s="10">
        <f t="shared" si="4"/>
        <v>42.790872518641351</v>
      </c>
      <c r="AM12" s="4"/>
      <c r="AN12" s="4">
        <f t="shared" si="5"/>
        <v>34.116040000000005</v>
      </c>
      <c r="AO12" s="5">
        <f t="shared" si="2"/>
        <v>20.272623594815119</v>
      </c>
    </row>
    <row r="13" spans="4:41" x14ac:dyDescent="0.25">
      <c r="D13" s="4">
        <v>8</v>
      </c>
      <c r="E13" s="9">
        <f>AVERAGEIF(Data!$B$2:$B$241,Pressure!$B13,Data!$AI$2:$AI$241)*(Pressure!C12)/(310014)</f>
        <v>8.622599854894279</v>
      </c>
      <c r="F13" s="4">
        <v>8.9487400000000008</v>
      </c>
      <c r="G13" s="9">
        <f>AVERAGEIF(Data!$B$2:$B$241,Pressure!$B13,Data!$AJ$2:$AJ$241)*(Pressure!E12)/(310014)</f>
        <v>0.32209682400096246</v>
      </c>
      <c r="H13" s="4">
        <v>0.36275000000000002</v>
      </c>
      <c r="I13" s="9">
        <f>AVERAGEIF(Data!$B$2:$B$241,Pressure!$B13,Data!$AK$2:$AK$241)*(Pressure!G12)/(310014)</f>
        <v>9.4731028248359035</v>
      </c>
      <c r="J13" s="4">
        <v>10.977589999999999</v>
      </c>
      <c r="K13" s="9">
        <f>AVERAGEIF(Data!$B$2:$B$241,Pressure!$B13,Data!$AL$2:$AL$241)*(Pressure!I12)/(310014)</f>
        <v>1.4836449301406953</v>
      </c>
      <c r="L13" s="4">
        <v>1.60829</v>
      </c>
      <c r="M13" s="9">
        <f>AVERAGEIF(Data!$B$2:$B$241,Pressure!$B13,Data!$AM$2:$AM$241)*(Pressure!K12)/(310014)</f>
        <v>1.4767584023655376</v>
      </c>
      <c r="N13" s="4">
        <v>1.54043</v>
      </c>
      <c r="O13" s="9">
        <f>AVERAGEIF(Data!$B$2:$B$241,Pressure!$B13,Data!$AN$2:$AN$241)*(Pressure!M12)/(310014)</f>
        <v>1.5305840755793008</v>
      </c>
      <c r="P13" s="4">
        <v>1.74376</v>
      </c>
      <c r="Q13" s="9">
        <f>AVERAGEIF(Data!$B$2:$B$241,Pressure!$B13,Data!$K$2:$AO$241)*(Pressure!O12)/(310014)</f>
        <v>0.58755985518715548</v>
      </c>
      <c r="R13" s="4">
        <v>0.63837999999999995</v>
      </c>
      <c r="S13" s="9">
        <f>AVERAGEIF(Data!$B$2:$B$241,Pressure!$B13,Data!$AQ$2:$AQ$241)*(Pressure!Q12)/(310014)</f>
        <v>5.0304735502964517</v>
      </c>
      <c r="T13" s="4">
        <v>4.6982400000000002</v>
      </c>
      <c r="U13" s="9">
        <f>AVERAGEIF(Data!$B$2:$B$241,Pressure!$B13,Data!$AT$2:$AT$241)*(Pressure!S12)/(310014)</f>
        <v>2.4637316538998104</v>
      </c>
      <c r="V13" s="4">
        <v>2.4911400000000001</v>
      </c>
      <c r="W13" s="9">
        <f>AVERAGEIF(Data!$B$2:$B$241,Pressure!$B13,Data!$AT$2:$AT$241)*(Pressure!U12)/(310014)</f>
        <v>3.3326653167978431</v>
      </c>
      <c r="X13" s="4">
        <v>1.5907500000000001</v>
      </c>
      <c r="Y13" s="9">
        <f>AVERAGEIF(Data!$B$2:$B$241,Pressure!$B13,Data!$AU$2:$AU$241)*(Pressure!W12)/(310014)</f>
        <v>0.19609693655239957</v>
      </c>
      <c r="Z13" s="4">
        <v>0.20019999999999999</v>
      </c>
      <c r="AA13" s="9">
        <f>AVERAGEIF(Data!$B$2:$B$241,Pressure!$B13,Data!$AV$2:$AV$241)*(Pressure!Y12)/(310014)</f>
        <v>0.44551983711118637</v>
      </c>
      <c r="AB13" s="4">
        <v>0.4975</v>
      </c>
      <c r="AC13" s="9">
        <f>AVERAGEIF(Data!$B$2:$B$241,Pressure!$B13,Data!$AW$2:$AW$241)*(Pressure!AA12)/(310014)</f>
        <v>1.114087030600073</v>
      </c>
      <c r="AD13" s="4">
        <v>1.19621</v>
      </c>
      <c r="AE13" s="9">
        <f>AVERAGEIF(Data!$B$2:$B$241,Pressure!$B13,Data!$AX$2:$AXX$241)*(Pressure!AC12)/(310014)</f>
        <v>1.412973484034205</v>
      </c>
      <c r="AF13" s="4">
        <v>0.87556</v>
      </c>
      <c r="AG13" s="8">
        <f t="shared" si="3"/>
        <v>48.677906767003833</v>
      </c>
      <c r="AH13" s="8">
        <f t="shared" si="0"/>
        <v>9.728713550296451</v>
      </c>
      <c r="AI13" s="8">
        <f xml:space="preserve"> AVERAGEIF(Data!$B$2:$B$241,Flow!$D13,Data!$V$2:$V$241)*(490)/(310014)</f>
        <v>9.7543422336975922</v>
      </c>
      <c r="AJ13" s="4">
        <v>4.8047500000000003</v>
      </c>
      <c r="AK13" s="8">
        <f t="shared" si="1"/>
        <v>14.940874258995519</v>
      </c>
      <c r="AL13" s="10">
        <f t="shared" si="4"/>
        <v>47.246236809993398</v>
      </c>
      <c r="AM13" s="4"/>
      <c r="AN13" s="4">
        <f t="shared" si="5"/>
        <v>42.174290000000006</v>
      </c>
      <c r="AO13" s="5">
        <f t="shared" si="2"/>
        <v>10.73513395445833</v>
      </c>
    </row>
    <row r="14" spans="4:41" x14ac:dyDescent="0.25">
      <c r="D14" s="4">
        <v>9</v>
      </c>
      <c r="E14" s="9">
        <f>AVERAGEIF(Data!$B$2:$B$241,Pressure!$B14,Data!$AI$2:$AI$241)*(Pressure!C13)/(310014)</f>
        <v>10.981276470827314</v>
      </c>
      <c r="F14" s="4">
        <v>10.577680000000001</v>
      </c>
      <c r="G14" s="9">
        <f>AVERAGEIF(Data!$B$2:$B$241,Pressure!$B14,Data!$AJ$2:$AJ$241)*(Pressure!E13)/(310014)</f>
        <v>0.33536887762105894</v>
      </c>
      <c r="H14" s="4">
        <v>0.31606000000000001</v>
      </c>
      <c r="I14" s="9">
        <f>AVERAGEIF(Data!$B$2:$B$241,Pressure!$B14,Data!$AK$2:$AK$241)*(Pressure!G13)/(310014)</f>
        <v>11.752494844573006</v>
      </c>
      <c r="J14" s="4">
        <v>11.33807</v>
      </c>
      <c r="K14" s="9">
        <f>AVERAGEIF(Data!$B$2:$B$241,Pressure!$B14,Data!$AL$2:$AL$241)*(Pressure!I13)/(310014)</f>
        <v>1.5142237521721515</v>
      </c>
      <c r="L14" s="4">
        <v>1.4902</v>
      </c>
      <c r="M14" s="9">
        <f>AVERAGEIF(Data!$B$2:$B$241,Pressure!$B14,Data!$AM$2:$AM$241)*(Pressure!K13)/(310014)</f>
        <v>1.749090290270964</v>
      </c>
      <c r="N14" s="4">
        <v>1.7236400000000001</v>
      </c>
      <c r="O14" s="9">
        <f>AVERAGEIF(Data!$B$2:$B$241,Pressure!$B14,Data!$AN$2:$AN$241)*(Pressure!M13)/(310014)</f>
        <v>1.5710452242990423</v>
      </c>
      <c r="P14" s="4">
        <v>1.50915</v>
      </c>
      <c r="Q14" s="9">
        <f>AVERAGEIF(Data!$B$2:$B$241,Pressure!$B14,Data!$K$2:$AO$241)*(Pressure!O13)/(310014)</f>
        <v>0.58849957636266026</v>
      </c>
      <c r="R14" s="4">
        <v>0.61580000000000001</v>
      </c>
      <c r="S14" s="9">
        <f>AVERAGEIF(Data!$B$2:$B$241,Pressure!$B14,Data!$AQ$2:$AQ$241)*(Pressure!Q13)/(310014)</f>
        <v>5.5173554799717861</v>
      </c>
      <c r="T14" s="4">
        <v>4.2045899999999996</v>
      </c>
      <c r="U14" s="9">
        <f>AVERAGEIF(Data!$B$2:$B$241,Pressure!$B14,Data!$AT$2:$AT$241)*(Pressure!S13)/(310014)</f>
        <v>2.2794197294924392</v>
      </c>
      <c r="V14" s="4">
        <v>2.23407</v>
      </c>
      <c r="W14" s="9">
        <f>AVERAGEIF(Data!$B$2:$B$241,Pressure!$B14,Data!$AT$2:$AT$241)*(Pressure!U13)/(310014)</f>
        <v>3.0847655673701806</v>
      </c>
      <c r="X14" s="4">
        <v>1.42231</v>
      </c>
      <c r="Y14" s="9">
        <f>AVERAGEIF(Data!$B$2:$B$241,Pressure!$B14,Data!$AU$2:$AU$241)*(Pressure!W13)/(310014)</f>
        <v>0.17954338933623759</v>
      </c>
      <c r="Z14" s="4">
        <v>0.17973</v>
      </c>
      <c r="AA14" s="9">
        <f>AVERAGEIF(Data!$B$2:$B$241,Pressure!$B14,Data!$AV$2:$AV$241)*(Pressure!Y13)/(310014)</f>
        <v>0.43956884242094524</v>
      </c>
      <c r="AB14" s="4">
        <v>0.42879</v>
      </c>
      <c r="AC14" s="9">
        <f>AVERAGEIF(Data!$B$2:$B$241,Pressure!$B14,Data!$AW$2:$AW$241)*(Pressure!AA13)/(310014)</f>
        <v>1.2782117497015413</v>
      </c>
      <c r="AD14" s="4">
        <v>1.2415499999999999</v>
      </c>
      <c r="AE14" s="9">
        <f>AVERAGEIF(Data!$B$2:$B$241,Pressure!$B14,Data!$AX$2:$AXX$241)*(Pressure!AC13)/(310014)</f>
        <v>1.3594114588413002</v>
      </c>
      <c r="AF14" s="4">
        <v>0.75646999999999998</v>
      </c>
      <c r="AG14" s="8">
        <f t="shared" si="3"/>
        <v>55.446799036126194</v>
      </c>
      <c r="AH14" s="8">
        <f t="shared" si="0"/>
        <v>9.7219454799717866</v>
      </c>
      <c r="AI14" s="8">
        <f xml:space="preserve"> AVERAGEIF(Data!$B$2:$B$241,Flow!$D14,Data!$V$2:$V$241)*(490)/(310014)</f>
        <v>9.6063890448612561</v>
      </c>
      <c r="AJ14" s="4">
        <v>6.9550299999999998</v>
      </c>
      <c r="AK14" s="8">
        <f t="shared" si="1"/>
        <v>14.127370737162641</v>
      </c>
      <c r="AL14" s="10">
        <f t="shared" si="4"/>
        <v>52.236664298121894</v>
      </c>
      <c r="AM14" s="4"/>
      <c r="AN14" s="4">
        <f t="shared" si="5"/>
        <v>44.993140000000004</v>
      </c>
      <c r="AO14" s="5">
        <f t="shared" si="2"/>
        <v>13.866743589870309</v>
      </c>
    </row>
    <row r="15" spans="4:41" x14ac:dyDescent="0.25">
      <c r="D15" s="4">
        <v>10</v>
      </c>
      <c r="E15" s="9">
        <f>AVERAGEIF(Data!$B$2:$B$241,Pressure!$B15,Data!$AI$2:$AI$241)*(Pressure!C14)/(310014)</f>
        <v>10.467146670324647</v>
      </c>
      <c r="F15" s="4">
        <v>10.37445</v>
      </c>
      <c r="G15" s="9">
        <f>AVERAGEIF(Data!$B$2:$B$241,Pressure!$B15,Data!$AJ$2:$AJ$241)*(Pressure!E14)/(310014)</f>
        <v>0.31869308840325639</v>
      </c>
      <c r="H15" s="4">
        <v>0.316</v>
      </c>
      <c r="I15" s="9">
        <f>AVERAGEIF(Data!$B$2:$B$241,Pressure!$B15,Data!$AK$2:$AK$241)*(Pressure!G14)/(310014)</f>
        <v>13.168639536619917</v>
      </c>
      <c r="J15" s="4">
        <v>13.190670000000001</v>
      </c>
      <c r="K15" s="9">
        <f>AVERAGEIF(Data!$B$2:$B$241,Pressure!$B15,Data!$AL$2:$AL$241)*(Pressure!I14)/(310014)</f>
        <v>1.4687189813838801</v>
      </c>
      <c r="L15" s="4">
        <v>1.49003</v>
      </c>
      <c r="M15" s="9">
        <f>AVERAGEIF(Data!$B$2:$B$241,Pressure!$B15,Data!$AM$2:$AM$241)*(Pressure!K14)/(310014)</f>
        <v>1.9166399270007553</v>
      </c>
      <c r="N15" s="4">
        <v>1.9207799999999999</v>
      </c>
      <c r="O15" s="9">
        <f>AVERAGEIF(Data!$B$2:$B$241,Pressure!$B15,Data!$AN$2:$AN$241)*(Pressure!M14)/(310014)</f>
        <v>1.5494247632357494</v>
      </c>
      <c r="P15" s="4">
        <v>1.5179499999999999</v>
      </c>
      <c r="Q15" s="9">
        <f>AVERAGEIF(Data!$B$2:$B$241,Pressure!$B15,Data!$K$2:$AO$241)*(Pressure!O14)/(310014)</f>
        <v>0.58766255535439815</v>
      </c>
      <c r="R15" s="4">
        <v>0.63056000000000001</v>
      </c>
      <c r="S15" s="9">
        <f>AVERAGEIF(Data!$B$2:$B$241,Pressure!$B15,Data!$AQ$2:$AQ$241)*(Pressure!Q14)/(310014)</f>
        <v>5.3105092442369628</v>
      </c>
      <c r="T15" s="4">
        <v>3.8713299999999999</v>
      </c>
      <c r="U15" s="9">
        <f>AVERAGEIF(Data!$B$2:$B$241,Pressure!$B15,Data!$AT$2:$AT$241)*(Pressure!S14)/(310014)</f>
        <v>2.4221836956107592</v>
      </c>
      <c r="V15" s="4">
        <v>2.3801100000000002</v>
      </c>
      <c r="W15" s="9">
        <f>AVERAGEIF(Data!$B$2:$B$241,Pressure!$B15,Data!$AT$2:$AT$241)*(Pressure!U14)/(310014)</f>
        <v>3.2842454578762603</v>
      </c>
      <c r="X15" s="4">
        <v>1.3180799999999999</v>
      </c>
      <c r="Y15" s="9">
        <f>AVERAGEIF(Data!$B$2:$B$241,Pressure!$B15,Data!$AU$2:$AU$241)*(Pressure!W14)/(310014)</f>
        <v>0.19004320454048504</v>
      </c>
      <c r="Z15" s="4">
        <v>0.19061</v>
      </c>
      <c r="AA15" s="9">
        <f>AVERAGEIF(Data!$B$2:$B$241,Pressure!$B15,Data!$AV$2:$AV$241)*(Pressure!Y14)/(310014)</f>
        <v>0.38277720022634776</v>
      </c>
      <c r="AB15" s="4">
        <v>0.38933000000000001</v>
      </c>
      <c r="AC15" s="9">
        <f>AVERAGEIF(Data!$B$2:$B$241,Pressure!$B15,Data!$AW$2:$AW$241)*(Pressure!AA14)/(310014)</f>
        <v>1.4138068492960993</v>
      </c>
      <c r="AD15" s="4">
        <v>1.4188000000000001</v>
      </c>
      <c r="AE15" s="9">
        <f>AVERAGEIF(Data!$B$2:$B$241,Pressure!$B15,Data!$AX$2:$AXX$241)*(Pressure!AC14)/(310014)</f>
        <v>1.4050292974897198</v>
      </c>
      <c r="AF15" s="4">
        <v>0.72299999999999998</v>
      </c>
      <c r="AG15" s="8">
        <f t="shared" si="3"/>
        <v>58.286805522322602</v>
      </c>
      <c r="AH15" s="8">
        <f t="shared" si="0"/>
        <v>9.1818392442369632</v>
      </c>
      <c r="AI15" s="8">
        <f xml:space="preserve"> AVERAGEIF(Data!$B$2:$B$241,Flow!$D15,Data!$V$2:$V$241)*(490)/(310014)</f>
        <v>9.4442025837536203</v>
      </c>
      <c r="AJ15" s="4">
        <v>7.2022399999999998</v>
      </c>
      <c r="AK15" s="8">
        <f t="shared" si="1"/>
        <v>14.79501570503967</v>
      </c>
      <c r="AL15" s="10">
        <f t="shared" si="4"/>
        <v>53.329723055352865</v>
      </c>
      <c r="AM15" s="4"/>
      <c r="AN15" s="4">
        <f t="shared" si="5"/>
        <v>46.933940000000007</v>
      </c>
      <c r="AO15" s="5">
        <f t="shared" si="2"/>
        <v>11.992905061056556</v>
      </c>
    </row>
    <row r="16" spans="4:41" x14ac:dyDescent="0.25">
      <c r="D16" s="4">
        <v>11</v>
      </c>
      <c r="E16" s="9">
        <f>AVERAGEIF(Data!$B$2:$B$241,Pressure!$B16,Data!$AI$2:$AI$241)*(Pressure!C15)/(310014)</f>
        <v>9.9245624385904652</v>
      </c>
      <c r="F16" s="4">
        <v>9.4805899999999994</v>
      </c>
      <c r="G16" s="9">
        <f>AVERAGEIF(Data!$B$2:$B$241,Pressure!$B16,Data!$AJ$2:$AJ$241)*(Pressure!E15)/(310014)</f>
        <v>0.3423653150806204</v>
      </c>
      <c r="H16" s="4">
        <v>0.31868999999999997</v>
      </c>
      <c r="I16" s="9">
        <f>AVERAGEIF(Data!$B$2:$B$241,Pressure!$B16,Data!$AK$2:$AK$241)*(Pressure!G15)/(310014)</f>
        <v>11.47181908935843</v>
      </c>
      <c r="J16" s="4">
        <v>11.074669999999999</v>
      </c>
      <c r="K16" s="9">
        <f>AVERAGEIF(Data!$B$2:$B$241,Pressure!$B16,Data!$AL$2:$AL$241)*(Pressure!I15)/(310014)</f>
        <v>1.5227172981468886</v>
      </c>
      <c r="L16" s="4">
        <v>1.5361100000000001</v>
      </c>
      <c r="M16" s="9">
        <f>AVERAGEIF(Data!$B$2:$B$241,Pressure!$B16,Data!$AM$2:$AM$241)*(Pressure!K15)/(310014)</f>
        <v>1.9788922300673137</v>
      </c>
      <c r="N16" s="4">
        <v>2.0160399999999998</v>
      </c>
      <c r="O16" s="9">
        <f>AVERAGEIF(Data!$B$2:$B$241,Pressure!$B16,Data!$AN$2:$AN$241)*(Pressure!M15)/(310014)</f>
        <v>1.5436752644185388</v>
      </c>
      <c r="P16" s="4">
        <v>1.5294399999999999</v>
      </c>
      <c r="Q16" s="9">
        <f>AVERAGEIF(Data!$B$2:$B$241,Pressure!$B16,Data!$K$2:$AO$241)*(Pressure!O15)/(310014)</f>
        <v>0.61956032522455518</v>
      </c>
      <c r="R16" s="4">
        <v>0.65393999999999997</v>
      </c>
      <c r="S16" s="9">
        <f>AVERAGEIF(Data!$B$2:$B$241,Pressure!$B16,Data!$AQ$2:$AQ$241)*(Pressure!Q15)/(310014)</f>
        <v>5.417676261477979</v>
      </c>
      <c r="T16" s="4">
        <v>3.8984200000000002</v>
      </c>
      <c r="U16" s="9">
        <f>AVERAGEIF(Data!$B$2:$B$241,Pressure!$B16,Data!$AT$2:$AT$241)*(Pressure!S15)/(310014)</f>
        <v>2.560174350699115</v>
      </c>
      <c r="V16" s="4">
        <v>2.5176599999999998</v>
      </c>
      <c r="W16" s="9">
        <f>AVERAGEIF(Data!$B$2:$B$241,Pressure!$B16,Data!$AT$2:$AT$241)*(Pressure!U15)/(310014)</f>
        <v>3.4776132785142115</v>
      </c>
      <c r="X16" s="4">
        <v>1.3509599999999999</v>
      </c>
      <c r="Y16" s="9">
        <f>AVERAGEIF(Data!$B$2:$B$241,Pressure!$B16,Data!$AU$2:$AU$241)*(Pressure!W15)/(310014)</f>
        <v>0.19997517038640975</v>
      </c>
      <c r="Z16" s="4">
        <v>0.20061999999999999</v>
      </c>
      <c r="AA16" s="9">
        <f>AVERAGEIF(Data!$B$2:$B$241,Pressure!$B16,Data!$AV$2:$AV$241)*(Pressure!Y15)/(310014)</f>
        <v>0.4743198186054538</v>
      </c>
      <c r="AB16" s="4">
        <v>0.43491000000000002</v>
      </c>
      <c r="AC16" s="9">
        <f>AVERAGEIF(Data!$B$2:$B$241,Pressure!$B16,Data!$AW$2:$AW$241)*(Pressure!AA15)/(310014)</f>
        <v>1.4918237447400762</v>
      </c>
      <c r="AD16" s="4">
        <v>1.47275</v>
      </c>
      <c r="AE16" s="9">
        <f>AVERAGEIF(Data!$B$2:$B$241,Pressure!$B16,Data!$AX$2:$AXX$241)*(Pressure!AC15)/(310014)</f>
        <v>1.5722875602659931</v>
      </c>
      <c r="AF16" s="4">
        <v>0.74192999999999998</v>
      </c>
      <c r="AG16" s="8">
        <f t="shared" si="3"/>
        <v>53.359131960886806</v>
      </c>
      <c r="AH16" s="8">
        <f t="shared" si="0"/>
        <v>9.3160962614779788</v>
      </c>
      <c r="AI16" s="8">
        <f xml:space="preserve"> AVERAGEIF(Data!$B$2:$B$241,Flow!$D16,Data!$V$2:$V$241)*(490)/(310014)</f>
        <v>9.6922965887124679</v>
      </c>
      <c r="AJ16" s="4">
        <v>7.46258</v>
      </c>
      <c r="AK16" s="8">
        <f t="shared" si="1"/>
        <v>15.753093923211258</v>
      </c>
      <c r="AL16" s="10">
        <f t="shared" si="4"/>
        <v>52.289758734288512</v>
      </c>
      <c r="AM16" s="4"/>
      <c r="AN16" s="4">
        <f t="shared" si="5"/>
        <v>44.689310000000006</v>
      </c>
      <c r="AO16" s="5">
        <f t="shared" si="2"/>
        <v>14.535253017537034</v>
      </c>
    </row>
    <row r="17" spans="4:41" x14ac:dyDescent="0.25">
      <c r="D17" s="4">
        <v>12</v>
      </c>
      <c r="E17" s="9">
        <f>AVERAGEIF(Data!$B$2:$B$241,Pressure!$B17,Data!$AI$2:$AI$241)*(Pressure!C16)/(310014)</f>
        <v>6.8296942936148417</v>
      </c>
      <c r="F17" s="4">
        <v>7.3497500000000002</v>
      </c>
      <c r="G17" s="9">
        <f>AVERAGEIF(Data!$B$2:$B$241,Pressure!$B17,Data!$AJ$2:$AJ$241)*(Pressure!E16)/(310014)</f>
        <v>0.33894847521813365</v>
      </c>
      <c r="H17" s="4">
        <v>0.34359000000000001</v>
      </c>
      <c r="I17" s="9">
        <f>AVERAGEIF(Data!$B$2:$B$241,Pressure!$B17,Data!$AK$2:$AK$241)*(Pressure!G16)/(310014)</f>
        <v>9.3630801218462043</v>
      </c>
      <c r="J17" s="4">
        <v>10.00506</v>
      </c>
      <c r="K17" s="9">
        <f>AVERAGEIF(Data!$B$2:$B$241,Pressure!$B17,Data!$AL$2:$AL$241)*(Pressure!I16)/(310014)</f>
        <v>1.4959648356150714</v>
      </c>
      <c r="L17" s="4">
        <v>1.55593</v>
      </c>
      <c r="M17" s="9">
        <f>AVERAGEIF(Data!$B$2:$B$241,Pressure!$B17,Data!$AM$2:$AM$241)*(Pressure!K16)/(310014)</f>
        <v>2.0768262784767324</v>
      </c>
      <c r="N17" s="4">
        <v>2.13171</v>
      </c>
      <c r="O17" s="9">
        <f>AVERAGEIF(Data!$B$2:$B$241,Pressure!$B17,Data!$AN$2:$AN$241)*(Pressure!M16)/(310014)</f>
        <v>1.5273098452301384</v>
      </c>
      <c r="P17" s="4">
        <v>1.52634</v>
      </c>
      <c r="Q17" s="9">
        <f>AVERAGEIF(Data!$B$2:$B$241,Pressure!$B17,Data!$K$2:$AO$241)*(Pressure!O16)/(310014)</f>
        <v>0.6228239341825077</v>
      </c>
      <c r="R17" s="4">
        <v>0.67484999999999995</v>
      </c>
      <c r="S17" s="9">
        <f>AVERAGEIF(Data!$B$2:$B$241,Pressure!$B17,Data!$AQ$2:$AQ$241)*(Pressure!Q16)/(310014)</f>
        <v>5.218092151797622</v>
      </c>
      <c r="T17" s="4">
        <v>4.18553</v>
      </c>
      <c r="U17" s="9">
        <f>AVERAGEIF(Data!$B$2:$B$241,Pressure!$B17,Data!$AT$2:$AT$241)*(Pressure!S16)/(310014)</f>
        <v>2.78919621367411</v>
      </c>
      <c r="V17" s="4">
        <v>2.7448299999999999</v>
      </c>
      <c r="W17" s="9">
        <f>AVERAGEIF(Data!$B$2:$B$241,Pressure!$B17,Data!$AT$2:$AT$241)*(Pressure!U16)/(310014)</f>
        <v>3.7547171971432665</v>
      </c>
      <c r="X17" s="4">
        <v>1.4575199999999999</v>
      </c>
      <c r="Y17" s="9">
        <f>AVERAGEIF(Data!$B$2:$B$241,Pressure!$B17,Data!$AU$2:$AU$241)*(Pressure!W16)/(310014)</f>
        <v>0.20173319651747476</v>
      </c>
      <c r="Z17" s="4">
        <v>0.20285</v>
      </c>
      <c r="AA17" s="9">
        <f>AVERAGEIF(Data!$B$2:$B$241,Pressure!$B17,Data!$AV$2:$AV$241)*(Pressure!Y16)/(310014)</f>
        <v>0.49982767614617785</v>
      </c>
      <c r="AB17" s="4">
        <v>0.46465000000000001</v>
      </c>
      <c r="AC17" s="9">
        <f>AVERAGEIF(Data!$B$2:$B$241,Pressure!$B17,Data!$AW$2:$AW$241)*(Pressure!AA16)/(310014)</f>
        <v>1.4288977070726832</v>
      </c>
      <c r="AD17" s="4">
        <v>1.4320900000000001</v>
      </c>
      <c r="AE17" s="9">
        <f>AVERAGEIF(Data!$B$2:$B$241,Pressure!$B17,Data!$AX$2:$AXX$241)*(Pressure!AC16)/(310014)</f>
        <v>1.8212516029814187</v>
      </c>
      <c r="AF17" s="4">
        <v>0.80789999999999995</v>
      </c>
      <c r="AG17" s="8">
        <f t="shared" si="3"/>
        <v>45.167027784183624</v>
      </c>
      <c r="AH17" s="8">
        <f t="shared" si="0"/>
        <v>9.403622151797622</v>
      </c>
      <c r="AI17" s="8">
        <f xml:space="preserve"> AVERAGEIF(Data!$B$2:$B$241,Flow!$D17,Data!$V$2:$V$241)*(490)/(310014)</f>
        <v>9.852155725851766</v>
      </c>
      <c r="AJ17" s="4">
        <v>8.0201100000000007</v>
      </c>
      <c r="AK17" s="8">
        <f t="shared" si="1"/>
        <v>16.797563593535131</v>
      </c>
      <c r="AL17" s="10">
        <f t="shared" si="4"/>
        <v>47.820519255368147</v>
      </c>
      <c r="AM17" s="4"/>
      <c r="AN17" s="4">
        <f t="shared" si="5"/>
        <v>42.902709999999999</v>
      </c>
      <c r="AO17" s="5">
        <f t="shared" si="2"/>
        <v>10.283889284234599</v>
      </c>
    </row>
    <row r="18" spans="4:41" x14ac:dyDescent="0.25">
      <c r="D18" s="4">
        <v>13</v>
      </c>
      <c r="E18" s="9">
        <f>AVERAGEIF(Data!$B$2:$B$241,Pressure!$B18,Data!$AI$2:$AI$241)*(Pressure!C17)/(310014)</f>
        <v>5.4941019538196079</v>
      </c>
      <c r="F18" s="4">
        <v>5.58643</v>
      </c>
      <c r="G18" s="9">
        <f>AVERAGEIF(Data!$B$2:$B$241,Pressure!$B18,Data!$AJ$2:$AJ$241)*(Pressure!E17)/(310014)</f>
        <v>0.33055106696766207</v>
      </c>
      <c r="H18" s="4">
        <v>0.35178999999999999</v>
      </c>
      <c r="I18" s="9">
        <f>AVERAGEIF(Data!$B$2:$B$241,Pressure!$B18,Data!$AK$2:$AK$241)*(Pressure!G17)/(310014)</f>
        <v>7.1348143805278124</v>
      </c>
      <c r="J18" s="4">
        <v>7.6849699999999999</v>
      </c>
      <c r="K18" s="9">
        <f>AVERAGEIF(Data!$B$2:$B$241,Pressure!$B18,Data!$AL$2:$AL$241)*(Pressure!I17)/(310014)</f>
        <v>1.5070361619248007</v>
      </c>
      <c r="L18" s="4">
        <v>1.55152</v>
      </c>
      <c r="M18" s="9">
        <f>AVERAGEIF(Data!$B$2:$B$241,Pressure!$B18,Data!$AM$2:$AM$241)*(Pressure!K17)/(310014)</f>
        <v>1.9010949176654275</v>
      </c>
      <c r="N18" s="4">
        <v>1.9619899999999999</v>
      </c>
      <c r="O18" s="9">
        <f>AVERAGEIF(Data!$B$2:$B$241,Pressure!$B18,Data!$AN$2:$AN$241)*(Pressure!M17)/(310014)</f>
        <v>1.5272301233835868</v>
      </c>
      <c r="P18" s="4">
        <v>1.5249900000000001</v>
      </c>
      <c r="Q18" s="9">
        <f>AVERAGEIF(Data!$B$2:$B$241,Pressure!$B18,Data!$K$2:$AO$241)*(Pressure!O17)/(310014)</f>
        <v>0.62389533024437716</v>
      </c>
      <c r="R18" s="4">
        <v>0.67108999999999996</v>
      </c>
      <c r="S18" s="9">
        <f>AVERAGEIF(Data!$B$2:$B$241,Pressure!$B18,Data!$AQ$2:$AQ$241)*(Pressure!Q17)/(310014)</f>
        <v>5.2082700152430501</v>
      </c>
      <c r="T18" s="4">
        <v>4.6502600000000003</v>
      </c>
      <c r="U18" s="9">
        <f>AVERAGEIF(Data!$B$2:$B$241,Pressure!$B18,Data!$AT$2:$AT$241)*(Pressure!S17)/(310014)</f>
        <v>2.7785675862786516</v>
      </c>
      <c r="V18" s="4">
        <v>2.7482099999999998</v>
      </c>
      <c r="W18" s="9">
        <f>AVERAGEIF(Data!$B$2:$B$241,Pressure!$B18,Data!$AT$2:$AT$241)*(Pressure!U17)/(310014)</f>
        <v>3.7361254085382485</v>
      </c>
      <c r="X18" s="4">
        <v>1.6131500000000001</v>
      </c>
      <c r="Y18" s="9">
        <f>AVERAGEIF(Data!$B$2:$B$241,Pressure!$B18,Data!$AU$2:$AU$241)*(Pressure!W17)/(310014)</f>
        <v>0.20359301128277987</v>
      </c>
      <c r="Z18" s="4">
        <v>0.20474999999999999</v>
      </c>
      <c r="AA18" s="9">
        <f>AVERAGEIF(Data!$B$2:$B$241,Pressure!$B18,Data!$AV$2:$AV$241)*(Pressure!Y17)/(310014)</f>
        <v>0.43796555647264296</v>
      </c>
      <c r="AB18" s="4">
        <v>0.47626000000000002</v>
      </c>
      <c r="AC18" s="9">
        <f>AVERAGEIF(Data!$B$2:$B$241,Pressure!$B18,Data!$AW$2:$AW$241)*(Pressure!AA17)/(310014)</f>
        <v>1.4818457401659224</v>
      </c>
      <c r="AD18" s="4">
        <v>1.48719</v>
      </c>
      <c r="AE18" s="9">
        <f>AVERAGEIF(Data!$B$2:$B$241,Pressure!$B18,Data!$AX$2:$AXX$241)*(Pressure!AC17)/(310014)</f>
        <v>1.9704314832555796</v>
      </c>
      <c r="AF18" s="4">
        <v>0.89153000000000004</v>
      </c>
      <c r="AG18" s="8">
        <f t="shared" si="3"/>
        <v>37.180413934533284</v>
      </c>
      <c r="AH18" s="8">
        <f t="shared" si="0"/>
        <v>9.8585300152430513</v>
      </c>
      <c r="AI18" s="8">
        <f xml:space="preserve"> AVERAGEIF(Data!$B$2:$B$241,Flow!$D18,Data!$V$2:$V$241)*(490)/(310014)</f>
        <v>9.6122443981267924</v>
      </c>
      <c r="AJ18" s="4">
        <v>8.6065900000000006</v>
      </c>
      <c r="AK18" s="8">
        <f t="shared" si="1"/>
        <v>17.138088785993826</v>
      </c>
      <c r="AL18" s="10">
        <f t="shared" si="4"/>
        <v>43.947767133896939</v>
      </c>
      <c r="AM18" s="4"/>
      <c r="AN18" s="4">
        <f t="shared" si="5"/>
        <v>40.010719999999999</v>
      </c>
      <c r="AO18" s="5">
        <f t="shared" si="2"/>
        <v>8.9584690887749172</v>
      </c>
    </row>
    <row r="19" spans="4:41" x14ac:dyDescent="0.25">
      <c r="D19" s="4">
        <v>14</v>
      </c>
      <c r="E19" s="9">
        <f>AVERAGEIF(Data!$B$2:$B$241,Pressure!$B19,Data!$AI$2:$AI$241)*(Pressure!C18)/(310014)</f>
        <v>5.5581565247320057</v>
      </c>
      <c r="F19" s="4">
        <v>5.64025</v>
      </c>
      <c r="G19" s="9">
        <f>AVERAGEIF(Data!$B$2:$B$241,Pressure!$B19,Data!$AJ$2:$AJ$241)*(Pressure!E18)/(310014)</f>
        <v>0.31973844350543329</v>
      </c>
      <c r="H19" s="4">
        <v>0.31196000000000002</v>
      </c>
      <c r="I19" s="9">
        <f>AVERAGEIF(Data!$B$2:$B$241,Pressure!$B19,Data!$AK$2:$AK$241)*(Pressure!G18)/(310014)</f>
        <v>5.9913007652892158</v>
      </c>
      <c r="J19" s="4">
        <v>6.06189</v>
      </c>
      <c r="K19" s="9">
        <f>AVERAGEIF(Data!$B$2:$B$241,Pressure!$B19,Data!$AL$2:$AL$241)*(Pressure!I18)/(310014)</f>
        <v>1.496014182031054</v>
      </c>
      <c r="L19" s="4">
        <v>1.5002800000000001</v>
      </c>
      <c r="M19" s="9">
        <f>AVERAGEIF(Data!$B$2:$B$241,Pressure!$B19,Data!$AM$2:$AM$241)*(Pressure!K18)/(310014)</f>
        <v>1.5652590000397302</v>
      </c>
      <c r="N19" s="4">
        <v>1.5808199999999999</v>
      </c>
      <c r="O19" s="9">
        <f>AVERAGEIF(Data!$B$2:$B$241,Pressure!$B19,Data!$AN$2:$AN$241)*(Pressure!M18)/(310014)</f>
        <v>1.4554308331116794</v>
      </c>
      <c r="P19" s="4">
        <v>1.42042</v>
      </c>
      <c r="Q19" s="9">
        <f>AVERAGEIF(Data!$B$2:$B$241,Pressure!$B19,Data!$K$2:$AO$241)*(Pressure!O18)/(310014)</f>
        <v>0.50439342985726443</v>
      </c>
      <c r="R19" s="4">
        <v>0.53495999999999999</v>
      </c>
      <c r="S19" s="9">
        <f>AVERAGEIF(Data!$B$2:$B$241,Pressure!$B19,Data!$AQ$2:$AQ$241)*(Pressure!Q18)/(310014)</f>
        <v>5.2488334585955227</v>
      </c>
      <c r="T19" s="4">
        <v>4.2710499999999998</v>
      </c>
      <c r="U19" s="9">
        <f>AVERAGEIF(Data!$B$2:$B$241,Pressure!$B19,Data!$AT$2:$AT$241)*(Pressure!S18)/(310014)</f>
        <v>2.6437547376299144</v>
      </c>
      <c r="V19" s="4">
        <v>2.5901000000000001</v>
      </c>
      <c r="W19" s="9">
        <f>AVERAGEIF(Data!$B$2:$B$241,Pressure!$B19,Data!$AT$2:$AT$241)*(Pressure!U18)/(310014)</f>
        <v>3.16924614950302</v>
      </c>
      <c r="X19" s="4">
        <v>1.47539</v>
      </c>
      <c r="Y19" s="9">
        <f>AVERAGEIF(Data!$B$2:$B$241,Pressure!$B19,Data!$AU$2:$AU$241)*(Pressure!W18)/(310014)</f>
        <v>0.16423220556122431</v>
      </c>
      <c r="Z19" s="4">
        <v>0.16564999999999999</v>
      </c>
      <c r="AA19" s="9">
        <f>AVERAGEIF(Data!$B$2:$B$241,Pressure!$B19,Data!$AV$2:$AV$241)*(Pressure!Y18)/(310014)</f>
        <v>0.37214971068491476</v>
      </c>
      <c r="AB19" s="4">
        <v>0.37019000000000002</v>
      </c>
      <c r="AC19" s="9">
        <f>AVERAGEIF(Data!$B$2:$B$241,Pressure!$B19,Data!$AW$2:$AW$241)*(Pressure!AA18)/(310014)</f>
        <v>1.3619971121220433</v>
      </c>
      <c r="AD19" s="4">
        <v>1.32846</v>
      </c>
      <c r="AE19" s="9">
        <f>AVERAGEIF(Data!$B$2:$B$241,Pressure!$B19,Data!$AX$2:$AXX$241)*(Pressure!AC18)/(310014)</f>
        <v>1.888005500233122</v>
      </c>
      <c r="AF19" s="4">
        <v>0.80930000000000002</v>
      </c>
      <c r="AG19" s="8">
        <f t="shared" si="3"/>
        <v>33.405913178566387</v>
      </c>
      <c r="AH19" s="8">
        <f t="shared" si="0"/>
        <v>9.5198834585955225</v>
      </c>
      <c r="AI19" s="8">
        <f xml:space="preserve"> AVERAGEIF(Data!$B$2:$B$241,Flow!$D19,Data!$V$2:$V$241)*(490)/(310014)</f>
        <v>9.5659634670050604</v>
      </c>
      <c r="AJ19" s="4">
        <v>7.8309800000000003</v>
      </c>
      <c r="AK19" s="8">
        <f t="shared" si="1"/>
        <v>15.529175415734239</v>
      </c>
      <c r="AL19" s="10">
        <f t="shared" si="4"/>
        <v>41.30447551990121</v>
      </c>
      <c r="AM19" s="4"/>
      <c r="AN19" s="4">
        <f t="shared" si="5"/>
        <v>35.8917</v>
      </c>
      <c r="AO19" s="5">
        <f t="shared" si="2"/>
        <v>13.104573903361249</v>
      </c>
    </row>
    <row r="20" spans="4:41" x14ac:dyDescent="0.25">
      <c r="D20" s="4">
        <v>15</v>
      </c>
      <c r="E20" s="9">
        <f>AVERAGEIF(Data!$B$2:$B$241,Pressure!$B20,Data!$AI$2:$AI$241)*(Pressure!C19)/(310014)</f>
        <v>4.1490952251074944</v>
      </c>
      <c r="F20" s="4">
        <v>4.1995100000000001</v>
      </c>
      <c r="G20" s="9">
        <f>AVERAGEIF(Data!$B$2:$B$241,Pressure!$B20,Data!$AJ$2:$AJ$241)*(Pressure!E19)/(310014)</f>
        <v>0.31724609474717735</v>
      </c>
      <c r="H20" s="4">
        <v>0.30731999999999998</v>
      </c>
      <c r="I20" s="9">
        <f>AVERAGEIF(Data!$B$2:$B$241,Pressure!$B20,Data!$AK$2:$AK$241)*(Pressure!G19)/(310014)</f>
        <v>5.7277095006670802</v>
      </c>
      <c r="J20" s="4">
        <v>5.7682799999999999</v>
      </c>
      <c r="K20" s="9">
        <f>AVERAGEIF(Data!$B$2:$B$241,Pressure!$B20,Data!$AL$2:$AL$241)*(Pressure!I19)/(310014)</f>
        <v>1.2898565440259726</v>
      </c>
      <c r="L20" s="4">
        <v>1.33107</v>
      </c>
      <c r="M20" s="9">
        <f>AVERAGEIF(Data!$B$2:$B$241,Pressure!$B20,Data!$AM$2:$AM$241)*(Pressure!K19)/(310014)</f>
        <v>1.219326544351808</v>
      </c>
      <c r="N20" s="4">
        <v>1.26081</v>
      </c>
      <c r="O20" s="9">
        <f>AVERAGEIF(Data!$B$2:$B$241,Pressure!$B20,Data!$AN$2:$AN$241)*(Pressure!M19)/(310014)</f>
        <v>1.1946682898802599</v>
      </c>
      <c r="P20" s="4">
        <v>1.19052</v>
      </c>
      <c r="Q20" s="9">
        <f>AVERAGEIF(Data!$B$2:$B$241,Pressure!$B20,Data!$K$2:$AO$241)*(Pressure!O19)/(310014)</f>
        <v>0.2870040074128416</v>
      </c>
      <c r="R20" s="4">
        <v>0.31222</v>
      </c>
      <c r="S20" s="9">
        <f>AVERAGEIF(Data!$B$2:$B$241,Pressure!$B20,Data!$AQ$2:$AQ$241)*(Pressure!Q19)/(310014)</f>
        <v>5.2932018796475644</v>
      </c>
      <c r="T20" s="4">
        <v>4.1383200000000002</v>
      </c>
      <c r="U20" s="9">
        <f>AVERAGEIF(Data!$B$2:$B$241,Pressure!$B20,Data!$AT$2:$AT$241)*(Pressure!S19)/(310014)</f>
        <v>2.4497971219796817</v>
      </c>
      <c r="V20" s="4">
        <v>2.40401</v>
      </c>
      <c r="W20" s="9">
        <f>AVERAGEIF(Data!$B$2:$B$241,Pressure!$B20,Data!$AT$2:$AT$241)*(Pressure!U19)/(310014)</f>
        <v>2.4029070935253838</v>
      </c>
      <c r="X20" s="4">
        <v>1.34284</v>
      </c>
      <c r="Y20" s="9">
        <f>AVERAGEIF(Data!$B$2:$B$241,Pressure!$B20,Data!$AU$2:$AU$241)*(Pressure!W19)/(310014)</f>
        <v>0.14011427371646465</v>
      </c>
      <c r="Z20" s="4">
        <v>0.14235999999999999</v>
      </c>
      <c r="AA20" s="9">
        <f>AVERAGEIF(Data!$B$2:$B$241,Pressure!$B20,Data!$AV$2:$AV$241)*(Pressure!Y19)/(310014)</f>
        <v>0.34130750048015523</v>
      </c>
      <c r="AB20" s="4">
        <v>0.34011999999999998</v>
      </c>
      <c r="AC20" s="9">
        <f>AVERAGEIF(Data!$B$2:$B$241,Pressure!$B20,Data!$AW$2:$AW$241)*(Pressure!AA19)/(310014)</f>
        <v>1.336027973020623</v>
      </c>
      <c r="AD20" s="4">
        <v>1.3103100000000001</v>
      </c>
      <c r="AE20" s="9">
        <f>AVERAGEIF(Data!$B$2:$B$241,Pressure!$B20,Data!$AX$2:$AXX$241)*(Pressure!AC19)/(310014)</f>
        <v>1.6818162428743646</v>
      </c>
      <c r="AF20" s="4">
        <v>0.72560000000000002</v>
      </c>
      <c r="AG20" s="8">
        <f t="shared" si="3"/>
        <v>28.242416206192637</v>
      </c>
      <c r="AH20" s="8">
        <f t="shared" si="0"/>
        <v>9.4315218796475655</v>
      </c>
      <c r="AI20" s="8">
        <f xml:space="preserve"> AVERAGEIF(Data!$B$2:$B$241,Flow!$D20,Data!$V$2:$V$241)*(490)/(310014)</f>
        <v>9.2501177393139606</v>
      </c>
      <c r="AJ20" s="4">
        <v>6.5514599999999996</v>
      </c>
      <c r="AK20" s="8">
        <f t="shared" si="1"/>
        <v>13.891610205596674</v>
      </c>
      <c r="AL20" s="10">
        <f t="shared" si="4"/>
        <v>37.080196030750841</v>
      </c>
      <c r="AM20" s="4"/>
      <c r="AN20" s="4">
        <f t="shared" si="5"/>
        <v>31.324749999999995</v>
      </c>
      <c r="AO20" s="5">
        <f t="shared" si="2"/>
        <v>15.521617053960066</v>
      </c>
    </row>
    <row r="21" spans="4:41" x14ac:dyDescent="0.25">
      <c r="D21" s="4">
        <v>16</v>
      </c>
      <c r="E21" s="9">
        <f>AVERAGEIF(Data!$B$2:$B$241,Pressure!$B21,Data!$AI$2:$AI$241)*(Pressure!C20)/(310014)</f>
        <v>2.6380629195556198</v>
      </c>
      <c r="F21" s="4">
        <v>2.70241</v>
      </c>
      <c r="G21" s="9">
        <f>AVERAGEIF(Data!$B$2:$B$241,Pressure!$B21,Data!$AJ$2:$AJ$241)*(Pressure!E20)/(310014)</f>
        <v>0.32286359844749196</v>
      </c>
      <c r="H21" s="4">
        <v>0.33039000000000002</v>
      </c>
      <c r="I21" s="9">
        <f>AVERAGEIF(Data!$B$2:$B$241,Pressure!$B21,Data!$AK$2:$AK$241)*(Pressure!G20)/(310014)</f>
        <v>5.5701157809579893</v>
      </c>
      <c r="J21" s="4">
        <v>5.7528600000000001</v>
      </c>
      <c r="K21" s="9">
        <f>AVERAGEIF(Data!$B$2:$B$241,Pressure!$B21,Data!$AL$2:$AL$241)*(Pressure!I20)/(310014)</f>
        <v>1.1240065412765909</v>
      </c>
      <c r="L21" s="4">
        <v>1.1885600000000001</v>
      </c>
      <c r="M21" s="9">
        <f>AVERAGEIF(Data!$B$2:$B$241,Pressure!$B21,Data!$AM$2:$AM$241)*(Pressure!K20)/(310014)</f>
        <v>0.91476982163376463</v>
      </c>
      <c r="N21" s="4">
        <v>0.98423000000000005</v>
      </c>
      <c r="O21" s="9">
        <f>AVERAGEIF(Data!$B$2:$B$241,Pressure!$B21,Data!$AN$2:$AN$241)*(Pressure!M20)/(310014)</f>
        <v>0.88004570050772923</v>
      </c>
      <c r="P21" s="4">
        <v>0.89734999999999998</v>
      </c>
      <c r="Q21" s="9">
        <f>AVERAGEIF(Data!$B$2:$B$241,Pressure!$B21,Data!$K$2:$AO$241)*(Pressure!O20)/(310014)</f>
        <v>0.20202207931237515</v>
      </c>
      <c r="R21" s="4">
        <v>0.22478000000000001</v>
      </c>
      <c r="S21" s="9">
        <f>AVERAGEIF(Data!$B$2:$B$241,Pressure!$B21,Data!$AQ$2:$AQ$241)*(Pressure!Q20)/(310014)</f>
        <v>4.4201162980941211</v>
      </c>
      <c r="T21" s="4">
        <v>5.0298699999999998</v>
      </c>
      <c r="U21" s="9">
        <f>AVERAGEIF(Data!$B$2:$B$241,Pressure!$B21,Data!$AT$2:$AT$241)*(Pressure!S20)/(310014)</f>
        <v>2.527128404939698</v>
      </c>
      <c r="V21" s="4">
        <v>2.5104899999999999</v>
      </c>
      <c r="W21" s="9">
        <f>AVERAGEIF(Data!$B$2:$B$241,Pressure!$B21,Data!$AT$2:$AT$241)*(Pressure!U20)/(310014)</f>
        <v>2.5145960725715537</v>
      </c>
      <c r="X21" s="4">
        <v>1.6516</v>
      </c>
      <c r="Y21" s="9">
        <f>AVERAGEIF(Data!$B$2:$B$241,Pressure!$B21,Data!$AU$2:$AU$241)*(Pressure!W20)/(310014)</f>
        <v>0.13490221560453364</v>
      </c>
      <c r="Z21" s="4">
        <v>0.13744999999999999</v>
      </c>
      <c r="AA21" s="9">
        <f>AVERAGEIF(Data!$B$2:$B$241,Pressure!$B21,Data!$AV$2:$AV$241)*(Pressure!Y20)/(310014)</f>
        <v>0.345359112398127</v>
      </c>
      <c r="AB21" s="4">
        <v>0.35698999999999997</v>
      </c>
      <c r="AC21" s="9">
        <f>AVERAGEIF(Data!$B$2:$B$241,Pressure!$B21,Data!$AW$2:$AW$241)*(Pressure!AA20)/(310014)</f>
        <v>1.2203590409494574</v>
      </c>
      <c r="AD21" s="4">
        <v>1.28087</v>
      </c>
      <c r="AE21" s="9">
        <f>AVERAGEIF(Data!$B$2:$B$241,Pressure!$B21,Data!$AX$2:$AXX$241)*(Pressure!AC20)/(310014)</f>
        <v>1.6349509954636066</v>
      </c>
      <c r="AF21" s="4">
        <v>0.90522999999999998</v>
      </c>
      <c r="AG21" s="8">
        <f t="shared" si="3"/>
        <v>23.507686441691561</v>
      </c>
      <c r="AH21" s="8">
        <f t="shared" si="0"/>
        <v>9.4499862980941209</v>
      </c>
      <c r="AI21" s="8">
        <f xml:space="preserve"> AVERAGEIF(Data!$B$2:$B$241,Flow!$D21,Data!$V$2:$V$241)*(490)/(310014)</f>
        <v>9.2131137053869328</v>
      </c>
      <c r="AJ21" s="4">
        <v>7.2743200000000003</v>
      </c>
      <c r="AK21" s="8">
        <f t="shared" si="1"/>
        <v>14.314695841926975</v>
      </c>
      <c r="AL21" s="10">
        <f t="shared" si="4"/>
        <v>33.662412287099592</v>
      </c>
      <c r="AM21" s="4"/>
      <c r="AN21" s="4">
        <f t="shared" si="5"/>
        <v>31.227399999999999</v>
      </c>
      <c r="AO21" s="5">
        <f t="shared" si="2"/>
        <v>7.2336238601437355</v>
      </c>
    </row>
    <row r="22" spans="4:41" x14ac:dyDescent="0.25">
      <c r="D22" s="4">
        <v>17</v>
      </c>
      <c r="E22" s="9">
        <f>AVERAGEIF(Data!$B$2:$B$241,Pressure!$B22,Data!$AI$2:$AI$241)*(Pressure!C21)/(310014)</f>
        <v>2.3905296334066386</v>
      </c>
      <c r="F22" s="4">
        <v>2.4565800000000002</v>
      </c>
      <c r="G22" s="9">
        <f>AVERAGEIF(Data!$B$2:$B$241,Pressure!$B22,Data!$AJ$2:$AJ$241)*(Pressure!E21)/(310014)</f>
        <v>0.32129184673943822</v>
      </c>
      <c r="H22" s="4">
        <v>0.31589</v>
      </c>
      <c r="I22" s="9">
        <f>AVERAGEIF(Data!$B$2:$B$241,Pressure!$B22,Data!$AK$2:$AK$241)*(Pressure!G21)/(310014)</f>
        <v>5.6269189977171221</v>
      </c>
      <c r="J22" s="4">
        <v>5.7017899999999999</v>
      </c>
      <c r="K22" s="9">
        <f>AVERAGEIF(Data!$B$2:$B$241,Pressure!$B22,Data!$AL$2:$AL$241)*(Pressure!I21)/(310014)</f>
        <v>1.1288685560166867</v>
      </c>
      <c r="L22" s="4">
        <v>1.16055</v>
      </c>
      <c r="M22" s="9">
        <f>AVERAGEIF(Data!$B$2:$B$241,Pressure!$B22,Data!$AM$2:$AM$241)*(Pressure!K21)/(310014)</f>
        <v>0.92268329782967062</v>
      </c>
      <c r="N22" s="4">
        <v>0.96511000000000002</v>
      </c>
      <c r="O22" s="9">
        <f>AVERAGEIF(Data!$B$2:$B$241,Pressure!$B22,Data!$AN$2:$AN$241)*(Pressure!M21)/(310014)</f>
        <v>0.88014525283081835</v>
      </c>
      <c r="P22" s="4">
        <v>0.86529999999999996</v>
      </c>
      <c r="Q22" s="9">
        <f>AVERAGEIF(Data!$B$2:$B$241,Pressure!$B22,Data!$K$2:$AO$241)*(Pressure!O21)/(310014)</f>
        <v>0.20208176081909485</v>
      </c>
      <c r="R22" s="4">
        <v>0.22239</v>
      </c>
      <c r="S22" s="9">
        <f>AVERAGEIF(Data!$B$2:$B$241,Pressure!$B22,Data!$AQ$2:$AQ$241)*(Pressure!Q21)/(310014)</f>
        <v>4.4248341505217299</v>
      </c>
      <c r="T22" s="4">
        <v>4.3414400000000004</v>
      </c>
      <c r="U22" s="9">
        <f>AVERAGEIF(Data!$B$2:$B$241,Pressure!$B22,Data!$AT$2:$AT$241)*(Pressure!S21)/(310014)</f>
        <v>2.6139941836991976</v>
      </c>
      <c r="V22" s="4">
        <v>2.5647899999999999</v>
      </c>
      <c r="W22" s="9">
        <f>AVERAGEIF(Data!$B$2:$B$241,Pressure!$B22,Data!$AT$2:$AT$241)*(Pressure!U21)/(310014)</f>
        <v>2.5753923034627348</v>
      </c>
      <c r="X22" s="4">
        <v>1.74007</v>
      </c>
      <c r="Y22" s="9">
        <f>AVERAGEIF(Data!$B$2:$B$241,Pressure!$B22,Data!$AU$2:$AU$241)*(Pressure!W21)/(310014)</f>
        <v>0.14065278748047344</v>
      </c>
      <c r="Z22" s="4">
        <v>0.14252999999999999</v>
      </c>
      <c r="AA22" s="9">
        <f>AVERAGEIF(Data!$B$2:$B$241,Pressure!$B22,Data!$AV$2:$AV$241)*(Pressure!Y21)/(310014)</f>
        <v>0.35566318704036193</v>
      </c>
      <c r="AB22" s="4">
        <v>0.35322999999999999</v>
      </c>
      <c r="AC22" s="9">
        <f>AVERAGEIF(Data!$B$2:$B$241,Pressure!$B22,Data!$AW$2:$AW$241)*(Pressure!AA21)/(310014)</f>
        <v>1.3195908171575508</v>
      </c>
      <c r="AD22" s="4">
        <v>1.3070600000000001</v>
      </c>
      <c r="AE22" s="9">
        <f>AVERAGEIF(Data!$B$2:$B$241,Pressure!$B22,Data!$AX$2:$AXX$241)*(Pressure!AC21)/(310014)</f>
        <v>1.7650599937611555</v>
      </c>
      <c r="AF22" s="4">
        <v>0.95682999999999996</v>
      </c>
      <c r="AG22" s="8">
        <f t="shared" si="3"/>
        <v>22.937739345359471</v>
      </c>
      <c r="AH22" s="8">
        <f t="shared" si="0"/>
        <v>8.7662741505217312</v>
      </c>
      <c r="AI22" s="8">
        <f xml:space="preserve"> AVERAGEIF(Data!$B$2:$B$241,Flow!$D22,Data!$V$2:$V$241)*(490)/(310014)</f>
        <v>9.335242355897595</v>
      </c>
      <c r="AJ22" s="4">
        <v>7.8522400000000001</v>
      </c>
      <c r="AK22" s="8">
        <f t="shared" si="1"/>
        <v>14.878033272601474</v>
      </c>
      <c r="AL22" s="10">
        <f t="shared" si="4"/>
        <v>34.002949124380265</v>
      </c>
      <c r="AM22" s="4"/>
      <c r="AN22" s="4">
        <f t="shared" si="5"/>
        <v>30.945799999999998</v>
      </c>
      <c r="AO22" s="5">
        <f t="shared" si="2"/>
        <v>8.9908352160791765</v>
      </c>
    </row>
    <row r="23" spans="4:41" x14ac:dyDescent="0.25">
      <c r="D23" s="4">
        <v>18</v>
      </c>
      <c r="E23" s="9">
        <f>AVERAGEIF(Data!$B$2:$B$241,Pressure!$B23,Data!$AI$2:$AI$241)*(Pressure!C22)/(310014)</f>
        <v>2.4064907547896044</v>
      </c>
      <c r="F23" s="4">
        <v>2.4773800000000001</v>
      </c>
      <c r="G23" s="9">
        <f>AVERAGEIF(Data!$B$2:$B$241,Pressure!$B23,Data!$AJ$2:$AJ$241)*(Pressure!E22)/(310014)</f>
        <v>0.32066693326775825</v>
      </c>
      <c r="H23" s="4">
        <v>0.31701000000000001</v>
      </c>
      <c r="I23" s="9">
        <f>AVERAGEIF(Data!$B$2:$B$241,Pressure!$B23,Data!$AK$2:$AK$241)*(Pressure!G22)/(310014)</f>
        <v>5.5415217768961327</v>
      </c>
      <c r="J23" s="4">
        <v>5.6383400000000004</v>
      </c>
      <c r="K23" s="9">
        <f>AVERAGEIF(Data!$B$2:$B$241,Pressure!$B23,Data!$AL$2:$AL$241)*(Pressure!I22)/(310014)</f>
        <v>1.1527989734851261</v>
      </c>
      <c r="L23" s="4">
        <v>1.1872199999999999</v>
      </c>
      <c r="M23" s="9">
        <f>AVERAGEIF(Data!$B$2:$B$241,Pressure!$B23,Data!$AM$2:$AM$241)*(Pressure!K22)/(310014)</f>
        <v>0.92363330976292102</v>
      </c>
      <c r="N23" s="4">
        <v>0.96926000000000001</v>
      </c>
      <c r="O23" s="9">
        <f>AVERAGEIF(Data!$B$2:$B$241,Pressure!$B23,Data!$AN$2:$AN$241)*(Pressure!M22)/(310014)</f>
        <v>0.88061384138179022</v>
      </c>
      <c r="P23" s="4">
        <v>0.86861999999999995</v>
      </c>
      <c r="Q23" s="9">
        <f>AVERAGEIF(Data!$B$2:$B$241,Pressure!$B23,Data!$K$2:$AO$241)*(Pressure!O22)/(310014)</f>
        <v>0.20212645513599237</v>
      </c>
      <c r="R23" s="4">
        <v>0.22270999999999999</v>
      </c>
      <c r="S23" s="9">
        <f>AVERAGEIF(Data!$B$2:$B$241,Pressure!$B23,Data!$AQ$2:$AQ$241)*(Pressure!Q22)/(310014)</f>
        <v>4.4679047245069166</v>
      </c>
      <c r="T23" s="4">
        <v>4.3929400000000003</v>
      </c>
      <c r="U23" s="9">
        <f>AVERAGEIF(Data!$B$2:$B$241,Pressure!$B23,Data!$AT$2:$AT$241)*(Pressure!S22)/(310014)</f>
        <v>2.6347590207274898</v>
      </c>
      <c r="V23" s="4">
        <v>2.5964700000000001</v>
      </c>
      <c r="W23" s="9">
        <f>AVERAGEIF(Data!$B$2:$B$241,Pressure!$B23,Data!$AT$2:$AT$241)*(Pressure!U22)/(310014)</f>
        <v>2.6092925559438349</v>
      </c>
      <c r="X23" s="4">
        <v>1.64506</v>
      </c>
      <c r="Y23" s="9">
        <f>AVERAGEIF(Data!$B$2:$B$241,Pressure!$B23,Data!$AU$2:$AU$241)*(Pressure!W22)/(310014)</f>
        <v>0.1352747110348396</v>
      </c>
      <c r="Z23" s="4">
        <v>0.13744000000000001</v>
      </c>
      <c r="AA23" s="9">
        <f>AVERAGEIF(Data!$B$2:$B$241,Pressure!$B23,Data!$AV$2:$AV$241)*(Pressure!Y22)/(310014)</f>
        <v>0.37614757287828826</v>
      </c>
      <c r="AB23" s="4">
        <v>0.37397000000000002</v>
      </c>
      <c r="AC23" s="9">
        <f>AVERAGEIF(Data!$B$2:$B$241,Pressure!$B23,Data!$AW$2:$AW$241)*(Pressure!AA22)/(310014)</f>
        <v>1.4017534779516538</v>
      </c>
      <c r="AD23" s="4">
        <v>1.3936500000000001</v>
      </c>
      <c r="AE23" s="9">
        <f>AVERAGEIF(Data!$B$2:$B$241,Pressure!$B23,Data!$AX$2:$AXX$241)*(Pressure!AC22)/(310014)</f>
        <v>1.8425230748356511</v>
      </c>
      <c r="AF23" s="4">
        <v>0.90408999999999995</v>
      </c>
      <c r="AG23" s="8">
        <f t="shared" si="3"/>
        <v>22.885682044719324</v>
      </c>
      <c r="AH23" s="8">
        <f t="shared" si="0"/>
        <v>8.8608447245069168</v>
      </c>
      <c r="AI23" s="8">
        <f xml:space="preserve"> AVERAGEIF(Data!$B$2:$B$241,Flow!$D23,Data!$V$2:$V$241)*(490)/(310014)</f>
        <v>9.3925771275899361</v>
      </c>
      <c r="AJ23" s="4">
        <v>8.4342299999999994</v>
      </c>
      <c r="AK23" s="8">
        <f t="shared" si="1"/>
        <v>15.146340413371757</v>
      </c>
      <c r="AL23" s="10">
        <f t="shared" si="4"/>
        <v>34.288084310187934</v>
      </c>
      <c r="AM23" s="4"/>
      <c r="AN23" s="4">
        <f t="shared" si="5"/>
        <v>31.558390000000003</v>
      </c>
      <c r="AO23" s="5">
        <f t="shared" si="2"/>
        <v>7.9610580908915445</v>
      </c>
    </row>
    <row r="24" spans="4:41" x14ac:dyDescent="0.25">
      <c r="D24" s="4">
        <v>19</v>
      </c>
      <c r="E24" s="9">
        <f>AVERAGEIF(Data!$B$2:$B$241,Pressure!$B24,Data!$AI$2:$AI$241)*(Pressure!C23)/(310014)</f>
        <v>3.0792367723919378</v>
      </c>
      <c r="F24" s="4">
        <v>3.17577</v>
      </c>
      <c r="G24" s="9">
        <f>AVERAGEIF(Data!$B$2:$B$241,Pressure!$B24,Data!$AJ$2:$AJ$241)*(Pressure!E23)/(310014)</f>
        <v>0.31942782155472338</v>
      </c>
      <c r="H24" s="4">
        <v>0.31495000000000001</v>
      </c>
      <c r="I24" s="9">
        <f>AVERAGEIF(Data!$B$2:$B$241,Pressure!$B24,Data!$AK$2:$AK$241)*(Pressure!G23)/(310014)</f>
        <v>6.2533176984229648</v>
      </c>
      <c r="J24" s="4">
        <v>6.3471200000000003</v>
      </c>
      <c r="K24" s="9">
        <f>AVERAGEIF(Data!$B$2:$B$241,Pressure!$B24,Data!$AL$2:$AL$241)*(Pressure!I23)/(310014)</f>
        <v>1.1566630007414158</v>
      </c>
      <c r="L24" s="4">
        <v>1.1916199999999999</v>
      </c>
      <c r="M24" s="9">
        <f>AVERAGEIF(Data!$B$2:$B$241,Pressure!$B24,Data!$AM$2:$AM$241)*(Pressure!K23)/(310014)</f>
        <v>0.9139328287114169</v>
      </c>
      <c r="N24" s="4">
        <v>0.95989000000000002</v>
      </c>
      <c r="O24" s="9">
        <f>AVERAGEIF(Data!$B$2:$B$241,Pressure!$B24,Data!$AN$2:$AN$241)*(Pressure!M23)/(310014)</f>
        <v>0.8809188010278024</v>
      </c>
      <c r="P24" s="4">
        <v>0.86917</v>
      </c>
      <c r="Q24" s="9">
        <f>AVERAGEIF(Data!$B$2:$B$241,Pressure!$B24,Data!$K$2:$AO$241)*(Pressure!O23)/(310014)</f>
        <v>0.20208193668481858</v>
      </c>
      <c r="R24" s="4">
        <v>0.22289</v>
      </c>
      <c r="S24" s="9">
        <f>AVERAGEIF(Data!$B$2:$B$241,Pressure!$B24,Data!$AQ$2:$AQ$241)*(Pressure!Q23)/(310014)</f>
        <v>4.1751982808267707</v>
      </c>
      <c r="T24" s="4">
        <v>4.1200299999999999</v>
      </c>
      <c r="U24" s="9">
        <f>AVERAGEIF(Data!$B$2:$B$241,Pressure!$B24,Data!$AT$2:$AT$241)*(Pressure!S23)/(310014)</f>
        <v>2.5516087197104405</v>
      </c>
      <c r="V24" s="4">
        <v>2.51756</v>
      </c>
      <c r="W24" s="9">
        <f>AVERAGEIF(Data!$B$2:$B$241,Pressure!$B24,Data!$AT$2:$AT$241)*(Pressure!U23)/(310014)</f>
        <v>2.5351841023350232</v>
      </c>
      <c r="X24" s="4">
        <v>1.56226</v>
      </c>
      <c r="Y24" s="9">
        <f>AVERAGEIF(Data!$B$2:$B$241,Pressure!$B24,Data!$AU$2:$AU$241)*(Pressure!W23)/(310014)</f>
        <v>0.13849766196970367</v>
      </c>
      <c r="Z24" s="4">
        <v>0.14079</v>
      </c>
      <c r="AA24" s="9">
        <f>AVERAGEIF(Data!$B$2:$B$241,Pressure!$B24,Data!$AV$2:$AV$241)*(Pressure!Y23)/(310014)</f>
        <v>0.42869122591845266</v>
      </c>
      <c r="AB24" s="4">
        <v>0.42263000000000001</v>
      </c>
      <c r="AC24" s="9">
        <f>AVERAGEIF(Data!$B$2:$B$241,Pressure!$B24,Data!$AW$2:$AW$241)*(Pressure!AA23)/(310014)</f>
        <v>1.3603267788164486</v>
      </c>
      <c r="AD24" s="4">
        <v>1.3529599999999999</v>
      </c>
      <c r="AE24" s="9">
        <f>AVERAGEIF(Data!$B$2:$B$241,Pressure!$B24,Data!$AX$2:$AXX$241)*(Pressure!AC23)/(310014)</f>
        <v>1.8225546275564293</v>
      </c>
      <c r="AF24" s="4">
        <v>0.85646</v>
      </c>
      <c r="AG24" s="8">
        <f t="shared" si="3"/>
        <v>25.664098859535084</v>
      </c>
      <c r="AH24" s="8">
        <f t="shared" si="0"/>
        <v>8.2952282808267697</v>
      </c>
      <c r="AI24" s="8">
        <f xml:space="preserve"> AVERAGEIF(Data!$B$2:$B$241,Flow!$D24,Data!$V$2:$V$241)*(490)/(310014)</f>
        <v>9.2686728733939105</v>
      </c>
      <c r="AJ24" s="4">
        <v>7.9379400000000002</v>
      </c>
      <c r="AK24" s="8">
        <f t="shared" si="1"/>
        <v>14.833063116306498</v>
      </c>
      <c r="AL24" s="10">
        <f t="shared" si="4"/>
        <v>35.086313130062258</v>
      </c>
      <c r="AM24" s="4"/>
      <c r="AN24" s="4">
        <f t="shared" si="5"/>
        <v>31.992039999999996</v>
      </c>
      <c r="AO24" s="5">
        <f t="shared" si="2"/>
        <v>8.8190318503743335</v>
      </c>
    </row>
    <row r="25" spans="4:41" x14ac:dyDescent="0.25">
      <c r="D25" s="4">
        <v>20</v>
      </c>
      <c r="E25" s="9">
        <f>AVERAGEIF(Data!$B$2:$B$241,Pressure!$B25,Data!$AI$2:$AI$241)*(Pressure!C24)/(310014)</f>
        <v>3.5453243092686928</v>
      </c>
      <c r="F25" s="4">
        <v>3.6598899999999999</v>
      </c>
      <c r="G25" s="9">
        <f>AVERAGEIF(Data!$B$2:$B$241,Pressure!$B25,Data!$AJ$2:$AJ$241)*(Pressure!E24)/(310014)</f>
        <v>0.31830020081981358</v>
      </c>
      <c r="H25" s="4">
        <v>0.31406000000000001</v>
      </c>
      <c r="I25" s="9">
        <f>AVERAGEIF(Data!$B$2:$B$241,Pressure!$B25,Data!$AK$2:$AK$241)*(Pressure!G24)/(310014)</f>
        <v>6.5559909187937224</v>
      </c>
      <c r="J25" s="4">
        <v>6.6641500000000002</v>
      </c>
      <c r="K25" s="9">
        <f>AVERAGEIF(Data!$B$2:$B$241,Pressure!$B25,Data!$AL$2:$AL$241)*(Pressure!I24)/(310014)</f>
        <v>1.1516479924410699</v>
      </c>
      <c r="L25" s="4">
        <v>1.1887300000000001</v>
      </c>
      <c r="M25" s="9">
        <f>AVERAGEIF(Data!$B$2:$B$241,Pressure!$B25,Data!$AM$2:$AM$241)*(Pressure!K24)/(310014)</f>
        <v>0.91706812336399357</v>
      </c>
      <c r="N25" s="4">
        <v>0.96418999999999999</v>
      </c>
      <c r="O25" s="9">
        <f>AVERAGEIF(Data!$B$2:$B$241,Pressure!$B25,Data!$AN$2:$AN$241)*(Pressure!M24)/(310014)</f>
        <v>0.88263703928316084</v>
      </c>
      <c r="P25" s="4">
        <v>0.87219999999999998</v>
      </c>
      <c r="Q25" s="9">
        <f>AVERAGEIF(Data!$B$2:$B$241,Pressure!$B25,Data!$K$2:$AO$241)*(Pressure!O24)/(310014)</f>
        <v>0.20206121434301053</v>
      </c>
      <c r="R25" s="4">
        <v>0.22328999999999999</v>
      </c>
      <c r="S25" s="9">
        <f>AVERAGEIF(Data!$B$2:$B$241,Pressure!$B25,Data!$AQ$2:$AQ$241)*(Pressure!Q24)/(310014)</f>
        <v>4.0779791314180347</v>
      </c>
      <c r="T25" s="4">
        <v>4.01701</v>
      </c>
      <c r="U25" s="9">
        <f>AVERAGEIF(Data!$B$2:$B$241,Pressure!$B25,Data!$AT$2:$AT$241)*(Pressure!S24)/(310014)</f>
        <v>2.4411456270304441</v>
      </c>
      <c r="V25" s="4">
        <v>2.41201</v>
      </c>
      <c r="W25" s="9">
        <f>AVERAGEIF(Data!$B$2:$B$241,Pressure!$B25,Data!$AT$2:$AT$241)*(Pressure!U24)/(310014)</f>
        <v>2.4090333538012652</v>
      </c>
      <c r="X25" s="4">
        <v>1.488</v>
      </c>
      <c r="Y25" s="9">
        <f>AVERAGEIF(Data!$B$2:$B$241,Pressure!$B25,Data!$AU$2:$AU$241)*(Pressure!W24)/(310014)</f>
        <v>0.13741603732490273</v>
      </c>
      <c r="Z25" s="4">
        <v>0.13994999999999999</v>
      </c>
      <c r="AA25" s="9">
        <f>AVERAGEIF(Data!$B$2:$B$241,Pressure!$B25,Data!$AV$2:$AV$241)*(Pressure!Y24)/(310014)</f>
        <v>0.42030563277245031</v>
      </c>
      <c r="AB25" s="4">
        <v>0.42074</v>
      </c>
      <c r="AC25" s="9">
        <f>AVERAGEIF(Data!$B$2:$B$241,Pressure!$B25,Data!$AW$2:$AW$241)*(Pressure!AA24)/(310014)</f>
        <v>1.3713234406613268</v>
      </c>
      <c r="AD25" s="4">
        <v>1.36931</v>
      </c>
      <c r="AE25" s="9">
        <f>AVERAGEIF(Data!$B$2:$B$241,Pressure!$B25,Data!$AX$2:$AXX$241)*(Pressure!AC24)/(310014)</f>
        <v>1.7048727580392684</v>
      </c>
      <c r="AF25" s="4">
        <v>0.81552999999999998</v>
      </c>
      <c r="AG25" s="8">
        <f t="shared" si="3"/>
        <v>27.236249798313462</v>
      </c>
      <c r="AH25" s="8">
        <f t="shared" si="0"/>
        <v>8.0949891314180356</v>
      </c>
      <c r="AI25" s="8">
        <f xml:space="preserve"> AVERAGEIF(Data!$B$2:$B$241,Flow!$D25,Data!$V$2:$V$241)*(490)/(310014)</f>
        <v>9.3558300522100044</v>
      </c>
      <c r="AJ25" s="4">
        <v>7.6999000000000004</v>
      </c>
      <c r="AK25" s="8">
        <f t="shared" si="1"/>
        <v>14.314106849629658</v>
      </c>
      <c r="AL25" s="10">
        <f t="shared" si="4"/>
        <v>35.490935831571164</v>
      </c>
      <c r="AM25" s="4"/>
      <c r="AN25" s="4">
        <f t="shared" si="5"/>
        <v>32.248959999999997</v>
      </c>
      <c r="AO25" s="5">
        <f t="shared" ref="AO25:AO29" si="6">((AL25-AN25)/AL25)*100</f>
        <v>9.1346586265196468</v>
      </c>
    </row>
    <row r="26" spans="4:41" x14ac:dyDescent="0.25">
      <c r="D26" s="4">
        <v>21</v>
      </c>
      <c r="E26" s="9">
        <f>AVERAGEIF(Data!$B$2:$B$241,Pressure!$B26,Data!$AI$2:$AI$241)*(Pressure!C25)/(310014)</f>
        <v>3.7996206922805467</v>
      </c>
      <c r="F26" s="4">
        <v>3.9265699999999999</v>
      </c>
      <c r="G26" s="9">
        <f>AVERAGEIF(Data!$B$2:$B$241,Pressure!$B26,Data!$AJ$2:$AJ$241)*(Pressure!E25)/(310014)</f>
        <v>0.31530518304576427</v>
      </c>
      <c r="H26" s="4">
        <v>0.31611</v>
      </c>
      <c r="I26" s="9">
        <f>AVERAGEIF(Data!$B$2:$B$241,Pressure!$B26,Data!$AK$2:$AK$241)*(Pressure!G25)/(310014)</f>
        <v>6.3560999738229551</v>
      </c>
      <c r="J26" s="4">
        <v>6.52677</v>
      </c>
      <c r="K26" s="9">
        <f>AVERAGEIF(Data!$B$2:$B$241,Pressure!$B26,Data!$AL$2:$AL$241)*(Pressure!I25)/(310014)</f>
        <v>1.129180110959517</v>
      </c>
      <c r="L26" s="4">
        <v>1.1752899999999999</v>
      </c>
      <c r="M26" s="9">
        <f>AVERAGEIF(Data!$B$2:$B$241,Pressure!$B26,Data!$AM$2:$AM$241)*(Pressure!K25)/(310014)</f>
        <v>1.1594272077413565</v>
      </c>
      <c r="N26" s="4">
        <v>1.21753</v>
      </c>
      <c r="O26" s="9">
        <f>AVERAGEIF(Data!$B$2:$B$241,Pressure!$B26,Data!$AN$2:$AN$241)*(Pressure!M25)/(310014)</f>
        <v>0.88393989186240807</v>
      </c>
      <c r="P26" s="4">
        <v>0.87785999999999997</v>
      </c>
      <c r="Q26" s="9">
        <f>AVERAGEIF(Data!$B$2:$B$241,Pressure!$B26,Data!$K$2:$AO$241)*(Pressure!O25)/(310014)</f>
        <v>0.26206934404757376</v>
      </c>
      <c r="R26" s="4">
        <v>0.28978999999999999</v>
      </c>
      <c r="S26" s="9">
        <f>AVERAGEIF(Data!$B$2:$B$241,Pressure!$B26,Data!$AQ$2:$AQ$241)*(Pressure!Q25)/(310014)</f>
        <v>3.9237964622683954</v>
      </c>
      <c r="T26" s="4">
        <v>3.9382999999999999</v>
      </c>
      <c r="U26" s="9">
        <f>AVERAGEIF(Data!$B$2:$B$241,Pressure!$B26,Data!$AT$2:$AT$241)*(Pressure!S25)/(310014)</f>
        <v>2.2194809536323663</v>
      </c>
      <c r="V26" s="4">
        <v>2.2067199999999998</v>
      </c>
      <c r="W26" s="9">
        <f>AVERAGEIF(Data!$B$2:$B$241,Pressure!$B26,Data!$AT$2:$AT$241)*(Pressure!U25)/(310014)</f>
        <v>2.2068923783916632</v>
      </c>
      <c r="X26" s="4">
        <v>1.54541</v>
      </c>
      <c r="Y26" s="9">
        <f>AVERAGEIF(Data!$B$2:$B$241,Pressure!$B26,Data!$AU$2:$AU$241)*(Pressure!W25)/(310014)</f>
        <v>0.13832939526147447</v>
      </c>
      <c r="Z26" s="4">
        <v>0.14122000000000001</v>
      </c>
      <c r="AA26" s="9">
        <f>AVERAGEIF(Data!$B$2:$B$241,Pressure!$B26,Data!$AV$2:$AV$241)*(Pressure!Y25)/(310014)</f>
        <v>0.42371313786616194</v>
      </c>
      <c r="AB26" s="4">
        <v>0.43024000000000001</v>
      </c>
      <c r="AC26" s="9">
        <f>AVERAGEIF(Data!$B$2:$B$241,Pressure!$B26,Data!$AW$2:$AW$241)*(Pressure!AA25)/(310014)</f>
        <v>1.2278856600382486</v>
      </c>
      <c r="AD26" s="4">
        <v>1.24702</v>
      </c>
      <c r="AE26" s="9">
        <f>AVERAGEIF(Data!$B$2:$B$241,Pressure!$B26,Data!$AX$2:$AXX$241)*(Pressure!AC25)/(310014)</f>
        <v>1.4844984269453405</v>
      </c>
      <c r="AF26" s="4">
        <v>0.84204000000000001</v>
      </c>
      <c r="AG26" s="8">
        <f t="shared" si="3"/>
        <v>27.94577240376012</v>
      </c>
      <c r="AH26" s="8">
        <f t="shared" si="0"/>
        <v>7.8620964622683953</v>
      </c>
      <c r="AI26" s="8">
        <f xml:space="preserve"> AVERAGEIF(Data!$B$2:$B$241,Flow!$D26,Data!$V$2:$V$241)*(490)/(310014)</f>
        <v>9.4295241997876502</v>
      </c>
      <c r="AJ26" s="4">
        <v>7.35534</v>
      </c>
      <c r="AK26" s="8">
        <f t="shared" si="1"/>
        <v>13.271409952135254</v>
      </c>
      <c r="AL26" s="10">
        <f t="shared" si="4"/>
        <v>34.959763017951431</v>
      </c>
      <c r="AM26" s="4"/>
      <c r="AN26" s="4">
        <f t="shared" si="5"/>
        <v>32.036210000000004</v>
      </c>
      <c r="AO26" s="5">
        <f t="shared" si="6"/>
        <v>8.3626225282197044</v>
      </c>
    </row>
    <row r="27" spans="4:41" x14ac:dyDescent="0.25">
      <c r="D27" s="4">
        <v>22</v>
      </c>
      <c r="E27" s="9">
        <f>AVERAGEIF(Data!$B$2:$B$241,Pressure!$B27,Data!$AI$2:$AI$241)*(Pressure!C26)/(310014)</f>
        <v>3.6772117283187682</v>
      </c>
      <c r="F27" s="4">
        <v>3.8015599999999998</v>
      </c>
      <c r="G27" s="9">
        <f>AVERAGEIF(Data!$B$2:$B$241,Pressure!$B27,Data!$AJ$2:$AJ$241)*(Pressure!E26)/(310014)</f>
        <v>0.30716025255974078</v>
      </c>
      <c r="H27" s="4">
        <v>0.29771999999999998</v>
      </c>
      <c r="I27" s="9">
        <f>AVERAGEIF(Data!$B$2:$B$241,Pressure!$B27,Data!$AK$2:$AK$241)*(Pressure!G26)/(310014)</f>
        <v>7.2977398785108383</v>
      </c>
      <c r="J27" s="4">
        <v>7.3284099999999999</v>
      </c>
      <c r="K27" s="9">
        <f>AVERAGEIF(Data!$B$2:$B$241,Pressure!$B27,Data!$AL$2:$AL$241)*(Pressure!I26)/(310014)</f>
        <v>1.1249311246841358</v>
      </c>
      <c r="L27" s="4">
        <v>1.15625</v>
      </c>
      <c r="M27" s="9">
        <f>AVERAGEIF(Data!$B$2:$B$241,Pressure!$B27,Data!$AM$2:$AM$241)*(Pressure!K26)/(310014)</f>
        <v>1.5082444646665394</v>
      </c>
      <c r="N27" s="4">
        <v>1.4974000000000001</v>
      </c>
      <c r="O27" s="9">
        <f>AVERAGEIF(Data!$B$2:$B$241,Pressure!$B27,Data!$AN$2:$AN$241)*(Pressure!M26)/(310014)</f>
        <v>0.89206389620425897</v>
      </c>
      <c r="P27" s="4">
        <v>0.87783</v>
      </c>
      <c r="Q27" s="9">
        <f>AVERAGEIF(Data!$B$2:$B$241,Pressure!$B27,Data!$K$2:$AO$241)*(Pressure!O26)/(310014)</f>
        <v>0.4464029688423633</v>
      </c>
      <c r="R27" s="4">
        <v>0.47993000000000002</v>
      </c>
      <c r="S27" s="9">
        <f>AVERAGEIF(Data!$B$2:$B$241,Pressure!$B27,Data!$AQ$2:$AQ$241)*(Pressure!Q26)/(310014)</f>
        <v>4.1626235811945573</v>
      </c>
      <c r="T27" s="4">
        <v>3.8817699999999999</v>
      </c>
      <c r="U27" s="9">
        <f>AVERAGEIF(Data!$B$2:$B$241,Pressure!$B27,Data!$AT$2:$AT$241)*(Pressure!S26)/(310014)</f>
        <v>2.2240031546895556</v>
      </c>
      <c r="V27" s="4">
        <v>2.1879900000000001</v>
      </c>
      <c r="W27" s="9">
        <f>AVERAGEIF(Data!$B$2:$B$241,Pressure!$B27,Data!$AT$2:$AT$241)*(Pressure!U26)/(310014)</f>
        <v>2.220431892016308</v>
      </c>
      <c r="X27" s="4">
        <v>1.3457300000000001</v>
      </c>
      <c r="Y27" s="9">
        <f>AVERAGEIF(Data!$B$2:$B$241,Pressure!$B27,Data!$AU$2:$AU$241)*(Pressure!W26)/(310014)</f>
        <v>0.134164808704099</v>
      </c>
      <c r="Z27" s="4">
        <v>0.13661999999999999</v>
      </c>
      <c r="AA27" s="9">
        <f>AVERAGEIF(Data!$B$2:$B$241,Pressure!$B27,Data!$AV$2:$AV$241)*(Pressure!Y26)/(310014)</f>
        <v>0.39912299946917607</v>
      </c>
      <c r="AB27" s="4">
        <v>0.39440999999999998</v>
      </c>
      <c r="AC27" s="9">
        <f>AVERAGEIF(Data!$B$2:$B$241,Pressure!$B27,Data!$AW$2:$AW$241)*(Pressure!AA26)/(310014)</f>
        <v>1.1873390910876964</v>
      </c>
      <c r="AD27" s="4">
        <v>1.18516</v>
      </c>
      <c r="AE27" s="9">
        <f>AVERAGEIF(Data!$B$2:$B$241,Pressure!$B27,Data!$AX$2:$AXX$241)*(Pressure!AC26)/(310014)</f>
        <v>1.4163924425011445</v>
      </c>
      <c r="AF27" s="4">
        <v>0.74421999999999999</v>
      </c>
      <c r="AG27" s="8">
        <f t="shared" si="3"/>
        <v>30.21292431378664</v>
      </c>
      <c r="AH27" s="8">
        <f t="shared" si="0"/>
        <v>8.0443935811945568</v>
      </c>
      <c r="AI27" s="8">
        <f xml:space="preserve"> AVERAGEIF(Data!$B$2:$B$241,Flow!$D27,Data!$V$2:$V$241)*(490)/(310014)</f>
        <v>9.8454703597982824</v>
      </c>
      <c r="AJ27" s="4">
        <v>7.4263300000000001</v>
      </c>
      <c r="AK27" s="8">
        <f t="shared" si="1"/>
        <v>12.831364388467982</v>
      </c>
      <c r="AL27" s="10">
        <f t="shared" si="4"/>
        <v>36.843302643247469</v>
      </c>
      <c r="AM27" s="4"/>
      <c r="AN27" s="4">
        <f t="shared" si="5"/>
        <v>32.741329999999998</v>
      </c>
      <c r="AO27" s="5">
        <f t="shared" si="6"/>
        <v>11.133563901604431</v>
      </c>
    </row>
    <row r="28" spans="4:41" x14ac:dyDescent="0.25">
      <c r="D28" s="4">
        <v>23</v>
      </c>
      <c r="E28" s="9">
        <f>AVERAGEIF(Data!$B$2:$B$241,Pressure!$B28,Data!$AI$2:$AI$241)*(Pressure!C27)/(310014)</f>
        <v>3.4097150432541796</v>
      </c>
      <c r="F28" s="4">
        <v>3.5274899999999998</v>
      </c>
      <c r="G28" s="9">
        <f>AVERAGEIF(Data!$B$2:$B$241,Pressure!$B28,Data!$AJ$2:$AJ$241)*(Pressure!E27)/(310014)</f>
        <v>0.3164554146968655</v>
      </c>
      <c r="H28" s="4">
        <v>0.31333</v>
      </c>
      <c r="I28" s="9">
        <f>AVERAGEIF(Data!$B$2:$B$241,Pressure!$B28,Data!$AK$2:$AK$241)*(Pressure!G27)/(310014)</f>
        <v>7.1267768753244303</v>
      </c>
      <c r="J28" s="4">
        <v>7.29338</v>
      </c>
      <c r="K28" s="9">
        <f>AVERAGEIF(Data!$B$2:$B$241,Pressure!$B28,Data!$AL$2:$AL$241)*(Pressure!I27)/(310014)</f>
        <v>1.107394979139988</v>
      </c>
      <c r="L28" s="4">
        <v>1.1537500000000001</v>
      </c>
      <c r="M28" s="9">
        <f>AVERAGEIF(Data!$B$2:$B$241,Pressure!$B28,Data!$AM$2:$AM$241)*(Pressure!K27)/(310014)</f>
        <v>1.7733501241245786</v>
      </c>
      <c r="N28" s="4">
        <v>1.8018799999999999</v>
      </c>
      <c r="O28" s="9">
        <f>AVERAGEIF(Data!$B$2:$B$241,Pressure!$B28,Data!$AN$2:$AN$241)*(Pressure!M27)/(310014)</f>
        <v>0.9115459067581666</v>
      </c>
      <c r="P28" s="4">
        <v>0.90451999999999999</v>
      </c>
      <c r="Q28" s="9">
        <f>AVERAGEIF(Data!$B$2:$B$241,Pressure!$B28,Data!$K$2:$AO$241)*(Pressure!O27)/(310014)</f>
        <v>0.633515706794617</v>
      </c>
      <c r="R28" s="4">
        <v>0.66786999999999996</v>
      </c>
      <c r="S28" s="9">
        <f>AVERAGEIF(Data!$B$2:$B$241,Pressure!$B28,Data!$AQ$2:$AQ$241)*(Pressure!Q27)/(310014)</f>
        <v>4.5867467652739293</v>
      </c>
      <c r="T28" s="4">
        <v>3.9290099999999999</v>
      </c>
      <c r="U28" s="9">
        <f>AVERAGEIF(Data!$B$2:$B$241,Pressure!$B28,Data!$AT$2:$AT$241)*(Pressure!S27)/(310014)</f>
        <v>2.6257983287658231</v>
      </c>
      <c r="V28" s="4">
        <v>2.59137</v>
      </c>
      <c r="W28" s="9">
        <f>AVERAGEIF(Data!$B$2:$B$241,Pressure!$B28,Data!$AT$2:$AT$241)*(Pressure!U27)/(310014)</f>
        <v>2.6051521173210661</v>
      </c>
      <c r="X28" s="4">
        <v>1.3676200000000001</v>
      </c>
      <c r="Y28" s="9">
        <f>AVERAGEIF(Data!$B$2:$B$241,Pressure!$B28,Data!$AU$2:$AU$241)*(Pressure!W27)/(310014)</f>
        <v>0.1350094813160467</v>
      </c>
      <c r="Z28" s="4">
        <v>0.13794000000000001</v>
      </c>
      <c r="AA28" s="9">
        <f>AVERAGEIF(Data!$B$2:$B$241,Pressure!$B28,Data!$AV$2:$AV$241)*(Pressure!Y27)/(310014)</f>
        <v>0.42010319701453552</v>
      </c>
      <c r="AB28" s="4">
        <v>0.41769000000000001</v>
      </c>
      <c r="AC28" s="9">
        <f>AVERAGEIF(Data!$B$2:$B$241,Pressure!$B28,Data!$AW$2:$AW$241)*(Pressure!AA27)/(310014)</f>
        <v>1.0858277275139019</v>
      </c>
      <c r="AD28" s="4">
        <v>1.09867</v>
      </c>
      <c r="AE28" s="9">
        <f>AVERAGEIF(Data!$B$2:$B$241,Pressure!$B28,Data!$AX$2:$AXX$241)*(Pressure!AC27)/(310014)</f>
        <v>1.5969143685157525</v>
      </c>
      <c r="AF28" s="4">
        <v>0.75893999999999995</v>
      </c>
      <c r="AG28" s="8">
        <f t="shared" si="3"/>
        <v>30.273104050092829</v>
      </c>
      <c r="AH28" s="8">
        <f t="shared" si="0"/>
        <v>8.5157567652739292</v>
      </c>
      <c r="AI28" s="8">
        <f xml:space="preserve"> AVERAGEIF(Data!$B$2:$B$241,Flow!$D28,Data!$V$2:$V$241)*(490)/(310014)</f>
        <v>10.137904339227013</v>
      </c>
      <c r="AJ28" s="4">
        <v>7.5615199999999998</v>
      </c>
      <c r="AK28" s="8">
        <f t="shared" si="1"/>
        <v>14.082095220447126</v>
      </c>
      <c r="AL28" s="10">
        <f t="shared" si="4"/>
        <v>38.472210375040888</v>
      </c>
      <c r="AM28" s="4"/>
      <c r="AN28" s="4">
        <f t="shared" si="5"/>
        <v>33.524979999999999</v>
      </c>
      <c r="AO28" s="5">
        <f t="shared" si="6"/>
        <v>12.859230927501994</v>
      </c>
    </row>
    <row r="29" spans="4:41" x14ac:dyDescent="0.25">
      <c r="D29" s="4">
        <v>0</v>
      </c>
      <c r="E29" s="9">
        <f>AVERAGEIF(Data!$B$2:$B$241,Pressure!$B29,Data!$AI$2:$AI$241)*(Pressure!C28)/(310014)</f>
        <v>4.7526299347377527</v>
      </c>
      <c r="F29" s="4">
        <v>4.9183500000000002</v>
      </c>
      <c r="G29" s="9">
        <f>AVERAGEIF(Data!$B$2:$B$241,Pressure!$B29,Data!$AJ$2:$AJ$241)*(Pressure!E28)/(310014)</f>
        <v>0.31553954912754695</v>
      </c>
      <c r="H29" s="4">
        <v>0.32025999999999999</v>
      </c>
      <c r="I29" s="9">
        <f>AVERAGEIF(Data!$B$2:$B$241,Pressure!$B29,Data!$AK$2:$AK$241)*(Pressure!G28)/(310014)</f>
        <v>7.9340508010397999</v>
      </c>
      <c r="J29" s="4">
        <v>8.1842199999999998</v>
      </c>
      <c r="K29" s="9">
        <f>AVERAGEIF(Data!$B$2:$B$241,Pressure!$B29,Data!$AL$2:$AL$241)*(Pressure!I28)/(310014)</f>
        <v>1.136195263905406</v>
      </c>
      <c r="L29" s="4">
        <v>1.18238</v>
      </c>
      <c r="M29" s="9">
        <f>AVERAGEIF(Data!$B$2:$B$241,Pressure!$B29,Data!$AM$2:$AM$241)*(Pressure!K28)/(310014)</f>
        <v>1.8212731663586634</v>
      </c>
      <c r="N29" s="4">
        <v>1.8778600000000001</v>
      </c>
      <c r="O29" s="9">
        <f>AVERAGEIF(Data!$B$2:$B$241,Pressure!$B29,Data!$AN$2:$AN$241)*(Pressure!M28)/(310014)</f>
        <v>0.94944103671181368</v>
      </c>
      <c r="P29" s="4">
        <v>0.94333999999999996</v>
      </c>
      <c r="Q29" s="9">
        <f>AVERAGEIF(Data!$B$2:$B$241,Pressure!$B29,Data!$K$2:$AO$241)*(Pressure!O28)/(310014)</f>
        <v>0.6687523670017077</v>
      </c>
      <c r="R29" s="4">
        <v>0.71672999999999998</v>
      </c>
      <c r="S29" s="9">
        <f>AVERAGEIF(Data!$B$2:$B$241,Pressure!$B29,Data!$AQ$2:$AQ$241)*(Pressure!Q28)/(310014)</f>
        <v>4.6667926823136083</v>
      </c>
      <c r="T29" s="4">
        <v>4.3338900000000002</v>
      </c>
      <c r="U29" s="9">
        <f>AVERAGEIF(Data!$B$2:$B$241,Pressure!$B29,Data!$AT$2:$AT$241)*(Pressure!S28)/(310014)</f>
        <v>2.6491895999574284</v>
      </c>
      <c r="V29" s="4">
        <v>2.63435</v>
      </c>
      <c r="W29" s="9">
        <f>AVERAGEIF(Data!$B$2:$B$241,Pressure!$B29,Data!$AT$2:$AT$241)*(Pressure!U28)/(310014)</f>
        <v>2.6197688863370692</v>
      </c>
      <c r="X29" s="4">
        <v>1.49855</v>
      </c>
      <c r="Y29" s="9">
        <f>AVERAGEIF(Data!$B$2:$B$241,Pressure!$B29,Data!$AU$2:$AU$241)*(Pressure!W28)/(310014)</f>
        <v>0.13763714277014405</v>
      </c>
      <c r="Z29" s="4">
        <v>0.14077999999999999</v>
      </c>
      <c r="AA29" s="9">
        <f>AVERAGEIF(Data!$B$2:$B$241,Pressure!$B29,Data!$AV$2:$AV$241)*(Pressure!Y28)/(310014)</f>
        <v>0.36478642459963551</v>
      </c>
      <c r="AB29" s="4">
        <v>0.37730000000000002</v>
      </c>
      <c r="AC29" s="9">
        <f>AVERAGEIF(Data!$B$2:$B$241,Pressure!$B29,Data!$AW$2:$AW$241)*(Pressure!AA28)/(310014)</f>
        <v>1.0039785015809464</v>
      </c>
      <c r="AD29" s="4">
        <v>1.00621</v>
      </c>
      <c r="AE29" s="9">
        <f>AVERAGEIF(Data!$B$2:$B$241,Pressure!$B29,Data!$AX$2:$AXX$241)*(Pressure!AC28)/(310014)</f>
        <v>1.9056108458313505</v>
      </c>
      <c r="AF29" s="4">
        <v>0.82845000000000002</v>
      </c>
      <c r="AG29" s="8">
        <f t="shared" si="3"/>
        <v>35.004292118882681</v>
      </c>
      <c r="AH29" s="8">
        <f t="shared" si="0"/>
        <v>9.0006826823136095</v>
      </c>
      <c r="AI29" s="8">
        <f xml:space="preserve"> AVERAGEIF(Data!$B$2:$B$241,Flow!$D29,Data!$V$2:$V$241)*(490)/(310014)</f>
        <v>9.8950693094667166</v>
      </c>
      <c r="AJ29" s="4">
        <v>5.9447700000000001</v>
      </c>
      <c r="AK29" s="8">
        <f t="shared" si="1"/>
        <v>14.338161401076574</v>
      </c>
      <c r="AL29" s="10">
        <f t="shared" si="4"/>
        <v>40.820715511739593</v>
      </c>
      <c r="AM29" s="4"/>
      <c r="AN29" s="4">
        <f t="shared" si="5"/>
        <v>34.907440000000001</v>
      </c>
      <c r="AO29" s="5">
        <f t="shared" si="6"/>
        <v>14.485967327150348</v>
      </c>
    </row>
    <row r="30" spans="4:41" x14ac:dyDescent="0.25">
      <c r="D30" s="4"/>
      <c r="E30" s="28" t="s">
        <v>41</v>
      </c>
      <c r="F30" s="4">
        <f>100*(AVERAGE(F6:F29)-AVERAGE(E6:E29))/MAX(E6:E29)</f>
        <v>-1.0443845649761869</v>
      </c>
      <c r="G30" s="28" t="s">
        <v>41</v>
      </c>
      <c r="H30" s="4">
        <f t="shared" ref="H30:AF30" si="7">100*(AVERAGE(H6:H29)-AVERAGE(G6:G29))/MAX(G6:G29)</f>
        <v>-1.3122483478501841</v>
      </c>
      <c r="I30" s="28" t="s">
        <v>41</v>
      </c>
      <c r="J30" s="4">
        <f t="shared" si="7"/>
        <v>0.88566135980240535</v>
      </c>
      <c r="K30" s="28" t="s">
        <v>41</v>
      </c>
      <c r="L30" s="4">
        <f t="shared" si="7"/>
        <v>2.2287952146804413</v>
      </c>
      <c r="M30" s="28" t="s">
        <v>41</v>
      </c>
      <c r="N30" s="4">
        <f t="shared" si="7"/>
        <v>1.7926971298431127</v>
      </c>
      <c r="O30" s="28" t="s">
        <v>41</v>
      </c>
      <c r="P30" s="4">
        <f t="shared" si="7"/>
        <v>-0.90021047780884556</v>
      </c>
      <c r="Q30" s="28" t="s">
        <v>41</v>
      </c>
      <c r="R30" s="4">
        <f>100*(AVERAGE(R6:R29)-AVERAGE(Q6:Q29))/MAX(Q6:Q29)</f>
        <v>5.0007815273611262</v>
      </c>
      <c r="S30" s="28" t="s">
        <v>41</v>
      </c>
      <c r="T30" s="4">
        <f t="shared" si="7"/>
        <v>-12.486475380856371</v>
      </c>
      <c r="U30" s="28" t="s">
        <v>41</v>
      </c>
      <c r="V30" s="4">
        <f t="shared" si="7"/>
        <v>-1.1826287620564742</v>
      </c>
      <c r="W30" s="28" t="s">
        <v>41</v>
      </c>
      <c r="X30" s="4">
        <f t="shared" si="7"/>
        <v>-34.070813319469131</v>
      </c>
      <c r="Y30" s="28" t="s">
        <v>41</v>
      </c>
      <c r="Z30" s="4">
        <f t="shared" si="7"/>
        <v>0.96898374228945794</v>
      </c>
      <c r="AA30" s="28" t="s">
        <v>41</v>
      </c>
      <c r="AB30" s="4">
        <f t="shared" si="7"/>
        <v>-0.96706390249419116</v>
      </c>
      <c r="AC30" s="28" t="s">
        <v>41</v>
      </c>
      <c r="AD30" s="4">
        <f t="shared" si="7"/>
        <v>-4.40795114763958E-2</v>
      </c>
      <c r="AE30" s="28" t="s">
        <v>41</v>
      </c>
      <c r="AF30" s="4">
        <f t="shared" si="7"/>
        <v>-43.961632383623375</v>
      </c>
      <c r="AG30" s="4"/>
      <c r="AH30" s="4"/>
      <c r="AI30" s="28" t="s">
        <v>41</v>
      </c>
      <c r="AJ30" s="4">
        <f t="shared" ref="AJ30" si="8">100*(AVERAGE(AJ6:AJ29)-AVERAGE(AI6:AI29))/MAX(AI6:AI29)</f>
        <v>-29.21143750425551</v>
      </c>
      <c r="AK30" s="4"/>
      <c r="AL30" s="4"/>
      <c r="AM30" s="4"/>
      <c r="AN30" s="4">
        <f>100*(AVERAGE(AN6:AN29)-AVERAGE(AL6:AL29))/MAX(AL6:AL29)</f>
        <v>-10.772002847405734</v>
      </c>
      <c r="AO30" s="10">
        <f>AVERAGE(AO6:AO29)</f>
        <v>13.863932349568401</v>
      </c>
    </row>
  </sheetData>
  <mergeCells count="4">
    <mergeCell ref="S4:T4"/>
    <mergeCell ref="U4:AE4"/>
    <mergeCell ref="AG3:AK3"/>
    <mergeCell ref="E4:R4"/>
  </mergeCells>
  <conditionalFormatting sqref="F30 H30 J30 L30 N30 P30 R30 T30 V30 X30 Z30 AB30 AD30:AE30 AJ30">
    <cfRule type="colorScale" priority="3">
      <colorScale>
        <cfvo type="num" val="-25"/>
        <cfvo type="num" val="0"/>
        <cfvo type="num" val="25"/>
        <color rgb="FFFF0000"/>
        <color rgb="FF92D050"/>
        <color rgb="FFFF0000"/>
      </colorScale>
    </cfRule>
  </conditionalFormatting>
  <conditionalFormatting sqref="AI30">
    <cfRule type="colorScale" priority="2">
      <colorScale>
        <cfvo type="num" val="-25"/>
        <cfvo type="num" val="0"/>
        <cfvo type="num" val="25"/>
        <color rgb="FFFF0000"/>
        <color rgb="FF92D050"/>
        <color rgb="FFFF0000"/>
      </colorScale>
    </cfRule>
  </conditionalFormatting>
  <conditionalFormatting sqref="AN30">
    <cfRule type="colorScale" priority="1">
      <colorScale>
        <cfvo type="num" val="-25"/>
        <cfvo type="num" val="0"/>
        <cfvo type="num" val="25"/>
        <color rgb="FFFF0000"/>
        <color rgb="FF92D05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J14" sqref="J14"/>
    </sheetView>
  </sheetViews>
  <sheetFormatPr defaultRowHeight="15" x14ac:dyDescent="0.25"/>
  <cols>
    <col min="1" max="1" width="10.42578125" bestFit="1" customWidth="1"/>
    <col min="2" max="2" width="3" bestFit="1" customWidth="1"/>
    <col min="3" max="3" width="8.140625" bestFit="1" customWidth="1"/>
    <col min="4" max="4" width="42.5703125" bestFit="1" customWidth="1"/>
    <col min="5" max="11" width="57.140625" bestFit="1" customWidth="1"/>
  </cols>
  <sheetData>
    <row r="1" spans="1:11" x14ac:dyDescent="0.25">
      <c r="A1" t="s">
        <v>0</v>
      </c>
      <c r="C1" t="s">
        <v>1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</row>
    <row r="2" spans="1:11" x14ac:dyDescent="0.25">
      <c r="A2" s="1">
        <v>42513</v>
      </c>
      <c r="B2" s="26">
        <f t="shared" ref="B2:B18" si="0">HOUR(C2)</f>
        <v>0</v>
      </c>
      <c r="C2" s="2">
        <v>0</v>
      </c>
      <c r="D2">
        <v>379.77205400000003</v>
      </c>
      <c r="E2">
        <v>331.40610766666668</v>
      </c>
      <c r="F2">
        <v>502.99630733333333</v>
      </c>
      <c r="G2">
        <v>0</v>
      </c>
      <c r="H2">
        <v>423.12333166666667</v>
      </c>
      <c r="I2">
        <v>784.54667166666661</v>
      </c>
      <c r="J2">
        <v>431.06868500000002</v>
      </c>
      <c r="K2">
        <v>2173.7991536666664</v>
      </c>
    </row>
    <row r="3" spans="1:11" x14ac:dyDescent="0.25">
      <c r="A3" s="1">
        <v>42513</v>
      </c>
      <c r="B3" s="26">
        <f t="shared" si="0"/>
        <v>0</v>
      </c>
      <c r="C3" s="2">
        <v>2.0833333333333332E-2</v>
      </c>
      <c r="D3">
        <v>377.3427733333333</v>
      </c>
      <c r="E3">
        <v>330.15730766666667</v>
      </c>
      <c r="F3">
        <v>500.71074433333337</v>
      </c>
      <c r="G3">
        <v>0</v>
      </c>
      <c r="H3">
        <v>420.97277833333334</v>
      </c>
      <c r="I3">
        <v>782.36462399999994</v>
      </c>
      <c r="J3">
        <v>429.92480466666666</v>
      </c>
      <c r="K3">
        <v>2169.1614176666667</v>
      </c>
    </row>
    <row r="4" spans="1:11" x14ac:dyDescent="0.25">
      <c r="A4" s="1">
        <v>42513</v>
      </c>
      <c r="B4" s="26">
        <f t="shared" si="0"/>
        <v>1</v>
      </c>
      <c r="C4" s="2">
        <v>4.1666666666666664E-2</v>
      </c>
      <c r="D4">
        <v>378.03971366666661</v>
      </c>
      <c r="E4">
        <v>331.16092933333334</v>
      </c>
      <c r="F4">
        <v>502.26898200000005</v>
      </c>
      <c r="G4">
        <v>0</v>
      </c>
      <c r="H4">
        <v>423.64066566666662</v>
      </c>
      <c r="I4">
        <v>783.19108066666683</v>
      </c>
      <c r="J4">
        <v>427.18452966666672</v>
      </c>
      <c r="K4">
        <v>2171.7823893333334</v>
      </c>
    </row>
    <row r="5" spans="1:11" x14ac:dyDescent="0.25">
      <c r="A5" s="1">
        <v>42513</v>
      </c>
      <c r="B5" s="26">
        <f t="shared" si="0"/>
        <v>1</v>
      </c>
      <c r="C5" s="2">
        <v>6.25E-2</v>
      </c>
      <c r="D5">
        <v>375.10554999999999</v>
      </c>
      <c r="E5">
        <v>331.68925999999999</v>
      </c>
      <c r="F5">
        <v>501.47917666666672</v>
      </c>
      <c r="G5">
        <v>0</v>
      </c>
      <c r="H5">
        <v>425.06205233333338</v>
      </c>
      <c r="I5">
        <v>777.82462566666675</v>
      </c>
      <c r="J5">
        <v>429.88378899999998</v>
      </c>
      <c r="K5">
        <v>2174.2824299999997</v>
      </c>
    </row>
    <row r="6" spans="1:11" x14ac:dyDescent="0.25">
      <c r="A6" s="1">
        <v>42513</v>
      </c>
      <c r="B6" s="26">
        <f t="shared" si="0"/>
        <v>2</v>
      </c>
      <c r="C6" s="2">
        <v>8.3333333333333329E-2</v>
      </c>
      <c r="D6">
        <v>377.29492199999999</v>
      </c>
      <c r="E6">
        <v>449.940562</v>
      </c>
      <c r="F6">
        <v>620.32435100000009</v>
      </c>
      <c r="G6">
        <v>0</v>
      </c>
      <c r="H6">
        <v>423.31990566666667</v>
      </c>
      <c r="I6">
        <v>562.06278466666663</v>
      </c>
      <c r="J6">
        <v>434.51387533333332</v>
      </c>
      <c r="K6">
        <v>2176.3093666666668</v>
      </c>
    </row>
    <row r="7" spans="1:11" x14ac:dyDescent="0.25">
      <c r="A7" s="1">
        <v>42513</v>
      </c>
      <c r="B7" s="26">
        <f t="shared" si="0"/>
        <v>2</v>
      </c>
      <c r="C7" s="2">
        <v>0.10416666666666667</v>
      </c>
      <c r="D7">
        <v>374.82165533333335</v>
      </c>
      <c r="E7">
        <v>494.93980899999997</v>
      </c>
      <c r="F7">
        <v>667.19629933333329</v>
      </c>
      <c r="G7">
        <v>0</v>
      </c>
      <c r="H7">
        <v>421.20556633333331</v>
      </c>
      <c r="I7">
        <v>391.45251466666667</v>
      </c>
      <c r="J7">
        <v>435.98128266666663</v>
      </c>
      <c r="K7">
        <v>2165.8304040000003</v>
      </c>
    </row>
    <row r="8" spans="1:11" x14ac:dyDescent="0.25">
      <c r="A8" s="1">
        <v>42513</v>
      </c>
      <c r="B8" s="26">
        <f t="shared" si="0"/>
        <v>3</v>
      </c>
      <c r="C8" s="2">
        <v>0.125</v>
      </c>
      <c r="D8">
        <v>386.8820393333333</v>
      </c>
      <c r="E8">
        <v>494.69111133333331</v>
      </c>
      <c r="F8">
        <v>667.56712866666669</v>
      </c>
      <c r="G8">
        <v>0</v>
      </c>
      <c r="H8">
        <v>424.62768566666665</v>
      </c>
      <c r="I8">
        <v>195.89499933333332</v>
      </c>
      <c r="J8">
        <v>440.42492666666664</v>
      </c>
      <c r="K8">
        <v>2175.4612223333334</v>
      </c>
    </row>
    <row r="9" spans="1:11" x14ac:dyDescent="0.25">
      <c r="A9" s="1">
        <v>42513</v>
      </c>
      <c r="B9" s="26">
        <f t="shared" si="0"/>
        <v>3</v>
      </c>
      <c r="C9" s="2">
        <v>0.14583333333333334</v>
      </c>
      <c r="D9">
        <v>426.93823233333336</v>
      </c>
      <c r="E9">
        <v>682.87250266666672</v>
      </c>
      <c r="F9">
        <v>861.61029033333318</v>
      </c>
      <c r="G9">
        <v>0</v>
      </c>
      <c r="H9">
        <v>135.53295900000001</v>
      </c>
      <c r="I9">
        <v>0</v>
      </c>
      <c r="J9">
        <v>250.87426766666667</v>
      </c>
      <c r="K9">
        <v>2170.2958986666667</v>
      </c>
    </row>
    <row r="10" spans="1:11" x14ac:dyDescent="0.25">
      <c r="A10" s="1">
        <v>42513</v>
      </c>
      <c r="B10" s="26">
        <f t="shared" si="0"/>
        <v>4</v>
      </c>
      <c r="C10" s="2">
        <v>0.16666666666666666</v>
      </c>
      <c r="D10">
        <v>421.97424299999994</v>
      </c>
      <c r="E10">
        <v>939.96741766666662</v>
      </c>
      <c r="F10">
        <v>1005.5342713333334</v>
      </c>
      <c r="G10">
        <v>0</v>
      </c>
      <c r="H10">
        <v>0</v>
      </c>
      <c r="I10">
        <v>0</v>
      </c>
      <c r="J10">
        <v>0</v>
      </c>
      <c r="K10">
        <v>2167.2124436666668</v>
      </c>
    </row>
    <row r="11" spans="1:11" x14ac:dyDescent="0.25">
      <c r="A11" s="1">
        <v>42513</v>
      </c>
      <c r="B11" s="26">
        <f t="shared" si="0"/>
        <v>4</v>
      </c>
      <c r="C11" s="2">
        <v>0.1875</v>
      </c>
      <c r="D11">
        <v>427.02396633333336</v>
      </c>
      <c r="E11">
        <v>992.69536366666671</v>
      </c>
      <c r="F11">
        <v>1004.7757463333334</v>
      </c>
      <c r="G11">
        <v>0</v>
      </c>
      <c r="H11">
        <v>0</v>
      </c>
      <c r="I11">
        <v>0</v>
      </c>
      <c r="J11">
        <v>0</v>
      </c>
      <c r="K11">
        <v>2168.7256673333336</v>
      </c>
    </row>
    <row r="12" spans="1:11" x14ac:dyDescent="0.25">
      <c r="A12" s="1">
        <v>42513</v>
      </c>
      <c r="B12" s="26">
        <f t="shared" si="0"/>
        <v>5</v>
      </c>
      <c r="C12" s="2">
        <v>0.20833333333333334</v>
      </c>
      <c r="D12">
        <v>534.35036233333324</v>
      </c>
      <c r="E12">
        <v>991.88851899999997</v>
      </c>
      <c r="F12">
        <v>1004.2238973333333</v>
      </c>
      <c r="G12">
        <v>0</v>
      </c>
      <c r="H12">
        <v>0</v>
      </c>
      <c r="I12">
        <v>0</v>
      </c>
      <c r="J12">
        <v>0</v>
      </c>
      <c r="K12">
        <v>2065.8837283333332</v>
      </c>
    </row>
    <row r="13" spans="1:11" x14ac:dyDescent="0.25">
      <c r="A13" s="1">
        <v>42513</v>
      </c>
      <c r="B13" s="26">
        <f t="shared" si="0"/>
        <v>5</v>
      </c>
      <c r="C13" s="2">
        <v>0.22916666666666666</v>
      </c>
      <c r="D13">
        <v>862.78080233333333</v>
      </c>
      <c r="E13">
        <v>993.11426799999992</v>
      </c>
      <c r="F13">
        <v>1004.9743546666667</v>
      </c>
      <c r="G13">
        <v>0</v>
      </c>
      <c r="H13">
        <v>5.273703666666667</v>
      </c>
      <c r="I13">
        <v>0</v>
      </c>
      <c r="J13">
        <v>0</v>
      </c>
      <c r="K13">
        <v>1732.8878576666666</v>
      </c>
    </row>
    <row r="14" spans="1:11" x14ac:dyDescent="0.25">
      <c r="A14" s="1">
        <v>42513</v>
      </c>
      <c r="B14" s="26">
        <f t="shared" si="0"/>
        <v>6</v>
      </c>
      <c r="C14" s="2">
        <v>0.25</v>
      </c>
      <c r="D14">
        <v>859.48112000000003</v>
      </c>
      <c r="E14">
        <v>943.84519466666677</v>
      </c>
      <c r="F14">
        <v>956.43769299999997</v>
      </c>
      <c r="G14">
        <v>0</v>
      </c>
      <c r="H14">
        <v>398.06555166666664</v>
      </c>
      <c r="I14">
        <v>0</v>
      </c>
      <c r="J14">
        <v>0</v>
      </c>
      <c r="K14">
        <v>1734.8852946666666</v>
      </c>
    </row>
    <row r="15" spans="1:11" x14ac:dyDescent="0.25">
      <c r="A15" s="1">
        <v>42513</v>
      </c>
      <c r="B15" s="26">
        <f t="shared" si="0"/>
        <v>6</v>
      </c>
      <c r="C15" s="2">
        <v>0.27083333333333331</v>
      </c>
      <c r="D15">
        <v>861.61197933333335</v>
      </c>
      <c r="E15">
        <v>831.08011899999985</v>
      </c>
      <c r="F15">
        <v>726.22999033333326</v>
      </c>
      <c r="G15">
        <v>0</v>
      </c>
      <c r="H15">
        <v>430.05535133333336</v>
      </c>
      <c r="I15">
        <v>0</v>
      </c>
      <c r="J15">
        <v>335.07666</v>
      </c>
      <c r="K15">
        <v>1734.1663006666668</v>
      </c>
    </row>
    <row r="16" spans="1:11" x14ac:dyDescent="0.25">
      <c r="A16" s="1">
        <v>42513</v>
      </c>
      <c r="B16" s="26">
        <f t="shared" si="0"/>
        <v>7</v>
      </c>
      <c r="C16" s="2">
        <v>0.29166666666666669</v>
      </c>
      <c r="D16">
        <v>827.6459553333334</v>
      </c>
      <c r="E16">
        <v>527.93695166666669</v>
      </c>
      <c r="F16">
        <v>440.97351833333329</v>
      </c>
      <c r="G16">
        <v>0</v>
      </c>
      <c r="H16">
        <v>1022.7059326666667</v>
      </c>
      <c r="I16">
        <v>0</v>
      </c>
      <c r="J16">
        <v>1095.9089763333334</v>
      </c>
      <c r="K16">
        <v>1741.9318443333334</v>
      </c>
    </row>
    <row r="17" spans="1:11" x14ac:dyDescent="0.25">
      <c r="A17" s="1">
        <v>42513</v>
      </c>
      <c r="B17" s="26">
        <f t="shared" si="0"/>
        <v>7</v>
      </c>
      <c r="C17" s="2">
        <v>0.3125</v>
      </c>
      <c r="D17">
        <v>810.71065266666665</v>
      </c>
      <c r="E17">
        <v>25.659629666666664</v>
      </c>
      <c r="F17">
        <v>197.29537466666667</v>
      </c>
      <c r="G17">
        <v>0</v>
      </c>
      <c r="H17">
        <v>1256.6036376666668</v>
      </c>
      <c r="I17">
        <v>0</v>
      </c>
      <c r="J17">
        <v>1312.350993</v>
      </c>
      <c r="K17">
        <v>1738.9971923333335</v>
      </c>
    </row>
    <row r="18" spans="1:11" x14ac:dyDescent="0.25">
      <c r="A18" s="1">
        <v>42513</v>
      </c>
      <c r="B18" s="26">
        <f t="shared" si="0"/>
        <v>8</v>
      </c>
      <c r="C18" s="2">
        <v>0.33333333333333331</v>
      </c>
      <c r="D18">
        <v>860.25008133333324</v>
      </c>
      <c r="E18">
        <v>0</v>
      </c>
      <c r="F18">
        <v>169.60333266666666</v>
      </c>
      <c r="G18">
        <v>0</v>
      </c>
      <c r="H18">
        <v>1249.6461993333332</v>
      </c>
      <c r="I18">
        <v>0</v>
      </c>
      <c r="J18">
        <v>1300.1199953333335</v>
      </c>
      <c r="K18">
        <v>1732.6587730000001</v>
      </c>
    </row>
    <row r="19" spans="1:11" x14ac:dyDescent="0.25">
      <c r="A19" s="1">
        <v>42513</v>
      </c>
      <c r="B19" s="26">
        <f t="shared" ref="B19:B49" si="1">HOUR(C19)</f>
        <v>8</v>
      </c>
      <c r="C19" s="2">
        <v>0.35416666666666669</v>
      </c>
      <c r="D19">
        <v>845.90075666666655</v>
      </c>
      <c r="E19">
        <v>53.744817000000005</v>
      </c>
      <c r="F19">
        <v>169.22740666666667</v>
      </c>
      <c r="G19">
        <v>0</v>
      </c>
      <c r="H19">
        <v>1238.747762</v>
      </c>
      <c r="I19">
        <v>0</v>
      </c>
      <c r="J19">
        <v>1286.0063883333335</v>
      </c>
      <c r="K19">
        <v>1728.7165936666668</v>
      </c>
    </row>
    <row r="20" spans="1:11" x14ac:dyDescent="0.25">
      <c r="A20" s="1">
        <v>42513</v>
      </c>
      <c r="B20" s="26">
        <f t="shared" si="1"/>
        <v>9</v>
      </c>
      <c r="C20" s="2">
        <v>0.375</v>
      </c>
      <c r="D20">
        <v>855.54927566666663</v>
      </c>
      <c r="E20">
        <v>293.92407699999995</v>
      </c>
      <c r="F20">
        <v>167.93435666666667</v>
      </c>
      <c r="G20">
        <v>0</v>
      </c>
      <c r="H20">
        <v>1230.1356606666668</v>
      </c>
      <c r="I20">
        <v>0</v>
      </c>
      <c r="J20">
        <v>1284.8838706666666</v>
      </c>
      <c r="K20">
        <v>1724.7715656666667</v>
      </c>
    </row>
    <row r="21" spans="1:11" x14ac:dyDescent="0.25">
      <c r="A21" s="1">
        <v>42513</v>
      </c>
      <c r="B21" s="26">
        <f t="shared" si="1"/>
        <v>9</v>
      </c>
      <c r="C21" s="2">
        <v>0.39583333333333331</v>
      </c>
      <c r="D21">
        <v>853.31913233333341</v>
      </c>
      <c r="E21">
        <v>654.47425333333331</v>
      </c>
      <c r="F21">
        <v>166.90898633333333</v>
      </c>
      <c r="G21">
        <v>0</v>
      </c>
      <c r="H21">
        <v>1237.3462729999999</v>
      </c>
      <c r="I21">
        <v>0</v>
      </c>
      <c r="J21">
        <v>1279.8270669999999</v>
      </c>
      <c r="K21">
        <v>1716.8255616666665</v>
      </c>
    </row>
    <row r="22" spans="1:11" x14ac:dyDescent="0.25">
      <c r="A22" s="1">
        <v>42513</v>
      </c>
      <c r="B22" s="26">
        <f t="shared" si="1"/>
        <v>10</v>
      </c>
      <c r="C22" s="2">
        <v>0.41666666666666669</v>
      </c>
      <c r="D22">
        <v>851.16442866666659</v>
      </c>
      <c r="E22">
        <v>715.39313233333326</v>
      </c>
      <c r="F22">
        <v>227.78009533333332</v>
      </c>
      <c r="G22">
        <v>0</v>
      </c>
      <c r="H22">
        <v>1233.471761</v>
      </c>
      <c r="I22">
        <v>0</v>
      </c>
      <c r="J22">
        <v>1115.1011963333333</v>
      </c>
      <c r="K22">
        <v>1705.2893879999999</v>
      </c>
    </row>
    <row r="23" spans="1:11" x14ac:dyDescent="0.25">
      <c r="A23" s="1">
        <v>42513</v>
      </c>
      <c r="B23" s="26">
        <f t="shared" si="1"/>
        <v>10</v>
      </c>
      <c r="C23" s="2">
        <v>0.4375</v>
      </c>
      <c r="D23">
        <v>852.02937800000007</v>
      </c>
      <c r="E23">
        <v>811.58035266666673</v>
      </c>
      <c r="F23">
        <v>333.55398566666668</v>
      </c>
      <c r="G23">
        <v>0</v>
      </c>
      <c r="H23">
        <v>1232.4449869999999</v>
      </c>
      <c r="I23">
        <v>0</v>
      </c>
      <c r="J23">
        <v>868.47334799999999</v>
      </c>
      <c r="K23">
        <v>1700.5339356666666</v>
      </c>
    </row>
    <row r="24" spans="1:11" x14ac:dyDescent="0.25">
      <c r="A24" s="1">
        <v>42513</v>
      </c>
      <c r="B24" s="26">
        <f t="shared" si="1"/>
        <v>11</v>
      </c>
      <c r="C24" s="2">
        <v>0.45833333333333331</v>
      </c>
      <c r="D24">
        <v>822.65917966666666</v>
      </c>
      <c r="E24">
        <v>812.82380133333334</v>
      </c>
      <c r="F24">
        <v>332.78074133333331</v>
      </c>
      <c r="G24">
        <v>0</v>
      </c>
      <c r="H24">
        <v>1232.0864663333334</v>
      </c>
      <c r="I24">
        <v>0</v>
      </c>
      <c r="J24">
        <v>875.04878733333328</v>
      </c>
      <c r="K24">
        <v>1698.7395423333335</v>
      </c>
    </row>
    <row r="25" spans="1:11" x14ac:dyDescent="0.25">
      <c r="A25" s="1">
        <v>42513</v>
      </c>
      <c r="B25" s="26">
        <f t="shared" si="1"/>
        <v>11</v>
      </c>
      <c r="C25" s="2">
        <v>0.47916666666666669</v>
      </c>
      <c r="D25">
        <v>746.42594399999996</v>
      </c>
      <c r="E25">
        <v>812.96547433333342</v>
      </c>
      <c r="F25">
        <v>332.04536933333333</v>
      </c>
      <c r="G25">
        <v>0</v>
      </c>
      <c r="H25">
        <v>1218.1870116666666</v>
      </c>
      <c r="I25">
        <v>0</v>
      </c>
      <c r="J25">
        <v>863.79520666666667</v>
      </c>
      <c r="K25">
        <v>1697.3895259999999</v>
      </c>
    </row>
    <row r="26" spans="1:11" x14ac:dyDescent="0.25">
      <c r="A26" s="1">
        <v>42513</v>
      </c>
      <c r="B26" s="26">
        <f t="shared" si="1"/>
        <v>12</v>
      </c>
      <c r="C26" s="2">
        <v>0.5</v>
      </c>
      <c r="D26">
        <v>741.25256333333334</v>
      </c>
      <c r="E26">
        <v>801.78148400000009</v>
      </c>
      <c r="F26">
        <v>331.48935966666664</v>
      </c>
      <c r="G26">
        <v>0</v>
      </c>
      <c r="H26">
        <v>1193.7898356666665</v>
      </c>
      <c r="I26">
        <v>0</v>
      </c>
      <c r="J26">
        <v>860.83955900000001</v>
      </c>
      <c r="K26">
        <v>1702.1429850000002</v>
      </c>
    </row>
    <row r="27" spans="1:11" x14ac:dyDescent="0.25">
      <c r="A27" s="1">
        <v>42513</v>
      </c>
      <c r="B27" s="26">
        <f t="shared" si="1"/>
        <v>12</v>
      </c>
      <c r="C27" s="2">
        <v>0.52083333333333337</v>
      </c>
      <c r="D27">
        <v>765.8324786666667</v>
      </c>
      <c r="E27">
        <v>369.33537299999995</v>
      </c>
      <c r="F27">
        <v>329.21407066666666</v>
      </c>
      <c r="G27">
        <v>0</v>
      </c>
      <c r="H27">
        <v>1196.7902019999999</v>
      </c>
      <c r="I27">
        <v>0</v>
      </c>
      <c r="J27">
        <v>866.80704766666668</v>
      </c>
      <c r="K27">
        <v>1696.8448076666664</v>
      </c>
    </row>
    <row r="28" spans="1:11" x14ac:dyDescent="0.25">
      <c r="A28" s="1">
        <v>42513</v>
      </c>
      <c r="B28" s="26">
        <f t="shared" si="1"/>
        <v>13</v>
      </c>
      <c r="C28" s="2">
        <v>0.54166666666666663</v>
      </c>
      <c r="D28">
        <v>810.12141933333339</v>
      </c>
      <c r="E28">
        <v>322.170278</v>
      </c>
      <c r="F28">
        <v>331.59351333333336</v>
      </c>
      <c r="G28">
        <v>0</v>
      </c>
      <c r="H28">
        <v>882.19526666666661</v>
      </c>
      <c r="I28">
        <v>0</v>
      </c>
      <c r="J28">
        <v>861.98002099999997</v>
      </c>
      <c r="K28">
        <v>1687.7960206666667</v>
      </c>
    </row>
    <row r="29" spans="1:11" x14ac:dyDescent="0.25">
      <c r="A29" s="1">
        <v>42513</v>
      </c>
      <c r="B29" s="26">
        <f t="shared" si="1"/>
        <v>13</v>
      </c>
      <c r="C29" s="2">
        <v>0.5625</v>
      </c>
      <c r="D29">
        <v>827.08927399999993</v>
      </c>
      <c r="E29">
        <v>320.20537300000001</v>
      </c>
      <c r="F29">
        <v>325.226766</v>
      </c>
      <c r="G29">
        <v>0</v>
      </c>
      <c r="H29">
        <v>824.90576199999998</v>
      </c>
      <c r="I29">
        <v>0</v>
      </c>
      <c r="J29">
        <v>863.62093100000004</v>
      </c>
      <c r="K29">
        <v>1688.4350180000001</v>
      </c>
    </row>
    <row r="30" spans="1:11" x14ac:dyDescent="0.25">
      <c r="A30" s="1">
        <v>42513</v>
      </c>
      <c r="B30" s="26">
        <f t="shared" si="1"/>
        <v>14</v>
      </c>
      <c r="C30" s="2">
        <v>0.58333333333333337</v>
      </c>
      <c r="D30">
        <v>790.81404633333329</v>
      </c>
      <c r="E30">
        <v>610.27121</v>
      </c>
      <c r="F30">
        <v>679.36185200000011</v>
      </c>
      <c r="G30">
        <v>0</v>
      </c>
      <c r="H30">
        <v>326.1484273333333</v>
      </c>
      <c r="I30">
        <v>0</v>
      </c>
      <c r="J30">
        <v>440.55853400000001</v>
      </c>
      <c r="K30">
        <v>1688.1492513333333</v>
      </c>
    </row>
    <row r="31" spans="1:11" x14ac:dyDescent="0.25">
      <c r="A31" s="1">
        <v>42513</v>
      </c>
      <c r="B31" s="26">
        <f t="shared" si="1"/>
        <v>14</v>
      </c>
      <c r="C31" s="2">
        <v>0.60416666666666663</v>
      </c>
      <c r="D31">
        <v>815.44824233333327</v>
      </c>
      <c r="E31">
        <v>950.88786833333336</v>
      </c>
      <c r="F31">
        <v>961.32240766666666</v>
      </c>
      <c r="G31">
        <v>0</v>
      </c>
      <c r="H31">
        <v>0</v>
      </c>
      <c r="I31">
        <v>0</v>
      </c>
      <c r="J31">
        <v>40.808148666666668</v>
      </c>
      <c r="K31">
        <v>1679.8631589999998</v>
      </c>
    </row>
    <row r="32" spans="1:11" x14ac:dyDescent="0.25">
      <c r="A32" s="1">
        <v>42513</v>
      </c>
      <c r="B32" s="26">
        <f t="shared" si="1"/>
        <v>15</v>
      </c>
      <c r="C32" s="2">
        <v>0.625</v>
      </c>
      <c r="D32">
        <v>839.38138833333335</v>
      </c>
      <c r="E32">
        <v>964.87610866666671</v>
      </c>
      <c r="F32">
        <v>977.9679666666666</v>
      </c>
      <c r="G32">
        <v>0</v>
      </c>
      <c r="H32">
        <v>0</v>
      </c>
      <c r="I32">
        <v>0</v>
      </c>
      <c r="J32">
        <v>0</v>
      </c>
      <c r="K32">
        <v>1681.9654946666667</v>
      </c>
    </row>
    <row r="33" spans="1:11" x14ac:dyDescent="0.25">
      <c r="A33" s="1">
        <v>42513</v>
      </c>
      <c r="B33" s="26">
        <f t="shared" si="1"/>
        <v>15</v>
      </c>
      <c r="C33" s="2">
        <v>0.64583333333333337</v>
      </c>
      <c r="D33">
        <v>835.95511866666675</v>
      </c>
      <c r="E33">
        <v>962.72658266666667</v>
      </c>
      <c r="F33">
        <v>975.93971766666664</v>
      </c>
      <c r="G33">
        <v>0</v>
      </c>
      <c r="H33">
        <v>0</v>
      </c>
      <c r="I33">
        <v>0</v>
      </c>
      <c r="J33">
        <v>0</v>
      </c>
      <c r="K33">
        <v>1681.7262776666666</v>
      </c>
    </row>
    <row r="34" spans="1:11" x14ac:dyDescent="0.25">
      <c r="A34" s="1">
        <v>42513</v>
      </c>
      <c r="B34" s="26">
        <f t="shared" si="1"/>
        <v>16</v>
      </c>
      <c r="C34" s="2">
        <v>0.66666666666666663</v>
      </c>
      <c r="D34">
        <v>840.08955900000001</v>
      </c>
      <c r="E34">
        <v>966.41880300000003</v>
      </c>
      <c r="F34">
        <v>979.93676766666658</v>
      </c>
      <c r="G34">
        <v>0</v>
      </c>
      <c r="H34">
        <v>0</v>
      </c>
      <c r="I34">
        <v>0</v>
      </c>
      <c r="J34">
        <v>0</v>
      </c>
      <c r="K34">
        <v>1687.6027020000001</v>
      </c>
    </row>
    <row r="35" spans="1:11" x14ac:dyDescent="0.25">
      <c r="A35" s="1">
        <v>42513</v>
      </c>
      <c r="B35" s="26">
        <f t="shared" si="1"/>
        <v>16</v>
      </c>
      <c r="C35" s="2">
        <v>0.6875</v>
      </c>
      <c r="D35">
        <v>842.20243333333326</v>
      </c>
      <c r="E35">
        <v>964.58435033333319</v>
      </c>
      <c r="F35">
        <v>978.9479570000002</v>
      </c>
      <c r="G35">
        <v>0</v>
      </c>
      <c r="H35">
        <v>0</v>
      </c>
      <c r="I35">
        <v>0</v>
      </c>
      <c r="J35">
        <v>0</v>
      </c>
      <c r="K35">
        <v>1683.9665933333333</v>
      </c>
    </row>
    <row r="36" spans="1:11" x14ac:dyDescent="0.25">
      <c r="A36" s="1">
        <v>42513</v>
      </c>
      <c r="B36" s="26">
        <f t="shared" si="1"/>
        <v>17</v>
      </c>
      <c r="C36" s="2">
        <v>0.70833333333333337</v>
      </c>
      <c r="D36">
        <v>839.86149066666667</v>
      </c>
      <c r="E36">
        <v>965.37851966666676</v>
      </c>
      <c r="F36">
        <v>978.43796833333329</v>
      </c>
      <c r="G36">
        <v>0</v>
      </c>
      <c r="H36">
        <v>0</v>
      </c>
      <c r="I36">
        <v>0</v>
      </c>
      <c r="J36">
        <v>0</v>
      </c>
      <c r="K36">
        <v>1684.2847496666666</v>
      </c>
    </row>
    <row r="37" spans="1:11" x14ac:dyDescent="0.25">
      <c r="A37" s="1">
        <v>42513</v>
      </c>
      <c r="B37" s="26">
        <f t="shared" si="1"/>
        <v>17</v>
      </c>
      <c r="C37" s="2">
        <v>0.72916666666666663</v>
      </c>
      <c r="D37">
        <v>839.04610199999991</v>
      </c>
      <c r="E37">
        <v>966.64945433333332</v>
      </c>
      <c r="F37">
        <v>978.39850833333321</v>
      </c>
      <c r="G37">
        <v>0</v>
      </c>
      <c r="H37">
        <v>0</v>
      </c>
      <c r="I37">
        <v>0</v>
      </c>
      <c r="J37">
        <v>0</v>
      </c>
      <c r="K37">
        <v>1684.3555093333334</v>
      </c>
    </row>
    <row r="38" spans="1:11" x14ac:dyDescent="0.25">
      <c r="A38" s="1">
        <v>42513</v>
      </c>
      <c r="B38" s="26">
        <f t="shared" si="1"/>
        <v>18</v>
      </c>
      <c r="C38" s="2">
        <v>0.75</v>
      </c>
      <c r="D38">
        <v>845.19453933333341</v>
      </c>
      <c r="E38">
        <v>972.786295</v>
      </c>
      <c r="F38">
        <v>984.95139533333338</v>
      </c>
      <c r="G38">
        <v>0</v>
      </c>
      <c r="H38">
        <v>0</v>
      </c>
      <c r="I38">
        <v>0</v>
      </c>
      <c r="J38">
        <v>0</v>
      </c>
      <c r="K38">
        <v>1694.5168456666668</v>
      </c>
    </row>
    <row r="39" spans="1:11" x14ac:dyDescent="0.25">
      <c r="A39" s="1">
        <v>42513</v>
      </c>
      <c r="B39" s="26">
        <f t="shared" si="1"/>
        <v>18</v>
      </c>
      <c r="C39" s="2">
        <v>0.77083333333333337</v>
      </c>
      <c r="D39">
        <v>843.43131533333326</v>
      </c>
      <c r="E39">
        <v>976.48537166666665</v>
      </c>
      <c r="F39">
        <v>988.94639099999995</v>
      </c>
      <c r="G39">
        <v>0</v>
      </c>
      <c r="H39">
        <v>0</v>
      </c>
      <c r="I39">
        <v>0</v>
      </c>
      <c r="J39">
        <v>0</v>
      </c>
      <c r="K39">
        <v>1705.7711589999999</v>
      </c>
    </row>
    <row r="40" spans="1:11" x14ac:dyDescent="0.25">
      <c r="A40" s="1">
        <v>42513</v>
      </c>
      <c r="B40" s="26">
        <f t="shared" si="1"/>
        <v>19</v>
      </c>
      <c r="C40" s="2">
        <v>0.79166666666666663</v>
      </c>
      <c r="D40">
        <v>844.2017413333333</v>
      </c>
      <c r="E40">
        <v>977.91471300000001</v>
      </c>
      <c r="F40">
        <v>990.42424500000004</v>
      </c>
      <c r="G40">
        <v>0</v>
      </c>
      <c r="H40">
        <v>0</v>
      </c>
      <c r="I40">
        <v>0</v>
      </c>
      <c r="J40">
        <v>0</v>
      </c>
      <c r="K40">
        <v>1708.5712080000001</v>
      </c>
    </row>
    <row r="41" spans="1:11" x14ac:dyDescent="0.25">
      <c r="A41" s="1">
        <v>42513</v>
      </c>
      <c r="B41" s="26">
        <f t="shared" si="1"/>
        <v>19</v>
      </c>
      <c r="C41" s="2">
        <v>0.8125</v>
      </c>
      <c r="D41">
        <v>841.93131533333326</v>
      </c>
      <c r="E41">
        <v>977.50582899999984</v>
      </c>
      <c r="F41">
        <v>990.48712166666655</v>
      </c>
      <c r="G41">
        <v>0</v>
      </c>
      <c r="H41">
        <v>0</v>
      </c>
      <c r="I41">
        <v>0</v>
      </c>
      <c r="J41">
        <v>0</v>
      </c>
      <c r="K41">
        <v>1710.9199219999998</v>
      </c>
    </row>
    <row r="42" spans="1:11" x14ac:dyDescent="0.25">
      <c r="A42" s="1">
        <v>42513</v>
      </c>
      <c r="B42" s="26">
        <f t="shared" si="1"/>
        <v>20</v>
      </c>
      <c r="C42" s="2">
        <v>0.83333333333333337</v>
      </c>
      <c r="D42">
        <v>839.63037100000008</v>
      </c>
      <c r="E42">
        <v>979.68536399999994</v>
      </c>
      <c r="F42">
        <v>992.1433310000001</v>
      </c>
      <c r="G42">
        <v>0</v>
      </c>
      <c r="H42">
        <v>0</v>
      </c>
      <c r="I42">
        <v>0</v>
      </c>
      <c r="J42">
        <v>0</v>
      </c>
      <c r="K42">
        <v>1717.1708986666665</v>
      </c>
    </row>
    <row r="43" spans="1:11" x14ac:dyDescent="0.25">
      <c r="A43" s="1">
        <v>42513</v>
      </c>
      <c r="B43" s="26">
        <f t="shared" si="1"/>
        <v>20</v>
      </c>
      <c r="C43" s="2">
        <v>0.85416666666666663</v>
      </c>
      <c r="D43">
        <v>845.17675800000006</v>
      </c>
      <c r="E43">
        <v>981.56314099999997</v>
      </c>
      <c r="F43">
        <v>993.96139533333337</v>
      </c>
      <c r="G43">
        <v>0</v>
      </c>
      <c r="H43">
        <v>0</v>
      </c>
      <c r="I43">
        <v>0</v>
      </c>
      <c r="J43">
        <v>0</v>
      </c>
      <c r="K43">
        <v>1715.6532386666665</v>
      </c>
    </row>
    <row r="44" spans="1:11" x14ac:dyDescent="0.25">
      <c r="A44" s="1">
        <v>42513</v>
      </c>
      <c r="B44" s="26">
        <f t="shared" si="1"/>
        <v>21</v>
      </c>
      <c r="C44" s="2">
        <v>0.875</v>
      </c>
      <c r="D44">
        <v>852.2822266666667</v>
      </c>
      <c r="E44">
        <v>983.47389766666663</v>
      </c>
      <c r="F44">
        <v>995.75462866666658</v>
      </c>
      <c r="G44">
        <v>0</v>
      </c>
      <c r="H44">
        <v>0</v>
      </c>
      <c r="I44">
        <v>0</v>
      </c>
      <c r="J44">
        <v>0</v>
      </c>
      <c r="K44">
        <v>1712.9015710000001</v>
      </c>
    </row>
    <row r="45" spans="1:11" x14ac:dyDescent="0.25">
      <c r="A45" s="1">
        <v>42513</v>
      </c>
      <c r="B45" s="26">
        <f t="shared" si="1"/>
        <v>21</v>
      </c>
      <c r="C45" s="2">
        <v>0.89583333333333337</v>
      </c>
      <c r="D45">
        <v>850.10758466666664</v>
      </c>
      <c r="E45">
        <v>932.66406266666672</v>
      </c>
      <c r="F45">
        <v>995.75573699999995</v>
      </c>
      <c r="G45">
        <v>0</v>
      </c>
      <c r="H45">
        <v>0</v>
      </c>
      <c r="I45">
        <v>158.81509400000002</v>
      </c>
      <c r="J45">
        <v>0</v>
      </c>
      <c r="K45">
        <v>1716.5506590000002</v>
      </c>
    </row>
    <row r="46" spans="1:11" x14ac:dyDescent="0.25">
      <c r="A46" s="1">
        <v>42513</v>
      </c>
      <c r="B46" s="26">
        <f t="shared" si="1"/>
        <v>22</v>
      </c>
      <c r="C46" s="2">
        <v>0.91666666666666663</v>
      </c>
      <c r="D46">
        <v>818.89082833333339</v>
      </c>
      <c r="E46">
        <v>553.87675266666668</v>
      </c>
      <c r="F46">
        <v>1000.545471</v>
      </c>
      <c r="G46">
        <v>0</v>
      </c>
      <c r="H46">
        <v>388.72131333333328</v>
      </c>
      <c r="I46">
        <v>411.89554866666668</v>
      </c>
      <c r="J46">
        <v>419.22814933333331</v>
      </c>
      <c r="K46">
        <v>1730.3001713333333</v>
      </c>
    </row>
    <row r="47" spans="1:11" x14ac:dyDescent="0.25">
      <c r="A47" s="1">
        <v>42513</v>
      </c>
      <c r="B47" s="26">
        <f t="shared" si="1"/>
        <v>22</v>
      </c>
      <c r="C47" s="2">
        <v>0.9375</v>
      </c>
      <c r="D47">
        <v>800.82686333333334</v>
      </c>
      <c r="E47">
        <v>491.64675899999997</v>
      </c>
      <c r="F47">
        <v>894.94101966666665</v>
      </c>
      <c r="G47">
        <v>0</v>
      </c>
      <c r="H47">
        <v>387.49564600000002</v>
      </c>
      <c r="I47">
        <v>394.21195466666671</v>
      </c>
      <c r="J47">
        <v>417.39192699999995</v>
      </c>
      <c r="K47">
        <v>1729.3784180000002</v>
      </c>
    </row>
    <row r="48" spans="1:11" x14ac:dyDescent="0.25">
      <c r="A48" s="1">
        <v>42513</v>
      </c>
      <c r="B48" s="26">
        <f t="shared" si="1"/>
        <v>23</v>
      </c>
      <c r="C48" s="2">
        <v>0.95833333333333337</v>
      </c>
      <c r="D48">
        <v>805.0064696666667</v>
      </c>
      <c r="E48">
        <v>332.18943566666667</v>
      </c>
      <c r="F48">
        <v>761.81527700000004</v>
      </c>
      <c r="G48">
        <v>0</v>
      </c>
      <c r="H48">
        <v>385.14436833333338</v>
      </c>
      <c r="I48">
        <v>802.91154000000006</v>
      </c>
      <c r="J48">
        <v>426.20064299999996</v>
      </c>
      <c r="K48">
        <v>1730.3583169999999</v>
      </c>
    </row>
    <row r="49" spans="1:11" x14ac:dyDescent="0.25">
      <c r="A49" s="1">
        <v>42513</v>
      </c>
      <c r="B49" s="26">
        <f t="shared" si="1"/>
        <v>23</v>
      </c>
      <c r="C49" s="2">
        <v>0.97916666666666663</v>
      </c>
      <c r="D49">
        <v>804.28011066666659</v>
      </c>
      <c r="E49">
        <v>329.52351900000002</v>
      </c>
      <c r="F49">
        <v>539.68861099999992</v>
      </c>
      <c r="G49">
        <v>0</v>
      </c>
      <c r="H49">
        <v>403.94844566666666</v>
      </c>
      <c r="I49">
        <v>787.18619799999999</v>
      </c>
      <c r="J49">
        <v>433.796468</v>
      </c>
      <c r="K49">
        <v>1742.7840169999999</v>
      </c>
    </row>
    <row r="50" spans="1:11" x14ac:dyDescent="0.25">
      <c r="A50" s="1"/>
      <c r="B50" s="26"/>
      <c r="C50" s="2"/>
    </row>
    <row r="51" spans="1:11" x14ac:dyDescent="0.25">
      <c r="A51" s="1"/>
      <c r="B51" s="26"/>
      <c r="C51" s="2"/>
    </row>
    <row r="52" spans="1:11" x14ac:dyDescent="0.25">
      <c r="A52" s="1"/>
      <c r="B52" s="26"/>
      <c r="C52" s="2"/>
    </row>
    <row r="53" spans="1:11" x14ac:dyDescent="0.25">
      <c r="A53" s="1"/>
      <c r="B53" s="26"/>
      <c r="C53" s="2"/>
    </row>
    <row r="54" spans="1:11" x14ac:dyDescent="0.25">
      <c r="A54" s="1"/>
      <c r="B54" s="26"/>
      <c r="C54" s="2"/>
    </row>
    <row r="55" spans="1:11" x14ac:dyDescent="0.25">
      <c r="A55" s="1"/>
      <c r="B55" s="26"/>
      <c r="C55" s="2"/>
    </row>
    <row r="56" spans="1:11" x14ac:dyDescent="0.25">
      <c r="A56" s="1"/>
      <c r="B56" s="26"/>
      <c r="C56" s="2"/>
    </row>
    <row r="57" spans="1:11" x14ac:dyDescent="0.25">
      <c r="A57" s="1"/>
      <c r="B57" s="26"/>
      <c r="C57" s="2"/>
    </row>
    <row r="58" spans="1:11" x14ac:dyDescent="0.25">
      <c r="A58" s="1"/>
      <c r="B58" s="26"/>
      <c r="C58" s="2"/>
    </row>
    <row r="59" spans="1:11" x14ac:dyDescent="0.25">
      <c r="A59" s="1"/>
      <c r="B59" s="26"/>
      <c r="C59" s="2"/>
    </row>
    <row r="60" spans="1:11" x14ac:dyDescent="0.25">
      <c r="A60" s="1"/>
      <c r="B60" s="26"/>
      <c r="C60" s="2"/>
    </row>
    <row r="61" spans="1:11" x14ac:dyDescent="0.25">
      <c r="A61" s="1"/>
      <c r="B61" s="26"/>
      <c r="C61" s="2"/>
    </row>
    <row r="62" spans="1:11" x14ac:dyDescent="0.25">
      <c r="A62" s="1"/>
      <c r="B62" s="26"/>
      <c r="C62" s="2"/>
    </row>
    <row r="63" spans="1:11" x14ac:dyDescent="0.25">
      <c r="A63" s="1"/>
      <c r="B63" s="26"/>
      <c r="C63" s="2"/>
    </row>
    <row r="64" spans="1:11" x14ac:dyDescent="0.25">
      <c r="A64" s="1"/>
      <c r="B64" s="26"/>
      <c r="C64" s="2"/>
    </row>
    <row r="65" spans="1:3" x14ac:dyDescent="0.25">
      <c r="A65" s="1"/>
      <c r="B65" s="26"/>
      <c r="C65" s="2"/>
    </row>
    <row r="66" spans="1:3" x14ac:dyDescent="0.25">
      <c r="A66" s="1"/>
      <c r="B66" s="26"/>
      <c r="C66" s="2"/>
    </row>
    <row r="67" spans="1:3" x14ac:dyDescent="0.25">
      <c r="A67" s="1"/>
      <c r="B67" s="26"/>
      <c r="C67" s="2"/>
    </row>
    <row r="68" spans="1:3" x14ac:dyDescent="0.25">
      <c r="A68" s="1"/>
      <c r="B68" s="26"/>
      <c r="C68" s="2"/>
    </row>
    <row r="69" spans="1:3" x14ac:dyDescent="0.25">
      <c r="A69" s="1"/>
      <c r="B69" s="26"/>
      <c r="C69" s="2"/>
    </row>
    <row r="70" spans="1:3" x14ac:dyDescent="0.25">
      <c r="A70" s="1"/>
      <c r="B70" s="26"/>
      <c r="C70" s="2"/>
    </row>
    <row r="71" spans="1:3" x14ac:dyDescent="0.25">
      <c r="A71" s="1"/>
      <c r="B71" s="26"/>
      <c r="C71" s="2"/>
    </row>
    <row r="72" spans="1:3" x14ac:dyDescent="0.25">
      <c r="A72" s="1"/>
      <c r="B72" s="26"/>
      <c r="C72" s="2"/>
    </row>
    <row r="73" spans="1:3" x14ac:dyDescent="0.25">
      <c r="A73" s="1"/>
      <c r="B73" s="26"/>
      <c r="C73" s="2"/>
    </row>
    <row r="74" spans="1:3" x14ac:dyDescent="0.25">
      <c r="A74" s="1"/>
      <c r="B74" s="26"/>
      <c r="C74" s="2"/>
    </row>
    <row r="75" spans="1:3" x14ac:dyDescent="0.25">
      <c r="A75" s="1"/>
      <c r="B75" s="26"/>
      <c r="C75" s="2"/>
    </row>
    <row r="76" spans="1:3" x14ac:dyDescent="0.25">
      <c r="A76" s="1"/>
      <c r="B76" s="26"/>
      <c r="C76" s="2"/>
    </row>
    <row r="77" spans="1:3" x14ac:dyDescent="0.25">
      <c r="A77" s="1"/>
      <c r="B77" s="26"/>
      <c r="C77" s="2"/>
    </row>
    <row r="78" spans="1:3" x14ac:dyDescent="0.25">
      <c r="A78" s="1"/>
      <c r="B78" s="26"/>
      <c r="C78" s="2"/>
    </row>
    <row r="79" spans="1:3" x14ac:dyDescent="0.25">
      <c r="A79" s="1"/>
      <c r="B79" s="26"/>
      <c r="C79" s="2"/>
    </row>
    <row r="80" spans="1:3" x14ac:dyDescent="0.25">
      <c r="A80" s="1"/>
      <c r="B80" s="26"/>
      <c r="C80" s="2"/>
    </row>
    <row r="81" spans="1:3" x14ac:dyDescent="0.25">
      <c r="A81" s="1"/>
      <c r="B81" s="26"/>
      <c r="C81" s="2"/>
    </row>
    <row r="82" spans="1:3" x14ac:dyDescent="0.25">
      <c r="A82" s="1"/>
      <c r="B82" s="26"/>
      <c r="C82" s="2"/>
    </row>
    <row r="83" spans="1:3" x14ac:dyDescent="0.25">
      <c r="A83" s="1"/>
      <c r="B83" s="26"/>
      <c r="C83" s="2"/>
    </row>
    <row r="84" spans="1:3" x14ac:dyDescent="0.25">
      <c r="A84" s="1"/>
      <c r="B84" s="26"/>
      <c r="C84" s="2"/>
    </row>
    <row r="85" spans="1:3" x14ac:dyDescent="0.25">
      <c r="A85" s="1"/>
      <c r="B85" s="26"/>
      <c r="C85" s="2"/>
    </row>
    <row r="86" spans="1:3" x14ac:dyDescent="0.25">
      <c r="A86" s="1"/>
      <c r="B86" s="26"/>
      <c r="C86" s="2"/>
    </row>
    <row r="87" spans="1:3" x14ac:dyDescent="0.25">
      <c r="A87" s="1"/>
      <c r="B87" s="26"/>
      <c r="C87" s="2"/>
    </row>
    <row r="88" spans="1:3" x14ac:dyDescent="0.25">
      <c r="A88" s="1"/>
      <c r="B88" s="26"/>
      <c r="C88" s="2"/>
    </row>
    <row r="89" spans="1:3" x14ac:dyDescent="0.25">
      <c r="A89" s="1"/>
      <c r="B89" s="26"/>
      <c r="C89" s="2"/>
    </row>
    <row r="90" spans="1:3" x14ac:dyDescent="0.25">
      <c r="A90" s="1"/>
      <c r="B90" s="26"/>
      <c r="C90" s="2"/>
    </row>
    <row r="91" spans="1:3" x14ac:dyDescent="0.25">
      <c r="A91" s="1"/>
      <c r="B91" s="26"/>
      <c r="C91" s="2"/>
    </row>
    <row r="92" spans="1:3" x14ac:dyDescent="0.25">
      <c r="A92" s="1"/>
      <c r="B92" s="26"/>
      <c r="C92" s="2"/>
    </row>
    <row r="93" spans="1:3" x14ac:dyDescent="0.25">
      <c r="A93" s="1"/>
      <c r="B93" s="26"/>
      <c r="C93" s="2"/>
    </row>
    <row r="94" spans="1:3" x14ac:dyDescent="0.25">
      <c r="A94" s="1"/>
      <c r="B94" s="26"/>
      <c r="C94" s="2"/>
    </row>
    <row r="95" spans="1:3" x14ac:dyDescent="0.25">
      <c r="A95" s="1"/>
      <c r="B95" s="26"/>
      <c r="C95" s="2"/>
    </row>
    <row r="96" spans="1:3" x14ac:dyDescent="0.25">
      <c r="A96" s="1"/>
      <c r="B96" s="26"/>
      <c r="C96" s="2"/>
    </row>
    <row r="97" spans="1:3" x14ac:dyDescent="0.25">
      <c r="A97" s="1"/>
      <c r="B97" s="26"/>
      <c r="C97" s="2"/>
    </row>
    <row r="98" spans="1:3" x14ac:dyDescent="0.25">
      <c r="A98" s="1"/>
      <c r="B98" s="26"/>
      <c r="C98" s="2"/>
    </row>
    <row r="99" spans="1:3" x14ac:dyDescent="0.25">
      <c r="A99" s="1"/>
      <c r="B99" s="26"/>
      <c r="C99" s="2"/>
    </row>
    <row r="100" spans="1:3" x14ac:dyDescent="0.25">
      <c r="A100" s="1"/>
      <c r="B100" s="26"/>
      <c r="C100" s="2"/>
    </row>
    <row r="101" spans="1:3" x14ac:dyDescent="0.25">
      <c r="A101" s="1"/>
      <c r="B101" s="26"/>
      <c r="C101" s="2"/>
    </row>
    <row r="102" spans="1:3" x14ac:dyDescent="0.25">
      <c r="A102" s="1"/>
      <c r="B102" s="26"/>
      <c r="C102" s="2"/>
    </row>
    <row r="103" spans="1:3" x14ac:dyDescent="0.25">
      <c r="A103" s="1"/>
      <c r="B103" s="26"/>
      <c r="C103" s="2"/>
    </row>
    <row r="104" spans="1:3" x14ac:dyDescent="0.25">
      <c r="A104" s="1"/>
      <c r="B104" s="26"/>
      <c r="C104" s="2"/>
    </row>
    <row r="105" spans="1:3" x14ac:dyDescent="0.25">
      <c r="A105" s="1"/>
      <c r="B105" s="26"/>
      <c r="C105" s="2"/>
    </row>
    <row r="106" spans="1:3" x14ac:dyDescent="0.25">
      <c r="A106" s="1"/>
      <c r="B106" s="26"/>
      <c r="C106" s="2"/>
    </row>
    <row r="107" spans="1:3" x14ac:dyDescent="0.25">
      <c r="A107" s="1"/>
      <c r="B107" s="26"/>
      <c r="C107" s="2"/>
    </row>
    <row r="108" spans="1:3" x14ac:dyDescent="0.25">
      <c r="A108" s="1"/>
      <c r="B108" s="26"/>
      <c r="C108" s="2"/>
    </row>
    <row r="109" spans="1:3" x14ac:dyDescent="0.25">
      <c r="A109" s="1"/>
      <c r="B109" s="26"/>
      <c r="C109" s="2"/>
    </row>
    <row r="110" spans="1:3" x14ac:dyDescent="0.25">
      <c r="A110" s="1"/>
      <c r="B110" s="26"/>
      <c r="C110" s="2"/>
    </row>
    <row r="111" spans="1:3" x14ac:dyDescent="0.25">
      <c r="A111" s="1"/>
      <c r="B111" s="26"/>
      <c r="C111" s="2"/>
    </row>
    <row r="112" spans="1:3" x14ac:dyDescent="0.25">
      <c r="A112" s="1"/>
      <c r="B112" s="26"/>
      <c r="C112" s="2"/>
    </row>
    <row r="113" spans="1:3" x14ac:dyDescent="0.25">
      <c r="A113" s="1"/>
      <c r="B113" s="26"/>
      <c r="C113" s="2"/>
    </row>
    <row r="114" spans="1:3" x14ac:dyDescent="0.25">
      <c r="A114" s="1"/>
      <c r="B114" s="26"/>
      <c r="C114" s="2"/>
    </row>
    <row r="115" spans="1:3" x14ac:dyDescent="0.25">
      <c r="A115" s="1"/>
      <c r="B115" s="26"/>
      <c r="C115" s="2"/>
    </row>
    <row r="116" spans="1:3" x14ac:dyDescent="0.25">
      <c r="A116" s="1"/>
      <c r="B116" s="26"/>
      <c r="C116" s="2"/>
    </row>
    <row r="117" spans="1:3" x14ac:dyDescent="0.25">
      <c r="A117" s="1"/>
      <c r="B117" s="26"/>
      <c r="C117" s="2"/>
    </row>
    <row r="118" spans="1:3" x14ac:dyDescent="0.25">
      <c r="A118" s="1"/>
      <c r="B118" s="26"/>
      <c r="C118" s="2"/>
    </row>
    <row r="119" spans="1:3" x14ac:dyDescent="0.25">
      <c r="A119" s="1"/>
      <c r="B119" s="26"/>
      <c r="C119" s="2"/>
    </row>
    <row r="120" spans="1:3" x14ac:dyDescent="0.25">
      <c r="A120" s="1"/>
      <c r="B120" s="26"/>
      <c r="C120" s="2"/>
    </row>
    <row r="121" spans="1:3" x14ac:dyDescent="0.25">
      <c r="A121" s="1"/>
      <c r="B121" s="26"/>
      <c r="C121" s="2"/>
    </row>
    <row r="122" spans="1:3" x14ac:dyDescent="0.25">
      <c r="A122" s="1"/>
      <c r="B122" s="26"/>
      <c r="C122" s="2"/>
    </row>
    <row r="123" spans="1:3" x14ac:dyDescent="0.25">
      <c r="A123" s="1"/>
      <c r="B123" s="26"/>
      <c r="C123" s="2"/>
    </row>
    <row r="124" spans="1:3" x14ac:dyDescent="0.25">
      <c r="A124" s="1"/>
      <c r="B124" s="26"/>
      <c r="C124" s="2"/>
    </row>
    <row r="125" spans="1:3" x14ac:dyDescent="0.25">
      <c r="A125" s="1"/>
      <c r="B125" s="26"/>
      <c r="C125" s="2"/>
    </row>
    <row r="126" spans="1:3" x14ac:dyDescent="0.25">
      <c r="A126" s="1"/>
      <c r="B126" s="26"/>
      <c r="C126" s="2"/>
    </row>
    <row r="127" spans="1:3" x14ac:dyDescent="0.25">
      <c r="A127" s="1"/>
      <c r="B127" s="26"/>
      <c r="C127" s="2"/>
    </row>
    <row r="128" spans="1:3" x14ac:dyDescent="0.25">
      <c r="A128" s="1"/>
      <c r="B128" s="26"/>
      <c r="C128" s="2"/>
    </row>
    <row r="129" spans="1:3" x14ac:dyDescent="0.25">
      <c r="A129" s="1"/>
      <c r="B129" s="26"/>
      <c r="C129" s="2"/>
    </row>
    <row r="130" spans="1:3" x14ac:dyDescent="0.25">
      <c r="A130" s="1"/>
      <c r="B130" s="26"/>
      <c r="C130" s="2"/>
    </row>
    <row r="131" spans="1:3" x14ac:dyDescent="0.25">
      <c r="A131" s="1"/>
      <c r="B131" s="26"/>
      <c r="C131" s="2"/>
    </row>
    <row r="132" spans="1:3" x14ac:dyDescent="0.25">
      <c r="A132" s="1"/>
      <c r="B132" s="26"/>
      <c r="C132" s="2"/>
    </row>
    <row r="133" spans="1:3" x14ac:dyDescent="0.25">
      <c r="A133" s="1"/>
      <c r="B133" s="26"/>
      <c r="C133" s="2"/>
    </row>
    <row r="134" spans="1:3" x14ac:dyDescent="0.25">
      <c r="A134" s="1"/>
      <c r="B134" s="26"/>
      <c r="C134" s="2"/>
    </row>
    <row r="135" spans="1:3" x14ac:dyDescent="0.25">
      <c r="A135" s="1"/>
      <c r="B135" s="26"/>
      <c r="C135" s="2"/>
    </row>
    <row r="136" spans="1:3" x14ac:dyDescent="0.25">
      <c r="A136" s="1"/>
      <c r="B136" s="26"/>
      <c r="C136" s="2"/>
    </row>
    <row r="137" spans="1:3" x14ac:dyDescent="0.25">
      <c r="A137" s="1"/>
      <c r="B137" s="26"/>
      <c r="C137" s="2"/>
    </row>
    <row r="138" spans="1:3" x14ac:dyDescent="0.25">
      <c r="A138" s="1"/>
      <c r="B138" s="26"/>
      <c r="C138" s="2"/>
    </row>
    <row r="139" spans="1:3" x14ac:dyDescent="0.25">
      <c r="A139" s="1"/>
      <c r="B139" s="26"/>
      <c r="C139" s="2"/>
    </row>
    <row r="140" spans="1:3" x14ac:dyDescent="0.25">
      <c r="A140" s="1"/>
      <c r="B140" s="26"/>
      <c r="C140" s="2"/>
    </row>
    <row r="141" spans="1:3" x14ac:dyDescent="0.25">
      <c r="A141" s="1"/>
      <c r="B141" s="26"/>
      <c r="C141" s="2"/>
    </row>
    <row r="142" spans="1:3" x14ac:dyDescent="0.25">
      <c r="A142" s="1"/>
      <c r="B142" s="26"/>
      <c r="C142" s="2"/>
    </row>
    <row r="143" spans="1:3" x14ac:dyDescent="0.25">
      <c r="A143" s="1"/>
      <c r="B143" s="26"/>
      <c r="C143" s="2"/>
    </row>
    <row r="144" spans="1:3" x14ac:dyDescent="0.25">
      <c r="A144" s="1"/>
      <c r="B144" s="26"/>
      <c r="C144" s="2"/>
    </row>
    <row r="145" spans="1:3" x14ac:dyDescent="0.25">
      <c r="A145" s="1"/>
      <c r="B145" s="26"/>
      <c r="C145" s="2"/>
    </row>
    <row r="146" spans="1:3" x14ac:dyDescent="0.25">
      <c r="A146" s="1"/>
      <c r="B146" s="26"/>
      <c r="C146" s="2"/>
    </row>
    <row r="147" spans="1:3" x14ac:dyDescent="0.25">
      <c r="A147" s="1"/>
      <c r="B147" s="26"/>
      <c r="C147" s="2"/>
    </row>
    <row r="148" spans="1:3" x14ac:dyDescent="0.25">
      <c r="A148" s="1"/>
      <c r="B148" s="26"/>
      <c r="C148" s="2"/>
    </row>
    <row r="149" spans="1:3" x14ac:dyDescent="0.25">
      <c r="A149" s="1"/>
      <c r="B149" s="26"/>
      <c r="C149" s="2"/>
    </row>
    <row r="150" spans="1:3" x14ac:dyDescent="0.25">
      <c r="A150" s="1"/>
      <c r="B150" s="26"/>
      <c r="C150" s="2"/>
    </row>
    <row r="151" spans="1:3" x14ac:dyDescent="0.25">
      <c r="A151" s="1"/>
      <c r="B151" s="26"/>
      <c r="C151" s="2"/>
    </row>
    <row r="152" spans="1:3" x14ac:dyDescent="0.25">
      <c r="A152" s="1"/>
      <c r="B152" s="26"/>
      <c r="C152" s="2"/>
    </row>
    <row r="153" spans="1:3" x14ac:dyDescent="0.25">
      <c r="A153" s="1"/>
      <c r="B153" s="26"/>
      <c r="C153" s="2"/>
    </row>
    <row r="154" spans="1:3" x14ac:dyDescent="0.25">
      <c r="A154" s="1"/>
      <c r="B154" s="26"/>
      <c r="C154" s="2"/>
    </row>
    <row r="155" spans="1:3" x14ac:dyDescent="0.25">
      <c r="A155" s="1"/>
      <c r="B155" s="26"/>
      <c r="C155" s="2"/>
    </row>
    <row r="156" spans="1:3" x14ac:dyDescent="0.25">
      <c r="A156" s="1"/>
      <c r="B156" s="26"/>
      <c r="C156" s="2"/>
    </row>
    <row r="157" spans="1:3" x14ac:dyDescent="0.25">
      <c r="A157" s="1"/>
      <c r="B157" s="26"/>
      <c r="C157" s="2"/>
    </row>
    <row r="158" spans="1:3" x14ac:dyDescent="0.25">
      <c r="A158" s="1"/>
      <c r="B158" s="26"/>
      <c r="C158" s="2"/>
    </row>
    <row r="159" spans="1:3" x14ac:dyDescent="0.25">
      <c r="A159" s="1"/>
      <c r="B159" s="26"/>
      <c r="C159" s="2"/>
    </row>
    <row r="160" spans="1:3" x14ac:dyDescent="0.25">
      <c r="A160" s="1"/>
      <c r="B160" s="26"/>
      <c r="C160" s="2"/>
    </row>
    <row r="161" spans="1:3" x14ac:dyDescent="0.25">
      <c r="A161" s="1"/>
      <c r="B161" s="26"/>
      <c r="C161" s="2"/>
    </row>
    <row r="162" spans="1:3" x14ac:dyDescent="0.25">
      <c r="A162" s="1"/>
      <c r="B162" s="26"/>
      <c r="C162" s="2"/>
    </row>
    <row r="163" spans="1:3" x14ac:dyDescent="0.25">
      <c r="A163" s="1"/>
      <c r="B163" s="26"/>
      <c r="C163" s="2"/>
    </row>
    <row r="164" spans="1:3" x14ac:dyDescent="0.25">
      <c r="A164" s="1"/>
      <c r="B164" s="26"/>
      <c r="C164" s="2"/>
    </row>
    <row r="165" spans="1:3" x14ac:dyDescent="0.25">
      <c r="A165" s="1"/>
      <c r="B165" s="26"/>
      <c r="C165" s="2"/>
    </row>
    <row r="166" spans="1:3" x14ac:dyDescent="0.25">
      <c r="A166" s="1"/>
      <c r="B166" s="26"/>
      <c r="C166" s="2"/>
    </row>
    <row r="167" spans="1:3" x14ac:dyDescent="0.25">
      <c r="A167" s="1"/>
      <c r="B167" s="26"/>
      <c r="C167" s="2"/>
    </row>
    <row r="168" spans="1:3" x14ac:dyDescent="0.25">
      <c r="A168" s="1"/>
      <c r="B168" s="26"/>
      <c r="C168" s="2"/>
    </row>
    <row r="169" spans="1:3" x14ac:dyDescent="0.25">
      <c r="A169" s="1"/>
      <c r="B169" s="26"/>
      <c r="C169" s="2"/>
    </row>
    <row r="170" spans="1:3" x14ac:dyDescent="0.25">
      <c r="A170" s="1"/>
      <c r="B170" s="26"/>
      <c r="C170" s="2"/>
    </row>
    <row r="171" spans="1:3" x14ac:dyDescent="0.25">
      <c r="A171" s="1"/>
      <c r="B171" s="26"/>
      <c r="C171" s="2"/>
    </row>
    <row r="172" spans="1:3" x14ac:dyDescent="0.25">
      <c r="A172" s="1"/>
      <c r="B172" s="26"/>
      <c r="C172" s="2"/>
    </row>
    <row r="173" spans="1:3" x14ac:dyDescent="0.25">
      <c r="A173" s="1"/>
      <c r="B173" s="26"/>
      <c r="C173" s="2"/>
    </row>
    <row r="174" spans="1:3" x14ac:dyDescent="0.25">
      <c r="A174" s="1"/>
      <c r="B174" s="26"/>
      <c r="C174" s="2"/>
    </row>
    <row r="175" spans="1:3" x14ac:dyDescent="0.25">
      <c r="A175" s="1"/>
      <c r="B175" s="26"/>
      <c r="C175" s="2"/>
    </row>
    <row r="176" spans="1:3" x14ac:dyDescent="0.25">
      <c r="A176" s="1"/>
      <c r="B176" s="26"/>
      <c r="C176" s="2"/>
    </row>
    <row r="177" spans="1:3" x14ac:dyDescent="0.25">
      <c r="A177" s="1"/>
      <c r="B177" s="26"/>
      <c r="C177" s="2"/>
    </row>
    <row r="178" spans="1:3" x14ac:dyDescent="0.25">
      <c r="A178" s="1"/>
      <c r="B178" s="26"/>
      <c r="C178" s="2"/>
    </row>
    <row r="179" spans="1:3" x14ac:dyDescent="0.25">
      <c r="A179" s="1"/>
      <c r="B179" s="26"/>
      <c r="C179" s="2"/>
    </row>
    <row r="180" spans="1:3" x14ac:dyDescent="0.25">
      <c r="A180" s="1"/>
      <c r="B180" s="26"/>
      <c r="C180" s="2"/>
    </row>
    <row r="181" spans="1:3" x14ac:dyDescent="0.25">
      <c r="A181" s="1"/>
      <c r="B181" s="26"/>
      <c r="C181" s="2"/>
    </row>
    <row r="182" spans="1:3" x14ac:dyDescent="0.25">
      <c r="A182" s="1"/>
      <c r="B182" s="26"/>
      <c r="C182" s="2"/>
    </row>
    <row r="183" spans="1:3" x14ac:dyDescent="0.25">
      <c r="A183" s="1"/>
      <c r="B183" s="26"/>
      <c r="C183" s="2"/>
    </row>
    <row r="184" spans="1:3" x14ac:dyDescent="0.25">
      <c r="A184" s="1"/>
      <c r="B184" s="26"/>
      <c r="C184" s="2"/>
    </row>
    <row r="185" spans="1:3" x14ac:dyDescent="0.25">
      <c r="A185" s="1"/>
      <c r="B185" s="26"/>
      <c r="C185" s="2"/>
    </row>
    <row r="186" spans="1:3" x14ac:dyDescent="0.25">
      <c r="A186" s="1"/>
      <c r="B186" s="26"/>
      <c r="C186" s="2"/>
    </row>
    <row r="187" spans="1:3" x14ac:dyDescent="0.25">
      <c r="A187" s="1"/>
      <c r="B187" s="26"/>
      <c r="C187" s="2"/>
    </row>
    <row r="188" spans="1:3" x14ac:dyDescent="0.25">
      <c r="A188" s="1"/>
      <c r="B188" s="26"/>
      <c r="C188" s="2"/>
    </row>
    <row r="189" spans="1:3" x14ac:dyDescent="0.25">
      <c r="A189" s="1"/>
      <c r="B189" s="26"/>
      <c r="C189" s="2"/>
    </row>
    <row r="190" spans="1:3" x14ac:dyDescent="0.25">
      <c r="A190" s="1"/>
      <c r="B190" s="26"/>
      <c r="C190" s="2"/>
    </row>
    <row r="191" spans="1:3" x14ac:dyDescent="0.25">
      <c r="A191" s="1"/>
      <c r="B191" s="26"/>
      <c r="C191" s="2"/>
    </row>
    <row r="192" spans="1:3" x14ac:dyDescent="0.25">
      <c r="A192" s="1"/>
      <c r="B192" s="26"/>
      <c r="C192" s="2"/>
    </row>
    <row r="193" spans="1:3" x14ac:dyDescent="0.25">
      <c r="A193" s="1"/>
      <c r="B193" s="26"/>
      <c r="C193" s="2"/>
    </row>
    <row r="194" spans="1:3" x14ac:dyDescent="0.25">
      <c r="A194" s="1"/>
      <c r="B194" s="26"/>
      <c r="C194" s="2"/>
    </row>
    <row r="195" spans="1:3" x14ac:dyDescent="0.25">
      <c r="A195" s="1"/>
      <c r="B195" s="26"/>
      <c r="C195" s="2"/>
    </row>
    <row r="196" spans="1:3" x14ac:dyDescent="0.25">
      <c r="A196" s="1"/>
      <c r="B196" s="26"/>
      <c r="C196" s="2"/>
    </row>
    <row r="197" spans="1:3" x14ac:dyDescent="0.25">
      <c r="A197" s="1"/>
      <c r="B197" s="26"/>
      <c r="C197" s="2"/>
    </row>
    <row r="198" spans="1:3" x14ac:dyDescent="0.25">
      <c r="A198" s="1"/>
      <c r="B198" s="26"/>
      <c r="C198" s="2"/>
    </row>
    <row r="199" spans="1:3" x14ac:dyDescent="0.25">
      <c r="A199" s="1"/>
      <c r="B199" s="26"/>
      <c r="C199" s="2"/>
    </row>
    <row r="200" spans="1:3" x14ac:dyDescent="0.25">
      <c r="A200" s="1"/>
      <c r="B200" s="26"/>
      <c r="C200" s="2"/>
    </row>
    <row r="201" spans="1:3" x14ac:dyDescent="0.25">
      <c r="A201" s="1"/>
      <c r="B201" s="26"/>
      <c r="C201" s="2"/>
    </row>
    <row r="202" spans="1:3" x14ac:dyDescent="0.25">
      <c r="A202" s="1"/>
      <c r="B202" s="26"/>
      <c r="C202" s="2"/>
    </row>
    <row r="203" spans="1:3" x14ac:dyDescent="0.25">
      <c r="A203" s="1"/>
      <c r="B203" s="26"/>
      <c r="C203" s="2"/>
    </row>
    <row r="204" spans="1:3" x14ac:dyDescent="0.25">
      <c r="A204" s="1"/>
      <c r="B204" s="26"/>
      <c r="C204" s="2"/>
    </row>
    <row r="205" spans="1:3" x14ac:dyDescent="0.25">
      <c r="A205" s="1"/>
      <c r="B205" s="26"/>
      <c r="C205" s="2"/>
    </row>
    <row r="206" spans="1:3" x14ac:dyDescent="0.25">
      <c r="A206" s="1"/>
      <c r="B206" s="26"/>
      <c r="C206" s="2"/>
    </row>
    <row r="207" spans="1:3" x14ac:dyDescent="0.25">
      <c r="A207" s="1"/>
      <c r="B207" s="26"/>
      <c r="C207" s="2"/>
    </row>
    <row r="208" spans="1:3" x14ac:dyDescent="0.25">
      <c r="A208" s="1"/>
      <c r="B208" s="26"/>
      <c r="C208" s="2"/>
    </row>
    <row r="209" spans="1:3" x14ac:dyDescent="0.25">
      <c r="A209" s="1"/>
      <c r="B209" s="26"/>
      <c r="C209" s="2"/>
    </row>
    <row r="210" spans="1:3" x14ac:dyDescent="0.25">
      <c r="A210" s="1"/>
      <c r="B210" s="26"/>
      <c r="C210" s="2"/>
    </row>
    <row r="211" spans="1:3" x14ac:dyDescent="0.25">
      <c r="A211" s="1"/>
      <c r="B211" s="26"/>
      <c r="C211" s="2"/>
    </row>
    <row r="212" spans="1:3" x14ac:dyDescent="0.25">
      <c r="A212" s="1"/>
      <c r="B212" s="26"/>
      <c r="C212" s="2"/>
    </row>
    <row r="213" spans="1:3" x14ac:dyDescent="0.25">
      <c r="A213" s="1"/>
      <c r="B213" s="26"/>
      <c r="C213" s="2"/>
    </row>
    <row r="214" spans="1:3" x14ac:dyDescent="0.25">
      <c r="A214" s="1"/>
      <c r="B214" s="26"/>
      <c r="C214" s="2"/>
    </row>
    <row r="215" spans="1:3" x14ac:dyDescent="0.25">
      <c r="A215" s="1"/>
      <c r="B215" s="26"/>
      <c r="C215" s="2"/>
    </row>
    <row r="216" spans="1:3" x14ac:dyDescent="0.25">
      <c r="A216" s="1"/>
      <c r="B216" s="26"/>
      <c r="C216" s="2"/>
    </row>
    <row r="217" spans="1:3" x14ac:dyDescent="0.25">
      <c r="A217" s="1"/>
      <c r="B217" s="26"/>
      <c r="C217" s="2"/>
    </row>
    <row r="218" spans="1:3" x14ac:dyDescent="0.25">
      <c r="A218" s="1"/>
      <c r="B218" s="26"/>
      <c r="C218" s="2"/>
    </row>
    <row r="219" spans="1:3" x14ac:dyDescent="0.25">
      <c r="A219" s="1"/>
      <c r="B219" s="26"/>
      <c r="C219" s="2"/>
    </row>
    <row r="220" spans="1:3" x14ac:dyDescent="0.25">
      <c r="A220" s="1"/>
      <c r="B220" s="26"/>
      <c r="C220" s="2"/>
    </row>
    <row r="221" spans="1:3" x14ac:dyDescent="0.25">
      <c r="A221" s="1"/>
      <c r="B221" s="26"/>
      <c r="C221" s="2"/>
    </row>
    <row r="222" spans="1:3" x14ac:dyDescent="0.25">
      <c r="A222" s="1"/>
      <c r="B222" s="26"/>
      <c r="C222" s="2"/>
    </row>
    <row r="223" spans="1:3" x14ac:dyDescent="0.25">
      <c r="A223" s="1"/>
      <c r="B223" s="26"/>
      <c r="C223" s="2"/>
    </row>
    <row r="224" spans="1:3" x14ac:dyDescent="0.25">
      <c r="A224" s="1"/>
      <c r="B224" s="26"/>
      <c r="C224" s="2"/>
    </row>
    <row r="225" spans="1:3" x14ac:dyDescent="0.25">
      <c r="A225" s="1"/>
      <c r="B225" s="26"/>
      <c r="C225" s="2"/>
    </row>
    <row r="226" spans="1:3" x14ac:dyDescent="0.25">
      <c r="A226" s="1"/>
      <c r="B226" s="26"/>
      <c r="C226" s="2"/>
    </row>
    <row r="227" spans="1:3" x14ac:dyDescent="0.25">
      <c r="A227" s="1"/>
      <c r="B227" s="26"/>
      <c r="C227" s="2"/>
    </row>
    <row r="228" spans="1:3" x14ac:dyDescent="0.25">
      <c r="A228" s="1"/>
      <c r="B228" s="26"/>
      <c r="C228" s="2"/>
    </row>
    <row r="229" spans="1:3" x14ac:dyDescent="0.25">
      <c r="A229" s="1"/>
      <c r="B229" s="26"/>
      <c r="C229" s="2"/>
    </row>
    <row r="230" spans="1:3" x14ac:dyDescent="0.25">
      <c r="A230" s="1"/>
      <c r="B230" s="26"/>
      <c r="C230" s="2"/>
    </row>
    <row r="231" spans="1:3" x14ac:dyDescent="0.25">
      <c r="A231" s="1"/>
      <c r="B231" s="26"/>
      <c r="C231" s="2"/>
    </row>
    <row r="232" spans="1:3" x14ac:dyDescent="0.25">
      <c r="A232" s="1"/>
      <c r="B232" s="26"/>
      <c r="C232" s="2"/>
    </row>
    <row r="233" spans="1:3" x14ac:dyDescent="0.25">
      <c r="A233" s="1"/>
      <c r="B233" s="26"/>
      <c r="C233" s="2"/>
    </row>
    <row r="234" spans="1:3" x14ac:dyDescent="0.25">
      <c r="A234" s="1"/>
      <c r="B234" s="26"/>
      <c r="C234" s="2"/>
    </row>
    <row r="235" spans="1:3" x14ac:dyDescent="0.25">
      <c r="A235" s="1"/>
      <c r="B235" s="26"/>
      <c r="C235" s="2"/>
    </row>
    <row r="236" spans="1:3" x14ac:dyDescent="0.25">
      <c r="A236" s="1"/>
      <c r="B236" s="26"/>
      <c r="C236" s="2"/>
    </row>
    <row r="237" spans="1:3" x14ac:dyDescent="0.25">
      <c r="A237" s="1"/>
      <c r="B237" s="26"/>
      <c r="C237" s="2"/>
    </row>
    <row r="238" spans="1:3" x14ac:dyDescent="0.25">
      <c r="A238" s="1"/>
      <c r="B238" s="26"/>
      <c r="C238" s="2"/>
    </row>
    <row r="239" spans="1:3" x14ac:dyDescent="0.25">
      <c r="A239" s="1"/>
      <c r="B239" s="26"/>
      <c r="C239" s="2"/>
    </row>
    <row r="240" spans="1:3" x14ac:dyDescent="0.25">
      <c r="A240" s="1"/>
      <c r="B240" s="26"/>
      <c r="C240" s="2"/>
    </row>
    <row r="241" spans="1:3" x14ac:dyDescent="0.25">
      <c r="A241" s="1"/>
      <c r="B241" s="26"/>
      <c r="C241" s="2"/>
    </row>
  </sheetData>
  <sortState ref="A2:J386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1"/>
  <sheetViews>
    <sheetView tabSelected="1" topLeftCell="W211" workbookViewId="0">
      <selection activeCell="Z2" sqref="Z2:AG241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8.140625" bestFit="1" customWidth="1"/>
    <col min="4" max="21" width="25.140625" bestFit="1" customWidth="1"/>
    <col min="22" max="25" width="26.7109375" bestFit="1" customWidth="1"/>
    <col min="26" max="26" width="12" bestFit="1" customWidth="1"/>
    <col min="27" max="27" width="12.7109375" bestFit="1" customWidth="1"/>
    <col min="28" max="28" width="12" bestFit="1" customWidth="1"/>
    <col min="29" max="30" width="12.7109375" bestFit="1" customWidth="1"/>
    <col min="31" max="32" width="12" bestFit="1" customWidth="1"/>
    <col min="33" max="33" width="12" style="25" bestFit="1" customWidth="1"/>
    <col min="35" max="35" width="36" customWidth="1"/>
  </cols>
  <sheetData>
    <row r="1" spans="1:51" x14ac:dyDescent="0.25">
      <c r="A1" t="s">
        <v>0</v>
      </c>
      <c r="C1" t="s">
        <v>1</v>
      </c>
      <c r="D1" t="s">
        <v>75</v>
      </c>
      <c r="E1" t="s">
        <v>74</v>
      </c>
      <c r="F1" t="s">
        <v>73</v>
      </c>
      <c r="G1" t="s">
        <v>72</v>
      </c>
      <c r="H1" t="s">
        <v>71</v>
      </c>
      <c r="I1" t="s">
        <v>70</v>
      </c>
      <c r="J1" t="s">
        <v>69</v>
      </c>
      <c r="K1" t="s">
        <v>68</v>
      </c>
      <c r="L1" t="s">
        <v>67</v>
      </c>
      <c r="M1" t="s">
        <v>66</v>
      </c>
      <c r="N1" t="s">
        <v>65</v>
      </c>
      <c r="O1" t="s">
        <v>64</v>
      </c>
      <c r="P1" t="s">
        <v>63</v>
      </c>
      <c r="Q1" t="s">
        <v>62</v>
      </c>
      <c r="R1" t="s">
        <v>61</v>
      </c>
      <c r="S1" t="s">
        <v>60</v>
      </c>
      <c r="T1" t="s">
        <v>59</v>
      </c>
      <c r="U1" t="s">
        <v>58</v>
      </c>
      <c r="V1" t="s">
        <v>2</v>
      </c>
      <c r="W1" t="s">
        <v>57</v>
      </c>
      <c r="X1" t="s">
        <v>56</v>
      </c>
      <c r="Y1" t="s">
        <v>55</v>
      </c>
      <c r="Z1" t="s">
        <v>54</v>
      </c>
      <c r="AA1" t="s">
        <v>53</v>
      </c>
      <c r="AB1" t="s">
        <v>52</v>
      </c>
      <c r="AC1" t="s">
        <v>51</v>
      </c>
      <c r="AD1" t="s">
        <v>50</v>
      </c>
      <c r="AE1" t="s">
        <v>49</v>
      </c>
      <c r="AF1" t="s">
        <v>48</v>
      </c>
      <c r="AG1" s="25" t="s">
        <v>47</v>
      </c>
      <c r="AH1" t="s">
        <v>93</v>
      </c>
      <c r="AI1" t="s">
        <v>92</v>
      </c>
      <c r="AJ1" t="s">
        <v>91</v>
      </c>
      <c r="AK1" t="s">
        <v>90</v>
      </c>
      <c r="AL1" t="s">
        <v>89</v>
      </c>
      <c r="AM1" t="s">
        <v>88</v>
      </c>
      <c r="AN1" t="s">
        <v>87</v>
      </c>
      <c r="AO1" t="s">
        <v>86</v>
      </c>
      <c r="AP1" t="s">
        <v>85</v>
      </c>
      <c r="AQ1" t="s">
        <v>84</v>
      </c>
      <c r="AR1" t="s">
        <v>83</v>
      </c>
      <c r="AS1" t="s">
        <v>82</v>
      </c>
      <c r="AT1" t="s">
        <v>81</v>
      </c>
      <c r="AU1" t="s">
        <v>80</v>
      </c>
      <c r="AV1" t="s">
        <v>79</v>
      </c>
      <c r="AW1" t="s">
        <v>78</v>
      </c>
      <c r="AX1" t="s">
        <v>77</v>
      </c>
      <c r="AY1" t="s">
        <v>76</v>
      </c>
    </row>
    <row r="2" spans="1:51" x14ac:dyDescent="0.25">
      <c r="A2" s="1">
        <v>42513</v>
      </c>
      <c r="B2" s="21">
        <f t="shared" ref="B2:B19" si="0">HOUR(C2)</f>
        <v>0</v>
      </c>
      <c r="C2" s="2">
        <v>0</v>
      </c>
      <c r="D2">
        <v>326.51325319099999</v>
      </c>
      <c r="E2">
        <v>343.22403778199998</v>
      </c>
      <c r="F2">
        <v>416.87882154599998</v>
      </c>
      <c r="G2">
        <v>417.61287867800002</v>
      </c>
      <c r="H2">
        <v>4.4926405359999997</v>
      </c>
      <c r="I2">
        <v>400.02671073599998</v>
      </c>
      <c r="J2">
        <v>249.98535980700001</v>
      </c>
      <c r="K2">
        <v>429.94434688000001</v>
      </c>
      <c r="L2">
        <v>0</v>
      </c>
      <c r="M2">
        <v>598.40052677400001</v>
      </c>
      <c r="N2">
        <v>0</v>
      </c>
      <c r="O2">
        <v>0</v>
      </c>
      <c r="P2">
        <v>301.99403229199999</v>
      </c>
      <c r="Q2">
        <v>300.37625460999999</v>
      </c>
      <c r="R2">
        <v>304.25259042499999</v>
      </c>
      <c r="S2">
        <v>296.320993504</v>
      </c>
      <c r="T2">
        <v>503.67364981100002</v>
      </c>
      <c r="U2">
        <v>598.92045874500002</v>
      </c>
      <c r="V2">
        <v>6373.0400596339996</v>
      </c>
      <c r="W2">
        <v>23669.064971358999</v>
      </c>
      <c r="X2">
        <v>1529.065417821</v>
      </c>
      <c r="Y2">
        <v>52.314765295000001</v>
      </c>
      <c r="Z2">
        <v>3.6646669119999999</v>
      </c>
      <c r="AA2">
        <v>-1.384693092</v>
      </c>
      <c r="AB2">
        <v>564.62429402199996</v>
      </c>
      <c r="AD2">
        <v>561.06045332500003</v>
      </c>
      <c r="AE2">
        <v>3.3882542390000001</v>
      </c>
      <c r="AF2">
        <v>159.45493859800001</v>
      </c>
      <c r="AG2" s="25">
        <v>0.24209443999999999</v>
      </c>
      <c r="AH2">
        <v>0</v>
      </c>
      <c r="AI2">
        <v>3076.910894486</v>
      </c>
      <c r="AJ2">
        <v>237.178830807</v>
      </c>
      <c r="AK2">
        <v>4542.5852144820001</v>
      </c>
      <c r="AL2">
        <v>1134.8174464799999</v>
      </c>
      <c r="AM2">
        <v>1550.093487973</v>
      </c>
      <c r="AN2">
        <v>1093.1936327339999</v>
      </c>
      <c r="AO2">
        <v>1533.458140642</v>
      </c>
      <c r="AP2">
        <v>0</v>
      </c>
      <c r="AQ2">
        <v>4320.8991770829998</v>
      </c>
      <c r="AR2">
        <v>0</v>
      </c>
      <c r="AS2">
        <v>0</v>
      </c>
      <c r="AT2">
        <v>2956.889047569</v>
      </c>
      <c r="AU2">
        <v>147.23306145800001</v>
      </c>
      <c r="AV2">
        <v>304.84065777299998</v>
      </c>
      <c r="AW2">
        <v>589.06077172799996</v>
      </c>
      <c r="AX2">
        <v>1217.2223953140001</v>
      </c>
      <c r="AY2">
        <v>121.097391204</v>
      </c>
    </row>
    <row r="3" spans="1:51" x14ac:dyDescent="0.25">
      <c r="A3" s="1">
        <v>42513</v>
      </c>
      <c r="B3" s="21">
        <f t="shared" si="0"/>
        <v>0</v>
      </c>
      <c r="C3" s="2">
        <v>2.0833333333333332E-2</v>
      </c>
      <c r="D3">
        <v>325.34621902100002</v>
      </c>
      <c r="E3">
        <v>301.82092883899998</v>
      </c>
      <c r="F3">
        <v>420.10125403299998</v>
      </c>
      <c r="G3">
        <v>420.88272792200002</v>
      </c>
      <c r="H3">
        <v>4.3524679339999999</v>
      </c>
      <c r="I3">
        <v>400.22323526899999</v>
      </c>
      <c r="J3">
        <v>249.94901394799999</v>
      </c>
      <c r="K3">
        <v>429.770240833</v>
      </c>
      <c r="L3">
        <v>0</v>
      </c>
      <c r="M3">
        <v>589.26761826999996</v>
      </c>
      <c r="N3">
        <v>0</v>
      </c>
      <c r="O3">
        <v>0</v>
      </c>
      <c r="P3">
        <v>300.40100534700002</v>
      </c>
      <c r="Q3">
        <v>300.50551104900001</v>
      </c>
      <c r="R3">
        <v>297.30168587899999</v>
      </c>
      <c r="S3">
        <v>299.14270855699999</v>
      </c>
      <c r="T3">
        <v>492.92871099500002</v>
      </c>
      <c r="U3">
        <v>584.46564841899999</v>
      </c>
      <c r="V3">
        <v>6155.2546640459996</v>
      </c>
      <c r="W3">
        <v>24320.705269734</v>
      </c>
      <c r="X3">
        <v>2000.8438617750001</v>
      </c>
      <c r="Y3">
        <v>52.323513394999999</v>
      </c>
      <c r="Z3">
        <v>3.6897876950000001</v>
      </c>
      <c r="AA3">
        <v>-1.367650035</v>
      </c>
      <c r="AB3">
        <v>550.90302078900004</v>
      </c>
      <c r="AD3">
        <v>547.73528503900002</v>
      </c>
      <c r="AE3">
        <v>3.341358858</v>
      </c>
      <c r="AF3">
        <v>73.975476193000006</v>
      </c>
      <c r="AG3" s="25">
        <v>0.32508469000000001</v>
      </c>
      <c r="AH3">
        <v>0</v>
      </c>
      <c r="AI3">
        <v>3633.5933633330001</v>
      </c>
      <c r="AJ3">
        <v>237.20669505999999</v>
      </c>
      <c r="AK3">
        <v>5578.5187263119997</v>
      </c>
      <c r="AL3">
        <v>1134.763340407</v>
      </c>
      <c r="AM3">
        <v>1523.67451067</v>
      </c>
      <c r="AN3">
        <v>1096.060303667</v>
      </c>
      <c r="AO3">
        <v>1628.3994739310001</v>
      </c>
      <c r="AP3">
        <v>0</v>
      </c>
      <c r="AQ3">
        <v>4235.4969124640002</v>
      </c>
      <c r="AR3">
        <v>0</v>
      </c>
      <c r="AS3">
        <v>0</v>
      </c>
      <c r="AT3">
        <v>2884.4187972220002</v>
      </c>
      <c r="AU3">
        <v>139.53894722199999</v>
      </c>
      <c r="AV3">
        <v>327.21535981400001</v>
      </c>
      <c r="AW3">
        <v>602.78958566200004</v>
      </c>
      <c r="AX3">
        <v>1179.291051145</v>
      </c>
      <c r="AY3">
        <v>117.52667451000001</v>
      </c>
    </row>
    <row r="4" spans="1:51" x14ac:dyDescent="0.25">
      <c r="A4" s="1">
        <v>42513</v>
      </c>
      <c r="B4" s="21">
        <f t="shared" si="0"/>
        <v>1</v>
      </c>
      <c r="C4" s="2">
        <v>4.1666666666666664E-2</v>
      </c>
      <c r="D4">
        <v>325.71342007599998</v>
      </c>
      <c r="E4">
        <v>300.41847873</v>
      </c>
      <c r="F4">
        <v>418.13619339799999</v>
      </c>
      <c r="G4">
        <v>418.94218316299998</v>
      </c>
      <c r="H4">
        <v>4.2775382569999998</v>
      </c>
      <c r="I4">
        <v>400.044838449</v>
      </c>
      <c r="J4">
        <v>250.04965589099999</v>
      </c>
      <c r="K4">
        <v>430.097778312</v>
      </c>
      <c r="L4">
        <v>0</v>
      </c>
      <c r="M4">
        <v>577.42716042100005</v>
      </c>
      <c r="N4">
        <v>0</v>
      </c>
      <c r="O4">
        <v>0</v>
      </c>
      <c r="P4">
        <v>300.22147027800003</v>
      </c>
      <c r="Q4">
        <v>298.72617011199998</v>
      </c>
      <c r="R4">
        <v>301.327209117</v>
      </c>
      <c r="S4">
        <v>300.03884296899997</v>
      </c>
      <c r="T4">
        <v>481.49896175499998</v>
      </c>
      <c r="U4">
        <v>571.68788094700005</v>
      </c>
      <c r="V4">
        <v>6169.8194756909998</v>
      </c>
      <c r="W4">
        <v>24056.191575330002</v>
      </c>
      <c r="X4">
        <v>2730.8438681600001</v>
      </c>
      <c r="Y4">
        <v>52.291010202999999</v>
      </c>
      <c r="Z4">
        <v>3.7080731509999998</v>
      </c>
      <c r="AA4">
        <v>-1.3577946299999999</v>
      </c>
      <c r="AB4">
        <v>539.55959457500001</v>
      </c>
      <c r="AD4">
        <v>536.59720269299999</v>
      </c>
      <c r="AE4">
        <v>3.3256006440000001</v>
      </c>
      <c r="AF4">
        <v>34.733413335000002</v>
      </c>
      <c r="AG4" s="25">
        <v>0.29872918399999998</v>
      </c>
      <c r="AH4">
        <v>0</v>
      </c>
      <c r="AI4">
        <v>4022.0894676130001</v>
      </c>
      <c r="AJ4">
        <v>237.346789358</v>
      </c>
      <c r="AK4">
        <v>5351.2177046830002</v>
      </c>
      <c r="AL4">
        <v>1134.921656833</v>
      </c>
      <c r="AM4">
        <v>1438.4850759829999</v>
      </c>
      <c r="AN4">
        <v>1099.2865170790001</v>
      </c>
      <c r="AO4">
        <v>1581.843236577</v>
      </c>
      <c r="AP4">
        <v>0</v>
      </c>
      <c r="AQ4">
        <v>4211.058746185</v>
      </c>
      <c r="AR4">
        <v>0</v>
      </c>
      <c r="AS4">
        <v>0</v>
      </c>
      <c r="AT4">
        <v>2821.5019619089999</v>
      </c>
      <c r="AU4">
        <v>153.73642645800001</v>
      </c>
      <c r="AV4">
        <v>287.07241123300003</v>
      </c>
      <c r="AW4">
        <v>620.21111070799998</v>
      </c>
      <c r="AX4">
        <v>1158.8774652550001</v>
      </c>
      <c r="AY4">
        <v>111.464847058</v>
      </c>
    </row>
    <row r="5" spans="1:51" x14ac:dyDescent="0.25">
      <c r="A5" s="1">
        <v>42513</v>
      </c>
      <c r="B5" s="21">
        <f t="shared" si="0"/>
        <v>1</v>
      </c>
      <c r="C5" s="2">
        <v>6.25E-2</v>
      </c>
      <c r="D5">
        <v>325.22492814200001</v>
      </c>
      <c r="E5">
        <v>297.984576033</v>
      </c>
      <c r="F5">
        <v>420.98752771699998</v>
      </c>
      <c r="G5">
        <v>421.87561467</v>
      </c>
      <c r="H5">
        <v>4.3010078539999999</v>
      </c>
      <c r="I5">
        <v>400.02558241100002</v>
      </c>
      <c r="J5">
        <v>249.98162361600001</v>
      </c>
      <c r="K5">
        <v>430.05967278200001</v>
      </c>
      <c r="L5">
        <v>0</v>
      </c>
      <c r="M5">
        <v>571.23796492899999</v>
      </c>
      <c r="N5">
        <v>0</v>
      </c>
      <c r="O5">
        <v>0</v>
      </c>
      <c r="P5">
        <v>311.06005819400002</v>
      </c>
      <c r="Q5">
        <v>299.804670063</v>
      </c>
      <c r="R5">
        <v>299.06809893000002</v>
      </c>
      <c r="S5">
        <v>300.60619266700002</v>
      </c>
      <c r="T5">
        <v>476.50637192099998</v>
      </c>
      <c r="U5">
        <v>565.55478022199998</v>
      </c>
      <c r="V5">
        <v>6127.8150686589997</v>
      </c>
      <c r="W5">
        <v>24960.637785964002</v>
      </c>
      <c r="X5">
        <v>3027.5432719260002</v>
      </c>
      <c r="Y5">
        <v>52.172537751</v>
      </c>
      <c r="Z5">
        <v>3.7233842500000001</v>
      </c>
      <c r="AA5">
        <v>-1.368341359</v>
      </c>
      <c r="AB5">
        <v>534.60735443299995</v>
      </c>
      <c r="AD5">
        <v>531.66486421299999</v>
      </c>
      <c r="AE5">
        <v>3.3287181910000001</v>
      </c>
      <c r="AF5">
        <v>15.703002312000001</v>
      </c>
      <c r="AG5" s="25">
        <v>0.26258590199999998</v>
      </c>
      <c r="AH5">
        <v>0</v>
      </c>
      <c r="AI5">
        <v>5380.2259162330001</v>
      </c>
      <c r="AJ5">
        <v>237.47400907100001</v>
      </c>
      <c r="AK5">
        <v>4885.155289925</v>
      </c>
      <c r="AL5">
        <v>1134.979160572</v>
      </c>
      <c r="AM5">
        <v>1432.0338098310001</v>
      </c>
      <c r="AN5">
        <v>1100.8582319879999</v>
      </c>
      <c r="AO5">
        <v>1593.361173172</v>
      </c>
      <c r="AP5">
        <v>0</v>
      </c>
      <c r="AQ5">
        <v>4213.2580722539997</v>
      </c>
      <c r="AR5">
        <v>0</v>
      </c>
      <c r="AS5">
        <v>0</v>
      </c>
      <c r="AT5">
        <v>2792.0158280209998</v>
      </c>
      <c r="AU5">
        <v>140.10161763900001</v>
      </c>
      <c r="AV5">
        <v>342.69339027799998</v>
      </c>
      <c r="AW5">
        <v>630.40071416000001</v>
      </c>
      <c r="AX5">
        <v>1147.3735974460001</v>
      </c>
      <c r="AY5">
        <v>109.56898839599999</v>
      </c>
    </row>
    <row r="6" spans="1:51" x14ac:dyDescent="0.25">
      <c r="A6" s="1">
        <v>42513</v>
      </c>
      <c r="B6" s="21">
        <f t="shared" si="0"/>
        <v>2</v>
      </c>
      <c r="C6" s="2">
        <v>8.3333333333333329E-2</v>
      </c>
      <c r="D6">
        <v>326.35854590299999</v>
      </c>
      <c r="E6">
        <v>300.22446775999998</v>
      </c>
      <c r="F6">
        <v>419.31458180599998</v>
      </c>
      <c r="G6">
        <v>420.31270857599998</v>
      </c>
      <c r="H6">
        <v>4.3343957499999997</v>
      </c>
      <c r="I6">
        <v>400.00075579399999</v>
      </c>
      <c r="J6">
        <v>249.98080591499999</v>
      </c>
      <c r="K6">
        <v>429.82666920999998</v>
      </c>
      <c r="L6">
        <v>0</v>
      </c>
      <c r="M6">
        <v>565.61008479999998</v>
      </c>
      <c r="N6">
        <v>0</v>
      </c>
      <c r="O6">
        <v>0</v>
      </c>
      <c r="P6">
        <v>304.10435406099998</v>
      </c>
      <c r="Q6">
        <v>301.16644388899999</v>
      </c>
      <c r="R6">
        <v>300.79358092299998</v>
      </c>
      <c r="S6">
        <v>301.10055194400002</v>
      </c>
      <c r="T6">
        <v>470.90643467000001</v>
      </c>
      <c r="U6">
        <v>559.63230763900003</v>
      </c>
      <c r="V6">
        <v>6103.5080353869998</v>
      </c>
      <c r="W6">
        <v>24768.086002160999</v>
      </c>
      <c r="X6">
        <v>1997.769299415</v>
      </c>
      <c r="Y6">
        <v>51.896186673000003</v>
      </c>
      <c r="Z6">
        <v>3.736019099</v>
      </c>
      <c r="AA6">
        <v>-1.386168361</v>
      </c>
      <c r="AB6">
        <v>528.76569906199995</v>
      </c>
      <c r="AD6">
        <v>526.03552843299997</v>
      </c>
      <c r="AE6">
        <v>3.3071549830000002</v>
      </c>
      <c r="AF6">
        <v>6.9632406070000004</v>
      </c>
      <c r="AG6" s="25">
        <v>0.30643717100000001</v>
      </c>
      <c r="AH6">
        <v>0</v>
      </c>
      <c r="AI6">
        <v>4147.712087891</v>
      </c>
      <c r="AJ6">
        <v>237.57940191</v>
      </c>
      <c r="AK6">
        <v>5398.0973346350002</v>
      </c>
      <c r="AL6">
        <v>1135.0195119790001</v>
      </c>
      <c r="AM6">
        <v>1438.0681216359999</v>
      </c>
      <c r="AN6">
        <v>1095.2844810030001</v>
      </c>
      <c r="AO6">
        <v>1580.9613503749999</v>
      </c>
      <c r="AP6">
        <v>0</v>
      </c>
      <c r="AQ6">
        <v>4239.5030769539999</v>
      </c>
      <c r="AR6">
        <v>0</v>
      </c>
      <c r="AS6">
        <v>0</v>
      </c>
      <c r="AT6">
        <v>2760.9830553850002</v>
      </c>
      <c r="AU6">
        <v>150.011421875</v>
      </c>
      <c r="AV6">
        <v>287.01980294999998</v>
      </c>
      <c r="AW6">
        <v>631.34563461899995</v>
      </c>
      <c r="AX6">
        <v>1139.2888858419999</v>
      </c>
      <c r="AY6">
        <v>106.633348928</v>
      </c>
    </row>
    <row r="7" spans="1:51" x14ac:dyDescent="0.25">
      <c r="A7" s="1">
        <v>42513</v>
      </c>
      <c r="B7" s="21">
        <f t="shared" si="0"/>
        <v>2</v>
      </c>
      <c r="C7" s="2">
        <v>0.10416666666666667</v>
      </c>
      <c r="D7">
        <v>327.12970513900001</v>
      </c>
      <c r="E7">
        <v>301.41579358500002</v>
      </c>
      <c r="F7">
        <v>418.48719332500002</v>
      </c>
      <c r="G7">
        <v>419.35003882799998</v>
      </c>
      <c r="H7">
        <v>4.2505898440000003</v>
      </c>
      <c r="I7">
        <v>400.03687873500002</v>
      </c>
      <c r="J7">
        <v>250.03592673599999</v>
      </c>
      <c r="K7">
        <v>430.18013751900003</v>
      </c>
      <c r="L7">
        <v>0</v>
      </c>
      <c r="M7">
        <v>578.40564092199998</v>
      </c>
      <c r="N7">
        <v>0</v>
      </c>
      <c r="O7">
        <v>0</v>
      </c>
      <c r="P7">
        <v>296.922066503</v>
      </c>
      <c r="Q7">
        <v>297.62986833600002</v>
      </c>
      <c r="R7">
        <v>299.29698208399998</v>
      </c>
      <c r="S7">
        <v>302.07396695300002</v>
      </c>
      <c r="T7">
        <v>484.68896344500001</v>
      </c>
      <c r="U7">
        <v>576.26574812299998</v>
      </c>
      <c r="V7">
        <v>6320.1745409080004</v>
      </c>
      <c r="W7">
        <v>23477.095757886</v>
      </c>
      <c r="X7">
        <v>1886.4842949619999</v>
      </c>
      <c r="Y7">
        <v>53.030616907999999</v>
      </c>
      <c r="Z7">
        <v>3.7519119019999998</v>
      </c>
      <c r="AA7">
        <v>-1.3787069540000001</v>
      </c>
      <c r="AB7">
        <v>532.32502288700005</v>
      </c>
      <c r="AD7">
        <v>544.71509060400001</v>
      </c>
      <c r="AE7">
        <v>3.3298996779999999</v>
      </c>
      <c r="AF7">
        <v>345.03540710800002</v>
      </c>
      <c r="AG7" s="25">
        <v>340.47250577900002</v>
      </c>
      <c r="AH7">
        <v>0</v>
      </c>
      <c r="AI7">
        <v>3565.1641888019999</v>
      </c>
      <c r="AJ7">
        <v>237.32660221399999</v>
      </c>
      <c r="AK7">
        <v>4942.0075295140005</v>
      </c>
      <c r="AL7">
        <v>1134.8767848499999</v>
      </c>
      <c r="AM7">
        <v>1443.432449743</v>
      </c>
      <c r="AN7">
        <v>1101.5134419809999</v>
      </c>
      <c r="AO7">
        <v>1607.7962688780001</v>
      </c>
      <c r="AP7">
        <v>0</v>
      </c>
      <c r="AQ7">
        <v>4275.135718042</v>
      </c>
      <c r="AR7">
        <v>0</v>
      </c>
      <c r="AS7">
        <v>0</v>
      </c>
      <c r="AT7">
        <v>2842.541654353</v>
      </c>
      <c r="AU7">
        <v>136.21172992999999</v>
      </c>
      <c r="AV7">
        <v>341.58869599299999</v>
      </c>
      <c r="AW7">
        <v>654.70345845899999</v>
      </c>
      <c r="AX7">
        <v>1167.0902065329999</v>
      </c>
      <c r="AY7">
        <v>105.71233991699999</v>
      </c>
    </row>
    <row r="8" spans="1:51" x14ac:dyDescent="0.25">
      <c r="A8" s="1">
        <v>42513</v>
      </c>
      <c r="B8" s="21">
        <f t="shared" si="0"/>
        <v>3</v>
      </c>
      <c r="C8" s="2">
        <v>0.125</v>
      </c>
      <c r="D8">
        <v>324.418999402</v>
      </c>
      <c r="E8">
        <v>297.84951609900003</v>
      </c>
      <c r="F8">
        <v>417.32027641500002</v>
      </c>
      <c r="G8">
        <v>418.42014638000001</v>
      </c>
      <c r="H8">
        <v>4.2927926960000002</v>
      </c>
      <c r="I8">
        <v>399.757969178</v>
      </c>
      <c r="J8">
        <v>249.97884711399999</v>
      </c>
      <c r="K8">
        <v>429.76341634400001</v>
      </c>
      <c r="L8">
        <v>0</v>
      </c>
      <c r="M8">
        <v>522.55774800500001</v>
      </c>
      <c r="N8">
        <v>0</v>
      </c>
      <c r="O8">
        <v>0</v>
      </c>
      <c r="P8">
        <v>307.63269311599998</v>
      </c>
      <c r="Q8">
        <v>302.68125399799999</v>
      </c>
      <c r="R8">
        <v>301.88268991899997</v>
      </c>
      <c r="S8">
        <v>309.737141436</v>
      </c>
      <c r="T8">
        <v>432.88115382699999</v>
      </c>
      <c r="U8">
        <v>512.91025242000001</v>
      </c>
      <c r="V8">
        <v>5919.5007174820003</v>
      </c>
      <c r="W8">
        <v>22195.097004963001</v>
      </c>
      <c r="X8">
        <v>7074.3622013260001</v>
      </c>
      <c r="Y8">
        <v>52.175088529999996</v>
      </c>
      <c r="Z8">
        <v>3.7763708650000001</v>
      </c>
      <c r="AA8">
        <v>-1.382743616</v>
      </c>
      <c r="AD8">
        <v>507.36003076700001</v>
      </c>
      <c r="AE8">
        <v>3.2836298830000001</v>
      </c>
      <c r="AF8">
        <v>492.439364098</v>
      </c>
      <c r="AG8" s="25">
        <v>492.10709137800001</v>
      </c>
      <c r="AH8">
        <v>0</v>
      </c>
      <c r="AI8">
        <v>3589.6029316529998</v>
      </c>
      <c r="AJ8">
        <v>237.52257279400001</v>
      </c>
      <c r="AK8">
        <v>4376.1545754870003</v>
      </c>
      <c r="AL8">
        <v>1134.779074265</v>
      </c>
      <c r="AM8">
        <v>1433.236789733</v>
      </c>
      <c r="AN8">
        <v>1098.4544526669999</v>
      </c>
      <c r="AO8">
        <v>1486.554737084</v>
      </c>
      <c r="AP8">
        <v>0</v>
      </c>
      <c r="AQ8">
        <v>4109.1524810450001</v>
      </c>
      <c r="AR8">
        <v>0</v>
      </c>
      <c r="AS8">
        <v>0</v>
      </c>
      <c r="AT8">
        <v>2530.0930751209999</v>
      </c>
      <c r="AU8">
        <v>152.040063473</v>
      </c>
      <c r="AV8">
        <v>302.50910925400001</v>
      </c>
      <c r="AW8">
        <v>716.75876844100003</v>
      </c>
      <c r="AX8">
        <v>1034.719981856</v>
      </c>
      <c r="AY8">
        <v>89.227255283999995</v>
      </c>
    </row>
    <row r="9" spans="1:51" x14ac:dyDescent="0.25">
      <c r="A9" s="1">
        <v>42513</v>
      </c>
      <c r="B9" s="21">
        <f t="shared" si="0"/>
        <v>3</v>
      </c>
      <c r="C9" s="2">
        <v>0.14583333333333334</v>
      </c>
      <c r="D9">
        <v>322.69703249100002</v>
      </c>
      <c r="E9">
        <v>300.30613551499999</v>
      </c>
      <c r="F9">
        <v>420.03872954899998</v>
      </c>
      <c r="G9">
        <v>421.153266094</v>
      </c>
      <c r="H9">
        <v>4.2420047739999998</v>
      </c>
      <c r="I9">
        <v>276.661495538</v>
      </c>
      <c r="J9">
        <v>250.058859635</v>
      </c>
      <c r="K9">
        <v>429.98522210099998</v>
      </c>
      <c r="L9">
        <v>0</v>
      </c>
      <c r="M9">
        <v>496.88648905000002</v>
      </c>
      <c r="N9">
        <v>0</v>
      </c>
      <c r="O9">
        <v>0</v>
      </c>
      <c r="P9">
        <v>299.17333444399998</v>
      </c>
      <c r="Q9">
        <v>300.800653152</v>
      </c>
      <c r="R9">
        <v>299.81743768199999</v>
      </c>
      <c r="S9">
        <v>312.99098937399998</v>
      </c>
      <c r="T9">
        <v>407.97838773199999</v>
      </c>
      <c r="U9">
        <v>484.63634410100002</v>
      </c>
      <c r="V9">
        <v>6021.4900486099996</v>
      </c>
      <c r="W9">
        <v>23014.777203238998</v>
      </c>
      <c r="X9">
        <v>12058.255518882001</v>
      </c>
      <c r="Y9">
        <v>53.308896885999999</v>
      </c>
      <c r="Z9">
        <v>3.793241622</v>
      </c>
      <c r="AA9">
        <v>-1.3705418009999999</v>
      </c>
      <c r="AD9">
        <v>511.03398068299998</v>
      </c>
      <c r="AE9">
        <v>3.2793131820000001</v>
      </c>
      <c r="AF9">
        <v>493.49872147299999</v>
      </c>
      <c r="AG9" s="25">
        <v>495.56826448499999</v>
      </c>
      <c r="AH9">
        <v>0</v>
      </c>
      <c r="AI9">
        <v>3944.6031325829999</v>
      </c>
      <c r="AJ9">
        <v>237.37664313499999</v>
      </c>
      <c r="AK9">
        <v>4106.9892658749995</v>
      </c>
      <c r="AL9">
        <v>1134.77209401</v>
      </c>
      <c r="AM9">
        <v>1028.7130128040001</v>
      </c>
      <c r="AN9">
        <v>1102.6410874569999</v>
      </c>
      <c r="AO9">
        <v>1515.529178602</v>
      </c>
      <c r="AP9">
        <v>0</v>
      </c>
      <c r="AQ9">
        <v>4064.1979425569998</v>
      </c>
      <c r="AR9">
        <v>0</v>
      </c>
      <c r="AS9">
        <v>0</v>
      </c>
      <c r="AT9">
        <v>2391.5823382520002</v>
      </c>
      <c r="AU9">
        <v>146.383374653</v>
      </c>
      <c r="AV9">
        <v>306.71952698699999</v>
      </c>
      <c r="AW9">
        <v>748.95589890099996</v>
      </c>
      <c r="AX9">
        <v>996.03484927800002</v>
      </c>
      <c r="AY9">
        <v>87.163299706999993</v>
      </c>
    </row>
    <row r="10" spans="1:51" x14ac:dyDescent="0.25">
      <c r="A10" s="1">
        <v>42513</v>
      </c>
      <c r="B10" s="21">
        <f t="shared" si="0"/>
        <v>4</v>
      </c>
      <c r="C10" s="2">
        <v>0.16666666666666666</v>
      </c>
      <c r="D10">
        <v>317.438681675</v>
      </c>
      <c r="E10">
        <v>300.42258306399998</v>
      </c>
      <c r="F10">
        <v>413.96076549499998</v>
      </c>
      <c r="G10">
        <v>415.02285628499999</v>
      </c>
      <c r="H10">
        <v>4.2843271530000004</v>
      </c>
      <c r="I10">
        <v>411.21725979199999</v>
      </c>
      <c r="J10">
        <v>249.85969408899999</v>
      </c>
      <c r="K10">
        <v>429.68982898399997</v>
      </c>
      <c r="L10">
        <v>0</v>
      </c>
      <c r="M10">
        <v>471.19721312299998</v>
      </c>
      <c r="N10">
        <v>0</v>
      </c>
      <c r="O10">
        <v>0</v>
      </c>
      <c r="P10">
        <v>294.06766111100001</v>
      </c>
      <c r="Q10">
        <v>299.786945774</v>
      </c>
      <c r="R10">
        <v>298.37461827599998</v>
      </c>
      <c r="S10">
        <v>297.46587034100003</v>
      </c>
      <c r="T10">
        <v>387.88472951300002</v>
      </c>
      <c r="U10">
        <v>459.94102656799998</v>
      </c>
      <c r="V10">
        <v>6012.5753906979999</v>
      </c>
      <c r="W10">
        <v>25854.638824860998</v>
      </c>
      <c r="X10">
        <v>29181.553600245999</v>
      </c>
      <c r="Y10">
        <v>52.536166508000001</v>
      </c>
      <c r="Z10">
        <v>3.8019327029999999</v>
      </c>
      <c r="AA10">
        <v>-1.4132716190000001</v>
      </c>
      <c r="AD10">
        <v>510.10953071699998</v>
      </c>
      <c r="AE10">
        <v>3.364068992</v>
      </c>
      <c r="AF10">
        <v>492.95032454300002</v>
      </c>
      <c r="AG10" s="25">
        <v>494.668877216</v>
      </c>
      <c r="AH10">
        <v>0</v>
      </c>
      <c r="AI10">
        <v>4105.6637302520003</v>
      </c>
      <c r="AJ10">
        <v>237.02563932300001</v>
      </c>
      <c r="AK10">
        <v>4086.5468085940001</v>
      </c>
      <c r="AL10">
        <v>1134.8088593750001</v>
      </c>
      <c r="AM10">
        <v>1642.310217882</v>
      </c>
      <c r="AN10">
        <v>1097.6597771270001</v>
      </c>
      <c r="AO10">
        <v>1563.408513889</v>
      </c>
      <c r="AP10">
        <v>0</v>
      </c>
      <c r="AQ10">
        <v>4056.3489307069999</v>
      </c>
      <c r="AR10">
        <v>0</v>
      </c>
      <c r="AS10">
        <v>0</v>
      </c>
      <c r="AT10">
        <v>2270.9566796680001</v>
      </c>
      <c r="AU10">
        <v>153.74720227</v>
      </c>
      <c r="AV10">
        <v>317.17611435600003</v>
      </c>
      <c r="AW10">
        <v>715.90460394800004</v>
      </c>
      <c r="AX10">
        <v>941.60736966399998</v>
      </c>
      <c r="AY10">
        <v>82.501379346999997</v>
      </c>
    </row>
    <row r="11" spans="1:51" x14ac:dyDescent="0.25">
      <c r="A11" s="1">
        <v>42513</v>
      </c>
      <c r="B11" s="21">
        <f t="shared" si="0"/>
        <v>4</v>
      </c>
      <c r="C11" s="2">
        <v>0.1875</v>
      </c>
      <c r="D11">
        <v>319.63396208299997</v>
      </c>
      <c r="E11">
        <v>300.51256618100001</v>
      </c>
      <c r="F11">
        <v>425.20994164899997</v>
      </c>
      <c r="G11">
        <v>426.291174184</v>
      </c>
      <c r="H11">
        <v>4.2709859549999996</v>
      </c>
      <c r="I11">
        <v>396.960132434</v>
      </c>
      <c r="J11">
        <v>250.14398111400001</v>
      </c>
      <c r="K11">
        <v>281.78371797199998</v>
      </c>
      <c r="L11">
        <v>0</v>
      </c>
      <c r="M11">
        <v>478.09175984000001</v>
      </c>
      <c r="N11">
        <v>0</v>
      </c>
      <c r="O11">
        <v>0</v>
      </c>
      <c r="P11">
        <v>305.17049159700002</v>
      </c>
      <c r="Q11">
        <v>296.37381959599998</v>
      </c>
      <c r="R11">
        <v>297.674598661</v>
      </c>
      <c r="S11">
        <v>308.92385995199999</v>
      </c>
      <c r="T11">
        <v>389.246303528</v>
      </c>
      <c r="U11">
        <v>462.968245223</v>
      </c>
      <c r="V11">
        <v>6031.2604014050003</v>
      </c>
      <c r="W11">
        <v>24647.757719550998</v>
      </c>
      <c r="X11">
        <v>23753.251260546</v>
      </c>
      <c r="Y11">
        <v>52.155233688999999</v>
      </c>
      <c r="Z11">
        <v>3.8230314320000001</v>
      </c>
      <c r="AA11">
        <v>-1.4058915670000001</v>
      </c>
      <c r="AD11">
        <v>512.06308892300001</v>
      </c>
      <c r="AE11">
        <v>3.352288111</v>
      </c>
      <c r="AF11">
        <v>495.85838998600002</v>
      </c>
      <c r="AG11" s="25">
        <v>496.623630617</v>
      </c>
      <c r="AH11">
        <v>0</v>
      </c>
      <c r="AI11">
        <v>4316.3171640620003</v>
      </c>
      <c r="AJ11">
        <v>237.455068576</v>
      </c>
      <c r="AK11">
        <v>4299.3417072479997</v>
      </c>
      <c r="AL11">
        <v>1134.614292101</v>
      </c>
      <c r="AM11">
        <v>951.07634461800001</v>
      </c>
      <c r="AN11">
        <v>1106.2321515470001</v>
      </c>
      <c r="AO11">
        <v>1096.695319661</v>
      </c>
      <c r="AP11">
        <v>0</v>
      </c>
      <c r="AQ11">
        <v>4095.4767766539999</v>
      </c>
      <c r="AR11">
        <v>0</v>
      </c>
      <c r="AS11">
        <v>0</v>
      </c>
      <c r="AT11">
        <v>2286.8138940969998</v>
      </c>
      <c r="AU11">
        <v>158.41358349500001</v>
      </c>
      <c r="AV11">
        <v>288.94131145599999</v>
      </c>
      <c r="AW11">
        <v>769.48766869500002</v>
      </c>
      <c r="AX11">
        <v>966.710891178</v>
      </c>
      <c r="AY11">
        <v>86.897636857999998</v>
      </c>
    </row>
    <row r="12" spans="1:51" x14ac:dyDescent="0.25">
      <c r="A12" s="1">
        <v>42513</v>
      </c>
      <c r="B12" s="21">
        <f t="shared" si="0"/>
        <v>5</v>
      </c>
      <c r="C12" s="2">
        <v>0.20833333333333334</v>
      </c>
      <c r="D12">
        <v>324.29445590699999</v>
      </c>
      <c r="E12">
        <v>300.68170654400001</v>
      </c>
      <c r="F12">
        <v>418.29232921200003</v>
      </c>
      <c r="G12">
        <v>419.3151067</v>
      </c>
      <c r="H12">
        <v>4.187007951</v>
      </c>
      <c r="I12">
        <v>250.02553683599999</v>
      </c>
      <c r="J12">
        <v>249.98846563699999</v>
      </c>
      <c r="K12">
        <v>250.13966046100001</v>
      </c>
      <c r="L12">
        <v>0</v>
      </c>
      <c r="M12">
        <v>516.40246607799997</v>
      </c>
      <c r="N12">
        <v>0</v>
      </c>
      <c r="O12">
        <v>0</v>
      </c>
      <c r="P12">
        <v>302.81538409299998</v>
      </c>
      <c r="Q12">
        <v>301.945789214</v>
      </c>
      <c r="R12">
        <v>300.313219839</v>
      </c>
      <c r="S12">
        <v>329.06495743400001</v>
      </c>
      <c r="T12">
        <v>422.30987455899998</v>
      </c>
      <c r="U12">
        <v>498.63343453800002</v>
      </c>
      <c r="V12">
        <v>6016.0447250850002</v>
      </c>
      <c r="W12">
        <v>21222.400263331001</v>
      </c>
      <c r="X12">
        <v>10953.892297255001</v>
      </c>
      <c r="Y12">
        <v>52.091448755000002</v>
      </c>
      <c r="Z12">
        <v>3.8365588019999999</v>
      </c>
      <c r="AA12">
        <v>-1.4012734760000001</v>
      </c>
      <c r="AD12">
        <v>511.470253528</v>
      </c>
      <c r="AE12">
        <v>3.3750827769999998</v>
      </c>
      <c r="AF12">
        <v>493.65121616099998</v>
      </c>
      <c r="AG12" s="25">
        <v>496.02656516600001</v>
      </c>
      <c r="AH12">
        <v>0</v>
      </c>
      <c r="AI12">
        <v>3584.9289663630002</v>
      </c>
      <c r="AJ12">
        <v>237.45895052099999</v>
      </c>
      <c r="AK12">
        <v>4146.8764251299999</v>
      </c>
      <c r="AL12">
        <v>1135.1332063289999</v>
      </c>
      <c r="AM12">
        <v>1103.829366536</v>
      </c>
      <c r="AN12">
        <v>1099.0510012560001</v>
      </c>
      <c r="AO12">
        <v>1225.6397374200001</v>
      </c>
      <c r="AP12">
        <v>0</v>
      </c>
      <c r="AQ12">
        <v>4142.5738613849999</v>
      </c>
      <c r="AR12">
        <v>0</v>
      </c>
      <c r="AS12">
        <v>0</v>
      </c>
      <c r="AT12">
        <v>2474.1987704899998</v>
      </c>
      <c r="AU12">
        <v>154.00152569400001</v>
      </c>
      <c r="AV12">
        <v>309.19382788600001</v>
      </c>
      <c r="AW12">
        <v>791.56148160700002</v>
      </c>
      <c r="AX12">
        <v>1030.4869084479999</v>
      </c>
      <c r="AY12">
        <v>149.300460066</v>
      </c>
    </row>
    <row r="13" spans="1:51" x14ac:dyDescent="0.25">
      <c r="A13" s="1">
        <v>42513</v>
      </c>
      <c r="B13" s="21">
        <f t="shared" si="0"/>
        <v>5</v>
      </c>
      <c r="C13" s="2">
        <v>0.22916666666666666</v>
      </c>
      <c r="D13">
        <v>311.02495319000002</v>
      </c>
      <c r="E13">
        <v>298.41382500100002</v>
      </c>
      <c r="F13">
        <v>419.546546578</v>
      </c>
      <c r="G13">
        <v>420.66609662399998</v>
      </c>
      <c r="H13">
        <v>4.1886805909999998</v>
      </c>
      <c r="I13">
        <v>249.932837979</v>
      </c>
      <c r="J13">
        <v>389.02447700800002</v>
      </c>
      <c r="K13">
        <v>249.60683465700001</v>
      </c>
      <c r="L13">
        <v>0</v>
      </c>
      <c r="M13">
        <v>510.61228849000003</v>
      </c>
      <c r="N13">
        <v>0</v>
      </c>
      <c r="O13">
        <v>0</v>
      </c>
      <c r="P13">
        <v>292.22204881599998</v>
      </c>
      <c r="Q13">
        <v>301.044930416</v>
      </c>
      <c r="R13">
        <v>301.795707171</v>
      </c>
      <c r="S13">
        <v>325.284457793</v>
      </c>
      <c r="T13">
        <v>419.95567145899997</v>
      </c>
      <c r="U13">
        <v>497.598992082</v>
      </c>
      <c r="V13">
        <v>6016.4109484230003</v>
      </c>
      <c r="W13">
        <v>21880.252284642</v>
      </c>
      <c r="X13">
        <v>11027.545913057</v>
      </c>
      <c r="Y13">
        <v>52.329326590999997</v>
      </c>
      <c r="Z13">
        <v>3.8343186660000002</v>
      </c>
      <c r="AA13">
        <v>-1.403343907</v>
      </c>
      <c r="AD13">
        <v>509.97636624</v>
      </c>
      <c r="AE13">
        <v>3.333280877</v>
      </c>
      <c r="AF13">
        <v>492.83655117900003</v>
      </c>
      <c r="AG13" s="25">
        <v>494.5882282</v>
      </c>
      <c r="AH13">
        <v>0</v>
      </c>
      <c r="AI13">
        <v>3527.9545763460001</v>
      </c>
      <c r="AJ13">
        <v>237.42471127499999</v>
      </c>
      <c r="AK13">
        <v>4162.7769182350003</v>
      </c>
      <c r="AL13">
        <v>1134.876267977</v>
      </c>
      <c r="AM13">
        <v>1116.8824605029999</v>
      </c>
      <c r="AN13">
        <v>1560.7987504079999</v>
      </c>
      <c r="AO13">
        <v>1215.1299791599999</v>
      </c>
      <c r="AP13">
        <v>0</v>
      </c>
      <c r="AQ13">
        <v>4160.4758758500002</v>
      </c>
      <c r="AR13">
        <v>0</v>
      </c>
      <c r="AS13">
        <v>0</v>
      </c>
      <c r="AT13">
        <v>2457.1427672109999</v>
      </c>
      <c r="AU13">
        <v>147.663151188</v>
      </c>
      <c r="AV13">
        <v>321.57772569299999</v>
      </c>
      <c r="AW13">
        <v>776.63390995899999</v>
      </c>
      <c r="AX13">
        <v>1017.4151307020001</v>
      </c>
      <c r="AY13">
        <v>90.426874912000002</v>
      </c>
    </row>
    <row r="14" spans="1:51" x14ac:dyDescent="0.25">
      <c r="A14" s="1">
        <v>42513</v>
      </c>
      <c r="B14" s="21">
        <f t="shared" si="0"/>
        <v>6</v>
      </c>
      <c r="C14" s="2">
        <v>0.25</v>
      </c>
      <c r="D14">
        <v>329.94672152800001</v>
      </c>
      <c r="E14">
        <v>314.567590903</v>
      </c>
      <c r="F14">
        <v>418.25477507800002</v>
      </c>
      <c r="G14">
        <v>419.38422618099997</v>
      </c>
      <c r="H14">
        <v>4.2855244270000004</v>
      </c>
      <c r="I14">
        <v>250.016790122</v>
      </c>
      <c r="J14">
        <v>400.04537778600002</v>
      </c>
      <c r="K14">
        <v>250.39521654500001</v>
      </c>
      <c r="L14">
        <v>0</v>
      </c>
      <c r="M14">
        <v>509.38791169400002</v>
      </c>
      <c r="N14">
        <v>0</v>
      </c>
      <c r="O14">
        <v>0</v>
      </c>
      <c r="P14">
        <v>307.60730604899999</v>
      </c>
      <c r="Q14">
        <v>300.29349538700001</v>
      </c>
      <c r="R14">
        <v>303.81256835300002</v>
      </c>
      <c r="S14">
        <v>323.97580220399999</v>
      </c>
      <c r="T14">
        <v>417.887769623</v>
      </c>
      <c r="U14">
        <v>496.09094021800001</v>
      </c>
      <c r="V14">
        <v>6040.9011787310001</v>
      </c>
      <c r="W14">
        <v>21955.255866542</v>
      </c>
      <c r="X14">
        <v>11057.895454776</v>
      </c>
      <c r="Y14">
        <v>52.176795988000002</v>
      </c>
      <c r="Z14">
        <v>3.8450528390000001</v>
      </c>
      <c r="AA14">
        <v>-1.41418328</v>
      </c>
      <c r="AD14">
        <v>510.48177630700002</v>
      </c>
      <c r="AE14">
        <v>3.3708521089999999</v>
      </c>
      <c r="AF14">
        <v>493.56645126299998</v>
      </c>
      <c r="AG14" s="25">
        <v>495.081448325</v>
      </c>
      <c r="AH14">
        <v>0</v>
      </c>
      <c r="AI14">
        <v>4496.3245503899998</v>
      </c>
      <c r="AJ14">
        <v>237.43868282299999</v>
      </c>
      <c r="AK14">
        <v>4105.0187215220003</v>
      </c>
      <c r="AL14">
        <v>1134.7909875739999</v>
      </c>
      <c r="AM14">
        <v>1098.7447761020001</v>
      </c>
      <c r="AN14">
        <v>1197.432181767</v>
      </c>
      <c r="AO14">
        <v>1239.4636212820001</v>
      </c>
      <c r="AP14">
        <v>0</v>
      </c>
      <c r="AQ14">
        <v>4133.0867236920003</v>
      </c>
      <c r="AR14">
        <v>0</v>
      </c>
      <c r="AS14">
        <v>0</v>
      </c>
      <c r="AT14">
        <v>2451.1366007910001</v>
      </c>
      <c r="AU14">
        <v>146.29314796899999</v>
      </c>
      <c r="AV14">
        <v>343.16404222300002</v>
      </c>
      <c r="AW14">
        <v>775.47317912000005</v>
      </c>
      <c r="AX14">
        <v>1023.098137846</v>
      </c>
      <c r="AY14">
        <v>89.276381490000006</v>
      </c>
    </row>
    <row r="15" spans="1:51" x14ac:dyDescent="0.25">
      <c r="A15" s="1">
        <v>42513</v>
      </c>
      <c r="B15" s="21">
        <f t="shared" si="0"/>
        <v>6</v>
      </c>
      <c r="C15" s="2">
        <v>0.27083333333333331</v>
      </c>
      <c r="D15">
        <v>405.87409194399999</v>
      </c>
      <c r="E15">
        <v>420.857632491</v>
      </c>
      <c r="F15">
        <v>415.84052552100002</v>
      </c>
      <c r="G15">
        <v>416.89760920100002</v>
      </c>
      <c r="H15">
        <v>4.2377164580000004</v>
      </c>
      <c r="I15">
        <v>250.15166419299999</v>
      </c>
      <c r="J15">
        <v>399.74695338499998</v>
      </c>
      <c r="K15">
        <v>409.59975353300001</v>
      </c>
      <c r="L15">
        <v>0</v>
      </c>
      <c r="M15">
        <v>454.010313123</v>
      </c>
      <c r="N15">
        <v>0</v>
      </c>
      <c r="O15">
        <v>0</v>
      </c>
      <c r="P15">
        <v>297.85500791700002</v>
      </c>
      <c r="Q15">
        <v>389.49443107500002</v>
      </c>
      <c r="R15">
        <v>406.88686942700002</v>
      </c>
      <c r="S15">
        <v>305.99269342500003</v>
      </c>
      <c r="T15">
        <v>372.51924618800001</v>
      </c>
      <c r="U15">
        <v>439.56908267300003</v>
      </c>
      <c r="V15">
        <v>6175.448838538</v>
      </c>
      <c r="W15">
        <v>28190.212711491</v>
      </c>
      <c r="X15">
        <v>34683.104384291997</v>
      </c>
      <c r="Y15">
        <v>52.390022117000001</v>
      </c>
      <c r="Z15">
        <v>3.8462561810000002</v>
      </c>
      <c r="AA15">
        <v>-1.434989552</v>
      </c>
      <c r="AD15">
        <v>510.16044645199997</v>
      </c>
      <c r="AE15">
        <v>3.3089954110000002</v>
      </c>
      <c r="AF15">
        <v>492.93472707199999</v>
      </c>
      <c r="AG15" s="25">
        <v>494.54187426700003</v>
      </c>
      <c r="AH15">
        <v>0</v>
      </c>
      <c r="AI15">
        <v>5718.413440538</v>
      </c>
      <c r="AJ15">
        <v>237.05031662299999</v>
      </c>
      <c r="AK15">
        <v>4126.8038563370001</v>
      </c>
      <c r="AL15">
        <v>1134.7941962800001</v>
      </c>
      <c r="AM15">
        <v>1110.9850782819999</v>
      </c>
      <c r="AN15">
        <v>1218.0467921909999</v>
      </c>
      <c r="AO15">
        <v>2094.5549043259998</v>
      </c>
      <c r="AP15">
        <v>0</v>
      </c>
      <c r="AQ15">
        <v>4018.1776322109999</v>
      </c>
      <c r="AR15">
        <v>0</v>
      </c>
      <c r="AS15">
        <v>0</v>
      </c>
      <c r="AT15">
        <v>2177.8567138110002</v>
      </c>
      <c r="AU15">
        <v>151.80426911800001</v>
      </c>
      <c r="AV15">
        <v>464.899547058</v>
      </c>
      <c r="AW15">
        <v>804.37329639999996</v>
      </c>
      <c r="AX15">
        <v>919.04504248900002</v>
      </c>
      <c r="AY15">
        <v>92.512957637</v>
      </c>
    </row>
    <row r="16" spans="1:51" x14ac:dyDescent="0.25">
      <c r="A16" s="1">
        <v>42513</v>
      </c>
      <c r="B16" s="21">
        <f t="shared" si="0"/>
        <v>7</v>
      </c>
      <c r="C16" s="2">
        <v>0.29166666666666669</v>
      </c>
      <c r="D16">
        <v>390.65401340300002</v>
      </c>
      <c r="E16">
        <v>395.57868773400003</v>
      </c>
      <c r="F16">
        <v>396.416207665</v>
      </c>
      <c r="G16">
        <v>397.27073177099999</v>
      </c>
      <c r="H16">
        <v>4.2686042530000003</v>
      </c>
      <c r="I16">
        <v>249.90258947000001</v>
      </c>
      <c r="J16">
        <v>395.09946199699999</v>
      </c>
      <c r="K16">
        <v>399.83800102399999</v>
      </c>
      <c r="L16">
        <v>0</v>
      </c>
      <c r="M16">
        <v>425.73942405399998</v>
      </c>
      <c r="N16">
        <v>0</v>
      </c>
      <c r="O16">
        <v>0</v>
      </c>
      <c r="P16">
        <v>294.82787624999997</v>
      </c>
      <c r="Q16">
        <v>402.98830194099997</v>
      </c>
      <c r="R16">
        <v>398.179346028</v>
      </c>
      <c r="S16">
        <v>337.13030408399999</v>
      </c>
      <c r="T16">
        <v>359.00964154100001</v>
      </c>
      <c r="U16">
        <v>409.22521954799998</v>
      </c>
      <c r="V16">
        <v>6069.1187889390003</v>
      </c>
      <c r="W16">
        <v>32730.538373048999</v>
      </c>
      <c r="X16">
        <v>38663.094136414999</v>
      </c>
      <c r="Y16">
        <v>52.220961181</v>
      </c>
      <c r="Z16">
        <v>3.8653591889999999</v>
      </c>
      <c r="AA16">
        <v>-1.4379352320000001</v>
      </c>
      <c r="AD16">
        <v>511.30745527900001</v>
      </c>
      <c r="AE16">
        <v>3.285277529</v>
      </c>
      <c r="AF16">
        <v>494.53642003700003</v>
      </c>
      <c r="AG16" s="25">
        <v>495.69402107399998</v>
      </c>
      <c r="AH16">
        <v>0</v>
      </c>
      <c r="AI16">
        <v>5778.9542144099996</v>
      </c>
      <c r="AJ16">
        <v>234.98924153600001</v>
      </c>
      <c r="AK16">
        <v>4355.8583578560001</v>
      </c>
      <c r="AL16">
        <v>1134.8082835939999</v>
      </c>
      <c r="AM16">
        <v>1145.5191564669999</v>
      </c>
      <c r="AN16">
        <v>1216.03423763</v>
      </c>
      <c r="AO16">
        <v>1669.029495877</v>
      </c>
      <c r="AP16">
        <v>0</v>
      </c>
      <c r="AQ16">
        <v>4016.9450885420001</v>
      </c>
      <c r="AR16">
        <v>0</v>
      </c>
      <c r="AS16">
        <v>0</v>
      </c>
      <c r="AT16">
        <v>2033.9052004749999</v>
      </c>
      <c r="AU16">
        <v>133.435788062</v>
      </c>
      <c r="AV16">
        <v>465.461775139</v>
      </c>
      <c r="AW16">
        <v>954.29688169500002</v>
      </c>
      <c r="AX16">
        <v>874.18885172399996</v>
      </c>
      <c r="AY16">
        <v>105.740042519</v>
      </c>
    </row>
    <row r="17" spans="1:51" x14ac:dyDescent="0.25">
      <c r="A17" s="1">
        <v>42513</v>
      </c>
      <c r="B17" s="21">
        <f t="shared" si="0"/>
        <v>7</v>
      </c>
      <c r="C17" s="2">
        <v>0.3125</v>
      </c>
      <c r="D17">
        <v>376.192609522</v>
      </c>
      <c r="E17">
        <v>380.28501405700001</v>
      </c>
      <c r="F17">
        <v>380.306699525</v>
      </c>
      <c r="G17">
        <v>381.19020689799999</v>
      </c>
      <c r="H17">
        <v>4.2619707470000003</v>
      </c>
      <c r="I17">
        <v>369.80246914899999</v>
      </c>
      <c r="J17">
        <v>374.64511425299997</v>
      </c>
      <c r="K17">
        <v>378.49676171900001</v>
      </c>
      <c r="L17">
        <v>0</v>
      </c>
      <c r="M17">
        <v>410.52266954200002</v>
      </c>
      <c r="N17">
        <v>0</v>
      </c>
      <c r="O17">
        <v>0</v>
      </c>
      <c r="P17">
        <v>302.679420139</v>
      </c>
      <c r="Q17">
        <v>389.87093283299998</v>
      </c>
      <c r="R17">
        <v>393.654135075</v>
      </c>
      <c r="S17">
        <v>309.71281778000002</v>
      </c>
      <c r="T17">
        <v>347.98128831299999</v>
      </c>
      <c r="U17">
        <v>402.176923343</v>
      </c>
      <c r="V17">
        <v>6209.7799392870002</v>
      </c>
      <c r="W17">
        <v>36443.816776277003</v>
      </c>
      <c r="X17">
        <v>42903.471057016999</v>
      </c>
      <c r="Y17">
        <v>53.221169971999998</v>
      </c>
      <c r="Z17">
        <v>3.8766627009999999</v>
      </c>
      <c r="AA17">
        <v>163.22374326100001</v>
      </c>
      <c r="AD17">
        <v>512.88008527399995</v>
      </c>
      <c r="AE17">
        <v>3.2889538009999999</v>
      </c>
      <c r="AF17">
        <v>510.48185481799999</v>
      </c>
      <c r="AG17" s="25">
        <v>497.04610311599998</v>
      </c>
      <c r="AH17">
        <v>0</v>
      </c>
      <c r="AI17">
        <v>6249.2305481659996</v>
      </c>
      <c r="AJ17">
        <v>233.580809061</v>
      </c>
      <c r="AK17">
        <v>7033.1696678520002</v>
      </c>
      <c r="AL17">
        <v>1134.7075814699999</v>
      </c>
      <c r="AM17">
        <v>1450.286038384</v>
      </c>
      <c r="AN17">
        <v>1274.582601196</v>
      </c>
      <c r="AO17">
        <v>1776.8632679909999</v>
      </c>
      <c r="AP17">
        <v>0</v>
      </c>
      <c r="AQ17">
        <v>4204.7076336809996</v>
      </c>
      <c r="AR17">
        <v>0</v>
      </c>
      <c r="AS17">
        <v>0</v>
      </c>
      <c r="AT17">
        <v>1998.5525366049999</v>
      </c>
      <c r="AU17">
        <v>138.241654775</v>
      </c>
      <c r="AV17">
        <v>526.27320879900003</v>
      </c>
      <c r="AW17">
        <v>888.03520942499995</v>
      </c>
      <c r="AX17">
        <v>964.79984109300005</v>
      </c>
      <c r="AY17">
        <v>104.338042605</v>
      </c>
    </row>
    <row r="18" spans="1:51" x14ac:dyDescent="0.25">
      <c r="A18" s="1">
        <v>42513</v>
      </c>
      <c r="B18" s="21">
        <f t="shared" si="0"/>
        <v>8</v>
      </c>
      <c r="C18" s="2">
        <v>0.33333333333333331</v>
      </c>
      <c r="D18">
        <v>455.53283826500001</v>
      </c>
      <c r="E18">
        <v>460.00795793100002</v>
      </c>
      <c r="F18">
        <v>477.83327208100002</v>
      </c>
      <c r="G18">
        <v>478.92571567099998</v>
      </c>
      <c r="H18">
        <v>4.317390176</v>
      </c>
      <c r="I18">
        <v>399.70477430699998</v>
      </c>
      <c r="J18">
        <v>399.78138377300002</v>
      </c>
      <c r="K18">
        <v>440.52652338000001</v>
      </c>
      <c r="L18">
        <v>0</v>
      </c>
      <c r="M18">
        <v>553.69724625100002</v>
      </c>
      <c r="N18">
        <v>0</v>
      </c>
      <c r="O18">
        <v>0</v>
      </c>
      <c r="P18">
        <v>300.65007624200001</v>
      </c>
      <c r="Q18">
        <v>410.32252210199999</v>
      </c>
      <c r="R18">
        <v>421.67427289400001</v>
      </c>
      <c r="S18">
        <v>297.09750005900003</v>
      </c>
      <c r="T18">
        <v>482.988263469</v>
      </c>
      <c r="U18">
        <v>553.45770356000003</v>
      </c>
      <c r="V18">
        <v>6112.224104467</v>
      </c>
      <c r="W18">
        <v>30981.058553449999</v>
      </c>
      <c r="X18">
        <v>9840.6244604839994</v>
      </c>
      <c r="Y18">
        <v>52.415235891000002</v>
      </c>
      <c r="Z18">
        <v>3.935257054</v>
      </c>
      <c r="AA18">
        <v>528.67408278100004</v>
      </c>
      <c r="AD18">
        <v>525.797327053</v>
      </c>
      <c r="AE18">
        <v>3.2367098919999999</v>
      </c>
      <c r="AF18">
        <v>192.11096371100001</v>
      </c>
      <c r="AG18" s="25">
        <v>119.880816264</v>
      </c>
      <c r="AH18">
        <v>0</v>
      </c>
      <c r="AI18">
        <v>5969.3882155060001</v>
      </c>
      <c r="AJ18">
        <v>237.36166185900001</v>
      </c>
      <c r="AK18">
        <v>7630.2069193870002</v>
      </c>
      <c r="AL18">
        <v>1134.7889506050001</v>
      </c>
      <c r="AM18">
        <v>1523.005345201</v>
      </c>
      <c r="AN18">
        <v>1198.7254778869999</v>
      </c>
      <c r="AO18">
        <v>1606.1290504850001</v>
      </c>
      <c r="AP18">
        <v>0</v>
      </c>
      <c r="AQ18">
        <v>4355.4669706180002</v>
      </c>
      <c r="AR18">
        <v>0</v>
      </c>
      <c r="AS18">
        <v>0</v>
      </c>
      <c r="AT18">
        <v>2735.824956084</v>
      </c>
      <c r="AU18">
        <v>171.336805556</v>
      </c>
      <c r="AV18">
        <v>413.86578395700002</v>
      </c>
      <c r="AW18">
        <v>683.69135631899996</v>
      </c>
      <c r="AX18">
        <v>1210.80798136</v>
      </c>
      <c r="AY18">
        <v>110.88207549400001</v>
      </c>
    </row>
    <row r="19" spans="1:51" x14ac:dyDescent="0.25">
      <c r="A19" s="1">
        <v>42513</v>
      </c>
      <c r="B19" s="21">
        <f t="shared" si="0"/>
        <v>8</v>
      </c>
      <c r="C19" s="2">
        <v>0.35416666666666669</v>
      </c>
      <c r="D19">
        <v>408.99961071199999</v>
      </c>
      <c r="E19">
        <v>437.30206129300001</v>
      </c>
      <c r="F19">
        <v>433.79679782099998</v>
      </c>
      <c r="G19">
        <v>434.55849429699998</v>
      </c>
      <c r="H19">
        <v>4.3413298329999996</v>
      </c>
      <c r="I19">
        <v>400.06344491200002</v>
      </c>
      <c r="J19">
        <v>399.94075854499999</v>
      </c>
      <c r="K19">
        <v>439.63971629000002</v>
      </c>
      <c r="L19">
        <v>0</v>
      </c>
      <c r="M19">
        <v>504.77397256500001</v>
      </c>
      <c r="N19">
        <v>0</v>
      </c>
      <c r="O19">
        <v>0</v>
      </c>
      <c r="P19">
        <v>297.131919799</v>
      </c>
      <c r="Q19">
        <v>408.13799666300002</v>
      </c>
      <c r="R19">
        <v>409.72913882699999</v>
      </c>
      <c r="S19">
        <v>302.73575237900002</v>
      </c>
      <c r="T19">
        <v>450.10638806700001</v>
      </c>
      <c r="U19">
        <v>504.29365054900001</v>
      </c>
      <c r="V19">
        <v>5811.0103151029998</v>
      </c>
      <c r="W19">
        <v>31252.537906859001</v>
      </c>
      <c r="X19">
        <v>7975.7801716189997</v>
      </c>
      <c r="Y19">
        <v>52.190561903000003</v>
      </c>
      <c r="Z19">
        <v>3.9821034270000002</v>
      </c>
      <c r="AA19">
        <v>486.74889580899998</v>
      </c>
      <c r="AD19">
        <v>504.419840056</v>
      </c>
      <c r="AE19">
        <v>3.2704425229999998</v>
      </c>
      <c r="AF19">
        <v>1.0608638939999999</v>
      </c>
      <c r="AG19" s="25">
        <v>0.31921271299999998</v>
      </c>
      <c r="AH19">
        <v>0</v>
      </c>
      <c r="AI19">
        <v>7582.2187107959999</v>
      </c>
      <c r="AJ19">
        <v>237.21691142099999</v>
      </c>
      <c r="AK19">
        <v>6018.7684783269997</v>
      </c>
      <c r="AL19">
        <v>1134.782762196</v>
      </c>
      <c r="AM19">
        <v>1571.5270775690001</v>
      </c>
      <c r="AN19">
        <v>1199.6736442240001</v>
      </c>
      <c r="AO19">
        <v>1636.6118293100001</v>
      </c>
      <c r="AP19">
        <v>0</v>
      </c>
      <c r="AQ19">
        <v>4107.5925444779996</v>
      </c>
      <c r="AR19">
        <v>0</v>
      </c>
      <c r="AS19">
        <v>0</v>
      </c>
      <c r="AT19">
        <v>2494.5668382140002</v>
      </c>
      <c r="AU19">
        <v>166.57490158499999</v>
      </c>
      <c r="AV19">
        <v>379.94781135699998</v>
      </c>
      <c r="AW19">
        <v>758.28285396800004</v>
      </c>
      <c r="AX19">
        <v>957.27450794699996</v>
      </c>
      <c r="AY19">
        <v>114.50263343899999</v>
      </c>
    </row>
    <row r="20" spans="1:51" x14ac:dyDescent="0.25">
      <c r="A20" s="1">
        <v>42513</v>
      </c>
      <c r="B20" s="21">
        <f t="shared" ref="B20:B83" si="1">HOUR(C20)</f>
        <v>9</v>
      </c>
      <c r="C20" s="2">
        <v>0.375</v>
      </c>
      <c r="D20">
        <v>401.46742757200002</v>
      </c>
      <c r="E20">
        <v>412.70195128699999</v>
      </c>
      <c r="F20">
        <v>410.24318376100001</v>
      </c>
      <c r="G20">
        <v>410.86466680400002</v>
      </c>
      <c r="H20">
        <v>4.4725054770000003</v>
      </c>
      <c r="I20">
        <v>400.11322482600002</v>
      </c>
      <c r="J20">
        <v>399.69706254300002</v>
      </c>
      <c r="K20">
        <v>419.084135946</v>
      </c>
      <c r="L20">
        <v>0</v>
      </c>
      <c r="M20">
        <v>446.26151893399998</v>
      </c>
      <c r="N20">
        <v>0</v>
      </c>
      <c r="O20">
        <v>0</v>
      </c>
      <c r="P20">
        <v>300.01690265600001</v>
      </c>
      <c r="Q20">
        <v>408.90865805099997</v>
      </c>
      <c r="R20">
        <v>406.97469527999999</v>
      </c>
      <c r="S20">
        <v>319.84671470699999</v>
      </c>
      <c r="T20">
        <v>401.19034155600002</v>
      </c>
      <c r="U20">
        <v>448.89559094700002</v>
      </c>
      <c r="V20">
        <v>5938.6933448649997</v>
      </c>
      <c r="W20">
        <v>32885.373762821997</v>
      </c>
      <c r="X20">
        <v>8809.7403753269991</v>
      </c>
      <c r="Y20">
        <v>52.361647881000003</v>
      </c>
      <c r="Z20">
        <v>3.9976257710000001</v>
      </c>
      <c r="AA20">
        <v>438.616300244</v>
      </c>
      <c r="AD20">
        <v>510.820214432</v>
      </c>
      <c r="AE20">
        <v>3.329352181</v>
      </c>
      <c r="AF20">
        <v>0.79372279800000001</v>
      </c>
      <c r="AG20" s="25">
        <v>0.28975753399999998</v>
      </c>
      <c r="AH20">
        <v>0</v>
      </c>
      <c r="AI20">
        <v>9406.7004439369994</v>
      </c>
      <c r="AJ20">
        <v>237.48140953500001</v>
      </c>
      <c r="AK20">
        <v>6949.6472291310001</v>
      </c>
      <c r="AL20">
        <v>1135.0261057289999</v>
      </c>
      <c r="AM20">
        <v>1346.9826942269999</v>
      </c>
      <c r="AN20">
        <v>1220.7075336370001</v>
      </c>
      <c r="AO20">
        <v>1463.17877105</v>
      </c>
      <c r="AP20">
        <v>0</v>
      </c>
      <c r="AQ20">
        <v>4074.2561173949998</v>
      </c>
      <c r="AR20">
        <v>0</v>
      </c>
      <c r="AS20">
        <v>0</v>
      </c>
      <c r="AT20">
        <v>2213.8709645959998</v>
      </c>
      <c r="AU20">
        <v>134.79738315</v>
      </c>
      <c r="AV20">
        <v>394.51544459600001</v>
      </c>
      <c r="AW20">
        <v>923.02553160699995</v>
      </c>
      <c r="AX20">
        <v>825.78887007100002</v>
      </c>
      <c r="AY20">
        <v>72.867171756999994</v>
      </c>
    </row>
    <row r="21" spans="1:51" x14ac:dyDescent="0.25">
      <c r="A21" s="1">
        <v>42513</v>
      </c>
      <c r="B21" s="21">
        <f t="shared" si="1"/>
        <v>9</v>
      </c>
      <c r="C21" s="2">
        <v>0.39583333333333331</v>
      </c>
      <c r="D21">
        <v>388.39665242900003</v>
      </c>
      <c r="E21">
        <v>392.77934940099999</v>
      </c>
      <c r="F21">
        <v>393.31227504899999</v>
      </c>
      <c r="G21">
        <v>393.83379553899999</v>
      </c>
      <c r="H21">
        <v>4.430113628</v>
      </c>
      <c r="I21">
        <v>400.07446420999997</v>
      </c>
      <c r="J21">
        <v>396.34911617199998</v>
      </c>
      <c r="K21">
        <v>397.266323446</v>
      </c>
      <c r="L21">
        <v>0</v>
      </c>
      <c r="M21">
        <v>424.12338886100002</v>
      </c>
      <c r="N21">
        <v>0</v>
      </c>
      <c r="O21">
        <v>0</v>
      </c>
      <c r="P21">
        <v>301.45230055000002</v>
      </c>
      <c r="Q21">
        <v>410.80400993000001</v>
      </c>
      <c r="R21">
        <v>413.58195222000001</v>
      </c>
      <c r="S21">
        <v>331.31191013</v>
      </c>
      <c r="T21">
        <v>377.68806194000001</v>
      </c>
      <c r="U21">
        <v>423.99645965399998</v>
      </c>
      <c r="V21">
        <v>6023.0033303090004</v>
      </c>
      <c r="W21">
        <v>34273.480641328999</v>
      </c>
      <c r="X21">
        <v>9413.1279523539997</v>
      </c>
      <c r="Y21">
        <v>52.443918756000002</v>
      </c>
      <c r="Z21">
        <v>4.0154705100000001</v>
      </c>
      <c r="AA21">
        <v>420.85667086400002</v>
      </c>
      <c r="AD21">
        <v>511.05238541900002</v>
      </c>
      <c r="AE21">
        <v>3.2588642239999999</v>
      </c>
      <c r="AF21">
        <v>133.92189475399999</v>
      </c>
      <c r="AG21" s="25">
        <v>0.2719106</v>
      </c>
      <c r="AH21">
        <v>0</v>
      </c>
      <c r="AI21">
        <v>10270.063765622999</v>
      </c>
      <c r="AJ21">
        <v>236.94834180500001</v>
      </c>
      <c r="AK21">
        <v>7457.5294876380003</v>
      </c>
      <c r="AL21">
        <v>1135.196525521</v>
      </c>
      <c r="AM21">
        <v>1214.7856490889999</v>
      </c>
      <c r="AN21">
        <v>1240.536246094</v>
      </c>
      <c r="AO21">
        <v>1386.9208665359999</v>
      </c>
      <c r="AP21">
        <v>0</v>
      </c>
      <c r="AQ21">
        <v>4165.7507378629998</v>
      </c>
      <c r="AR21">
        <v>0</v>
      </c>
      <c r="AS21">
        <v>0</v>
      </c>
      <c r="AT21">
        <v>2099.1763214849998</v>
      </c>
      <c r="AU21">
        <v>135.71433748699999</v>
      </c>
      <c r="AV21">
        <v>259.97938893399999</v>
      </c>
      <c r="AW21">
        <v>1050.3476612540001</v>
      </c>
      <c r="AX21">
        <v>832.538036723</v>
      </c>
      <c r="AY21">
        <v>97.573001734000002</v>
      </c>
    </row>
    <row r="22" spans="1:51" x14ac:dyDescent="0.25">
      <c r="A22" s="1">
        <v>42513</v>
      </c>
      <c r="B22" s="21">
        <f t="shared" si="1"/>
        <v>10</v>
      </c>
      <c r="C22" s="2">
        <v>0.41666666666666669</v>
      </c>
      <c r="D22">
        <v>439.89804819300002</v>
      </c>
      <c r="E22">
        <v>451.42546443399999</v>
      </c>
      <c r="F22">
        <v>451.13697986300002</v>
      </c>
      <c r="G22">
        <v>451.89054765700001</v>
      </c>
      <c r="H22">
        <v>4.5559335719999998</v>
      </c>
      <c r="I22">
        <v>400.11990384000001</v>
      </c>
      <c r="J22">
        <v>401.08064630799998</v>
      </c>
      <c r="K22">
        <v>439.94569467999997</v>
      </c>
      <c r="L22">
        <v>0</v>
      </c>
      <c r="M22">
        <v>480.67080033399998</v>
      </c>
      <c r="N22">
        <v>0</v>
      </c>
      <c r="O22">
        <v>0</v>
      </c>
      <c r="P22">
        <v>300.15949507400001</v>
      </c>
      <c r="Q22">
        <v>409.476228687</v>
      </c>
      <c r="R22">
        <v>411.12472495899999</v>
      </c>
      <c r="S22">
        <v>451.93082950299998</v>
      </c>
      <c r="T22">
        <v>427.07221444100003</v>
      </c>
      <c r="U22">
        <v>481.35576988399998</v>
      </c>
      <c r="V22">
        <v>6410.4405879659998</v>
      </c>
      <c r="W22">
        <v>38708.340012262997</v>
      </c>
      <c r="X22">
        <v>8585.9603775830001</v>
      </c>
      <c r="Y22">
        <v>51.987236441</v>
      </c>
      <c r="Z22">
        <v>4.0539606810000004</v>
      </c>
      <c r="AA22">
        <v>472.65197768899998</v>
      </c>
      <c r="AD22">
        <v>511.88970774500001</v>
      </c>
      <c r="AE22">
        <v>3.337226303</v>
      </c>
      <c r="AF22">
        <v>496.772372717</v>
      </c>
      <c r="AG22" s="25">
        <v>0.30971571599999997</v>
      </c>
      <c r="AH22">
        <v>0</v>
      </c>
      <c r="AI22">
        <v>8350.2832087669995</v>
      </c>
      <c r="AJ22">
        <v>237.140793186</v>
      </c>
      <c r="AK22">
        <v>9992.5227771270002</v>
      </c>
      <c r="AL22">
        <v>1134.972285264</v>
      </c>
      <c r="AM22">
        <v>1322.669383808</v>
      </c>
      <c r="AN22">
        <v>1209.5615959730001</v>
      </c>
      <c r="AO22">
        <v>1403.54927004</v>
      </c>
      <c r="AP22">
        <v>0</v>
      </c>
      <c r="AQ22">
        <v>4320.1502329819996</v>
      </c>
      <c r="AR22">
        <v>0</v>
      </c>
      <c r="AS22">
        <v>0</v>
      </c>
      <c r="AT22">
        <v>2384.4763153079998</v>
      </c>
      <c r="AU22">
        <v>128.76847743100001</v>
      </c>
      <c r="AV22">
        <v>240.59207430999999</v>
      </c>
      <c r="AW22">
        <v>1541.893402313</v>
      </c>
      <c r="AX22">
        <v>970.61174151800003</v>
      </c>
      <c r="AY22">
        <v>119.115726607</v>
      </c>
    </row>
    <row r="23" spans="1:51" x14ac:dyDescent="0.25">
      <c r="A23" s="1">
        <v>42513</v>
      </c>
      <c r="B23" s="21">
        <f t="shared" si="1"/>
        <v>10</v>
      </c>
      <c r="C23" s="2">
        <v>0.4375</v>
      </c>
      <c r="D23">
        <v>409.90422407699998</v>
      </c>
      <c r="E23">
        <v>448.14182641899998</v>
      </c>
      <c r="F23">
        <v>464.87693841499998</v>
      </c>
      <c r="G23">
        <v>465.47711958500003</v>
      </c>
      <c r="H23">
        <v>4.3968076839999997</v>
      </c>
      <c r="I23">
        <v>399.76691010000002</v>
      </c>
      <c r="J23">
        <v>400.02955383099999</v>
      </c>
      <c r="K23">
        <v>440.05543659</v>
      </c>
      <c r="L23">
        <v>0</v>
      </c>
      <c r="M23">
        <v>513.11329535899995</v>
      </c>
      <c r="N23">
        <v>0</v>
      </c>
      <c r="O23">
        <v>0</v>
      </c>
      <c r="P23">
        <v>302.33952623300002</v>
      </c>
      <c r="Q23">
        <v>413.372900867</v>
      </c>
      <c r="R23">
        <v>410.38011122099999</v>
      </c>
      <c r="S23">
        <v>480.63258033400001</v>
      </c>
      <c r="T23">
        <v>455.620590574</v>
      </c>
      <c r="U23">
        <v>510.72683191300001</v>
      </c>
      <c r="V23">
        <v>6193.273681699</v>
      </c>
      <c r="W23">
        <v>39045.363982584</v>
      </c>
      <c r="X23">
        <v>9456.9614109150007</v>
      </c>
      <c r="Y23">
        <v>52.958030291</v>
      </c>
      <c r="Z23">
        <v>4.0633878880000003</v>
      </c>
      <c r="AA23">
        <v>499.25753878199998</v>
      </c>
      <c r="AD23">
        <v>511.41731933300002</v>
      </c>
      <c r="AE23">
        <v>3.430359052</v>
      </c>
      <c r="AF23">
        <v>495.61114189800003</v>
      </c>
      <c r="AG23" s="25">
        <v>0.244003108</v>
      </c>
      <c r="AH23">
        <v>0</v>
      </c>
      <c r="AI23">
        <v>7519.2282373090002</v>
      </c>
      <c r="AJ23">
        <v>237.24129039300001</v>
      </c>
      <c r="AK23">
        <v>9680.458781456</v>
      </c>
      <c r="AL23">
        <v>1134.8883732510001</v>
      </c>
      <c r="AM23">
        <v>1437.9749565560001</v>
      </c>
      <c r="AN23">
        <v>1195.677845377</v>
      </c>
      <c r="AO23">
        <v>1315.0906307570001</v>
      </c>
      <c r="AP23">
        <v>0</v>
      </c>
      <c r="AQ23">
        <v>4180.0841102040004</v>
      </c>
      <c r="AR23">
        <v>0</v>
      </c>
      <c r="AS23">
        <v>0</v>
      </c>
      <c r="AT23">
        <v>2532.9323442780001</v>
      </c>
      <c r="AU23">
        <v>159.762058424</v>
      </c>
      <c r="AV23">
        <v>172.02622990099999</v>
      </c>
      <c r="AW23">
        <v>1608.228320058</v>
      </c>
      <c r="AX23">
        <v>956.47716554700003</v>
      </c>
      <c r="AY23">
        <v>127.89338155999999</v>
      </c>
    </row>
    <row r="24" spans="1:51" x14ac:dyDescent="0.25">
      <c r="A24" s="1">
        <v>42513</v>
      </c>
      <c r="B24" s="21">
        <f t="shared" si="1"/>
        <v>11</v>
      </c>
      <c r="C24" s="2">
        <v>0.45833333333333331</v>
      </c>
      <c r="D24">
        <v>408.87537859600002</v>
      </c>
      <c r="E24">
        <v>438.98724885000001</v>
      </c>
      <c r="F24">
        <v>437.48141058700003</v>
      </c>
      <c r="G24">
        <v>437.96052840999999</v>
      </c>
      <c r="H24">
        <v>4.2850312649999998</v>
      </c>
      <c r="I24">
        <v>399.93128737299998</v>
      </c>
      <c r="J24">
        <v>399.99363389799998</v>
      </c>
      <c r="K24">
        <v>439.97420915100003</v>
      </c>
      <c r="L24">
        <v>0</v>
      </c>
      <c r="M24">
        <v>413.59579625999999</v>
      </c>
      <c r="N24">
        <v>0</v>
      </c>
      <c r="O24">
        <v>0</v>
      </c>
      <c r="P24">
        <v>301.97861270800001</v>
      </c>
      <c r="Q24">
        <v>409.51112185199997</v>
      </c>
      <c r="R24">
        <v>408.60840724899998</v>
      </c>
      <c r="S24">
        <v>492.83236655299999</v>
      </c>
      <c r="T24">
        <v>463.09084779699998</v>
      </c>
      <c r="U24">
        <v>524.47504641900002</v>
      </c>
      <c r="V24">
        <v>6199.5560977089999</v>
      </c>
      <c r="W24">
        <v>37607.293716414002</v>
      </c>
      <c r="X24">
        <v>9728.6966516119992</v>
      </c>
      <c r="Y24">
        <v>52.370391748000003</v>
      </c>
      <c r="Z24">
        <v>3.993256218</v>
      </c>
      <c r="AA24">
        <v>512.48680271700005</v>
      </c>
      <c r="AD24">
        <v>511.40010755399999</v>
      </c>
      <c r="AE24">
        <v>3.4387931869999999</v>
      </c>
      <c r="AF24">
        <v>495.01714257999998</v>
      </c>
      <c r="AG24" s="25">
        <v>0.229511626</v>
      </c>
      <c r="AH24">
        <v>0</v>
      </c>
      <c r="AI24">
        <v>7014.3918332200001</v>
      </c>
      <c r="AJ24">
        <v>237.36950908599999</v>
      </c>
      <c r="AK24">
        <v>9138.3862280930007</v>
      </c>
      <c r="AL24">
        <v>1134.8502753780001</v>
      </c>
      <c r="AM24">
        <v>1560.931959366</v>
      </c>
      <c r="AN24">
        <v>1191.186696104</v>
      </c>
      <c r="AO24">
        <v>1398.399750646</v>
      </c>
      <c r="AP24">
        <v>0</v>
      </c>
      <c r="AQ24">
        <v>4035.4347951300001</v>
      </c>
      <c r="AR24">
        <v>0</v>
      </c>
      <c r="AS24">
        <v>0</v>
      </c>
      <c r="AT24">
        <v>2602.7232439159998</v>
      </c>
      <c r="AU24">
        <v>170.959388985</v>
      </c>
      <c r="AV24">
        <v>318.23030509</v>
      </c>
      <c r="AW24">
        <v>1601.306112425</v>
      </c>
      <c r="AX24">
        <v>906.22835117399995</v>
      </c>
      <c r="AY24">
        <v>111.89590213</v>
      </c>
    </row>
    <row r="25" spans="1:51" x14ac:dyDescent="0.25">
      <c r="A25" s="1">
        <v>42513</v>
      </c>
      <c r="B25" s="21">
        <f t="shared" si="1"/>
        <v>11</v>
      </c>
      <c r="C25" s="2">
        <v>0.47916666666666669</v>
      </c>
      <c r="D25">
        <v>410.04687537299998</v>
      </c>
      <c r="E25">
        <v>441.71209894100002</v>
      </c>
      <c r="F25">
        <v>442.37878875000001</v>
      </c>
      <c r="G25">
        <v>442.949111276</v>
      </c>
      <c r="H25">
        <v>4.1710194300000003</v>
      </c>
      <c r="I25">
        <v>400.36891970699998</v>
      </c>
      <c r="J25">
        <v>400.02855961799997</v>
      </c>
      <c r="K25">
        <v>440.09605469299999</v>
      </c>
      <c r="L25">
        <v>0</v>
      </c>
      <c r="M25">
        <v>399.52652051500002</v>
      </c>
      <c r="N25">
        <v>0</v>
      </c>
      <c r="O25">
        <v>0</v>
      </c>
      <c r="P25">
        <v>301.862465972</v>
      </c>
      <c r="Q25">
        <v>411.660752629</v>
      </c>
      <c r="R25">
        <v>412.40407789300002</v>
      </c>
      <c r="S25">
        <v>498.611015141</v>
      </c>
      <c r="T25">
        <v>464.71244975799999</v>
      </c>
      <c r="U25">
        <v>527.56259823699997</v>
      </c>
      <c r="V25">
        <v>6142.3682026799997</v>
      </c>
      <c r="W25">
        <v>37093.965805293003</v>
      </c>
      <c r="X25">
        <v>9126.3122306669993</v>
      </c>
      <c r="Y25">
        <v>52.510890994999997</v>
      </c>
      <c r="Z25">
        <v>3.9284332210000001</v>
      </c>
      <c r="AA25">
        <v>514.31100941600005</v>
      </c>
      <c r="AD25">
        <v>514.12626765200002</v>
      </c>
      <c r="AE25">
        <v>3.5582668179999999</v>
      </c>
      <c r="AF25">
        <v>497.73540686500002</v>
      </c>
      <c r="AG25" s="25">
        <v>0.23973393600000001</v>
      </c>
      <c r="AH25">
        <v>0</v>
      </c>
      <c r="AI25">
        <v>5652.8564092879997</v>
      </c>
      <c r="AJ25">
        <v>237.34660785599999</v>
      </c>
      <c r="AK25">
        <v>8221.2902736550004</v>
      </c>
      <c r="AL25">
        <v>1134.908139532</v>
      </c>
      <c r="AM25">
        <v>1590.2356968300001</v>
      </c>
      <c r="AN25">
        <v>1190.1362961499999</v>
      </c>
      <c r="AO25">
        <v>1428.942284924</v>
      </c>
      <c r="AP25">
        <v>0</v>
      </c>
      <c r="AQ25">
        <v>4098.2013489680003</v>
      </c>
      <c r="AR25">
        <v>0</v>
      </c>
      <c r="AS25">
        <v>0</v>
      </c>
      <c r="AT25">
        <v>2616.3909701560001</v>
      </c>
      <c r="AU25">
        <v>168.17141544699999</v>
      </c>
      <c r="AV25">
        <v>320.932065373</v>
      </c>
      <c r="AW25">
        <v>1485.419453426</v>
      </c>
      <c r="AX25">
        <v>920.82223150000004</v>
      </c>
      <c r="AY25">
        <v>108.011106732</v>
      </c>
    </row>
    <row r="26" spans="1:51" x14ac:dyDescent="0.25">
      <c r="A26" s="1">
        <v>42513</v>
      </c>
      <c r="B26" s="21">
        <f t="shared" si="1"/>
        <v>12</v>
      </c>
      <c r="C26" s="2">
        <v>0.5</v>
      </c>
      <c r="D26">
        <v>432.17751418300003</v>
      </c>
      <c r="E26">
        <v>440.06999718200001</v>
      </c>
      <c r="F26">
        <v>439.24284966499999</v>
      </c>
      <c r="G26">
        <v>439.78135024599999</v>
      </c>
      <c r="H26">
        <v>4.3471042559999997</v>
      </c>
      <c r="I26">
        <v>399.62068174500001</v>
      </c>
      <c r="J26">
        <v>399.99563869500003</v>
      </c>
      <c r="K26">
        <v>439.85039956499998</v>
      </c>
      <c r="L26">
        <v>0</v>
      </c>
      <c r="M26">
        <v>400.49896657099998</v>
      </c>
      <c r="N26">
        <v>0</v>
      </c>
      <c r="O26">
        <v>0</v>
      </c>
      <c r="P26">
        <v>302.017419679</v>
      </c>
      <c r="Q26">
        <v>409.17438164200001</v>
      </c>
      <c r="R26">
        <v>410.37755964899998</v>
      </c>
      <c r="S26">
        <v>523.10019506100002</v>
      </c>
      <c r="T26">
        <v>483.79424805799999</v>
      </c>
      <c r="U26">
        <v>553.91787845399995</v>
      </c>
      <c r="V26">
        <v>5961.7511711400002</v>
      </c>
      <c r="W26">
        <v>33666.330400273</v>
      </c>
      <c r="X26">
        <v>10399.089647913001</v>
      </c>
      <c r="Y26">
        <v>52.453733784999997</v>
      </c>
      <c r="Z26">
        <v>3.861517138</v>
      </c>
      <c r="AA26">
        <v>535.49566696700003</v>
      </c>
      <c r="AD26">
        <v>534.48393594000004</v>
      </c>
      <c r="AE26">
        <v>3.6552293229999999</v>
      </c>
      <c r="AF26">
        <v>518.05893268</v>
      </c>
      <c r="AG26" s="25">
        <v>0.22745592000000001</v>
      </c>
      <c r="AH26">
        <v>0</v>
      </c>
      <c r="AI26">
        <v>4562.7822671450003</v>
      </c>
      <c r="AJ26">
        <v>237.213053839</v>
      </c>
      <c r="AK26">
        <v>7886.0141090839998</v>
      </c>
      <c r="AL26">
        <v>1134.61461095</v>
      </c>
      <c r="AM26">
        <v>1632.3947905499999</v>
      </c>
      <c r="AN26">
        <v>1181.773865441</v>
      </c>
      <c r="AO26">
        <v>1429.822870708</v>
      </c>
      <c r="AP26">
        <v>0</v>
      </c>
      <c r="AQ26">
        <v>4101.7626853840002</v>
      </c>
      <c r="AR26">
        <v>0</v>
      </c>
      <c r="AS26">
        <v>0</v>
      </c>
      <c r="AT26">
        <v>2744.691530569</v>
      </c>
      <c r="AU26">
        <v>167.59787606399999</v>
      </c>
      <c r="AV26">
        <v>307.58175417500001</v>
      </c>
      <c r="AW26">
        <v>1574.832433371</v>
      </c>
      <c r="AX26">
        <v>978.34687448800003</v>
      </c>
      <c r="AY26">
        <v>105.62640022399999</v>
      </c>
    </row>
    <row r="27" spans="1:51" x14ac:dyDescent="0.25">
      <c r="A27" s="1">
        <v>42513</v>
      </c>
      <c r="B27" s="21">
        <f t="shared" si="1"/>
        <v>12</v>
      </c>
      <c r="C27" s="2">
        <v>0.52083333333333337</v>
      </c>
      <c r="D27">
        <v>409.74399917599999</v>
      </c>
      <c r="E27">
        <v>440.35868770500002</v>
      </c>
      <c r="F27">
        <v>421.89589596000002</v>
      </c>
      <c r="G27">
        <v>422.24776612599999</v>
      </c>
      <c r="H27">
        <v>4.286440077</v>
      </c>
      <c r="I27">
        <v>399.98341398000002</v>
      </c>
      <c r="J27">
        <v>400.00265624299999</v>
      </c>
      <c r="K27">
        <v>440.26397058999999</v>
      </c>
      <c r="L27">
        <v>0</v>
      </c>
      <c r="M27">
        <v>399.6393779</v>
      </c>
      <c r="N27">
        <v>0</v>
      </c>
      <c r="O27">
        <v>0</v>
      </c>
      <c r="P27">
        <v>301.93764504299997</v>
      </c>
      <c r="Q27">
        <v>407.61151349699998</v>
      </c>
      <c r="R27">
        <v>407.46107067399998</v>
      </c>
      <c r="S27">
        <v>536.02086372099996</v>
      </c>
      <c r="T27">
        <v>494.23272654900001</v>
      </c>
      <c r="U27">
        <v>567.12442277499997</v>
      </c>
      <c r="V27">
        <v>6047.3581649019998</v>
      </c>
      <c r="W27">
        <v>30290.693647467</v>
      </c>
      <c r="X27">
        <v>9222.7115832119998</v>
      </c>
      <c r="Y27">
        <v>52.334296833000003</v>
      </c>
      <c r="Z27">
        <v>3.8154829920000002</v>
      </c>
      <c r="AA27">
        <v>543.86628268799996</v>
      </c>
      <c r="AD27">
        <v>545.34081082499995</v>
      </c>
      <c r="AE27">
        <v>3.7489447459999998</v>
      </c>
      <c r="AF27">
        <v>529.12242165199996</v>
      </c>
      <c r="AG27" s="25">
        <v>0.24778161200000001</v>
      </c>
      <c r="AH27">
        <v>0</v>
      </c>
      <c r="AI27">
        <v>4176.1465577239996</v>
      </c>
      <c r="AJ27">
        <v>237.51324498899999</v>
      </c>
      <c r="AK27">
        <v>7119.231120083</v>
      </c>
      <c r="AL27">
        <v>1134.739853906</v>
      </c>
      <c r="AM27">
        <v>1501.1752443580001</v>
      </c>
      <c r="AN27">
        <v>1177.1445787759999</v>
      </c>
      <c r="AO27">
        <v>1454.9155551219999</v>
      </c>
      <c r="AP27">
        <v>0</v>
      </c>
      <c r="AQ27">
        <v>4081.9617191530001</v>
      </c>
      <c r="AR27">
        <v>0</v>
      </c>
      <c r="AS27">
        <v>0</v>
      </c>
      <c r="AT27">
        <v>2808.4120879550001</v>
      </c>
      <c r="AU27">
        <v>171.157605768</v>
      </c>
      <c r="AV27">
        <v>332.41899010399999</v>
      </c>
      <c r="AW27">
        <v>1596.362054102</v>
      </c>
      <c r="AX27">
        <v>1028.5413242550001</v>
      </c>
      <c r="AY27">
        <v>107.328345575</v>
      </c>
    </row>
    <row r="28" spans="1:51" x14ac:dyDescent="0.25">
      <c r="A28" s="1">
        <v>42513</v>
      </c>
      <c r="B28" s="21">
        <f t="shared" si="1"/>
        <v>13</v>
      </c>
      <c r="C28" s="2">
        <v>0.54166666666666663</v>
      </c>
      <c r="D28">
        <v>410.76713462599997</v>
      </c>
      <c r="E28">
        <v>440.09463961</v>
      </c>
      <c r="F28">
        <v>418.14444200299999</v>
      </c>
      <c r="G28">
        <v>418.52466378700001</v>
      </c>
      <c r="H28">
        <v>4.11784572</v>
      </c>
      <c r="I28">
        <v>400.19562645799999</v>
      </c>
      <c r="J28">
        <v>400.013611658</v>
      </c>
      <c r="K28">
        <v>439.99024042500002</v>
      </c>
      <c r="L28">
        <v>0</v>
      </c>
      <c r="M28">
        <v>399.191035543</v>
      </c>
      <c r="N28">
        <v>0</v>
      </c>
      <c r="O28">
        <v>0</v>
      </c>
      <c r="P28">
        <v>302.260513264</v>
      </c>
      <c r="Q28">
        <v>408.37783757900002</v>
      </c>
      <c r="R28">
        <v>407.316105537</v>
      </c>
      <c r="S28">
        <v>549.712621496</v>
      </c>
      <c r="T28">
        <v>508.05337348799998</v>
      </c>
      <c r="U28">
        <v>583.61960434000002</v>
      </c>
      <c r="V28">
        <v>6252.9416668579997</v>
      </c>
      <c r="W28">
        <v>28341.574423720998</v>
      </c>
      <c r="X28">
        <v>3713.6905157770002</v>
      </c>
      <c r="Y28">
        <v>52.387097289000003</v>
      </c>
      <c r="Z28">
        <v>3.7695752480000002</v>
      </c>
      <c r="AA28">
        <v>557.66998198800002</v>
      </c>
      <c r="AD28">
        <v>559.12894466700004</v>
      </c>
      <c r="AE28">
        <v>3.7508305869999998</v>
      </c>
      <c r="AF28">
        <v>543.146212418</v>
      </c>
      <c r="AG28" s="25">
        <v>0.26378074699999998</v>
      </c>
      <c r="AH28">
        <v>0</v>
      </c>
      <c r="AI28">
        <v>3968.304297868</v>
      </c>
      <c r="AJ28">
        <v>237.38764907699999</v>
      </c>
      <c r="AK28">
        <v>6907.6781319789998</v>
      </c>
      <c r="AL28">
        <v>1134.856095312</v>
      </c>
      <c r="AM28">
        <v>1482.8501599389999</v>
      </c>
      <c r="AN28">
        <v>1177.202640408</v>
      </c>
      <c r="AO28">
        <v>1453.4098995229999</v>
      </c>
      <c r="AP28">
        <v>0</v>
      </c>
      <c r="AQ28">
        <v>4095.6963888659998</v>
      </c>
      <c r="AR28">
        <v>0</v>
      </c>
      <c r="AS28">
        <v>0</v>
      </c>
      <c r="AT28">
        <v>2887.2242363199998</v>
      </c>
      <c r="AU28">
        <v>177.67183233</v>
      </c>
      <c r="AV28">
        <v>307.755291559</v>
      </c>
      <c r="AW28">
        <v>1717.080307104</v>
      </c>
      <c r="AX28">
        <v>1047.5691136180001</v>
      </c>
      <c r="AY28">
        <v>109.459571647</v>
      </c>
    </row>
    <row r="29" spans="1:51" x14ac:dyDescent="0.25">
      <c r="A29" s="1">
        <v>42513</v>
      </c>
      <c r="B29" s="21">
        <f t="shared" si="1"/>
        <v>13</v>
      </c>
      <c r="C29" s="2">
        <v>0.5625</v>
      </c>
      <c r="D29">
        <v>407.39109079000002</v>
      </c>
      <c r="E29">
        <v>434.74606654500002</v>
      </c>
      <c r="F29">
        <v>416.68224422100002</v>
      </c>
      <c r="G29">
        <v>417.10449973800002</v>
      </c>
      <c r="H29">
        <v>4.1418380990000001</v>
      </c>
      <c r="I29">
        <v>400.12111621499997</v>
      </c>
      <c r="J29">
        <v>399.77811805599998</v>
      </c>
      <c r="K29">
        <v>438.40426140599999</v>
      </c>
      <c r="L29">
        <v>0</v>
      </c>
      <c r="M29">
        <v>399.88882031200001</v>
      </c>
      <c r="N29">
        <v>0</v>
      </c>
      <c r="O29">
        <v>0</v>
      </c>
      <c r="P29">
        <v>296.950691667</v>
      </c>
      <c r="Q29">
        <v>319.34474076399999</v>
      </c>
      <c r="R29">
        <v>293.353991845</v>
      </c>
      <c r="S29">
        <v>498.92793682799999</v>
      </c>
      <c r="T29">
        <v>462.02258781400002</v>
      </c>
      <c r="U29">
        <v>530.387652774</v>
      </c>
      <c r="V29">
        <v>5808.3458076039997</v>
      </c>
      <c r="W29">
        <v>25240.690458020999</v>
      </c>
      <c r="X29">
        <v>4746.2831991160001</v>
      </c>
      <c r="Y29">
        <v>52.400935851</v>
      </c>
      <c r="Z29">
        <v>3.7411336959999999</v>
      </c>
      <c r="AA29">
        <v>132.96331965799999</v>
      </c>
      <c r="AC29">
        <v>-5.8966420350000002</v>
      </c>
      <c r="AD29">
        <v>530.019831522</v>
      </c>
      <c r="AE29">
        <v>3.74786595</v>
      </c>
      <c r="AF29">
        <v>513.07807293999997</v>
      </c>
      <c r="AG29" s="25">
        <v>401.244140614</v>
      </c>
      <c r="AH29">
        <v>0</v>
      </c>
      <c r="AI29">
        <v>3929.8669427999998</v>
      </c>
      <c r="AJ29">
        <v>237.23386394400001</v>
      </c>
      <c r="AK29">
        <v>5371.9567651560001</v>
      </c>
      <c r="AL29">
        <v>1134.847389583</v>
      </c>
      <c r="AM29">
        <v>1378.0188556860001</v>
      </c>
      <c r="AN29">
        <v>1198.711304253</v>
      </c>
      <c r="AO29">
        <v>1433.1469685330001</v>
      </c>
      <c r="AP29">
        <v>0</v>
      </c>
      <c r="AQ29">
        <v>4070.6941840280001</v>
      </c>
      <c r="AR29">
        <v>0</v>
      </c>
      <c r="AS29">
        <v>0</v>
      </c>
      <c r="AT29">
        <v>2622.322200347</v>
      </c>
      <c r="AU29">
        <v>167.190241684</v>
      </c>
      <c r="AV29">
        <v>279.39691802599998</v>
      </c>
      <c r="AW29">
        <v>1572.96355253</v>
      </c>
      <c r="AX29">
        <v>926.22297166400006</v>
      </c>
      <c r="AY29">
        <v>95.463915288999999</v>
      </c>
    </row>
    <row r="30" spans="1:51" x14ac:dyDescent="0.25">
      <c r="A30" s="1">
        <v>42513</v>
      </c>
      <c r="B30" s="21">
        <f t="shared" si="1"/>
        <v>14</v>
      </c>
      <c r="C30" s="2">
        <v>0.58333333333333337</v>
      </c>
      <c r="D30">
        <v>386.26837682299998</v>
      </c>
      <c r="E30">
        <v>393.77071015299998</v>
      </c>
      <c r="F30">
        <v>389.72099909799999</v>
      </c>
      <c r="G30">
        <v>390.13152836199998</v>
      </c>
      <c r="H30">
        <v>4.09065704</v>
      </c>
      <c r="I30">
        <v>398.17576174499999</v>
      </c>
      <c r="J30">
        <v>393.39556166699998</v>
      </c>
      <c r="K30">
        <v>398.73490247400002</v>
      </c>
      <c r="L30">
        <v>0</v>
      </c>
      <c r="M30">
        <v>399.65926731000002</v>
      </c>
      <c r="N30">
        <v>0</v>
      </c>
      <c r="O30">
        <v>0</v>
      </c>
      <c r="P30">
        <v>296.349396528</v>
      </c>
      <c r="Q30">
        <v>300.846353851</v>
      </c>
      <c r="R30">
        <v>299.448867479</v>
      </c>
      <c r="S30">
        <v>379.86500816799997</v>
      </c>
      <c r="T30">
        <v>351.31973080300003</v>
      </c>
      <c r="U30">
        <v>405.00235217099998</v>
      </c>
      <c r="V30">
        <v>5664.3861114089996</v>
      </c>
      <c r="W30">
        <v>27661.086774439002</v>
      </c>
      <c r="X30">
        <v>37761.486763966997</v>
      </c>
      <c r="Y30">
        <v>52.329032873999999</v>
      </c>
      <c r="Z30">
        <v>3.6997901710000001</v>
      </c>
      <c r="AA30">
        <v>-1.178513677</v>
      </c>
      <c r="AC30">
        <v>-5.8613278219999998</v>
      </c>
      <c r="AD30">
        <v>510.29234901299998</v>
      </c>
      <c r="AE30">
        <v>3.75</v>
      </c>
      <c r="AF30">
        <v>493.13377828699998</v>
      </c>
      <c r="AG30" s="25">
        <v>494.37025292200002</v>
      </c>
      <c r="AH30">
        <v>0</v>
      </c>
      <c r="AI30">
        <v>3623.0379433590001</v>
      </c>
      <c r="AJ30">
        <v>232.71739249000001</v>
      </c>
      <c r="AK30">
        <v>4789.0630633500004</v>
      </c>
      <c r="AL30">
        <v>1134.874772917</v>
      </c>
      <c r="AM30">
        <v>1004.882305773</v>
      </c>
      <c r="AN30">
        <v>1211.395572917</v>
      </c>
      <c r="AO30">
        <v>1320.017097873</v>
      </c>
      <c r="AP30">
        <v>0</v>
      </c>
      <c r="AQ30">
        <v>3976.5490953640001</v>
      </c>
      <c r="AR30">
        <v>0</v>
      </c>
      <c r="AS30">
        <v>0</v>
      </c>
      <c r="AT30">
        <v>2008.0766229169999</v>
      </c>
      <c r="AU30">
        <v>167.34746522200001</v>
      </c>
      <c r="AV30">
        <v>270.54673302399999</v>
      </c>
      <c r="AW30">
        <v>1257.192998943</v>
      </c>
      <c r="AX30">
        <v>745.05835872199998</v>
      </c>
      <c r="AY30">
        <v>82.472291815000005</v>
      </c>
    </row>
    <row r="31" spans="1:51" x14ac:dyDescent="0.25">
      <c r="A31" s="1">
        <v>42513</v>
      </c>
      <c r="B31" s="21">
        <f t="shared" si="1"/>
        <v>14</v>
      </c>
      <c r="C31" s="2">
        <v>0.60416666666666663</v>
      </c>
      <c r="D31">
        <v>315.52076909800002</v>
      </c>
      <c r="E31">
        <v>411.93325598400003</v>
      </c>
      <c r="F31">
        <v>412.67116442600002</v>
      </c>
      <c r="G31">
        <v>413.29487616900002</v>
      </c>
      <c r="H31">
        <v>4.1467855560000002</v>
      </c>
      <c r="I31">
        <v>276.55796365499998</v>
      </c>
      <c r="J31">
        <v>278.06369979999999</v>
      </c>
      <c r="K31">
        <v>273.05788403600002</v>
      </c>
      <c r="L31">
        <v>0</v>
      </c>
      <c r="M31">
        <v>323.20934909900001</v>
      </c>
      <c r="N31">
        <v>0</v>
      </c>
      <c r="O31">
        <v>0</v>
      </c>
      <c r="P31">
        <v>304.541469312</v>
      </c>
      <c r="Q31">
        <v>297.80497213400002</v>
      </c>
      <c r="R31">
        <v>302.96576138</v>
      </c>
      <c r="S31">
        <v>392.15741365899999</v>
      </c>
      <c r="T31">
        <v>362.03834658900001</v>
      </c>
      <c r="U31">
        <v>418.08724305700002</v>
      </c>
      <c r="V31">
        <v>5678.0724274240001</v>
      </c>
      <c r="W31">
        <v>26959.702771623</v>
      </c>
      <c r="X31">
        <v>26351.614860393998</v>
      </c>
      <c r="Y31">
        <v>52.508128134000003</v>
      </c>
      <c r="Z31">
        <v>3.666926975</v>
      </c>
      <c r="AA31">
        <v>-1.2092362219999999</v>
      </c>
      <c r="AC31">
        <v>-5.8942210529999999</v>
      </c>
      <c r="AD31">
        <v>510.974613874</v>
      </c>
      <c r="AE31">
        <v>3.75</v>
      </c>
      <c r="AF31">
        <v>496.46799135700002</v>
      </c>
      <c r="AG31" s="25">
        <v>495.172325602</v>
      </c>
      <c r="AH31">
        <v>0</v>
      </c>
      <c r="AI31">
        <v>5590.3490390630004</v>
      </c>
      <c r="AJ31">
        <v>233.227429992</v>
      </c>
      <c r="AK31">
        <v>5374.3723357389999</v>
      </c>
      <c r="AL31">
        <v>1134.0809187499999</v>
      </c>
      <c r="AM31">
        <v>990.29602647599995</v>
      </c>
      <c r="AN31">
        <v>1081.586443576</v>
      </c>
      <c r="AO31">
        <v>1072.226808811</v>
      </c>
      <c r="AP31">
        <v>0</v>
      </c>
      <c r="AQ31">
        <v>3904.2063262930001</v>
      </c>
      <c r="AR31">
        <v>0</v>
      </c>
      <c r="AS31">
        <v>0</v>
      </c>
      <c r="AT31">
        <v>2075.4628038189999</v>
      </c>
      <c r="AU31">
        <v>164.07114669500001</v>
      </c>
      <c r="AV31">
        <v>240.979640026</v>
      </c>
      <c r="AW31">
        <v>1324.407210591</v>
      </c>
      <c r="AX31">
        <v>786.55156099400006</v>
      </c>
      <c r="AY31">
        <v>85.862283954000006</v>
      </c>
    </row>
    <row r="32" spans="1:51" x14ac:dyDescent="0.25">
      <c r="A32" s="1">
        <v>42513</v>
      </c>
      <c r="B32" s="21">
        <f t="shared" si="1"/>
        <v>15</v>
      </c>
      <c r="C32" s="2">
        <v>0.625</v>
      </c>
      <c r="D32">
        <v>296.13228755199998</v>
      </c>
      <c r="E32">
        <v>422.16055478300001</v>
      </c>
      <c r="F32">
        <v>422.94764214399999</v>
      </c>
      <c r="G32">
        <v>423.47331902799999</v>
      </c>
      <c r="H32">
        <v>4.0094503359999996</v>
      </c>
      <c r="I32">
        <v>249.67534088299999</v>
      </c>
      <c r="J32">
        <v>249.998547565</v>
      </c>
      <c r="K32">
        <v>250.114794674</v>
      </c>
      <c r="L32">
        <v>0</v>
      </c>
      <c r="M32">
        <v>299.80263870099998</v>
      </c>
      <c r="N32">
        <v>0</v>
      </c>
      <c r="O32">
        <v>0</v>
      </c>
      <c r="P32">
        <v>301.089014996</v>
      </c>
      <c r="Q32">
        <v>304.080759226</v>
      </c>
      <c r="R32">
        <v>300.50770622200002</v>
      </c>
      <c r="S32">
        <v>403.21198174400001</v>
      </c>
      <c r="T32">
        <v>372.68527330500001</v>
      </c>
      <c r="U32">
        <v>429.704483987</v>
      </c>
      <c r="V32">
        <v>5698.1917395560004</v>
      </c>
      <c r="W32">
        <v>25804.956235253001</v>
      </c>
      <c r="X32">
        <v>21092.360171060001</v>
      </c>
      <c r="Y32">
        <v>51.947481832999998</v>
      </c>
      <c r="Z32">
        <v>3.6529276080000002</v>
      </c>
      <c r="AA32">
        <v>-1.225011487</v>
      </c>
      <c r="AC32">
        <v>-5.8922563759999997</v>
      </c>
      <c r="AD32">
        <v>510.57433287200001</v>
      </c>
      <c r="AE32">
        <v>3.7531072239999999</v>
      </c>
      <c r="AF32">
        <v>494.08867683300002</v>
      </c>
      <c r="AG32" s="25">
        <v>494.71148526000002</v>
      </c>
      <c r="AH32">
        <v>0</v>
      </c>
      <c r="AI32">
        <v>5070.6134182710002</v>
      </c>
      <c r="AJ32">
        <v>233.823967627</v>
      </c>
      <c r="AK32">
        <v>5024.6236169809999</v>
      </c>
      <c r="AL32">
        <v>1132.3534719100001</v>
      </c>
      <c r="AM32">
        <v>1080.084584234</v>
      </c>
      <c r="AN32">
        <v>1098.4341435379999</v>
      </c>
      <c r="AO32">
        <v>1200.5071767029999</v>
      </c>
      <c r="AP32">
        <v>0</v>
      </c>
      <c r="AQ32">
        <v>4012.2090569249999</v>
      </c>
      <c r="AR32">
        <v>0</v>
      </c>
      <c r="AS32">
        <v>0</v>
      </c>
      <c r="AT32">
        <v>2131.0686118059998</v>
      </c>
      <c r="AU32">
        <v>153.18258402399999</v>
      </c>
      <c r="AV32">
        <v>224.092506488</v>
      </c>
      <c r="AW32">
        <v>1345.966456916</v>
      </c>
      <c r="AX32">
        <v>795.83813855599999</v>
      </c>
      <c r="AY32">
        <v>89.899996645000002</v>
      </c>
    </row>
    <row r="33" spans="1:51" x14ac:dyDescent="0.25">
      <c r="A33" s="1">
        <v>42513</v>
      </c>
      <c r="B33" s="21">
        <f t="shared" si="1"/>
        <v>15</v>
      </c>
      <c r="C33" s="2">
        <v>0.64583333333333337</v>
      </c>
      <c r="D33">
        <v>308.300543672</v>
      </c>
      <c r="E33">
        <v>363.70252831599998</v>
      </c>
      <c r="F33">
        <v>449.08017298599998</v>
      </c>
      <c r="G33">
        <v>450.08865721400002</v>
      </c>
      <c r="H33">
        <v>4.0427819039999999</v>
      </c>
      <c r="I33">
        <v>250.08719303199999</v>
      </c>
      <c r="J33">
        <v>249.87978099399999</v>
      </c>
      <c r="K33">
        <v>250.284883251</v>
      </c>
      <c r="L33">
        <v>0</v>
      </c>
      <c r="M33">
        <v>300.133824328</v>
      </c>
      <c r="N33">
        <v>0</v>
      </c>
      <c r="O33">
        <v>0</v>
      </c>
      <c r="P33">
        <v>300.71095812200002</v>
      </c>
      <c r="Q33">
        <v>295.84771679400001</v>
      </c>
      <c r="R33">
        <v>297.09874498800002</v>
      </c>
      <c r="S33">
        <v>428.38924710499998</v>
      </c>
      <c r="T33">
        <v>394.98791887700003</v>
      </c>
      <c r="U33">
        <v>456.53122383099998</v>
      </c>
      <c r="V33">
        <v>5672.4896912690001</v>
      </c>
      <c r="W33">
        <v>23074.792554784999</v>
      </c>
      <c r="X33">
        <v>10930.557757697999</v>
      </c>
      <c r="Y33">
        <v>51.462499862000001</v>
      </c>
      <c r="Z33">
        <v>3.6525813540000001</v>
      </c>
      <c r="AA33">
        <v>-1.2352047820000001</v>
      </c>
      <c r="AC33">
        <v>-5.9114158100000003</v>
      </c>
      <c r="AD33">
        <v>510.77146265200003</v>
      </c>
      <c r="AE33">
        <v>3.7764828009999998</v>
      </c>
      <c r="AF33">
        <v>494.07730405500001</v>
      </c>
      <c r="AG33" s="25">
        <v>495.03428781000002</v>
      </c>
      <c r="AH33">
        <v>0</v>
      </c>
      <c r="AI33">
        <v>2193.7969126749999</v>
      </c>
      <c r="AJ33">
        <v>236.776004161</v>
      </c>
      <c r="AK33">
        <v>5429.4354457359996</v>
      </c>
      <c r="AL33">
        <v>1134.92287184</v>
      </c>
      <c r="AM33">
        <v>1074.974067676</v>
      </c>
      <c r="AN33">
        <v>1095.0426014699999</v>
      </c>
      <c r="AO33">
        <v>1172.8672499469999</v>
      </c>
      <c r="AP33">
        <v>0</v>
      </c>
      <c r="AQ33">
        <v>4003.8643408620001</v>
      </c>
      <c r="AR33">
        <v>0</v>
      </c>
      <c r="AS33">
        <v>0</v>
      </c>
      <c r="AT33">
        <v>2261.7023461809999</v>
      </c>
      <c r="AU33">
        <v>157.64055236999999</v>
      </c>
      <c r="AV33">
        <v>226.709865565</v>
      </c>
      <c r="AW33">
        <v>1426.453199713</v>
      </c>
      <c r="AX33">
        <v>846.80769057800001</v>
      </c>
      <c r="AY33">
        <v>91.843567421000003</v>
      </c>
    </row>
    <row r="34" spans="1:51" x14ac:dyDescent="0.25">
      <c r="A34" s="1">
        <v>42513</v>
      </c>
      <c r="B34" s="21">
        <f t="shared" si="1"/>
        <v>16</v>
      </c>
      <c r="C34" s="2">
        <v>0.66666666666666663</v>
      </c>
      <c r="D34">
        <v>309.77032579399997</v>
      </c>
      <c r="E34">
        <v>350.27684705299998</v>
      </c>
      <c r="F34">
        <v>427.31299409799999</v>
      </c>
      <c r="G34">
        <v>428.12318926799998</v>
      </c>
      <c r="H34">
        <v>4.0381163109999996</v>
      </c>
      <c r="I34">
        <v>250.11868807299999</v>
      </c>
      <c r="J34">
        <v>250.13794387199999</v>
      </c>
      <c r="K34">
        <v>250.216242717</v>
      </c>
      <c r="L34">
        <v>0</v>
      </c>
      <c r="M34">
        <v>300.83227668699999</v>
      </c>
      <c r="N34">
        <v>0</v>
      </c>
      <c r="O34">
        <v>0</v>
      </c>
      <c r="P34">
        <v>301.226170174</v>
      </c>
      <c r="Q34">
        <v>303.975597118</v>
      </c>
      <c r="R34">
        <v>299.78763493100001</v>
      </c>
      <c r="S34">
        <v>462.556415781</v>
      </c>
      <c r="T34">
        <v>422.665435</v>
      </c>
      <c r="U34">
        <v>492.66843629300001</v>
      </c>
      <c r="V34">
        <v>5673.2496725430001</v>
      </c>
      <c r="W34">
        <v>19668.629047743001</v>
      </c>
      <c r="X34">
        <v>9910.9102003080006</v>
      </c>
      <c r="Y34">
        <v>50.810370186</v>
      </c>
      <c r="Z34">
        <v>3.6342853879999999</v>
      </c>
      <c r="AA34">
        <v>-1.2594274670000001</v>
      </c>
      <c r="AC34">
        <v>-5.8612723430000004</v>
      </c>
      <c r="AD34">
        <v>511.31289725200003</v>
      </c>
      <c r="AE34">
        <v>3.759509151</v>
      </c>
      <c r="AF34">
        <v>494.69661366399998</v>
      </c>
      <c r="AG34" s="25">
        <v>495.80299613099999</v>
      </c>
      <c r="AH34">
        <v>0</v>
      </c>
      <c r="AI34">
        <v>1887.534434896</v>
      </c>
      <c r="AJ34">
        <v>237.143955078</v>
      </c>
      <c r="AK34">
        <v>4361.011941623</v>
      </c>
      <c r="AL34">
        <v>1134.9262552079999</v>
      </c>
      <c r="AM34">
        <v>1121.093236979</v>
      </c>
      <c r="AN34">
        <v>1097.1579856769999</v>
      </c>
      <c r="AO34">
        <v>1185.4442979600001</v>
      </c>
      <c r="AP34">
        <v>0</v>
      </c>
      <c r="AQ34">
        <v>3991.9638012149999</v>
      </c>
      <c r="AR34">
        <v>0</v>
      </c>
      <c r="AS34">
        <v>0</v>
      </c>
      <c r="AT34">
        <v>2438.7074759110001</v>
      </c>
      <c r="AU34">
        <v>153.147323524</v>
      </c>
      <c r="AV34">
        <v>235.201357161</v>
      </c>
      <c r="AW34">
        <v>1529.092773134</v>
      </c>
      <c r="AX34">
        <v>945.44078750000006</v>
      </c>
      <c r="AY34">
        <v>96.393388975999997</v>
      </c>
    </row>
    <row r="35" spans="1:51" x14ac:dyDescent="0.25">
      <c r="A35" s="1">
        <v>42513</v>
      </c>
      <c r="B35" s="21">
        <f t="shared" si="1"/>
        <v>16</v>
      </c>
      <c r="C35" s="2">
        <v>0.6875</v>
      </c>
      <c r="D35">
        <v>300.11033555099999</v>
      </c>
      <c r="E35">
        <v>350.12814912800002</v>
      </c>
      <c r="F35">
        <v>419.58788121399999</v>
      </c>
      <c r="G35">
        <v>420.251478701</v>
      </c>
      <c r="H35">
        <v>4.0826454600000002</v>
      </c>
      <c r="I35">
        <v>250.01112788200001</v>
      </c>
      <c r="J35">
        <v>250.004739965</v>
      </c>
      <c r="K35">
        <v>250.006478802</v>
      </c>
      <c r="L35">
        <v>0</v>
      </c>
      <c r="M35">
        <v>299.25368371399998</v>
      </c>
      <c r="N35">
        <v>0</v>
      </c>
      <c r="O35">
        <v>0</v>
      </c>
      <c r="P35">
        <v>300.46322572899999</v>
      </c>
      <c r="Q35">
        <v>300.16265715700001</v>
      </c>
      <c r="R35">
        <v>302.57799342999999</v>
      </c>
      <c r="S35">
        <v>484.25839889500003</v>
      </c>
      <c r="T35">
        <v>438.98269729200001</v>
      </c>
      <c r="U35">
        <v>515.52338740200003</v>
      </c>
      <c r="V35">
        <v>5718.7137347549997</v>
      </c>
      <c r="W35">
        <v>19120.140858924999</v>
      </c>
      <c r="X35">
        <v>7827.2333115470001</v>
      </c>
      <c r="Y35">
        <v>51.688163555999999</v>
      </c>
      <c r="Z35">
        <v>3.6347511880000001</v>
      </c>
      <c r="AA35">
        <v>-1.2584053749999999</v>
      </c>
      <c r="AD35">
        <v>512.33647029600002</v>
      </c>
      <c r="AE35">
        <v>3.7664312610000001</v>
      </c>
      <c r="AF35">
        <v>494.88705974099997</v>
      </c>
      <c r="AG35" s="25">
        <v>496.91766965599999</v>
      </c>
      <c r="AH35">
        <v>0</v>
      </c>
      <c r="AI35">
        <v>2103.272375434</v>
      </c>
      <c r="AJ35">
        <v>237.374397569</v>
      </c>
      <c r="AK35">
        <v>4474.6879199220002</v>
      </c>
      <c r="AL35">
        <v>1134.7200565099999</v>
      </c>
      <c r="AM35">
        <v>1128.8406360680001</v>
      </c>
      <c r="AN35">
        <v>1096.6105818139999</v>
      </c>
      <c r="AO35">
        <v>1151.3929950090001</v>
      </c>
      <c r="AP35">
        <v>0</v>
      </c>
      <c r="AQ35">
        <v>4032.9436952259998</v>
      </c>
      <c r="AR35">
        <v>0</v>
      </c>
      <c r="AS35">
        <v>0</v>
      </c>
      <c r="AT35">
        <v>2550.3828192269998</v>
      </c>
      <c r="AU35">
        <v>159.342084809</v>
      </c>
      <c r="AV35">
        <v>256.40894438100003</v>
      </c>
      <c r="AW35">
        <v>1585.663104752</v>
      </c>
      <c r="AX35">
        <v>1022.453965724</v>
      </c>
      <c r="AY35">
        <v>98.962962200999996</v>
      </c>
    </row>
    <row r="36" spans="1:51" x14ac:dyDescent="0.25">
      <c r="A36" s="1">
        <v>42513</v>
      </c>
      <c r="B36" s="21">
        <f t="shared" si="1"/>
        <v>17</v>
      </c>
      <c r="C36" s="2">
        <v>0.70833333333333337</v>
      </c>
      <c r="D36">
        <v>317.51709939199998</v>
      </c>
      <c r="E36">
        <v>350.01676424499999</v>
      </c>
      <c r="F36">
        <v>419.04335669300002</v>
      </c>
      <c r="G36">
        <v>419.66541446999997</v>
      </c>
      <c r="H36">
        <v>4.1132470440000004</v>
      </c>
      <c r="I36">
        <v>249.937698377</v>
      </c>
      <c r="J36">
        <v>250.011112379</v>
      </c>
      <c r="K36">
        <v>250.07731113400001</v>
      </c>
      <c r="L36">
        <v>0</v>
      </c>
      <c r="M36">
        <v>301.05228120200002</v>
      </c>
      <c r="N36">
        <v>0</v>
      </c>
      <c r="O36">
        <v>0</v>
      </c>
      <c r="P36">
        <v>298.54560716399999</v>
      </c>
      <c r="Q36">
        <v>298.442471232</v>
      </c>
      <c r="R36">
        <v>302.251520142</v>
      </c>
      <c r="S36">
        <v>492.13951173100003</v>
      </c>
      <c r="T36">
        <v>441.34910257899998</v>
      </c>
      <c r="U36">
        <v>523.68048231600005</v>
      </c>
      <c r="V36">
        <v>5735.7461115830001</v>
      </c>
      <c r="W36">
        <v>19262.178273396999</v>
      </c>
      <c r="X36">
        <v>2011.71467861</v>
      </c>
      <c r="Y36">
        <v>52.163703882</v>
      </c>
      <c r="Z36">
        <v>3.6244121279999999</v>
      </c>
      <c r="AA36">
        <v>-1.2877127820000001</v>
      </c>
      <c r="AD36">
        <v>512.20822655899997</v>
      </c>
      <c r="AE36">
        <v>3.7547243460000002</v>
      </c>
      <c r="AF36">
        <v>493.71417195999999</v>
      </c>
      <c r="AG36" s="25">
        <v>496.86719501099998</v>
      </c>
      <c r="AH36">
        <v>0</v>
      </c>
      <c r="AI36">
        <v>2135.992961806</v>
      </c>
      <c r="AJ36">
        <v>237.43474782999999</v>
      </c>
      <c r="AK36">
        <v>4534.928801649</v>
      </c>
      <c r="AL36">
        <v>1134.6521736980001</v>
      </c>
      <c r="AM36">
        <v>1115.580457342</v>
      </c>
      <c r="AN36">
        <v>1095.0249368340001</v>
      </c>
      <c r="AO36">
        <v>1117.243576584</v>
      </c>
      <c r="AP36">
        <v>0</v>
      </c>
      <c r="AQ36">
        <v>4064.1924714269999</v>
      </c>
      <c r="AR36">
        <v>0</v>
      </c>
      <c r="AS36">
        <v>0</v>
      </c>
      <c r="AT36">
        <v>2590.3445053589999</v>
      </c>
      <c r="AU36">
        <v>155.972000845</v>
      </c>
      <c r="AV36">
        <v>238.99886150200001</v>
      </c>
      <c r="AW36">
        <v>1605.300656894</v>
      </c>
      <c r="AX36">
        <v>1085.5053690100001</v>
      </c>
      <c r="AY36">
        <v>99.945445999</v>
      </c>
    </row>
    <row r="37" spans="1:51" x14ac:dyDescent="0.25">
      <c r="A37" s="1">
        <v>42513</v>
      </c>
      <c r="B37" s="21">
        <f t="shared" si="1"/>
        <v>17</v>
      </c>
      <c r="C37" s="2">
        <v>0.72916666666666663</v>
      </c>
      <c r="D37">
        <v>319.72272658899999</v>
      </c>
      <c r="E37">
        <v>349.93103205699998</v>
      </c>
      <c r="F37">
        <v>420.32636848999999</v>
      </c>
      <c r="G37">
        <v>420.97418800299999</v>
      </c>
      <c r="H37">
        <v>4.1196378769999997</v>
      </c>
      <c r="I37">
        <v>249.93684530900001</v>
      </c>
      <c r="J37">
        <v>249.89306569300001</v>
      </c>
      <c r="K37">
        <v>250.698037965</v>
      </c>
      <c r="L37">
        <v>0</v>
      </c>
      <c r="M37">
        <v>299.18770562600002</v>
      </c>
      <c r="N37">
        <v>0</v>
      </c>
      <c r="O37">
        <v>0</v>
      </c>
      <c r="P37">
        <v>296.87607054400002</v>
      </c>
      <c r="Q37">
        <v>298.83526664599998</v>
      </c>
      <c r="R37">
        <v>298.78013709200002</v>
      </c>
      <c r="S37">
        <v>496.75211525700001</v>
      </c>
      <c r="T37">
        <v>445.73664578799998</v>
      </c>
      <c r="U37">
        <v>528.36476541299999</v>
      </c>
      <c r="V37">
        <v>5769.7714976280004</v>
      </c>
      <c r="W37">
        <v>19082.234066964</v>
      </c>
      <c r="X37">
        <v>470.65918284899999</v>
      </c>
      <c r="Y37">
        <v>52.304757070000001</v>
      </c>
      <c r="Z37">
        <v>3.611519538</v>
      </c>
      <c r="AA37">
        <v>-1.2925188780000001</v>
      </c>
      <c r="AD37">
        <v>514.99581503499996</v>
      </c>
      <c r="AE37">
        <v>3.75</v>
      </c>
      <c r="AF37">
        <v>497.30013347900001</v>
      </c>
      <c r="AG37" s="25">
        <v>499.65100572099999</v>
      </c>
      <c r="AH37">
        <v>0</v>
      </c>
      <c r="AI37">
        <v>2153.2311679690001</v>
      </c>
      <c r="AJ37">
        <v>237.42100803</v>
      </c>
      <c r="AK37">
        <v>4539.6562298179997</v>
      </c>
      <c r="AL37">
        <v>1134.7843126539999</v>
      </c>
      <c r="AM37">
        <v>1136.0603807330001</v>
      </c>
      <c r="AN37">
        <v>1094.1858251420001</v>
      </c>
      <c r="AO37">
        <v>1151.1723995679999</v>
      </c>
      <c r="AP37">
        <v>0</v>
      </c>
      <c r="AQ37">
        <v>4074.0111380339999</v>
      </c>
      <c r="AR37">
        <v>0</v>
      </c>
      <c r="AS37">
        <v>0</v>
      </c>
      <c r="AT37">
        <v>2614.7062375300002</v>
      </c>
      <c r="AU37">
        <v>153.04094568299999</v>
      </c>
      <c r="AV37">
        <v>235.095650318</v>
      </c>
      <c r="AW37">
        <v>1619.5852859629999</v>
      </c>
      <c r="AX37">
        <v>1090.1255877579999</v>
      </c>
      <c r="AY37">
        <v>101.22894972500001</v>
      </c>
    </row>
    <row r="38" spans="1:51" x14ac:dyDescent="0.25">
      <c r="A38" s="1">
        <v>42513</v>
      </c>
      <c r="B38" s="21">
        <f t="shared" si="1"/>
        <v>18</v>
      </c>
      <c r="C38" s="2">
        <v>0.75</v>
      </c>
      <c r="D38">
        <v>317.43921162300001</v>
      </c>
      <c r="E38">
        <v>349.95700251699998</v>
      </c>
      <c r="F38">
        <v>419.45013145799999</v>
      </c>
      <c r="G38">
        <v>420.00603356800002</v>
      </c>
      <c r="H38">
        <v>4.11607448</v>
      </c>
      <c r="I38">
        <v>249.968600307</v>
      </c>
      <c r="J38">
        <v>250.04117409899999</v>
      </c>
      <c r="K38">
        <v>250.271152586</v>
      </c>
      <c r="L38">
        <v>0</v>
      </c>
      <c r="M38">
        <v>300.728183328</v>
      </c>
      <c r="N38">
        <v>0</v>
      </c>
      <c r="O38">
        <v>0</v>
      </c>
      <c r="P38">
        <v>297.12996731700002</v>
      </c>
      <c r="Q38">
        <v>298.21028741499998</v>
      </c>
      <c r="R38">
        <v>296.27857026800001</v>
      </c>
      <c r="S38">
        <v>499.01781119499998</v>
      </c>
      <c r="T38">
        <v>448.115774423</v>
      </c>
      <c r="U38">
        <v>530.609254061</v>
      </c>
      <c r="V38">
        <v>5795.2766630750002</v>
      </c>
      <c r="W38">
        <v>19256.540700187001</v>
      </c>
      <c r="X38">
        <v>21.550211231999999</v>
      </c>
      <c r="Y38">
        <v>52.400687912999999</v>
      </c>
      <c r="Z38">
        <v>3.6094976980000002</v>
      </c>
      <c r="AA38">
        <v>-1.305873125</v>
      </c>
      <c r="AD38">
        <v>516.57750841899997</v>
      </c>
      <c r="AE38">
        <v>3.75</v>
      </c>
      <c r="AF38">
        <v>499.05307216400001</v>
      </c>
      <c r="AG38" s="25">
        <v>501.28631801799997</v>
      </c>
      <c r="AH38">
        <v>0</v>
      </c>
      <c r="AI38">
        <v>2156.3543801999999</v>
      </c>
      <c r="AJ38">
        <v>237.37709761799999</v>
      </c>
      <c r="AK38">
        <v>4467.522454727</v>
      </c>
      <c r="AL38">
        <v>1135.069535523</v>
      </c>
      <c r="AM38">
        <v>1135.805422124</v>
      </c>
      <c r="AN38">
        <v>1100.319244751</v>
      </c>
      <c r="AO38">
        <v>1150.5016675110001</v>
      </c>
      <c r="AP38">
        <v>0</v>
      </c>
      <c r="AQ38">
        <v>4118.2788732640001</v>
      </c>
      <c r="AR38">
        <v>0</v>
      </c>
      <c r="AS38">
        <v>0</v>
      </c>
      <c r="AT38">
        <v>2626.4540969589998</v>
      </c>
      <c r="AU38">
        <v>144.470156196</v>
      </c>
      <c r="AV38">
        <v>244.75597032499999</v>
      </c>
      <c r="AW38">
        <v>1626.555866531</v>
      </c>
      <c r="AX38">
        <v>1089.8748530140001</v>
      </c>
      <c r="AY38">
        <v>106.740052526</v>
      </c>
    </row>
    <row r="39" spans="1:51" x14ac:dyDescent="0.25">
      <c r="A39" s="1">
        <v>42513</v>
      </c>
      <c r="B39" s="21">
        <f t="shared" si="1"/>
        <v>18</v>
      </c>
      <c r="C39" s="2">
        <v>0.77083333333333337</v>
      </c>
      <c r="D39">
        <v>311.87579246000001</v>
      </c>
      <c r="E39">
        <v>349.76579590799997</v>
      </c>
      <c r="F39">
        <v>416.77177444799997</v>
      </c>
      <c r="G39">
        <v>417.448245945</v>
      </c>
      <c r="H39">
        <v>4.1242764239999996</v>
      </c>
      <c r="I39">
        <v>249.910781345</v>
      </c>
      <c r="J39">
        <v>250.089268785</v>
      </c>
      <c r="K39">
        <v>250.17102144099999</v>
      </c>
      <c r="L39">
        <v>0</v>
      </c>
      <c r="M39">
        <v>299.83260932399998</v>
      </c>
      <c r="N39">
        <v>0</v>
      </c>
      <c r="O39">
        <v>0</v>
      </c>
      <c r="P39">
        <v>299.84103164099997</v>
      </c>
      <c r="Q39">
        <v>302.17532494699998</v>
      </c>
      <c r="R39">
        <v>300.90219850800003</v>
      </c>
      <c r="S39">
        <v>503.463423256</v>
      </c>
      <c r="T39">
        <v>452.39881908799998</v>
      </c>
      <c r="U39">
        <v>535.539407923</v>
      </c>
      <c r="V39">
        <v>5846.0292431890002</v>
      </c>
      <c r="W39">
        <v>18981.139049165999</v>
      </c>
      <c r="X39">
        <v>13.370625908999999</v>
      </c>
      <c r="Y39">
        <v>52.353657777999999</v>
      </c>
      <c r="Z39">
        <v>3.6056666220000002</v>
      </c>
      <c r="AA39">
        <v>-1.3139890219999999</v>
      </c>
      <c r="AD39">
        <v>520.45634396399998</v>
      </c>
      <c r="AE39">
        <v>3.7236653500000001</v>
      </c>
      <c r="AF39">
        <v>503.638815916</v>
      </c>
      <c r="AG39" s="25">
        <v>505.16403141000001</v>
      </c>
      <c r="AH39">
        <v>0</v>
      </c>
      <c r="AI39">
        <v>2157.2438058329999</v>
      </c>
      <c r="AJ39">
        <v>237.266088185</v>
      </c>
      <c r="AK39">
        <v>4549.185106121</v>
      </c>
      <c r="AL39">
        <v>1134.6092966149999</v>
      </c>
      <c r="AM39">
        <v>1153.237209418</v>
      </c>
      <c r="AN39">
        <v>1096.4720792099999</v>
      </c>
      <c r="AO39">
        <v>1118.72427105</v>
      </c>
      <c r="AP39">
        <v>0</v>
      </c>
      <c r="AQ39">
        <v>4069.8656088379998</v>
      </c>
      <c r="AR39">
        <v>0</v>
      </c>
      <c r="AS39">
        <v>0</v>
      </c>
      <c r="AT39">
        <v>2649.7236150210001</v>
      </c>
      <c r="AU39">
        <v>153.57366359599999</v>
      </c>
      <c r="AV39">
        <v>271.31457434599997</v>
      </c>
      <c r="AW39">
        <v>1642.6196682350001</v>
      </c>
      <c r="AX39">
        <v>1102.0571677779999</v>
      </c>
      <c r="AY39">
        <v>101.142541206</v>
      </c>
    </row>
    <row r="40" spans="1:51" x14ac:dyDescent="0.25">
      <c r="A40" s="1">
        <v>42513</v>
      </c>
      <c r="B40" s="21">
        <f t="shared" si="1"/>
        <v>19</v>
      </c>
      <c r="C40" s="2">
        <v>0.79166666666666663</v>
      </c>
      <c r="D40">
        <v>319.06303632800001</v>
      </c>
      <c r="E40">
        <v>349.83910020600001</v>
      </c>
      <c r="F40">
        <v>420.57029410799998</v>
      </c>
      <c r="G40">
        <v>421.184096861</v>
      </c>
      <c r="H40">
        <v>4.1210202950000001</v>
      </c>
      <c r="I40">
        <v>249.969612592</v>
      </c>
      <c r="J40">
        <v>249.874191594</v>
      </c>
      <c r="K40">
        <v>250.89912939199999</v>
      </c>
      <c r="L40">
        <v>0</v>
      </c>
      <c r="M40">
        <v>300.38725916800001</v>
      </c>
      <c r="N40">
        <v>0</v>
      </c>
      <c r="O40">
        <v>0</v>
      </c>
      <c r="P40">
        <v>302.187268125</v>
      </c>
      <c r="Q40">
        <v>301.70321643400001</v>
      </c>
      <c r="R40">
        <v>303.63563016699999</v>
      </c>
      <c r="S40">
        <v>500.30512163899999</v>
      </c>
      <c r="T40">
        <v>449.79923502000003</v>
      </c>
      <c r="U40">
        <v>532.12685191499997</v>
      </c>
      <c r="V40">
        <v>5792.9507725849999</v>
      </c>
      <c r="W40">
        <v>19533.899207737999</v>
      </c>
      <c r="X40">
        <v>14.372250828</v>
      </c>
      <c r="Y40">
        <v>52.172838456999997</v>
      </c>
      <c r="Z40">
        <v>3.6125247969999998</v>
      </c>
      <c r="AA40">
        <v>-1.327497481</v>
      </c>
      <c r="AD40">
        <v>517.28780518799999</v>
      </c>
      <c r="AE40">
        <v>3.6239592460000001</v>
      </c>
      <c r="AF40">
        <v>500.50215132199997</v>
      </c>
      <c r="AG40" s="25">
        <v>501.89601257499999</v>
      </c>
      <c r="AH40">
        <v>0</v>
      </c>
      <c r="AI40">
        <v>2165.2119831770001</v>
      </c>
      <c r="AJ40">
        <v>237.23275878600001</v>
      </c>
      <c r="AK40">
        <v>5101.7069508699997</v>
      </c>
      <c r="AL40">
        <v>1134.7332630220001</v>
      </c>
      <c r="AM40">
        <v>1134.217789887</v>
      </c>
      <c r="AN40">
        <v>1094.9338558280001</v>
      </c>
      <c r="AO40">
        <v>1158.0752447919999</v>
      </c>
      <c r="AP40">
        <v>0</v>
      </c>
      <c r="AQ40">
        <v>4068.012126821</v>
      </c>
      <c r="AR40">
        <v>0</v>
      </c>
      <c r="AS40">
        <v>0</v>
      </c>
      <c r="AT40">
        <v>2632.647997214</v>
      </c>
      <c r="AU40">
        <v>153.31051273099999</v>
      </c>
      <c r="AV40">
        <v>250.13253930400001</v>
      </c>
      <c r="AW40">
        <v>1638.3555633589999</v>
      </c>
      <c r="AX40">
        <v>1100.272473497</v>
      </c>
      <c r="AY40">
        <v>102.442250456</v>
      </c>
    </row>
    <row r="41" spans="1:51" x14ac:dyDescent="0.25">
      <c r="A41" s="1">
        <v>42513</v>
      </c>
      <c r="B41" s="21">
        <f t="shared" si="1"/>
        <v>19</v>
      </c>
      <c r="C41" s="2">
        <v>0.8125</v>
      </c>
      <c r="D41">
        <v>325.813459051</v>
      </c>
      <c r="E41">
        <v>349.96168702</v>
      </c>
      <c r="F41">
        <v>419.93914248499999</v>
      </c>
      <c r="G41">
        <v>420.49152811300002</v>
      </c>
      <c r="H41">
        <v>4.3818439409999996</v>
      </c>
      <c r="I41">
        <v>250.04312788499999</v>
      </c>
      <c r="J41">
        <v>250.03449035</v>
      </c>
      <c r="K41">
        <v>249.93197144999999</v>
      </c>
      <c r="L41">
        <v>0</v>
      </c>
      <c r="M41">
        <v>300.10092446099998</v>
      </c>
      <c r="N41">
        <v>0</v>
      </c>
      <c r="O41">
        <v>0</v>
      </c>
      <c r="P41">
        <v>302.65713632000001</v>
      </c>
      <c r="Q41">
        <v>300.48490657100001</v>
      </c>
      <c r="R41">
        <v>299.99928470899999</v>
      </c>
      <c r="S41">
        <v>495.88410319799999</v>
      </c>
      <c r="T41">
        <v>445.68174574099999</v>
      </c>
      <c r="U41">
        <v>527.53927438799997</v>
      </c>
      <c r="V41">
        <v>5759.1642229919998</v>
      </c>
      <c r="W41">
        <v>19728.330409699</v>
      </c>
      <c r="X41">
        <v>76.220674395000003</v>
      </c>
      <c r="Y41">
        <v>52.171620402999999</v>
      </c>
      <c r="Z41">
        <v>3.6168058680000001</v>
      </c>
      <c r="AA41">
        <v>-1.3247003989999999</v>
      </c>
      <c r="AD41">
        <v>513.42859420900004</v>
      </c>
      <c r="AE41">
        <v>3.6109942209999999</v>
      </c>
      <c r="AF41">
        <v>496.21069322800003</v>
      </c>
      <c r="AG41" s="25">
        <v>498.06264450899999</v>
      </c>
      <c r="AH41">
        <v>0</v>
      </c>
      <c r="AI41">
        <v>2171.8596556590001</v>
      </c>
      <c r="AJ41">
        <v>237.19121600099999</v>
      </c>
      <c r="AK41">
        <v>5126.6180180130004</v>
      </c>
      <c r="AL41">
        <v>1134.7668648429999</v>
      </c>
      <c r="AM41">
        <v>1150.9613980470001</v>
      </c>
      <c r="AN41">
        <v>1100.6610078880001</v>
      </c>
      <c r="AO41">
        <v>1133.58999414</v>
      </c>
      <c r="AP41">
        <v>0</v>
      </c>
      <c r="AQ41">
        <v>4075.3081705909999</v>
      </c>
      <c r="AR41">
        <v>0</v>
      </c>
      <c r="AS41">
        <v>0</v>
      </c>
      <c r="AT41">
        <v>2609.8750159719998</v>
      </c>
      <c r="AU41">
        <v>153.270263013</v>
      </c>
      <c r="AV41">
        <v>236.64325573799999</v>
      </c>
      <c r="AW41">
        <v>1641.8392524620001</v>
      </c>
      <c r="AX41">
        <v>1101.7258612959999</v>
      </c>
      <c r="AY41">
        <v>104.139436489</v>
      </c>
    </row>
    <row r="42" spans="1:51" x14ac:dyDescent="0.25">
      <c r="A42" s="1">
        <v>42513</v>
      </c>
      <c r="B42" s="21">
        <f t="shared" si="1"/>
        <v>20</v>
      </c>
      <c r="C42" s="2">
        <v>0.83333333333333337</v>
      </c>
      <c r="D42">
        <v>317.40872035799998</v>
      </c>
      <c r="E42">
        <v>349.91473272799999</v>
      </c>
      <c r="F42">
        <v>418.53116402500001</v>
      </c>
      <c r="G42">
        <v>419.15178893500001</v>
      </c>
      <c r="H42">
        <v>4.3723513020000002</v>
      </c>
      <c r="I42">
        <v>250.01089562499999</v>
      </c>
      <c r="J42">
        <v>249.99846796</v>
      </c>
      <c r="K42">
        <v>250.706526094</v>
      </c>
      <c r="L42">
        <v>0</v>
      </c>
      <c r="M42">
        <v>299.99370789599999</v>
      </c>
      <c r="N42">
        <v>0</v>
      </c>
      <c r="O42">
        <v>0</v>
      </c>
      <c r="P42">
        <v>302.00185339199999</v>
      </c>
      <c r="Q42">
        <v>300.461185543</v>
      </c>
      <c r="R42">
        <v>297.29122143000001</v>
      </c>
      <c r="S42">
        <v>489.84791856099997</v>
      </c>
      <c r="T42">
        <v>439.97820215299998</v>
      </c>
      <c r="U42">
        <v>519.63460867200001</v>
      </c>
      <c r="V42">
        <v>5766.8967141000003</v>
      </c>
      <c r="W42">
        <v>19649.795663183999</v>
      </c>
      <c r="X42">
        <v>3630.2682110649998</v>
      </c>
      <c r="Y42">
        <v>52.345402135999997</v>
      </c>
      <c r="Z42">
        <v>3.6309217810000001</v>
      </c>
      <c r="AA42">
        <v>-1.333397849</v>
      </c>
      <c r="AD42">
        <v>509.95256495000001</v>
      </c>
      <c r="AE42">
        <v>3.5608071479999999</v>
      </c>
      <c r="AF42">
        <v>492.28482954200001</v>
      </c>
      <c r="AG42" s="25">
        <v>494.59025878099999</v>
      </c>
      <c r="AH42">
        <v>0</v>
      </c>
      <c r="AI42">
        <v>2159.0816021219998</v>
      </c>
      <c r="AJ42">
        <v>237.221415662</v>
      </c>
      <c r="AK42">
        <v>5083.1030678630004</v>
      </c>
      <c r="AL42">
        <v>1131.111826563</v>
      </c>
      <c r="AM42">
        <v>1160.2794674480001</v>
      </c>
      <c r="AN42">
        <v>1098.0180438370001</v>
      </c>
      <c r="AO42">
        <v>1142.5695299480001</v>
      </c>
      <c r="AP42">
        <v>0</v>
      </c>
      <c r="AQ42">
        <v>4071.490206472</v>
      </c>
      <c r="AR42">
        <v>0</v>
      </c>
      <c r="AS42">
        <v>0</v>
      </c>
      <c r="AT42">
        <v>2578.825359337</v>
      </c>
      <c r="AU42">
        <v>150.79063779800001</v>
      </c>
      <c r="AV42">
        <v>238.221819275</v>
      </c>
      <c r="AW42">
        <v>1634.6787371109999</v>
      </c>
      <c r="AX42">
        <v>1097.6764347159999</v>
      </c>
      <c r="AY42">
        <v>99.539545942999993</v>
      </c>
    </row>
    <row r="43" spans="1:51" x14ac:dyDescent="0.25">
      <c r="A43" s="1">
        <v>42513</v>
      </c>
      <c r="B43" s="21">
        <f t="shared" si="1"/>
        <v>20</v>
      </c>
      <c r="C43" s="2">
        <v>0.85416666666666663</v>
      </c>
      <c r="D43">
        <v>309.370480144</v>
      </c>
      <c r="E43">
        <v>350.21203842900002</v>
      </c>
      <c r="F43">
        <v>419.642744365</v>
      </c>
      <c r="G43">
        <v>420.25897607100001</v>
      </c>
      <c r="H43">
        <v>4.2969271610000002</v>
      </c>
      <c r="I43">
        <v>250.01329811599999</v>
      </c>
      <c r="J43">
        <v>249.98755987800001</v>
      </c>
      <c r="K43">
        <v>250.09284930600001</v>
      </c>
      <c r="L43">
        <v>0</v>
      </c>
      <c r="M43">
        <v>299.65715272599999</v>
      </c>
      <c r="N43">
        <v>0</v>
      </c>
      <c r="O43">
        <v>0</v>
      </c>
      <c r="P43">
        <v>301.36920362199999</v>
      </c>
      <c r="Q43">
        <v>299.669428106</v>
      </c>
      <c r="R43">
        <v>297.87846916199999</v>
      </c>
      <c r="S43">
        <v>488.46839838</v>
      </c>
      <c r="T43">
        <v>438.268637361</v>
      </c>
      <c r="U43">
        <v>519.98542820099999</v>
      </c>
      <c r="V43">
        <v>5795.572609629</v>
      </c>
      <c r="W43">
        <v>19968.608608718001</v>
      </c>
      <c r="X43">
        <v>10152.868597818</v>
      </c>
      <c r="Y43">
        <v>52.433282456000001</v>
      </c>
      <c r="Z43">
        <v>3.64634057</v>
      </c>
      <c r="AA43">
        <v>-1.3204213309999999</v>
      </c>
      <c r="AD43">
        <v>509.92218607199999</v>
      </c>
      <c r="AE43">
        <v>3.460242907</v>
      </c>
      <c r="AF43">
        <v>491.36435658900001</v>
      </c>
      <c r="AG43" s="25">
        <v>494.61238200600002</v>
      </c>
      <c r="AH43">
        <v>0</v>
      </c>
      <c r="AI43">
        <v>2448.4427549390002</v>
      </c>
      <c r="AJ43">
        <v>237.21527646800001</v>
      </c>
      <c r="AK43">
        <v>5046.5241886840004</v>
      </c>
      <c r="AL43">
        <v>1129.784763802</v>
      </c>
      <c r="AM43">
        <v>1141.9524092879999</v>
      </c>
      <c r="AN43">
        <v>1095.9115607639999</v>
      </c>
      <c r="AO43">
        <v>1148.677723307</v>
      </c>
      <c r="AP43">
        <v>0</v>
      </c>
      <c r="AQ43">
        <v>4063.4332706690002</v>
      </c>
      <c r="AR43">
        <v>0</v>
      </c>
      <c r="AS43">
        <v>0</v>
      </c>
      <c r="AT43">
        <v>2571.6420983009998</v>
      </c>
      <c r="AU43">
        <v>153.606643808</v>
      </c>
      <c r="AV43">
        <v>254.13554182799999</v>
      </c>
      <c r="AW43">
        <v>1632.1082588060001</v>
      </c>
      <c r="AX43">
        <v>1101.0433396369999</v>
      </c>
      <c r="AY43">
        <v>105.420079257</v>
      </c>
    </row>
    <row r="44" spans="1:51" x14ac:dyDescent="0.25">
      <c r="A44" s="1">
        <v>42513</v>
      </c>
      <c r="B44" s="21">
        <f t="shared" si="1"/>
        <v>21</v>
      </c>
      <c r="C44" s="2">
        <v>0.875</v>
      </c>
      <c r="D44">
        <v>316.42770703299999</v>
      </c>
      <c r="E44">
        <v>350.01366042199999</v>
      </c>
      <c r="F44">
        <v>420.09543637600001</v>
      </c>
      <c r="G44">
        <v>420.695728987</v>
      </c>
      <c r="H44">
        <v>4.2341425690000003</v>
      </c>
      <c r="I44">
        <v>389.16254768700003</v>
      </c>
      <c r="J44">
        <v>250.08191169200001</v>
      </c>
      <c r="K44">
        <v>250.39563187600001</v>
      </c>
      <c r="L44">
        <v>0</v>
      </c>
      <c r="M44">
        <v>300.31642042599998</v>
      </c>
      <c r="N44">
        <v>0</v>
      </c>
      <c r="O44">
        <v>0</v>
      </c>
      <c r="P44">
        <v>299.205305764</v>
      </c>
      <c r="Q44">
        <v>299.58838506799998</v>
      </c>
      <c r="R44">
        <v>299.78854719399999</v>
      </c>
      <c r="S44">
        <v>473.05466987099999</v>
      </c>
      <c r="T44">
        <v>425.13043961400001</v>
      </c>
      <c r="U44">
        <v>503.711657113</v>
      </c>
      <c r="V44">
        <v>5846.3956855630004</v>
      </c>
      <c r="W44">
        <v>20895.755001082001</v>
      </c>
      <c r="X44">
        <v>10652.511972632999</v>
      </c>
      <c r="Y44">
        <v>52.492342029</v>
      </c>
      <c r="Z44">
        <v>3.6502213270000001</v>
      </c>
      <c r="AA44">
        <v>-1.3341880230000001</v>
      </c>
      <c r="AD44">
        <v>509.48721160100001</v>
      </c>
      <c r="AE44">
        <v>3.4415154010000002</v>
      </c>
      <c r="AF44">
        <v>492.96599120000002</v>
      </c>
      <c r="AG44" s="25">
        <v>494.09676309499997</v>
      </c>
      <c r="AH44">
        <v>0</v>
      </c>
      <c r="AI44">
        <v>2364.0022102140001</v>
      </c>
      <c r="AJ44">
        <v>237.44705613400001</v>
      </c>
      <c r="AK44">
        <v>4772.1375965349998</v>
      </c>
      <c r="AL44">
        <v>1133.752931819</v>
      </c>
      <c r="AM44">
        <v>1806.7879321079999</v>
      </c>
      <c r="AN44">
        <v>1095.94180241</v>
      </c>
      <c r="AO44">
        <v>1147.207538466</v>
      </c>
      <c r="AP44">
        <v>0</v>
      </c>
      <c r="AQ44">
        <v>4034.9471860530002</v>
      </c>
      <c r="AR44">
        <v>0</v>
      </c>
      <c r="AS44">
        <v>0</v>
      </c>
      <c r="AT44">
        <v>2490.776897917</v>
      </c>
      <c r="AU44">
        <v>153.16614959500001</v>
      </c>
      <c r="AV44">
        <v>256.57817059000001</v>
      </c>
      <c r="AW44">
        <v>1575.4216505740001</v>
      </c>
      <c r="AX44">
        <v>1060.81665638</v>
      </c>
      <c r="AY44">
        <v>107.98884270800001</v>
      </c>
    </row>
    <row r="45" spans="1:51" x14ac:dyDescent="0.25">
      <c r="A45" s="1">
        <v>42513</v>
      </c>
      <c r="B45" s="21">
        <f t="shared" si="1"/>
        <v>21</v>
      </c>
      <c r="C45" s="2">
        <v>0.89583333333333337</v>
      </c>
      <c r="D45">
        <v>310.983289598</v>
      </c>
      <c r="E45">
        <v>351.44184888299998</v>
      </c>
      <c r="F45">
        <v>414.595497244</v>
      </c>
      <c r="G45">
        <v>415.30583436500001</v>
      </c>
      <c r="H45">
        <v>4.3175801920000003</v>
      </c>
      <c r="I45">
        <v>400.186291923</v>
      </c>
      <c r="J45">
        <v>250.03606089499999</v>
      </c>
      <c r="K45">
        <v>416.84492979100003</v>
      </c>
      <c r="L45">
        <v>0</v>
      </c>
      <c r="M45">
        <v>347.68156352900002</v>
      </c>
      <c r="N45">
        <v>0</v>
      </c>
      <c r="O45">
        <v>0</v>
      </c>
      <c r="P45">
        <v>297.948213372</v>
      </c>
      <c r="Q45">
        <v>297.794405203</v>
      </c>
      <c r="R45">
        <v>299.98767492600001</v>
      </c>
      <c r="S45">
        <v>437.48471438799999</v>
      </c>
      <c r="T45">
        <v>393.84387321499997</v>
      </c>
      <c r="U45">
        <v>466.007368923</v>
      </c>
      <c r="V45">
        <v>5808.0862363650003</v>
      </c>
      <c r="W45">
        <v>23585.677470756</v>
      </c>
      <c r="X45">
        <v>10788.601193917</v>
      </c>
      <c r="Y45">
        <v>52.495568865999999</v>
      </c>
      <c r="Z45">
        <v>3.6740912159999999</v>
      </c>
      <c r="AA45">
        <v>-1.3243912179999999</v>
      </c>
      <c r="AD45">
        <v>509.22025117599998</v>
      </c>
      <c r="AE45">
        <v>3.4375</v>
      </c>
      <c r="AF45">
        <v>493.53433668899999</v>
      </c>
      <c r="AG45" s="25">
        <v>493.67850716700002</v>
      </c>
      <c r="AH45">
        <v>0</v>
      </c>
      <c r="AI45">
        <v>2309.9837402339999</v>
      </c>
      <c r="AJ45">
        <v>235.51131358500001</v>
      </c>
      <c r="AK45">
        <v>4550.3346126300003</v>
      </c>
      <c r="AL45">
        <v>1134.7271098470001</v>
      </c>
      <c r="AM45">
        <v>1317.652639507</v>
      </c>
      <c r="AN45">
        <v>1100.454958006</v>
      </c>
      <c r="AO45">
        <v>2016.044781846</v>
      </c>
      <c r="AP45">
        <v>0</v>
      </c>
      <c r="AQ45">
        <v>4108.3571666669995</v>
      </c>
      <c r="AR45">
        <v>0</v>
      </c>
      <c r="AS45">
        <v>0</v>
      </c>
      <c r="AT45">
        <v>2304.397533333</v>
      </c>
      <c r="AU45">
        <v>156.37403759</v>
      </c>
      <c r="AV45">
        <v>232.05240127799999</v>
      </c>
      <c r="AW45">
        <v>1451.158910716</v>
      </c>
      <c r="AX45">
        <v>982.42423330600002</v>
      </c>
      <c r="AY45">
        <v>100.458229424</v>
      </c>
    </row>
    <row r="46" spans="1:51" x14ac:dyDescent="0.25">
      <c r="A46" s="1">
        <v>42513</v>
      </c>
      <c r="B46" s="21">
        <f t="shared" si="1"/>
        <v>22</v>
      </c>
      <c r="C46" s="2">
        <v>0.91666666666666663</v>
      </c>
      <c r="D46">
        <v>302.80463887399998</v>
      </c>
      <c r="E46">
        <v>348.64693242800001</v>
      </c>
      <c r="F46">
        <v>414.18939379800003</v>
      </c>
      <c r="G46">
        <v>414.75275567</v>
      </c>
      <c r="H46">
        <v>4.3219869180000003</v>
      </c>
      <c r="I46">
        <v>400.08958491300001</v>
      </c>
      <c r="J46">
        <v>249.88355499100001</v>
      </c>
      <c r="K46">
        <v>429.396527005</v>
      </c>
      <c r="L46">
        <v>0</v>
      </c>
      <c r="M46">
        <v>349.80860401799998</v>
      </c>
      <c r="N46">
        <v>0</v>
      </c>
      <c r="O46">
        <v>0</v>
      </c>
      <c r="P46">
        <v>300.55366660599998</v>
      </c>
      <c r="Q46">
        <v>299.7776819</v>
      </c>
      <c r="R46">
        <v>303.96233386900002</v>
      </c>
      <c r="S46">
        <v>414.14802986799998</v>
      </c>
      <c r="T46">
        <v>372.65542613600002</v>
      </c>
      <c r="U46">
        <v>441.85041675000002</v>
      </c>
      <c r="V46">
        <v>5843.5737207060001</v>
      </c>
      <c r="W46">
        <v>26000.867394297002</v>
      </c>
      <c r="X46">
        <v>21914.386590294002</v>
      </c>
      <c r="Y46">
        <v>52.418572011999998</v>
      </c>
      <c r="Z46">
        <v>3.67768015</v>
      </c>
      <c r="AA46">
        <v>-1.3117327329999999</v>
      </c>
      <c r="AD46">
        <v>511.09269213900001</v>
      </c>
      <c r="AE46">
        <v>3.4375</v>
      </c>
      <c r="AF46">
        <v>494.23262256999999</v>
      </c>
      <c r="AG46" s="25">
        <v>495.45679174499998</v>
      </c>
      <c r="AH46">
        <v>0</v>
      </c>
      <c r="AI46">
        <v>2542.7425373259998</v>
      </c>
      <c r="AJ46">
        <v>233.18625</v>
      </c>
      <c r="AK46">
        <v>5075.9712651910004</v>
      </c>
      <c r="AL46">
        <v>1134.6895794269999</v>
      </c>
      <c r="AM46">
        <v>1226.4815047740001</v>
      </c>
      <c r="AN46">
        <v>1102.402997613</v>
      </c>
      <c r="AO46">
        <v>1402.817190538</v>
      </c>
      <c r="AP46">
        <v>0</v>
      </c>
      <c r="AQ46">
        <v>4026.9149592509998</v>
      </c>
      <c r="AR46">
        <v>0</v>
      </c>
      <c r="AS46">
        <v>0</v>
      </c>
      <c r="AT46">
        <v>2185.0777468390002</v>
      </c>
      <c r="AU46">
        <v>143.821422187</v>
      </c>
      <c r="AV46">
        <v>236.28988378099999</v>
      </c>
      <c r="AW46">
        <v>1392.4383873849999</v>
      </c>
      <c r="AX46">
        <v>944.17666250399998</v>
      </c>
      <c r="AY46">
        <v>97.822823682999996</v>
      </c>
    </row>
    <row r="47" spans="1:51" x14ac:dyDescent="0.25">
      <c r="A47" s="1">
        <v>42513</v>
      </c>
      <c r="B47" s="21">
        <f t="shared" si="1"/>
        <v>22</v>
      </c>
      <c r="C47" s="2">
        <v>0.9375</v>
      </c>
      <c r="D47">
        <v>302.61952117200002</v>
      </c>
      <c r="E47">
        <v>350.611813681</v>
      </c>
      <c r="F47">
        <v>420.20664395799997</v>
      </c>
      <c r="G47">
        <v>420.83731832500001</v>
      </c>
      <c r="H47">
        <v>4.1756322470000002</v>
      </c>
      <c r="I47">
        <v>399.97855446</v>
      </c>
      <c r="J47">
        <v>250.11310741299999</v>
      </c>
      <c r="K47">
        <v>430.42238271100001</v>
      </c>
      <c r="L47">
        <v>0</v>
      </c>
      <c r="M47">
        <v>350.07825702999997</v>
      </c>
      <c r="N47">
        <v>0</v>
      </c>
      <c r="O47">
        <v>0</v>
      </c>
      <c r="P47">
        <v>299.84232321399998</v>
      </c>
      <c r="Q47">
        <v>302.76979633899998</v>
      </c>
      <c r="R47">
        <v>299.25667218699999</v>
      </c>
      <c r="S47">
        <v>411.03595438299999</v>
      </c>
      <c r="T47">
        <v>368.84401995100001</v>
      </c>
      <c r="U47">
        <v>437.70083514300001</v>
      </c>
      <c r="V47">
        <v>5831.7191502940004</v>
      </c>
      <c r="W47">
        <v>26376.167825008</v>
      </c>
      <c r="X47">
        <v>22624.935233494001</v>
      </c>
      <c r="Y47">
        <v>52.485937845999999</v>
      </c>
      <c r="Z47">
        <v>3.6869549840000002</v>
      </c>
      <c r="AA47">
        <v>-1.338743102</v>
      </c>
      <c r="AD47">
        <v>510.54929541899998</v>
      </c>
      <c r="AE47">
        <v>3.4375</v>
      </c>
      <c r="AF47">
        <v>493.82633870299998</v>
      </c>
      <c r="AG47" s="25">
        <v>494.92245791900001</v>
      </c>
      <c r="AH47">
        <v>0</v>
      </c>
      <c r="AI47">
        <v>2802.48087283</v>
      </c>
      <c r="AJ47">
        <v>233.54411827300001</v>
      </c>
      <c r="AK47">
        <v>4656.2106892359998</v>
      </c>
      <c r="AL47">
        <v>1134.78502394</v>
      </c>
      <c r="AM47">
        <v>1223.0674011809999</v>
      </c>
      <c r="AN47">
        <v>1101.223247915</v>
      </c>
      <c r="AO47">
        <v>1380.4193629260001</v>
      </c>
      <c r="AP47">
        <v>0</v>
      </c>
      <c r="AQ47">
        <v>3985.8558262080001</v>
      </c>
      <c r="AR47">
        <v>0</v>
      </c>
      <c r="AS47">
        <v>0</v>
      </c>
      <c r="AT47">
        <v>2169.782026636</v>
      </c>
      <c r="AU47">
        <v>148.814707932</v>
      </c>
      <c r="AV47">
        <v>254.98314148099999</v>
      </c>
      <c r="AW47">
        <v>1392.3849256829999</v>
      </c>
      <c r="AX47">
        <v>946.37305622999997</v>
      </c>
      <c r="AY47">
        <v>98.477617937000005</v>
      </c>
    </row>
    <row r="48" spans="1:51" x14ac:dyDescent="0.25">
      <c r="A48" s="1">
        <v>42513</v>
      </c>
      <c r="B48" s="21">
        <f t="shared" si="1"/>
        <v>23</v>
      </c>
      <c r="C48" s="2">
        <v>0.95833333333333337</v>
      </c>
      <c r="D48">
        <v>302.258881788</v>
      </c>
      <c r="E48">
        <v>349.12459487799998</v>
      </c>
      <c r="F48">
        <v>413.37905409699999</v>
      </c>
      <c r="G48">
        <v>413.94562372399997</v>
      </c>
      <c r="H48">
        <v>4.2183289850000003</v>
      </c>
      <c r="I48">
        <v>399.926702331</v>
      </c>
      <c r="J48">
        <v>249.85497531999999</v>
      </c>
      <c r="K48">
        <v>425.69061268600001</v>
      </c>
      <c r="L48">
        <v>0</v>
      </c>
      <c r="M48">
        <v>349.826093851</v>
      </c>
      <c r="N48">
        <v>0</v>
      </c>
      <c r="O48">
        <v>0</v>
      </c>
      <c r="P48">
        <v>299.50715021100001</v>
      </c>
      <c r="Q48">
        <v>298.77172916400002</v>
      </c>
      <c r="R48">
        <v>296.67819737399998</v>
      </c>
      <c r="S48">
        <v>408.95614202399997</v>
      </c>
      <c r="T48">
        <v>364.379491406</v>
      </c>
      <c r="U48">
        <v>432.15706749999998</v>
      </c>
      <c r="V48">
        <v>5847.4827284370003</v>
      </c>
      <c r="W48">
        <v>27122.859621031999</v>
      </c>
      <c r="X48">
        <v>27986.745302701001</v>
      </c>
      <c r="Y48">
        <v>52.454221898</v>
      </c>
      <c r="Z48">
        <v>3.6890831319999999</v>
      </c>
      <c r="AA48">
        <v>-1.329019932</v>
      </c>
      <c r="AD48">
        <v>510.83537223399998</v>
      </c>
      <c r="AE48">
        <v>3.433981503</v>
      </c>
      <c r="AF48">
        <v>494.259107277</v>
      </c>
      <c r="AG48" s="25">
        <v>495.20097430099997</v>
      </c>
      <c r="AH48">
        <v>0</v>
      </c>
      <c r="AI48">
        <v>3379.777125651</v>
      </c>
      <c r="AJ48">
        <v>232.93554622400001</v>
      </c>
      <c r="AK48">
        <v>5191.5104730900002</v>
      </c>
      <c r="AL48">
        <v>1134.7219199189999</v>
      </c>
      <c r="AM48">
        <v>1151.584270911</v>
      </c>
      <c r="AN48">
        <v>1101.5187554669999</v>
      </c>
      <c r="AO48">
        <v>1346.94331579</v>
      </c>
      <c r="AP48">
        <v>0</v>
      </c>
      <c r="AQ48">
        <v>4009.4628603739998</v>
      </c>
      <c r="AR48">
        <v>0</v>
      </c>
      <c r="AS48">
        <v>0</v>
      </c>
      <c r="AT48">
        <v>2144.7999077750001</v>
      </c>
      <c r="AU48">
        <v>151.40614213699999</v>
      </c>
      <c r="AV48">
        <v>224.635336521</v>
      </c>
      <c r="AW48">
        <v>1220.6667152810001</v>
      </c>
      <c r="AX48">
        <v>931.51045526600001</v>
      </c>
      <c r="AY48">
        <v>99.075663577</v>
      </c>
    </row>
    <row r="49" spans="1:51" x14ac:dyDescent="0.25">
      <c r="A49" s="1">
        <v>42513</v>
      </c>
      <c r="B49" s="21">
        <f t="shared" si="1"/>
        <v>23</v>
      </c>
      <c r="C49" s="2">
        <v>0.97916666666666663</v>
      </c>
      <c r="D49">
        <v>305.21157886200001</v>
      </c>
      <c r="E49">
        <v>349.11719596900002</v>
      </c>
      <c r="F49">
        <v>403.99425907599999</v>
      </c>
      <c r="G49">
        <v>404.50312813900001</v>
      </c>
      <c r="H49">
        <v>4.2097486899999996</v>
      </c>
      <c r="I49">
        <v>399.94564871300003</v>
      </c>
      <c r="J49">
        <v>250.00530132099999</v>
      </c>
      <c r="K49">
        <v>410.45458717299999</v>
      </c>
      <c r="L49">
        <v>0</v>
      </c>
      <c r="M49">
        <v>349.37681066599998</v>
      </c>
      <c r="N49">
        <v>0</v>
      </c>
      <c r="O49">
        <v>0</v>
      </c>
      <c r="P49">
        <v>300.114033264</v>
      </c>
      <c r="Q49">
        <v>297.26535873500001</v>
      </c>
      <c r="R49">
        <v>303.69612329300003</v>
      </c>
      <c r="S49">
        <v>396.99154004500002</v>
      </c>
      <c r="T49">
        <v>351.30575593100002</v>
      </c>
      <c r="U49">
        <v>417.74616784699998</v>
      </c>
      <c r="V49">
        <v>5853.697263557</v>
      </c>
      <c r="W49">
        <v>29284.757451910002</v>
      </c>
      <c r="X49">
        <v>35970.611399904999</v>
      </c>
      <c r="Y49">
        <v>52.394772564</v>
      </c>
      <c r="Z49">
        <v>3.6909095280000002</v>
      </c>
      <c r="AA49">
        <v>-1.351515749</v>
      </c>
      <c r="AD49">
        <v>510.72228249</v>
      </c>
      <c r="AE49">
        <v>3.3900387759999999</v>
      </c>
      <c r="AF49">
        <v>494.64921953200002</v>
      </c>
      <c r="AG49" s="25">
        <v>495.12660101400002</v>
      </c>
      <c r="AH49">
        <v>0</v>
      </c>
      <c r="AI49">
        <v>4860.0193992289996</v>
      </c>
      <c r="AJ49">
        <v>232.63652251299999</v>
      </c>
      <c r="AK49">
        <v>4959.1050510619998</v>
      </c>
      <c r="AL49">
        <v>1134.9572853080001</v>
      </c>
      <c r="AM49">
        <v>1032.7167376299999</v>
      </c>
      <c r="AN49">
        <v>1109.136634422</v>
      </c>
      <c r="AO49">
        <v>1347.7949349999999</v>
      </c>
      <c r="AP49">
        <v>0</v>
      </c>
      <c r="AQ49">
        <v>3948.2588541670002</v>
      </c>
      <c r="AR49">
        <v>0</v>
      </c>
      <c r="AS49">
        <v>0</v>
      </c>
      <c r="AT49">
        <v>2070.0580499839998</v>
      </c>
      <c r="AU49">
        <v>136.942586417</v>
      </c>
      <c r="AV49">
        <v>245.54880425299999</v>
      </c>
      <c r="AW49">
        <v>1039.1211482890001</v>
      </c>
      <c r="AX49">
        <v>903.91688351200003</v>
      </c>
      <c r="AY49">
        <v>98.919605285000003</v>
      </c>
    </row>
    <row r="50" spans="1:51" x14ac:dyDescent="0.25">
      <c r="A50" s="1">
        <v>42514</v>
      </c>
      <c r="B50" s="21">
        <f t="shared" si="1"/>
        <v>0</v>
      </c>
      <c r="C50" s="2">
        <v>0</v>
      </c>
      <c r="D50">
        <v>302.26332314500002</v>
      </c>
      <c r="E50">
        <v>350.44963718700001</v>
      </c>
      <c r="F50">
        <v>407.149008331</v>
      </c>
      <c r="G50">
        <v>407.752450931</v>
      </c>
      <c r="H50">
        <v>4.3131076479999999</v>
      </c>
      <c r="I50">
        <v>399.80917498299999</v>
      </c>
      <c r="J50">
        <v>250.01592080699999</v>
      </c>
      <c r="K50">
        <v>411.905502361</v>
      </c>
      <c r="L50">
        <v>0</v>
      </c>
      <c r="M50">
        <v>349.41942724500001</v>
      </c>
      <c r="N50">
        <v>0</v>
      </c>
      <c r="O50">
        <v>0</v>
      </c>
      <c r="P50">
        <v>298.69325317099998</v>
      </c>
      <c r="Q50">
        <v>303.62787914500001</v>
      </c>
      <c r="R50">
        <v>297.271200486</v>
      </c>
      <c r="S50">
        <v>399.66392841499999</v>
      </c>
      <c r="T50">
        <v>352.42113129199998</v>
      </c>
      <c r="U50">
        <v>418.84830419999997</v>
      </c>
      <c r="V50">
        <v>5845.0771929949997</v>
      </c>
      <c r="W50">
        <v>29249.245784268001</v>
      </c>
      <c r="X50">
        <v>37547.618112320997</v>
      </c>
      <c r="Y50">
        <v>52.362356237</v>
      </c>
      <c r="Z50">
        <v>3.698806931</v>
      </c>
      <c r="AA50">
        <v>-1.3596179340000001</v>
      </c>
      <c r="AD50">
        <v>510.58854090900002</v>
      </c>
      <c r="AE50">
        <v>3.2900791549999999</v>
      </c>
      <c r="AF50">
        <v>494.100150031</v>
      </c>
      <c r="AG50" s="25">
        <v>494.94280452999999</v>
      </c>
      <c r="AH50">
        <v>0</v>
      </c>
      <c r="AI50">
        <v>4845.517573913</v>
      </c>
      <c r="AJ50">
        <v>232.27627172000001</v>
      </c>
      <c r="AK50">
        <v>4842.6272440780003</v>
      </c>
      <c r="AL50">
        <v>1134.9152463539999</v>
      </c>
      <c r="AM50">
        <v>1036.85035395</v>
      </c>
      <c r="AN50">
        <v>1105.287123698</v>
      </c>
      <c r="AO50">
        <v>1322.0906221790001</v>
      </c>
      <c r="AP50">
        <v>0</v>
      </c>
      <c r="AQ50">
        <v>4007.5166614579998</v>
      </c>
      <c r="AR50">
        <v>0</v>
      </c>
      <c r="AS50">
        <v>0</v>
      </c>
      <c r="AT50">
        <v>2076.4956509980002</v>
      </c>
      <c r="AU50">
        <v>151.23200714999999</v>
      </c>
      <c r="AV50">
        <v>210.22132881900001</v>
      </c>
      <c r="AW50">
        <v>956.59533907000002</v>
      </c>
      <c r="AX50">
        <v>911.03546350700003</v>
      </c>
      <c r="AY50">
        <v>102.952141106</v>
      </c>
    </row>
    <row r="51" spans="1:51" x14ac:dyDescent="0.25">
      <c r="A51" s="1">
        <v>42514</v>
      </c>
      <c r="B51" s="21">
        <f t="shared" si="1"/>
        <v>0</v>
      </c>
      <c r="C51" s="2">
        <v>2.0833333333333332E-2</v>
      </c>
      <c r="D51">
        <v>296.541020172</v>
      </c>
      <c r="E51">
        <v>349.93965450100001</v>
      </c>
      <c r="F51">
        <v>404.06659539700001</v>
      </c>
      <c r="G51">
        <v>404.63927032300001</v>
      </c>
      <c r="H51">
        <v>4.1877892269999997</v>
      </c>
      <c r="I51">
        <v>400.07885960900001</v>
      </c>
      <c r="J51">
        <v>250.02690056399999</v>
      </c>
      <c r="K51">
        <v>408.73250116299999</v>
      </c>
      <c r="L51">
        <v>0</v>
      </c>
      <c r="M51">
        <v>350.19176194400001</v>
      </c>
      <c r="N51">
        <v>0</v>
      </c>
      <c r="O51">
        <v>0</v>
      </c>
      <c r="P51">
        <v>296.87904677</v>
      </c>
      <c r="Q51">
        <v>298.982197369</v>
      </c>
      <c r="R51">
        <v>299.994259167</v>
      </c>
      <c r="S51">
        <v>397.258519433</v>
      </c>
      <c r="T51">
        <v>350.79148967499998</v>
      </c>
      <c r="U51">
        <v>415.98511531499997</v>
      </c>
      <c r="V51">
        <v>5910.0208306519999</v>
      </c>
      <c r="W51">
        <v>29527.460225129998</v>
      </c>
      <c r="X51">
        <v>34364.633872979997</v>
      </c>
      <c r="Y51">
        <v>52.395329963000002</v>
      </c>
      <c r="Z51">
        <v>3.718507995</v>
      </c>
      <c r="AA51">
        <v>-1.351982029</v>
      </c>
      <c r="AD51">
        <v>511.38724925000002</v>
      </c>
      <c r="AE51">
        <v>3.294573229</v>
      </c>
      <c r="AF51">
        <v>494.82263403299999</v>
      </c>
      <c r="AG51" s="25">
        <v>495.71861033800002</v>
      </c>
      <c r="AH51">
        <v>0</v>
      </c>
      <c r="AI51">
        <v>5181.3748810240004</v>
      </c>
      <c r="AJ51">
        <v>232.290185584</v>
      </c>
      <c r="AK51">
        <v>5007.1908287750002</v>
      </c>
      <c r="AL51">
        <v>1134.8990744790001</v>
      </c>
      <c r="AM51">
        <v>1014.142107205</v>
      </c>
      <c r="AN51">
        <v>1105.5984973960001</v>
      </c>
      <c r="AO51">
        <v>1313.442867405</v>
      </c>
      <c r="AP51">
        <v>0</v>
      </c>
      <c r="AQ51">
        <v>3974.400762153</v>
      </c>
      <c r="AR51">
        <v>0</v>
      </c>
      <c r="AS51">
        <v>0</v>
      </c>
      <c r="AT51">
        <v>2061.2069767759999</v>
      </c>
      <c r="AU51">
        <v>151.005403194</v>
      </c>
      <c r="AV51">
        <v>244.37991880800001</v>
      </c>
      <c r="AW51">
        <v>932.62464610999996</v>
      </c>
      <c r="AX51">
        <v>902.00504511099996</v>
      </c>
      <c r="AY51">
        <v>102.62857942399999</v>
      </c>
    </row>
    <row r="52" spans="1:51" x14ac:dyDescent="0.25">
      <c r="A52" s="1">
        <v>42514</v>
      </c>
      <c r="B52" s="21">
        <f t="shared" si="1"/>
        <v>1</v>
      </c>
      <c r="C52" s="2">
        <v>4.1666666666666664E-2</v>
      </c>
      <c r="D52">
        <v>296.694183533</v>
      </c>
      <c r="E52">
        <v>349.66832548600001</v>
      </c>
      <c r="F52">
        <v>402.58409389799999</v>
      </c>
      <c r="G52">
        <v>403.168605017</v>
      </c>
      <c r="H52">
        <v>4.2485003209999999</v>
      </c>
      <c r="I52">
        <v>399.95950810800002</v>
      </c>
      <c r="J52">
        <v>250.010795503</v>
      </c>
      <c r="K52">
        <v>407.057997005</v>
      </c>
      <c r="L52">
        <v>0</v>
      </c>
      <c r="M52">
        <v>350.12066293100003</v>
      </c>
      <c r="N52">
        <v>0</v>
      </c>
      <c r="O52">
        <v>0</v>
      </c>
      <c r="P52">
        <v>299.14880139100001</v>
      </c>
      <c r="Q52">
        <v>297.01530799599999</v>
      </c>
      <c r="R52">
        <v>302.788314028</v>
      </c>
      <c r="S52">
        <v>395.71904840500002</v>
      </c>
      <c r="T52">
        <v>349.59675812900002</v>
      </c>
      <c r="U52">
        <v>414.43425013900003</v>
      </c>
      <c r="V52">
        <v>5903.2439417490004</v>
      </c>
      <c r="W52">
        <v>29742.443391354998</v>
      </c>
      <c r="X52">
        <v>36250.611875745999</v>
      </c>
      <c r="Y52">
        <v>52.265818584000002</v>
      </c>
      <c r="Z52">
        <v>3.7309874199999999</v>
      </c>
      <c r="AA52">
        <v>-1.3681186279999999</v>
      </c>
      <c r="AD52">
        <v>510.71777811700002</v>
      </c>
      <c r="AE52">
        <v>3.2839575349999999</v>
      </c>
      <c r="AF52">
        <v>494.33166136300002</v>
      </c>
      <c r="AG52" s="25">
        <v>495.11094583599998</v>
      </c>
      <c r="AH52">
        <v>0</v>
      </c>
      <c r="AI52">
        <v>5268.9916710070001</v>
      </c>
      <c r="AJ52">
        <v>232.07579513900001</v>
      </c>
      <c r="AK52">
        <v>4875.6809108070001</v>
      </c>
      <c r="AL52">
        <v>1134.864978906</v>
      </c>
      <c r="AM52">
        <v>1016.437981771</v>
      </c>
      <c r="AN52">
        <v>1103.971440321</v>
      </c>
      <c r="AO52">
        <v>1302.216574653</v>
      </c>
      <c r="AP52">
        <v>0</v>
      </c>
      <c r="AQ52">
        <v>3989.3826059029998</v>
      </c>
      <c r="AR52">
        <v>0</v>
      </c>
      <c r="AS52">
        <v>0</v>
      </c>
      <c r="AT52">
        <v>2054.3347653169999</v>
      </c>
      <c r="AU52">
        <v>143.041489176</v>
      </c>
      <c r="AV52">
        <v>226.21096834400001</v>
      </c>
      <c r="AW52">
        <v>931.98983494100003</v>
      </c>
      <c r="AX52">
        <v>900.16709586000002</v>
      </c>
      <c r="AY52">
        <v>102.632522857</v>
      </c>
    </row>
    <row r="53" spans="1:51" x14ac:dyDescent="0.25">
      <c r="A53" s="1">
        <v>42514</v>
      </c>
      <c r="B53" s="21">
        <f t="shared" si="1"/>
        <v>1</v>
      </c>
      <c r="C53" s="2">
        <v>6.25E-2</v>
      </c>
      <c r="D53">
        <v>305.59355781300002</v>
      </c>
      <c r="E53">
        <v>350.05485276000002</v>
      </c>
      <c r="F53">
        <v>397.68158986999998</v>
      </c>
      <c r="G53">
        <v>398.22408893199997</v>
      </c>
      <c r="H53">
        <v>4.1549413370000003</v>
      </c>
      <c r="I53">
        <v>400.04762977399997</v>
      </c>
      <c r="J53">
        <v>249.95991275200001</v>
      </c>
      <c r="K53">
        <v>402.00355283900001</v>
      </c>
      <c r="L53">
        <v>0</v>
      </c>
      <c r="M53">
        <v>350.33697517799999</v>
      </c>
      <c r="N53">
        <v>0</v>
      </c>
      <c r="O53">
        <v>0</v>
      </c>
      <c r="P53">
        <v>305.07589680500001</v>
      </c>
      <c r="Q53">
        <v>302.705750223</v>
      </c>
      <c r="R53">
        <v>298.92652652800001</v>
      </c>
      <c r="S53">
        <v>390.89307874799999</v>
      </c>
      <c r="T53">
        <v>345.31731604800001</v>
      </c>
      <c r="U53">
        <v>408.83972358900002</v>
      </c>
      <c r="V53">
        <v>5913.8071363039999</v>
      </c>
      <c r="W53">
        <v>30509.383693987998</v>
      </c>
      <c r="X53">
        <v>33651.461884479002</v>
      </c>
      <c r="Y53">
        <v>52.239795127000001</v>
      </c>
      <c r="Z53">
        <v>3.7461651200000001</v>
      </c>
      <c r="AA53">
        <v>-1.368139555</v>
      </c>
      <c r="AD53">
        <v>510.52636083099998</v>
      </c>
      <c r="AE53">
        <v>3.2827915989999998</v>
      </c>
      <c r="AF53">
        <v>495.40848982900002</v>
      </c>
      <c r="AG53" s="25">
        <v>494.91377194299997</v>
      </c>
      <c r="AH53">
        <v>0</v>
      </c>
      <c r="AI53">
        <v>5217.2859746069998</v>
      </c>
      <c r="AJ53">
        <v>232.319694661</v>
      </c>
      <c r="AK53">
        <v>5073.8562574959997</v>
      </c>
      <c r="AL53">
        <v>1134.7921182289999</v>
      </c>
      <c r="AM53">
        <v>986.64387695300002</v>
      </c>
      <c r="AN53">
        <v>1102.74238737</v>
      </c>
      <c r="AO53">
        <v>1355.0893420140001</v>
      </c>
      <c r="AP53">
        <v>0</v>
      </c>
      <c r="AQ53">
        <v>3969.5544122589999</v>
      </c>
      <c r="AR53">
        <v>0</v>
      </c>
      <c r="AS53">
        <v>0</v>
      </c>
      <c r="AT53">
        <v>2029.9889992850001</v>
      </c>
      <c r="AU53">
        <v>141.90106324499999</v>
      </c>
      <c r="AV53">
        <v>217.72445545400001</v>
      </c>
      <c r="AW53">
        <v>922.52349920799998</v>
      </c>
      <c r="AX53">
        <v>889.585120792</v>
      </c>
      <c r="AY53">
        <v>103.658649735</v>
      </c>
    </row>
    <row r="54" spans="1:51" x14ac:dyDescent="0.25">
      <c r="A54" s="1">
        <v>42514</v>
      </c>
      <c r="B54" s="21">
        <f t="shared" si="1"/>
        <v>2</v>
      </c>
      <c r="C54" s="2">
        <v>8.3333333333333329E-2</v>
      </c>
      <c r="D54">
        <v>299.46251335099998</v>
      </c>
      <c r="E54">
        <v>350.57584065100002</v>
      </c>
      <c r="F54">
        <v>399.744577101</v>
      </c>
      <c r="G54">
        <v>400.45314854999998</v>
      </c>
      <c r="H54">
        <v>4.0588972999999999</v>
      </c>
      <c r="I54">
        <v>400.00114335900003</v>
      </c>
      <c r="J54">
        <v>249.98525724000001</v>
      </c>
      <c r="K54">
        <v>403.88415107600002</v>
      </c>
      <c r="L54">
        <v>0</v>
      </c>
      <c r="M54">
        <v>349.93039620399998</v>
      </c>
      <c r="N54">
        <v>0</v>
      </c>
      <c r="O54">
        <v>0</v>
      </c>
      <c r="P54">
        <v>299.71950818200003</v>
      </c>
      <c r="Q54">
        <v>299.78349791800002</v>
      </c>
      <c r="R54">
        <v>297.34141266099999</v>
      </c>
      <c r="S54">
        <v>393.18759573900002</v>
      </c>
      <c r="T54">
        <v>347.162766589</v>
      </c>
      <c r="U54">
        <v>411.69965245100002</v>
      </c>
      <c r="V54">
        <v>5892.6517618300004</v>
      </c>
      <c r="W54">
        <v>30145.086839856001</v>
      </c>
      <c r="X54">
        <v>29786.543466764</v>
      </c>
      <c r="Y54">
        <v>52.773647500999999</v>
      </c>
      <c r="Z54">
        <v>3.7730937899999999</v>
      </c>
      <c r="AA54">
        <v>-1.369767381</v>
      </c>
      <c r="AD54">
        <v>511.56830047199998</v>
      </c>
      <c r="AE54">
        <v>3.2586305179999999</v>
      </c>
      <c r="AF54">
        <v>497.39498155799998</v>
      </c>
      <c r="AG54" s="25">
        <v>495.98173248000001</v>
      </c>
      <c r="AH54">
        <v>0</v>
      </c>
      <c r="AI54">
        <v>5092.894995011</v>
      </c>
      <c r="AJ54">
        <v>232.135815321</v>
      </c>
      <c r="AK54">
        <v>4960.0974074340002</v>
      </c>
      <c r="AL54">
        <v>1134.77406875</v>
      </c>
      <c r="AM54">
        <v>992.18825086799995</v>
      </c>
      <c r="AN54">
        <v>1104.4620219179999</v>
      </c>
      <c r="AO54">
        <v>1450.3320112849999</v>
      </c>
      <c r="AP54">
        <v>0</v>
      </c>
      <c r="AQ54">
        <v>3998.029980198</v>
      </c>
      <c r="AR54">
        <v>0</v>
      </c>
      <c r="AS54">
        <v>0</v>
      </c>
      <c r="AT54">
        <v>2041.320004167</v>
      </c>
      <c r="AU54">
        <v>149.21926087400001</v>
      </c>
      <c r="AV54">
        <v>226.32637240099999</v>
      </c>
      <c r="AW54">
        <v>925.790844515</v>
      </c>
      <c r="AX54">
        <v>894.53057713600003</v>
      </c>
      <c r="AY54">
        <v>106.001248663</v>
      </c>
    </row>
    <row r="55" spans="1:51" x14ac:dyDescent="0.25">
      <c r="A55" s="1">
        <v>42514</v>
      </c>
      <c r="B55" s="21">
        <f t="shared" si="1"/>
        <v>2</v>
      </c>
      <c r="C55" s="2">
        <v>0.10416666666666667</v>
      </c>
      <c r="D55">
        <v>305.19942034299999</v>
      </c>
      <c r="E55">
        <v>350.74846172700001</v>
      </c>
      <c r="F55">
        <v>411.69128422699998</v>
      </c>
      <c r="G55">
        <v>412.43518425299999</v>
      </c>
      <c r="H55">
        <v>4.1700465820000003</v>
      </c>
      <c r="I55">
        <v>400.21243709800001</v>
      </c>
      <c r="J55">
        <v>250.03766281200001</v>
      </c>
      <c r="K55">
        <v>415.47104596700001</v>
      </c>
      <c r="L55">
        <v>0</v>
      </c>
      <c r="M55">
        <v>349.91040614999997</v>
      </c>
      <c r="N55">
        <v>0</v>
      </c>
      <c r="O55">
        <v>0</v>
      </c>
      <c r="P55">
        <v>298.102938526</v>
      </c>
      <c r="Q55">
        <v>298.86669398999999</v>
      </c>
      <c r="R55">
        <v>302.73607077899999</v>
      </c>
      <c r="S55">
        <v>402.98642108299998</v>
      </c>
      <c r="T55">
        <v>355.48711972199999</v>
      </c>
      <c r="U55">
        <v>421.68278670400002</v>
      </c>
      <c r="V55">
        <v>5915.9381534499998</v>
      </c>
      <c r="W55">
        <v>28769.072907090002</v>
      </c>
      <c r="X55">
        <v>33469.335690471002</v>
      </c>
      <c r="Y55">
        <v>52.369920440000001</v>
      </c>
      <c r="Z55">
        <v>3.778721285</v>
      </c>
      <c r="AA55">
        <v>-1.395832862</v>
      </c>
      <c r="AD55">
        <v>511.16747024699998</v>
      </c>
      <c r="AE55">
        <v>3.1549155350000002</v>
      </c>
      <c r="AF55">
        <v>494.84827196600003</v>
      </c>
      <c r="AG55" s="25">
        <v>495.56343594100002</v>
      </c>
      <c r="AH55">
        <v>0</v>
      </c>
      <c r="AI55">
        <v>3364.5568117580001</v>
      </c>
      <c r="AJ55">
        <v>233.267515159</v>
      </c>
      <c r="AK55">
        <v>4660.1660574119996</v>
      </c>
      <c r="AL55">
        <v>1134.8084153269999</v>
      </c>
      <c r="AM55">
        <v>1057.8369863959999</v>
      </c>
      <c r="AN55">
        <v>1110.018653397</v>
      </c>
      <c r="AO55">
        <v>1683.1555910879999</v>
      </c>
      <c r="AP55">
        <v>0</v>
      </c>
      <c r="AQ55">
        <v>3985.9470745570002</v>
      </c>
      <c r="AR55">
        <v>0</v>
      </c>
      <c r="AS55">
        <v>0</v>
      </c>
      <c r="AT55">
        <v>2093.496493482</v>
      </c>
      <c r="AU55">
        <v>147.488119334</v>
      </c>
      <c r="AV55">
        <v>245.541410665</v>
      </c>
      <c r="AW55">
        <v>960.69721756900003</v>
      </c>
      <c r="AX55">
        <v>919.36019521000003</v>
      </c>
      <c r="AY55">
        <v>114.769636553</v>
      </c>
    </row>
    <row r="56" spans="1:51" x14ac:dyDescent="0.25">
      <c r="A56" s="1">
        <v>42514</v>
      </c>
      <c r="B56" s="21">
        <f t="shared" si="1"/>
        <v>3</v>
      </c>
      <c r="C56" s="2">
        <v>0.125</v>
      </c>
      <c r="D56">
        <v>304.41279363199999</v>
      </c>
      <c r="E56">
        <v>349.199394133</v>
      </c>
      <c r="F56">
        <v>417.78632428899999</v>
      </c>
      <c r="G56">
        <v>418.44598743099999</v>
      </c>
      <c r="H56">
        <v>4.2031345120000001</v>
      </c>
      <c r="I56">
        <v>399.73931561099999</v>
      </c>
      <c r="J56">
        <v>250.09529224900001</v>
      </c>
      <c r="K56">
        <v>422.46105466699998</v>
      </c>
      <c r="L56">
        <v>0</v>
      </c>
      <c r="M56">
        <v>350.61443728</v>
      </c>
      <c r="N56">
        <v>0</v>
      </c>
      <c r="O56">
        <v>0</v>
      </c>
      <c r="P56">
        <v>298.56220932100001</v>
      </c>
      <c r="Q56">
        <v>300.78875099499999</v>
      </c>
      <c r="R56">
        <v>297.760712684</v>
      </c>
      <c r="S56">
        <v>410.73740283799998</v>
      </c>
      <c r="T56">
        <v>362.63933431800001</v>
      </c>
      <c r="U56">
        <v>429.38887454600001</v>
      </c>
      <c r="V56">
        <v>5924.2201976759998</v>
      </c>
      <c r="W56">
        <v>28250.533787498</v>
      </c>
      <c r="X56">
        <v>32139.274104118002</v>
      </c>
      <c r="Y56">
        <v>52.013776800999999</v>
      </c>
      <c r="Z56">
        <v>3.8071087920000002</v>
      </c>
      <c r="AA56">
        <v>-1.385359062</v>
      </c>
      <c r="AD56">
        <v>510.424718176</v>
      </c>
      <c r="AE56">
        <v>3.1673138920000001</v>
      </c>
      <c r="AF56">
        <v>494.42010166099999</v>
      </c>
      <c r="AG56" s="25">
        <v>494.87612066600002</v>
      </c>
      <c r="AH56">
        <v>0</v>
      </c>
      <c r="AI56">
        <v>3336.322721261</v>
      </c>
      <c r="AJ56">
        <v>234.85954339400001</v>
      </c>
      <c r="AK56">
        <v>5704.5375163440003</v>
      </c>
      <c r="AL56">
        <v>1134.7705216530001</v>
      </c>
      <c r="AM56">
        <v>1140.392126234</v>
      </c>
      <c r="AN56">
        <v>1105.280917349</v>
      </c>
      <c r="AO56">
        <v>1463.9656547889999</v>
      </c>
      <c r="AP56">
        <v>0</v>
      </c>
      <c r="AQ56">
        <v>3989.9064254740001</v>
      </c>
      <c r="AR56">
        <v>0</v>
      </c>
      <c r="AS56">
        <v>0</v>
      </c>
      <c r="AT56">
        <v>2132.0821234989999</v>
      </c>
      <c r="AU56">
        <v>152.043883018</v>
      </c>
      <c r="AV56">
        <v>210.978739792</v>
      </c>
      <c r="AW56">
        <v>959.76277467700004</v>
      </c>
      <c r="AX56">
        <v>926.67676742900005</v>
      </c>
      <c r="AY56">
        <v>115.108492334</v>
      </c>
    </row>
    <row r="57" spans="1:51" x14ac:dyDescent="0.25">
      <c r="A57" s="1">
        <v>42514</v>
      </c>
      <c r="B57" s="21">
        <f t="shared" si="1"/>
        <v>3</v>
      </c>
      <c r="C57" s="2">
        <v>0.14583333333333334</v>
      </c>
      <c r="D57">
        <v>295.85093537799997</v>
      </c>
      <c r="E57">
        <v>350.77418444800003</v>
      </c>
      <c r="F57">
        <v>398.88335506499999</v>
      </c>
      <c r="G57">
        <v>399.53160086499997</v>
      </c>
      <c r="H57">
        <v>4.1290082559999997</v>
      </c>
      <c r="I57">
        <v>276.123440098</v>
      </c>
      <c r="J57">
        <v>249.96116084299999</v>
      </c>
      <c r="K57">
        <v>404.256823075</v>
      </c>
      <c r="L57">
        <v>0</v>
      </c>
      <c r="M57">
        <v>353.73766587199998</v>
      </c>
      <c r="N57">
        <v>0</v>
      </c>
      <c r="O57">
        <v>0</v>
      </c>
      <c r="P57">
        <v>298.45455546800002</v>
      </c>
      <c r="Q57">
        <v>297.92732429900002</v>
      </c>
      <c r="R57">
        <v>300.69374812699999</v>
      </c>
      <c r="S57">
        <v>392.13710381300001</v>
      </c>
      <c r="T57">
        <v>345.90533547299998</v>
      </c>
      <c r="U57">
        <v>410.31693197300001</v>
      </c>
      <c r="V57">
        <v>5945.3339284920003</v>
      </c>
      <c r="W57">
        <v>30640.153010292001</v>
      </c>
      <c r="X57">
        <v>30224.123220157999</v>
      </c>
      <c r="Y57">
        <v>52.307560137000003</v>
      </c>
      <c r="Z57">
        <v>3.8239015310000002</v>
      </c>
      <c r="AA57">
        <v>-1.3907607769999999</v>
      </c>
      <c r="AD57">
        <v>511.453414409</v>
      </c>
      <c r="AE57">
        <v>3.1456708839999998</v>
      </c>
      <c r="AF57">
        <v>495.39152148800002</v>
      </c>
      <c r="AG57" s="25">
        <v>495.91837861400001</v>
      </c>
      <c r="AH57">
        <v>0</v>
      </c>
      <c r="AI57">
        <v>3475.7385277110002</v>
      </c>
      <c r="AJ57">
        <v>233.21266340599999</v>
      </c>
      <c r="AK57">
        <v>6745.5043071870004</v>
      </c>
      <c r="AL57">
        <v>1134.797918295</v>
      </c>
      <c r="AM57">
        <v>986.45080484899995</v>
      </c>
      <c r="AN57">
        <v>1105.1404999189999</v>
      </c>
      <c r="AO57">
        <v>1361.351649722</v>
      </c>
      <c r="AP57">
        <v>0</v>
      </c>
      <c r="AQ57">
        <v>3973.2083783459998</v>
      </c>
      <c r="AR57">
        <v>0</v>
      </c>
      <c r="AS57">
        <v>0</v>
      </c>
      <c r="AT57">
        <v>2037.8647952589999</v>
      </c>
      <c r="AU57">
        <v>146.97276310500001</v>
      </c>
      <c r="AV57">
        <v>251.66130050800001</v>
      </c>
      <c r="AW57">
        <v>929.54790403799996</v>
      </c>
      <c r="AX57">
        <v>897.012406435</v>
      </c>
      <c r="AY57">
        <v>112.33974775599999</v>
      </c>
    </row>
    <row r="58" spans="1:51" x14ac:dyDescent="0.25">
      <c r="A58" s="1">
        <v>42514</v>
      </c>
      <c r="B58" s="21">
        <f t="shared" si="1"/>
        <v>4</v>
      </c>
      <c r="C58" s="2">
        <v>0.16666666666666666</v>
      </c>
      <c r="D58">
        <v>315.05554136699999</v>
      </c>
      <c r="E58">
        <v>350.32097702700003</v>
      </c>
      <c r="F58">
        <v>432.50463689700001</v>
      </c>
      <c r="G58">
        <v>433.49103672199999</v>
      </c>
      <c r="H58">
        <v>4.1035170829999998</v>
      </c>
      <c r="I58">
        <v>249.883025379</v>
      </c>
      <c r="J58">
        <v>249.94910443500001</v>
      </c>
      <c r="K58">
        <v>431.64454638699999</v>
      </c>
      <c r="L58">
        <v>0</v>
      </c>
      <c r="M58">
        <v>349.84193972700001</v>
      </c>
      <c r="N58">
        <v>0</v>
      </c>
      <c r="O58">
        <v>0</v>
      </c>
      <c r="P58">
        <v>300.42309757800001</v>
      </c>
      <c r="Q58">
        <v>298.94246913199999</v>
      </c>
      <c r="R58">
        <v>300.436315003</v>
      </c>
      <c r="S58">
        <v>422.87269944399998</v>
      </c>
      <c r="T58">
        <v>372.65800773400002</v>
      </c>
      <c r="U58">
        <v>442.47494017899999</v>
      </c>
      <c r="V58">
        <v>5975.3014126759999</v>
      </c>
      <c r="W58">
        <v>26434.538047090999</v>
      </c>
      <c r="X58">
        <v>27813.766500488</v>
      </c>
      <c r="Y58">
        <v>52.287770160000001</v>
      </c>
      <c r="Z58">
        <v>3.8362654410000001</v>
      </c>
      <c r="AA58">
        <v>-1.3944455339999999</v>
      </c>
      <c r="AD58">
        <v>511.22751940299997</v>
      </c>
      <c r="AE58">
        <v>3.1290594569999999</v>
      </c>
      <c r="AF58">
        <v>495.62816933900001</v>
      </c>
      <c r="AG58" s="25">
        <v>495.74750053499997</v>
      </c>
      <c r="AH58">
        <v>0</v>
      </c>
      <c r="AI58">
        <v>3290.6555699129999</v>
      </c>
      <c r="AJ58">
        <v>237.07110811800001</v>
      </c>
      <c r="AK58">
        <v>4900.179181773</v>
      </c>
      <c r="AL58">
        <v>1134.4856332669999</v>
      </c>
      <c r="AM58">
        <v>1086.4727448470001</v>
      </c>
      <c r="AN58">
        <v>1098.3820489090001</v>
      </c>
      <c r="AO58">
        <v>1357.3549069190001</v>
      </c>
      <c r="AP58">
        <v>0</v>
      </c>
      <c r="AQ58">
        <v>3942.6128663190002</v>
      </c>
      <c r="AR58">
        <v>0</v>
      </c>
      <c r="AS58">
        <v>0</v>
      </c>
      <c r="AT58">
        <v>2195.052734765</v>
      </c>
      <c r="AU58">
        <v>139.45687564100001</v>
      </c>
      <c r="AV58">
        <v>212.81811992199999</v>
      </c>
      <c r="AW58">
        <v>997.88320496599999</v>
      </c>
      <c r="AX58">
        <v>961.829648969</v>
      </c>
      <c r="AY58">
        <v>118.32808556800001</v>
      </c>
    </row>
    <row r="59" spans="1:51" x14ac:dyDescent="0.25">
      <c r="A59" s="1">
        <v>42514</v>
      </c>
      <c r="B59" s="21">
        <f t="shared" si="1"/>
        <v>4</v>
      </c>
      <c r="C59" s="2">
        <v>0.1875</v>
      </c>
      <c r="D59">
        <v>311.22102455999999</v>
      </c>
      <c r="E59">
        <v>349.824867294</v>
      </c>
      <c r="F59">
        <v>450.35525023299999</v>
      </c>
      <c r="G59">
        <v>451.34293805800002</v>
      </c>
      <c r="H59">
        <v>4.1872921859999996</v>
      </c>
      <c r="I59">
        <v>249.89775068700001</v>
      </c>
      <c r="J59">
        <v>249.99305591300001</v>
      </c>
      <c r="K59">
        <v>286.10620122500001</v>
      </c>
      <c r="L59">
        <v>0</v>
      </c>
      <c r="M59">
        <v>350.16084434800001</v>
      </c>
      <c r="N59">
        <v>0</v>
      </c>
      <c r="O59">
        <v>0</v>
      </c>
      <c r="P59">
        <v>299.880660331</v>
      </c>
      <c r="Q59">
        <v>299.27189835600001</v>
      </c>
      <c r="R59">
        <v>301.67916942900001</v>
      </c>
      <c r="S59">
        <v>460.797525699</v>
      </c>
      <c r="T59">
        <v>406.24739629499999</v>
      </c>
      <c r="U59">
        <v>482.22333263899998</v>
      </c>
      <c r="V59">
        <v>5998.9300468310003</v>
      </c>
      <c r="W59">
        <v>21438.497715707999</v>
      </c>
      <c r="X59">
        <v>13410.165530339</v>
      </c>
      <c r="Y59">
        <v>52.403000773999999</v>
      </c>
      <c r="Z59">
        <v>3.8409802110000002</v>
      </c>
      <c r="AA59">
        <v>-1.390029695</v>
      </c>
      <c r="AD59">
        <v>512.51746275200003</v>
      </c>
      <c r="AE59">
        <v>3.286640523</v>
      </c>
      <c r="AF59">
        <v>495.943123673</v>
      </c>
      <c r="AG59" s="25">
        <v>497.12130929599999</v>
      </c>
      <c r="AH59">
        <v>0</v>
      </c>
      <c r="AI59">
        <v>2862.800435868</v>
      </c>
      <c r="AJ59">
        <v>237.31942622899999</v>
      </c>
      <c r="AK59">
        <v>4524.7378027029999</v>
      </c>
      <c r="AL59">
        <v>1134.862130429</v>
      </c>
      <c r="AM59">
        <v>1087.306719254</v>
      </c>
      <c r="AN59">
        <v>1100.601086635</v>
      </c>
      <c r="AO59">
        <v>1001.672887554</v>
      </c>
      <c r="AP59">
        <v>0</v>
      </c>
      <c r="AQ59">
        <v>4003.1080485259999</v>
      </c>
      <c r="AR59">
        <v>0</v>
      </c>
      <c r="AS59">
        <v>0</v>
      </c>
      <c r="AT59">
        <v>2389.7866533420001</v>
      </c>
      <c r="AU59">
        <v>148.330745175</v>
      </c>
      <c r="AV59">
        <v>242.025425227</v>
      </c>
      <c r="AW59">
        <v>1085.2208516369999</v>
      </c>
      <c r="AX59">
        <v>1044.2620395389999</v>
      </c>
      <c r="AY59">
        <v>125.509192873</v>
      </c>
    </row>
    <row r="60" spans="1:51" x14ac:dyDescent="0.25">
      <c r="A60" s="1">
        <v>42514</v>
      </c>
      <c r="B60" s="21">
        <f t="shared" si="1"/>
        <v>5</v>
      </c>
      <c r="C60" s="2">
        <v>0.20833333333333334</v>
      </c>
      <c r="D60">
        <v>325.08059307299999</v>
      </c>
      <c r="E60">
        <v>349.28416766300001</v>
      </c>
      <c r="F60">
        <v>417.33938228400001</v>
      </c>
      <c r="G60">
        <v>418.18519281599998</v>
      </c>
      <c r="H60">
        <v>4.2771541510000004</v>
      </c>
      <c r="I60">
        <v>250.09906257700001</v>
      </c>
      <c r="J60">
        <v>250.10760880000001</v>
      </c>
      <c r="K60">
        <v>250.59407245599999</v>
      </c>
      <c r="L60">
        <v>0</v>
      </c>
      <c r="M60">
        <v>349.78342332099999</v>
      </c>
      <c r="N60">
        <v>0</v>
      </c>
      <c r="O60">
        <v>0</v>
      </c>
      <c r="P60">
        <v>302.337893984</v>
      </c>
      <c r="Q60">
        <v>300.014997827</v>
      </c>
      <c r="R60">
        <v>297.08396103199999</v>
      </c>
      <c r="S60">
        <v>506.11752438299999</v>
      </c>
      <c r="T60">
        <v>446.71876977699998</v>
      </c>
      <c r="U60">
        <v>529.61808971000005</v>
      </c>
      <c r="V60">
        <v>6058.0168015500003</v>
      </c>
      <c r="W60">
        <v>19523.266110617998</v>
      </c>
      <c r="X60">
        <v>5846.4317029240001</v>
      </c>
      <c r="Y60">
        <v>52.442884775000003</v>
      </c>
      <c r="Z60">
        <v>3.861854584</v>
      </c>
      <c r="AA60">
        <v>-1.416811568</v>
      </c>
      <c r="AD60">
        <v>516.95223933499994</v>
      </c>
      <c r="AE60">
        <v>3.3663702579999999</v>
      </c>
      <c r="AF60">
        <v>499.43839484300003</v>
      </c>
      <c r="AG60" s="25">
        <v>501.82023856699999</v>
      </c>
      <c r="AH60">
        <v>0</v>
      </c>
      <c r="AI60">
        <v>2715.812632869</v>
      </c>
      <c r="AJ60">
        <v>236.99465259999999</v>
      </c>
      <c r="AK60">
        <v>4224.8087054879998</v>
      </c>
      <c r="AL60">
        <v>1134.9805469150001</v>
      </c>
      <c r="AM60">
        <v>1108.0690261889999</v>
      </c>
      <c r="AN60">
        <v>1099.9831054220001</v>
      </c>
      <c r="AO60">
        <v>1117.899888488</v>
      </c>
      <c r="AP60">
        <v>0</v>
      </c>
      <c r="AQ60">
        <v>4055.63105825</v>
      </c>
      <c r="AR60">
        <v>0</v>
      </c>
      <c r="AS60">
        <v>0</v>
      </c>
      <c r="AT60">
        <v>2619.9528494679998</v>
      </c>
      <c r="AU60">
        <v>151.50322644100001</v>
      </c>
      <c r="AV60">
        <v>249.01089619199999</v>
      </c>
      <c r="AW60">
        <v>1164.110595415</v>
      </c>
      <c r="AX60">
        <v>1124.4904710579999</v>
      </c>
      <c r="AY60">
        <v>129.17830101199999</v>
      </c>
    </row>
    <row r="61" spans="1:51" x14ac:dyDescent="0.25">
      <c r="A61" s="1">
        <v>42514</v>
      </c>
      <c r="B61" s="21">
        <f t="shared" si="1"/>
        <v>5</v>
      </c>
      <c r="C61" s="2">
        <v>0.22916666666666666</v>
      </c>
      <c r="D61">
        <v>312.17556540999999</v>
      </c>
      <c r="E61">
        <v>351.27545406899998</v>
      </c>
      <c r="F61">
        <v>419.19109200100002</v>
      </c>
      <c r="G61">
        <v>420.08632353299998</v>
      </c>
      <c r="H61">
        <v>4.3050073199999996</v>
      </c>
      <c r="I61">
        <v>250.03875459899999</v>
      </c>
      <c r="J61">
        <v>389.14883466499998</v>
      </c>
      <c r="K61">
        <v>250.381557276</v>
      </c>
      <c r="L61">
        <v>0</v>
      </c>
      <c r="M61">
        <v>350.75293952499999</v>
      </c>
      <c r="N61">
        <v>0</v>
      </c>
      <c r="O61">
        <v>0</v>
      </c>
      <c r="P61">
        <v>303.42051616600003</v>
      </c>
      <c r="Q61">
        <v>301.176813778</v>
      </c>
      <c r="R61">
        <v>300.51229105700003</v>
      </c>
      <c r="S61">
        <v>505.53768408299999</v>
      </c>
      <c r="T61">
        <v>446.64609479900002</v>
      </c>
      <c r="U61">
        <v>528.679116959</v>
      </c>
      <c r="V61">
        <v>6014.937708896</v>
      </c>
      <c r="W61">
        <v>19556.360636759</v>
      </c>
      <c r="X61">
        <v>74.944888169999999</v>
      </c>
      <c r="Y61">
        <v>52.471613908000002</v>
      </c>
      <c r="Z61">
        <v>3.8728006700000002</v>
      </c>
      <c r="AA61">
        <v>-1.411260519</v>
      </c>
      <c r="AD61">
        <v>512.35059265400002</v>
      </c>
      <c r="AE61">
        <v>3.3301109800000002</v>
      </c>
      <c r="AF61">
        <v>496.79357857600002</v>
      </c>
      <c r="AG61" s="25">
        <v>497.26797829200001</v>
      </c>
      <c r="AH61">
        <v>0</v>
      </c>
      <c r="AI61">
        <v>2866.7640300309999</v>
      </c>
      <c r="AJ61">
        <v>237.10164031900001</v>
      </c>
      <c r="AK61">
        <v>4072.7598723219999</v>
      </c>
      <c r="AL61">
        <v>1135.0468779</v>
      </c>
      <c r="AM61">
        <v>1119.8573036830001</v>
      </c>
      <c r="AN61">
        <v>1528.5339716670001</v>
      </c>
      <c r="AO61">
        <v>1116.2992150069999</v>
      </c>
      <c r="AP61">
        <v>0</v>
      </c>
      <c r="AQ61">
        <v>4060.9154616730002</v>
      </c>
      <c r="AR61">
        <v>0</v>
      </c>
      <c r="AS61">
        <v>0</v>
      </c>
      <c r="AT61">
        <v>2616.627378657</v>
      </c>
      <c r="AU61">
        <v>147.16956459299999</v>
      </c>
      <c r="AV61">
        <v>272.518714467</v>
      </c>
      <c r="AW61">
        <v>1151.6374764760001</v>
      </c>
      <c r="AX61">
        <v>1114.011021456</v>
      </c>
      <c r="AY61">
        <v>126.256041693</v>
      </c>
    </row>
    <row r="62" spans="1:51" x14ac:dyDescent="0.25">
      <c r="A62" s="1">
        <v>42514</v>
      </c>
      <c r="B62" s="21">
        <f t="shared" si="1"/>
        <v>6</v>
      </c>
      <c r="C62" s="2">
        <v>0.25</v>
      </c>
      <c r="D62">
        <v>330.68942908399998</v>
      </c>
      <c r="E62">
        <v>360.70454487000001</v>
      </c>
      <c r="F62">
        <v>419.91792242600002</v>
      </c>
      <c r="G62">
        <v>420.80253400499998</v>
      </c>
      <c r="H62">
        <v>4.32216457</v>
      </c>
      <c r="I62">
        <v>249.85900511400001</v>
      </c>
      <c r="J62">
        <v>399.97437994299997</v>
      </c>
      <c r="K62">
        <v>250.29185391300001</v>
      </c>
      <c r="L62">
        <v>0</v>
      </c>
      <c r="M62">
        <v>349.879327397</v>
      </c>
      <c r="N62">
        <v>0</v>
      </c>
      <c r="O62">
        <v>0</v>
      </c>
      <c r="P62">
        <v>301.92130132900002</v>
      </c>
      <c r="Q62">
        <v>301.55663284000002</v>
      </c>
      <c r="R62">
        <v>306.544031394</v>
      </c>
      <c r="S62">
        <v>508.49894387900002</v>
      </c>
      <c r="T62">
        <v>452.73233278200001</v>
      </c>
      <c r="U62">
        <v>533.08687470699999</v>
      </c>
      <c r="V62">
        <v>6011.802257753</v>
      </c>
      <c r="W62">
        <v>19596.905175422002</v>
      </c>
      <c r="X62">
        <v>291.37276663400002</v>
      </c>
      <c r="Y62">
        <v>52.580341701000002</v>
      </c>
      <c r="Z62">
        <v>3.884705372</v>
      </c>
      <c r="AA62">
        <v>-1.4126366100000001</v>
      </c>
      <c r="AD62">
        <v>514.14640116700002</v>
      </c>
      <c r="AE62">
        <v>3.2954555669999999</v>
      </c>
      <c r="AF62">
        <v>498.06406712</v>
      </c>
      <c r="AG62" s="25">
        <v>499.14070734400002</v>
      </c>
      <c r="AH62">
        <v>0</v>
      </c>
      <c r="AI62">
        <v>3155.1603610840002</v>
      </c>
      <c r="AJ62">
        <v>236.92778128699999</v>
      </c>
      <c r="AK62">
        <v>4310.5104191829996</v>
      </c>
      <c r="AL62">
        <v>1134.8216381709999</v>
      </c>
      <c r="AM62">
        <v>1125.439152311</v>
      </c>
      <c r="AN62">
        <v>1191.785678127</v>
      </c>
      <c r="AO62">
        <v>1079.669965501</v>
      </c>
      <c r="AP62">
        <v>0</v>
      </c>
      <c r="AQ62">
        <v>4061.3650409249999</v>
      </c>
      <c r="AR62">
        <v>0</v>
      </c>
      <c r="AS62">
        <v>0</v>
      </c>
      <c r="AT62">
        <v>2631.9257729169999</v>
      </c>
      <c r="AU62">
        <v>141.44312223399999</v>
      </c>
      <c r="AV62">
        <v>296.09650739900002</v>
      </c>
      <c r="AW62">
        <v>1159.2560700920001</v>
      </c>
      <c r="AX62">
        <v>1129.6306732789999</v>
      </c>
      <c r="AY62">
        <v>101.835704463</v>
      </c>
    </row>
    <row r="63" spans="1:51" x14ac:dyDescent="0.25">
      <c r="A63" s="1">
        <v>42514</v>
      </c>
      <c r="B63" s="21">
        <f t="shared" si="1"/>
        <v>6</v>
      </c>
      <c r="C63" s="2">
        <v>0.27083333333333331</v>
      </c>
      <c r="D63">
        <v>409.539488151</v>
      </c>
      <c r="E63">
        <v>427.202151458</v>
      </c>
      <c r="F63">
        <v>422.60880319400002</v>
      </c>
      <c r="G63">
        <v>423.38741125000001</v>
      </c>
      <c r="H63">
        <v>4.2030256450000003</v>
      </c>
      <c r="I63">
        <v>249.995553247</v>
      </c>
      <c r="J63">
        <v>399.87974439300001</v>
      </c>
      <c r="K63">
        <v>419.91910586799997</v>
      </c>
      <c r="L63">
        <v>0</v>
      </c>
      <c r="M63">
        <v>349.68047450699999</v>
      </c>
      <c r="N63">
        <v>0</v>
      </c>
      <c r="O63">
        <v>0</v>
      </c>
      <c r="P63">
        <v>298.35137160199997</v>
      </c>
      <c r="Q63">
        <v>391.35322424899999</v>
      </c>
      <c r="R63">
        <v>408.834110404</v>
      </c>
      <c r="S63">
        <v>436.48736257299998</v>
      </c>
      <c r="T63">
        <v>401.77210868100002</v>
      </c>
      <c r="U63">
        <v>456.252826879</v>
      </c>
      <c r="V63">
        <v>5979.698740416</v>
      </c>
      <c r="W63">
        <v>26196.68275064</v>
      </c>
      <c r="X63">
        <v>26008.199005949999</v>
      </c>
      <c r="Y63">
        <v>52.326801662000001</v>
      </c>
      <c r="Z63">
        <v>3.906857552</v>
      </c>
      <c r="AA63">
        <v>-1.4079415799999999</v>
      </c>
      <c r="AD63">
        <v>506.20529914100001</v>
      </c>
      <c r="AE63">
        <v>3.2729984430000001</v>
      </c>
      <c r="AF63">
        <v>492.84249908800001</v>
      </c>
      <c r="AG63" s="25">
        <v>490.91809782799999</v>
      </c>
      <c r="AH63">
        <v>0</v>
      </c>
      <c r="AI63">
        <v>3747.1631920569998</v>
      </c>
      <c r="AJ63">
        <v>237.230332248</v>
      </c>
      <c r="AK63">
        <v>5007.8167962240004</v>
      </c>
      <c r="AL63">
        <v>1134.6424883560001</v>
      </c>
      <c r="AM63">
        <v>1069.961798129</v>
      </c>
      <c r="AN63">
        <v>1217.937603461</v>
      </c>
      <c r="AO63">
        <v>1978.8484763930001</v>
      </c>
      <c r="AP63">
        <v>0</v>
      </c>
      <c r="AQ63">
        <v>3987.4412135419998</v>
      </c>
      <c r="AR63">
        <v>0</v>
      </c>
      <c r="AS63">
        <v>0</v>
      </c>
      <c r="AT63">
        <v>2262.2597464410001</v>
      </c>
      <c r="AU63">
        <v>155.72599474899999</v>
      </c>
      <c r="AV63">
        <v>309.967888356</v>
      </c>
      <c r="AW63">
        <v>986.89170004499999</v>
      </c>
      <c r="AX63">
        <v>939.50653153500002</v>
      </c>
      <c r="AY63">
        <v>113.190177908</v>
      </c>
    </row>
    <row r="64" spans="1:51" x14ac:dyDescent="0.25">
      <c r="A64" s="1">
        <v>42514</v>
      </c>
      <c r="B64" s="21">
        <f t="shared" si="1"/>
        <v>7</v>
      </c>
      <c r="C64" s="2">
        <v>0.29166666666666669</v>
      </c>
      <c r="D64">
        <v>402.80321641500001</v>
      </c>
      <c r="E64">
        <v>409.32606651899999</v>
      </c>
      <c r="F64">
        <v>409.757171701</v>
      </c>
      <c r="G64">
        <v>410.41619960899999</v>
      </c>
      <c r="H64">
        <v>4.156702535</v>
      </c>
      <c r="I64">
        <v>250.26424242300001</v>
      </c>
      <c r="J64">
        <v>399.62979589399998</v>
      </c>
      <c r="K64">
        <v>414.323452949</v>
      </c>
      <c r="L64">
        <v>0</v>
      </c>
      <c r="M64">
        <v>350.40562198399999</v>
      </c>
      <c r="N64">
        <v>0</v>
      </c>
      <c r="O64">
        <v>0</v>
      </c>
      <c r="P64">
        <v>299.095529408</v>
      </c>
      <c r="Q64">
        <v>408.117246997</v>
      </c>
      <c r="R64">
        <v>406.36953458300002</v>
      </c>
      <c r="S64">
        <v>400.89722729200003</v>
      </c>
      <c r="T64">
        <v>372.65164556399998</v>
      </c>
      <c r="U64">
        <v>421.95917543399997</v>
      </c>
      <c r="V64">
        <v>6021.7285547519996</v>
      </c>
      <c r="W64">
        <v>30113.884485932998</v>
      </c>
      <c r="X64">
        <v>30370.864881727</v>
      </c>
      <c r="Y64">
        <v>52.403463899000002</v>
      </c>
      <c r="Z64">
        <v>3.9113850270000001</v>
      </c>
      <c r="AA64">
        <v>-1.3196741249999999</v>
      </c>
      <c r="AD64">
        <v>510.95653323900001</v>
      </c>
      <c r="AE64">
        <v>3.2003946550000002</v>
      </c>
      <c r="AF64">
        <v>494.58919376</v>
      </c>
      <c r="AG64" s="25">
        <v>495.49009278</v>
      </c>
      <c r="AH64">
        <v>0</v>
      </c>
      <c r="AI64">
        <v>4578.4951348630002</v>
      </c>
      <c r="AJ64">
        <v>236.876945799</v>
      </c>
      <c r="AK64">
        <v>4870.087972112</v>
      </c>
      <c r="AL64">
        <v>1134.963977958</v>
      </c>
      <c r="AM64">
        <v>1094.7792853210001</v>
      </c>
      <c r="AN64">
        <v>1225.4870654599999</v>
      </c>
      <c r="AO64">
        <v>1423.698870427</v>
      </c>
      <c r="AP64">
        <v>0</v>
      </c>
      <c r="AQ64">
        <v>3973.0424184029998</v>
      </c>
      <c r="AR64">
        <v>0</v>
      </c>
      <c r="AS64">
        <v>0</v>
      </c>
      <c r="AT64">
        <v>2093.1436657109998</v>
      </c>
      <c r="AU64">
        <v>134.07405664000001</v>
      </c>
      <c r="AV64">
        <v>325.969503992</v>
      </c>
      <c r="AW64">
        <v>1059.443188941</v>
      </c>
      <c r="AX64">
        <v>862.60600273600005</v>
      </c>
      <c r="AY64">
        <v>106.93853724900001</v>
      </c>
    </row>
    <row r="65" spans="1:51" x14ac:dyDescent="0.25">
      <c r="A65" s="1">
        <v>42514</v>
      </c>
      <c r="B65" s="21">
        <f t="shared" si="1"/>
        <v>7</v>
      </c>
      <c r="C65" s="2">
        <v>0.3125</v>
      </c>
      <c r="D65">
        <v>417.61105605</v>
      </c>
      <c r="E65">
        <v>434.47717934000002</v>
      </c>
      <c r="F65">
        <v>435.18698019999999</v>
      </c>
      <c r="G65">
        <v>435.966571241</v>
      </c>
      <c r="H65">
        <v>4.1553942240000001</v>
      </c>
      <c r="I65">
        <v>388.83326264900001</v>
      </c>
      <c r="J65">
        <v>400.50614264400002</v>
      </c>
      <c r="K65">
        <v>434.12010286100002</v>
      </c>
      <c r="L65">
        <v>0</v>
      </c>
      <c r="M65">
        <v>398.19527502099999</v>
      </c>
      <c r="N65">
        <v>0</v>
      </c>
      <c r="O65">
        <v>0</v>
      </c>
      <c r="P65">
        <v>301.56303073100003</v>
      </c>
      <c r="Q65">
        <v>413.29057814200002</v>
      </c>
      <c r="R65">
        <v>417.68821890499999</v>
      </c>
      <c r="S65">
        <v>436.76756533999998</v>
      </c>
      <c r="T65">
        <v>396.38030139599999</v>
      </c>
      <c r="U65">
        <v>457.04511195800001</v>
      </c>
      <c r="V65">
        <v>6052.0137610279999</v>
      </c>
      <c r="W65">
        <v>31171.607871258999</v>
      </c>
      <c r="X65">
        <v>12131.540231696999</v>
      </c>
      <c r="Y65">
        <v>52.706436785999998</v>
      </c>
      <c r="Z65">
        <v>3.940131552</v>
      </c>
      <c r="AA65">
        <v>449.79713376500001</v>
      </c>
      <c r="AD65">
        <v>510.72638706700002</v>
      </c>
      <c r="AE65">
        <v>3.1603518689999999</v>
      </c>
      <c r="AF65">
        <v>413.99598787399998</v>
      </c>
      <c r="AG65" s="25">
        <v>46.118757541999997</v>
      </c>
      <c r="AH65">
        <v>0</v>
      </c>
      <c r="AI65">
        <v>7040.0940259440004</v>
      </c>
      <c r="AJ65">
        <v>236.93576145</v>
      </c>
      <c r="AK65">
        <v>6070.6416921680002</v>
      </c>
      <c r="AL65">
        <v>1134.8996639689999</v>
      </c>
      <c r="AM65">
        <v>1664.2016663300001</v>
      </c>
      <c r="AN65">
        <v>1234.1890102970001</v>
      </c>
      <c r="AO65">
        <v>1926.4856189080001</v>
      </c>
      <c r="AP65">
        <v>0</v>
      </c>
      <c r="AQ65">
        <v>4094.6672373639999</v>
      </c>
      <c r="AR65">
        <v>0</v>
      </c>
      <c r="AS65">
        <v>0</v>
      </c>
      <c r="AT65">
        <v>2268.1151851479999</v>
      </c>
      <c r="AU65">
        <v>133.976844097</v>
      </c>
      <c r="AV65">
        <v>343.445549621</v>
      </c>
      <c r="AW65">
        <v>1047.860844157</v>
      </c>
      <c r="AX65">
        <v>1042.0650576969999</v>
      </c>
      <c r="AY65">
        <v>120.816796247</v>
      </c>
    </row>
    <row r="66" spans="1:51" x14ac:dyDescent="0.25">
      <c r="A66" s="1">
        <v>42514</v>
      </c>
      <c r="B66" s="21">
        <f t="shared" si="1"/>
        <v>8</v>
      </c>
      <c r="C66" s="2">
        <v>0.33333333333333331</v>
      </c>
      <c r="D66">
        <v>409.96067885399998</v>
      </c>
      <c r="E66">
        <v>435.913676076</v>
      </c>
      <c r="F66">
        <v>437.00747570300001</v>
      </c>
      <c r="G66">
        <v>437.71192714400001</v>
      </c>
      <c r="H66">
        <v>4.0834183619999997</v>
      </c>
      <c r="I66">
        <v>399.99990307899998</v>
      </c>
      <c r="J66">
        <v>399.96703046300001</v>
      </c>
      <c r="K66">
        <v>437.69881624700002</v>
      </c>
      <c r="L66">
        <v>0</v>
      </c>
      <c r="M66">
        <v>400.04524551100002</v>
      </c>
      <c r="N66">
        <v>0</v>
      </c>
      <c r="O66">
        <v>0</v>
      </c>
      <c r="P66">
        <v>300.095068889</v>
      </c>
      <c r="Q66">
        <v>409.75464734500002</v>
      </c>
      <c r="R66">
        <v>412.71244998399999</v>
      </c>
      <c r="S66">
        <v>444.21824774499999</v>
      </c>
      <c r="T66">
        <v>401.49137253800001</v>
      </c>
      <c r="U66">
        <v>462.527807462</v>
      </c>
      <c r="V66">
        <v>6421.8370128870001</v>
      </c>
      <c r="W66">
        <v>31136.476595250999</v>
      </c>
      <c r="X66">
        <v>9382.7102054679999</v>
      </c>
      <c r="Y66">
        <v>52.413639965000002</v>
      </c>
      <c r="Z66">
        <v>3.9738129940000002</v>
      </c>
      <c r="AA66">
        <v>453.93569573500002</v>
      </c>
      <c r="AD66">
        <v>510.31228060000001</v>
      </c>
      <c r="AE66">
        <v>3.1550964289999999</v>
      </c>
      <c r="AF66">
        <v>241.498782401</v>
      </c>
      <c r="AG66" s="25">
        <v>0.30253584500000003</v>
      </c>
      <c r="AH66">
        <v>0</v>
      </c>
      <c r="AI66">
        <v>8583.8643815100004</v>
      </c>
      <c r="AJ66">
        <v>236.82379318599999</v>
      </c>
      <c r="AK66">
        <v>5867.2981460499996</v>
      </c>
      <c r="AL66">
        <v>1134.6484643230001</v>
      </c>
      <c r="AM66">
        <v>1316.8962045989999</v>
      </c>
      <c r="AN66">
        <v>1216.648488696</v>
      </c>
      <c r="AO66">
        <v>1813.753353113</v>
      </c>
      <c r="AP66">
        <v>0</v>
      </c>
      <c r="AQ66">
        <v>4051.0210949090001</v>
      </c>
      <c r="AR66">
        <v>0</v>
      </c>
      <c r="AS66">
        <v>0</v>
      </c>
      <c r="AT66">
        <v>2292.3791356850002</v>
      </c>
      <c r="AU66">
        <v>131.79512109999999</v>
      </c>
      <c r="AV66">
        <v>286.83261714999998</v>
      </c>
      <c r="AW66">
        <v>911.73050584999999</v>
      </c>
      <c r="AX66">
        <v>1042.2222030840001</v>
      </c>
      <c r="AY66">
        <v>117.193656981</v>
      </c>
    </row>
    <row r="67" spans="1:51" x14ac:dyDescent="0.25">
      <c r="A67" s="1">
        <v>42514</v>
      </c>
      <c r="B67" s="21">
        <f t="shared" si="1"/>
        <v>8</v>
      </c>
      <c r="C67" s="2">
        <v>0.35416666666666669</v>
      </c>
      <c r="D67">
        <v>410.19699696399999</v>
      </c>
      <c r="E67">
        <v>443.13854489699997</v>
      </c>
      <c r="F67">
        <v>443.52091058399998</v>
      </c>
      <c r="G67">
        <v>444.273488628</v>
      </c>
      <c r="H67">
        <v>4.0674498349999997</v>
      </c>
      <c r="I67">
        <v>400.32313247399998</v>
      </c>
      <c r="J67">
        <v>400.03752532099998</v>
      </c>
      <c r="K67">
        <v>442.063205165</v>
      </c>
      <c r="L67">
        <v>0</v>
      </c>
      <c r="M67">
        <v>400.35841568299998</v>
      </c>
      <c r="N67">
        <v>0</v>
      </c>
      <c r="O67">
        <v>0</v>
      </c>
      <c r="P67">
        <v>300.33224166700001</v>
      </c>
      <c r="Q67">
        <v>409.15744472799997</v>
      </c>
      <c r="R67">
        <v>407.52086194399999</v>
      </c>
      <c r="S67">
        <v>452.58996852600001</v>
      </c>
      <c r="T67">
        <v>425.33596747199999</v>
      </c>
      <c r="U67">
        <v>472.07130536900002</v>
      </c>
      <c r="V67">
        <v>6048.911693047</v>
      </c>
      <c r="W67">
        <v>31493.183286815001</v>
      </c>
      <c r="X67">
        <v>8494.4272957840003</v>
      </c>
      <c r="Y67">
        <v>52.270910628999999</v>
      </c>
      <c r="Z67">
        <v>3.9958063369999999</v>
      </c>
      <c r="AA67">
        <v>459.77841555200001</v>
      </c>
      <c r="AD67">
        <v>511.32699462900001</v>
      </c>
      <c r="AE67">
        <v>3.2347391779999999</v>
      </c>
      <c r="AF67">
        <v>147.362838205</v>
      </c>
      <c r="AG67" s="25">
        <v>0.26332915400000001</v>
      </c>
      <c r="AH67">
        <v>0</v>
      </c>
      <c r="AI67">
        <v>7068.2889787739996</v>
      </c>
      <c r="AJ67">
        <v>236.99915447399999</v>
      </c>
      <c r="AK67">
        <v>7662.5287846680003</v>
      </c>
      <c r="AL67">
        <v>1134.693407813</v>
      </c>
      <c r="AM67">
        <v>1406.968621962</v>
      </c>
      <c r="AN67">
        <v>1212.522059896</v>
      </c>
      <c r="AO67">
        <v>1346.9621540799999</v>
      </c>
      <c r="AP67">
        <v>0</v>
      </c>
      <c r="AQ67">
        <v>4047.3764926120002</v>
      </c>
      <c r="AR67">
        <v>0</v>
      </c>
      <c r="AS67">
        <v>0</v>
      </c>
      <c r="AT67">
        <v>2337.8353225689998</v>
      </c>
      <c r="AU67">
        <v>131.718705263</v>
      </c>
      <c r="AV67">
        <v>169.59205649200001</v>
      </c>
      <c r="AW67">
        <v>973.80539243600003</v>
      </c>
      <c r="AX67">
        <v>822.71868653399997</v>
      </c>
      <c r="AY67">
        <v>117.201471826</v>
      </c>
    </row>
    <row r="68" spans="1:51" x14ac:dyDescent="0.25">
      <c r="A68" s="1">
        <v>42514</v>
      </c>
      <c r="B68" s="21">
        <f t="shared" si="1"/>
        <v>9</v>
      </c>
      <c r="C68" s="2">
        <v>0.375</v>
      </c>
      <c r="D68">
        <v>408.155510542</v>
      </c>
      <c r="E68">
        <v>443.26086483400002</v>
      </c>
      <c r="F68">
        <v>443.786987743</v>
      </c>
      <c r="G68">
        <v>444.52343118099998</v>
      </c>
      <c r="H68">
        <v>4.0702687839999996</v>
      </c>
      <c r="I68">
        <v>399.87314351999999</v>
      </c>
      <c r="J68">
        <v>399.80860014899997</v>
      </c>
      <c r="K68">
        <v>436.93003212899998</v>
      </c>
      <c r="L68">
        <v>0</v>
      </c>
      <c r="M68">
        <v>400.16933945300002</v>
      </c>
      <c r="N68">
        <v>0</v>
      </c>
      <c r="O68">
        <v>0</v>
      </c>
      <c r="P68">
        <v>299.45038159699999</v>
      </c>
      <c r="Q68">
        <v>409.31257885999997</v>
      </c>
      <c r="R68">
        <v>410.91766651900002</v>
      </c>
      <c r="S68">
        <v>450.34156315000001</v>
      </c>
      <c r="T68">
        <v>423.67014882400002</v>
      </c>
      <c r="U68">
        <v>471.54916215700001</v>
      </c>
      <c r="V68">
        <v>6011.8928307309998</v>
      </c>
      <c r="W68">
        <v>31729.461723184999</v>
      </c>
      <c r="X68">
        <v>6614.041517701</v>
      </c>
      <c r="Y68">
        <v>52.281795651000003</v>
      </c>
      <c r="Z68">
        <v>4.0221096660000004</v>
      </c>
      <c r="AA68">
        <v>460.32630168999998</v>
      </c>
      <c r="AD68">
        <v>509.60580819400002</v>
      </c>
      <c r="AE68">
        <v>3.275028437</v>
      </c>
      <c r="AF68">
        <v>93.889633967999998</v>
      </c>
      <c r="AG68" s="25">
        <v>0.294553273</v>
      </c>
      <c r="AH68">
        <v>0</v>
      </c>
      <c r="AI68">
        <v>6708.9786381969998</v>
      </c>
      <c r="AJ68">
        <v>236.903725517</v>
      </c>
      <c r="AK68">
        <v>6819.8305291340002</v>
      </c>
      <c r="AL68">
        <v>1134.7616268480001</v>
      </c>
      <c r="AM68">
        <v>1496.3332285219999</v>
      </c>
      <c r="AN68">
        <v>1212.9010802370001</v>
      </c>
      <c r="AO68">
        <v>1716.3285809250001</v>
      </c>
      <c r="AP68">
        <v>0</v>
      </c>
      <c r="AQ68">
        <v>4064.999310533</v>
      </c>
      <c r="AR68">
        <v>0</v>
      </c>
      <c r="AS68">
        <v>0</v>
      </c>
      <c r="AT68">
        <v>2335.1968173609998</v>
      </c>
      <c r="AU68">
        <v>130.62753613699999</v>
      </c>
      <c r="AV68">
        <v>175.10085917800001</v>
      </c>
      <c r="AW68">
        <v>1068.1430079449999</v>
      </c>
      <c r="AX68">
        <v>842.94672446300001</v>
      </c>
      <c r="AY68">
        <v>115.714665825</v>
      </c>
    </row>
    <row r="69" spans="1:51" x14ac:dyDescent="0.25">
      <c r="A69" s="1">
        <v>42514</v>
      </c>
      <c r="B69" s="21">
        <f t="shared" si="1"/>
        <v>9</v>
      </c>
      <c r="C69" s="2">
        <v>0.39583333333333331</v>
      </c>
      <c r="D69">
        <v>395.18761199699998</v>
      </c>
      <c r="E69">
        <v>402.10518361999999</v>
      </c>
      <c r="F69">
        <v>402.70921132000001</v>
      </c>
      <c r="G69">
        <v>403.24229201899999</v>
      </c>
      <c r="H69">
        <v>4.0857921140000002</v>
      </c>
      <c r="I69">
        <v>399.937011961</v>
      </c>
      <c r="J69">
        <v>398.719087903</v>
      </c>
      <c r="K69">
        <v>404.89386648999999</v>
      </c>
      <c r="L69">
        <v>0</v>
      </c>
      <c r="M69">
        <v>400.10433403299999</v>
      </c>
      <c r="N69">
        <v>0</v>
      </c>
      <c r="O69">
        <v>0</v>
      </c>
      <c r="P69">
        <v>299.612132933</v>
      </c>
      <c r="Q69">
        <v>411.22553567099999</v>
      </c>
      <c r="R69">
        <v>407.53981097799999</v>
      </c>
      <c r="S69">
        <v>413.828294755</v>
      </c>
      <c r="T69">
        <v>390.878071498</v>
      </c>
      <c r="U69">
        <v>433.82005227899998</v>
      </c>
      <c r="V69">
        <v>6102.4634787519999</v>
      </c>
      <c r="W69">
        <v>34161.026377652001</v>
      </c>
      <c r="X69">
        <v>9465.5202984219995</v>
      </c>
      <c r="Y69">
        <v>52.464086205999998</v>
      </c>
      <c r="Z69">
        <v>4.0457722120000001</v>
      </c>
      <c r="AA69">
        <v>428.28196885199998</v>
      </c>
      <c r="AD69">
        <v>511.24769227299998</v>
      </c>
      <c r="AE69">
        <v>3.270673661</v>
      </c>
      <c r="AF69">
        <v>136.948645094</v>
      </c>
      <c r="AG69" s="25">
        <v>0.29358800200000001</v>
      </c>
      <c r="AH69">
        <v>0</v>
      </c>
      <c r="AI69">
        <v>8880.7651145149994</v>
      </c>
      <c r="AJ69">
        <v>236.76923371300001</v>
      </c>
      <c r="AK69">
        <v>7134.7496191740001</v>
      </c>
      <c r="AL69">
        <v>1134.867905691</v>
      </c>
      <c r="AM69">
        <v>1308.2139865080001</v>
      </c>
      <c r="AN69">
        <v>1237.010900105</v>
      </c>
      <c r="AO69">
        <v>1786.905215448</v>
      </c>
      <c r="AP69">
        <v>0</v>
      </c>
      <c r="AQ69">
        <v>4081.4072499939998</v>
      </c>
      <c r="AR69">
        <v>0</v>
      </c>
      <c r="AS69">
        <v>0</v>
      </c>
      <c r="AT69">
        <v>2150.5131847050002</v>
      </c>
      <c r="AU69">
        <v>135.28805968899999</v>
      </c>
      <c r="AV69">
        <v>196.16455825</v>
      </c>
      <c r="AW69">
        <v>998.25449779500002</v>
      </c>
      <c r="AX69">
        <v>760.73403082799996</v>
      </c>
      <c r="AY69">
        <v>107.521322854</v>
      </c>
    </row>
    <row r="70" spans="1:51" x14ac:dyDescent="0.25">
      <c r="A70" s="1">
        <v>42514</v>
      </c>
      <c r="B70" s="21">
        <f t="shared" si="1"/>
        <v>10</v>
      </c>
      <c r="C70" s="2">
        <v>0.41666666666666669</v>
      </c>
      <c r="D70">
        <v>424.73140180799999</v>
      </c>
      <c r="E70">
        <v>435.03449881900002</v>
      </c>
      <c r="F70">
        <v>435.10619175800002</v>
      </c>
      <c r="G70">
        <v>435.83851098500003</v>
      </c>
      <c r="H70">
        <v>4.0674836450000003</v>
      </c>
      <c r="I70">
        <v>400.01955338599998</v>
      </c>
      <c r="J70">
        <v>401.47034304800002</v>
      </c>
      <c r="K70">
        <v>435.13122458499998</v>
      </c>
      <c r="L70">
        <v>0</v>
      </c>
      <c r="M70">
        <v>399.64680817499999</v>
      </c>
      <c r="N70">
        <v>0</v>
      </c>
      <c r="O70">
        <v>0</v>
      </c>
      <c r="P70">
        <v>301.03540858899999</v>
      </c>
      <c r="Q70">
        <v>410.512879091</v>
      </c>
      <c r="R70">
        <v>414.069790942</v>
      </c>
      <c r="S70">
        <v>450.93374962199999</v>
      </c>
      <c r="T70">
        <v>417.995694931</v>
      </c>
      <c r="U70">
        <v>472.36714010700001</v>
      </c>
      <c r="V70">
        <v>5905.9517868829998</v>
      </c>
      <c r="W70">
        <v>42094.730838531003</v>
      </c>
      <c r="X70">
        <v>9401.9802128619995</v>
      </c>
      <c r="Y70">
        <v>52.02167274</v>
      </c>
      <c r="Z70">
        <v>4.0650743809999996</v>
      </c>
      <c r="AA70">
        <v>461.58448825900001</v>
      </c>
      <c r="AD70">
        <v>511.923166616</v>
      </c>
      <c r="AE70">
        <v>3.3346182660000001</v>
      </c>
      <c r="AF70">
        <v>496.90955327900002</v>
      </c>
      <c r="AG70" s="25">
        <v>0.288880739</v>
      </c>
      <c r="AH70">
        <v>0</v>
      </c>
      <c r="AI70">
        <v>8963.8581190490004</v>
      </c>
      <c r="AJ70">
        <v>236.96316204199999</v>
      </c>
      <c r="AK70">
        <v>10133.978877795</v>
      </c>
      <c r="AL70">
        <v>1134.8706734499999</v>
      </c>
      <c r="AM70">
        <v>1354.471321429</v>
      </c>
      <c r="AN70">
        <v>1216.109623607</v>
      </c>
      <c r="AO70">
        <v>2157.016703627</v>
      </c>
      <c r="AP70">
        <v>0</v>
      </c>
      <c r="AQ70">
        <v>4045.6383898570002</v>
      </c>
      <c r="AR70">
        <v>0</v>
      </c>
      <c r="AS70">
        <v>0</v>
      </c>
      <c r="AT70">
        <v>2342.766577287</v>
      </c>
      <c r="AU70">
        <v>130.11987068900001</v>
      </c>
      <c r="AV70">
        <v>174.19712233300001</v>
      </c>
      <c r="AW70">
        <v>1101.167536529</v>
      </c>
      <c r="AX70">
        <v>955.15621476900003</v>
      </c>
      <c r="AY70">
        <v>115.682101022</v>
      </c>
    </row>
    <row r="71" spans="1:51" x14ac:dyDescent="0.25">
      <c r="A71" s="1">
        <v>42514</v>
      </c>
      <c r="B71" s="21">
        <f t="shared" si="1"/>
        <v>10</v>
      </c>
      <c r="C71" s="2">
        <v>0.4375</v>
      </c>
      <c r="D71">
        <v>410.15657741299998</v>
      </c>
      <c r="E71">
        <v>451.07015694400002</v>
      </c>
      <c r="F71">
        <v>451.245305911</v>
      </c>
      <c r="G71">
        <v>451.95844955699999</v>
      </c>
      <c r="H71">
        <v>4.002127496</v>
      </c>
      <c r="I71">
        <v>400.108383059</v>
      </c>
      <c r="J71">
        <v>399.99271437800002</v>
      </c>
      <c r="K71">
        <v>439.76091402700001</v>
      </c>
      <c r="L71">
        <v>0</v>
      </c>
      <c r="M71">
        <v>400.31787600500002</v>
      </c>
      <c r="N71">
        <v>0</v>
      </c>
      <c r="O71">
        <v>0</v>
      </c>
      <c r="P71">
        <v>300.302843182</v>
      </c>
      <c r="Q71">
        <v>409.03379047599998</v>
      </c>
      <c r="R71">
        <v>407.88968585700002</v>
      </c>
      <c r="S71">
        <v>465.64292989900002</v>
      </c>
      <c r="T71">
        <v>433.98198459399998</v>
      </c>
      <c r="U71">
        <v>488.17206443100002</v>
      </c>
      <c r="V71">
        <v>5971.4574849909995</v>
      </c>
      <c r="W71">
        <v>42004.964626699999</v>
      </c>
      <c r="X71">
        <v>8615.4495439639995</v>
      </c>
      <c r="Y71">
        <v>52.372504280999998</v>
      </c>
      <c r="Z71">
        <v>4.0499439800000001</v>
      </c>
      <c r="AA71">
        <v>474.24282618500001</v>
      </c>
      <c r="AD71">
        <v>510.59159496900003</v>
      </c>
      <c r="AE71">
        <v>3.3688809150000001</v>
      </c>
      <c r="AF71">
        <v>495.40147772400002</v>
      </c>
      <c r="AG71" s="25">
        <v>0.26112153900000001</v>
      </c>
      <c r="AH71">
        <v>0</v>
      </c>
      <c r="AI71">
        <v>8412.9041275470008</v>
      </c>
      <c r="AJ71">
        <v>237.03193106699999</v>
      </c>
      <c r="AK71">
        <v>9050.2293435270003</v>
      </c>
      <c r="AL71">
        <v>1134.8435929689999</v>
      </c>
      <c r="AM71">
        <v>1398.4440221350001</v>
      </c>
      <c r="AN71">
        <v>1210.5437864580001</v>
      </c>
      <c r="AO71">
        <v>2445.2923077260002</v>
      </c>
      <c r="AP71">
        <v>0</v>
      </c>
      <c r="AQ71">
        <v>4022.3873739999999</v>
      </c>
      <c r="AR71">
        <v>0</v>
      </c>
      <c r="AS71">
        <v>0</v>
      </c>
      <c r="AT71">
        <v>2417.5896439610001</v>
      </c>
      <c r="AU71">
        <v>131.616717886</v>
      </c>
      <c r="AV71">
        <v>199.45749501200001</v>
      </c>
      <c r="AW71">
        <v>1130.610846429</v>
      </c>
      <c r="AX71">
        <v>943.23572744700004</v>
      </c>
      <c r="AY71">
        <v>117.386766498</v>
      </c>
    </row>
    <row r="72" spans="1:51" x14ac:dyDescent="0.25">
      <c r="A72" s="1">
        <v>42514</v>
      </c>
      <c r="B72" s="21">
        <f t="shared" si="1"/>
        <v>11</v>
      </c>
      <c r="C72" s="2">
        <v>0.45833333333333331</v>
      </c>
      <c r="D72">
        <v>409.01232671899999</v>
      </c>
      <c r="E72">
        <v>442.53134008699999</v>
      </c>
      <c r="F72">
        <v>444.742929054</v>
      </c>
      <c r="G72">
        <v>445.384437483</v>
      </c>
      <c r="H72">
        <v>3.9909034719999998</v>
      </c>
      <c r="I72">
        <v>400.02970547699999</v>
      </c>
      <c r="J72">
        <v>399.98687333300001</v>
      </c>
      <c r="K72">
        <v>438.51033316000002</v>
      </c>
      <c r="L72">
        <v>0</v>
      </c>
      <c r="M72">
        <v>399.72167228500001</v>
      </c>
      <c r="N72">
        <v>0</v>
      </c>
      <c r="O72">
        <v>0</v>
      </c>
      <c r="P72">
        <v>299.54421972400002</v>
      </c>
      <c r="Q72">
        <v>409.460209373</v>
      </c>
      <c r="R72">
        <v>409.37190689699997</v>
      </c>
      <c r="S72">
        <v>458.84579095999999</v>
      </c>
      <c r="T72">
        <v>428.69559832300001</v>
      </c>
      <c r="U72">
        <v>480.48623845200001</v>
      </c>
      <c r="V72">
        <v>6353.8716160920003</v>
      </c>
      <c r="W72">
        <v>41640.412498135003</v>
      </c>
      <c r="X72">
        <v>8957.5561533830005</v>
      </c>
      <c r="Y72">
        <v>52.490058382999997</v>
      </c>
      <c r="Z72">
        <v>3.9978381590000001</v>
      </c>
      <c r="AA72">
        <v>469.004925372</v>
      </c>
      <c r="AD72">
        <v>510.53220027200001</v>
      </c>
      <c r="AE72">
        <v>3.4375</v>
      </c>
      <c r="AF72">
        <v>495.510810349</v>
      </c>
      <c r="AG72" s="25">
        <v>0.23488662900000001</v>
      </c>
      <c r="AH72">
        <v>0</v>
      </c>
      <c r="AI72">
        <v>9509.2887947050003</v>
      </c>
      <c r="AJ72">
        <v>236.89051085099999</v>
      </c>
      <c r="AK72">
        <v>7831.9242022569997</v>
      </c>
      <c r="AL72">
        <v>1134.737520573</v>
      </c>
      <c r="AM72">
        <v>1284.3482460939999</v>
      </c>
      <c r="AN72">
        <v>1214.158713759</v>
      </c>
      <c r="AO72">
        <v>2889.7554913190002</v>
      </c>
      <c r="AP72">
        <v>0</v>
      </c>
      <c r="AQ72">
        <v>3961.0990555940002</v>
      </c>
      <c r="AR72">
        <v>0</v>
      </c>
      <c r="AS72">
        <v>0</v>
      </c>
      <c r="AT72">
        <v>2382.935929279</v>
      </c>
      <c r="AU72">
        <v>136.176746936</v>
      </c>
      <c r="AV72">
        <v>273.71324277899998</v>
      </c>
      <c r="AW72">
        <v>1126.2775360579999</v>
      </c>
      <c r="AX72">
        <v>915.88415507499997</v>
      </c>
      <c r="AY72">
        <v>126.921723652</v>
      </c>
    </row>
    <row r="73" spans="1:51" x14ac:dyDescent="0.25">
      <c r="A73" s="1">
        <v>42514</v>
      </c>
      <c r="B73" s="21">
        <f t="shared" si="1"/>
        <v>11</v>
      </c>
      <c r="C73" s="2">
        <v>0.47916666666666669</v>
      </c>
      <c r="D73">
        <v>409.79512803400002</v>
      </c>
      <c r="E73">
        <v>439.81387536</v>
      </c>
      <c r="F73">
        <v>441.71613982100001</v>
      </c>
      <c r="G73">
        <v>442.32926009300002</v>
      </c>
      <c r="H73">
        <v>4.0344793579999996</v>
      </c>
      <c r="I73">
        <v>399.91159558200002</v>
      </c>
      <c r="J73">
        <v>399.964070252</v>
      </c>
      <c r="K73">
        <v>431.724281276</v>
      </c>
      <c r="L73">
        <v>0</v>
      </c>
      <c r="M73">
        <v>400.05210642700001</v>
      </c>
      <c r="N73">
        <v>0</v>
      </c>
      <c r="O73">
        <v>0</v>
      </c>
      <c r="P73">
        <v>299.96590589099998</v>
      </c>
      <c r="Q73">
        <v>411.00311507999999</v>
      </c>
      <c r="R73">
        <v>410.13339478199998</v>
      </c>
      <c r="S73">
        <v>457.17345494300002</v>
      </c>
      <c r="T73">
        <v>424.51961798399998</v>
      </c>
      <c r="U73">
        <v>479.64132358199998</v>
      </c>
      <c r="V73">
        <v>6131.787662486</v>
      </c>
      <c r="W73">
        <v>41877.463660611</v>
      </c>
      <c r="X73">
        <v>9410.4991423650008</v>
      </c>
      <c r="Y73">
        <v>52.404082156000001</v>
      </c>
      <c r="Z73">
        <v>3.930128356</v>
      </c>
      <c r="AA73">
        <v>466.897782216</v>
      </c>
      <c r="AD73">
        <v>510.82012004900002</v>
      </c>
      <c r="AE73">
        <v>3.4592251859999998</v>
      </c>
      <c r="AF73">
        <v>495.83499268899999</v>
      </c>
      <c r="AG73" s="25">
        <v>0.23654346100000001</v>
      </c>
      <c r="AH73">
        <v>0</v>
      </c>
      <c r="AI73">
        <v>8958.3309953810003</v>
      </c>
      <c r="AJ73">
        <v>236.51492285500001</v>
      </c>
      <c r="AK73">
        <v>7620.3111765309995</v>
      </c>
      <c r="AL73">
        <v>1134.981332031</v>
      </c>
      <c r="AM73">
        <v>1323.3163268230001</v>
      </c>
      <c r="AN73">
        <v>1217.56970204</v>
      </c>
      <c r="AO73">
        <v>2955.1313148869999</v>
      </c>
      <c r="AP73">
        <v>0</v>
      </c>
      <c r="AQ73">
        <v>3973.714323317</v>
      </c>
      <c r="AR73">
        <v>0</v>
      </c>
      <c r="AS73">
        <v>0</v>
      </c>
      <c r="AT73">
        <v>2372.0766960169999</v>
      </c>
      <c r="AU73">
        <v>133.76676799399999</v>
      </c>
      <c r="AV73">
        <v>303.88703457899999</v>
      </c>
      <c r="AW73">
        <v>1103.560184491</v>
      </c>
      <c r="AX73">
        <v>943.75106140299999</v>
      </c>
      <c r="AY73">
        <v>106.408407751</v>
      </c>
    </row>
    <row r="74" spans="1:51" x14ac:dyDescent="0.25">
      <c r="A74" s="1">
        <v>42514</v>
      </c>
      <c r="B74" s="21">
        <f t="shared" si="1"/>
        <v>12</v>
      </c>
      <c r="C74" s="2">
        <v>0.5</v>
      </c>
      <c r="D74">
        <v>411.17219155800001</v>
      </c>
      <c r="E74">
        <v>444.88367526299999</v>
      </c>
      <c r="F74">
        <v>444.84435006299998</v>
      </c>
      <c r="G74">
        <v>445.37862360999998</v>
      </c>
      <c r="H74">
        <v>4.1002416149999998</v>
      </c>
      <c r="I74">
        <v>400.117188134</v>
      </c>
      <c r="J74">
        <v>400.09440961799999</v>
      </c>
      <c r="K74">
        <v>437.055359592</v>
      </c>
      <c r="L74">
        <v>0</v>
      </c>
      <c r="M74">
        <v>399.66277251499997</v>
      </c>
      <c r="N74">
        <v>0</v>
      </c>
      <c r="O74">
        <v>0</v>
      </c>
      <c r="P74">
        <v>300.23118863899998</v>
      </c>
      <c r="Q74">
        <v>410.25305308899999</v>
      </c>
      <c r="R74">
        <v>409.22058173400001</v>
      </c>
      <c r="S74">
        <v>454.73736226</v>
      </c>
      <c r="T74">
        <v>427.45057173800001</v>
      </c>
      <c r="U74">
        <v>484.494683571</v>
      </c>
      <c r="V74">
        <v>5995.143287932</v>
      </c>
      <c r="W74">
        <v>41463.696490695998</v>
      </c>
      <c r="X74">
        <v>9466.8190355570005</v>
      </c>
      <c r="Y74">
        <v>52.409768249999999</v>
      </c>
      <c r="Z74">
        <v>3.8683168710000002</v>
      </c>
      <c r="AA74">
        <v>469.99864715199999</v>
      </c>
      <c r="AC74">
        <v>-5.9375</v>
      </c>
      <c r="AD74">
        <v>510.859801737</v>
      </c>
      <c r="AE74">
        <v>3.5993960559999998</v>
      </c>
      <c r="AF74">
        <v>495.812151981</v>
      </c>
      <c r="AG74" s="25">
        <v>0.224007551</v>
      </c>
      <c r="AH74">
        <v>0</v>
      </c>
      <c r="AI74">
        <v>7034.7405051599999</v>
      </c>
      <c r="AJ74">
        <v>236.494186068</v>
      </c>
      <c r="AK74">
        <v>8807.3565090869997</v>
      </c>
      <c r="AL74">
        <v>1134.907896615</v>
      </c>
      <c r="AM74">
        <v>1265.234678819</v>
      </c>
      <c r="AN74">
        <v>1215.5513884550001</v>
      </c>
      <c r="AO74">
        <v>2919.3608615449998</v>
      </c>
      <c r="AP74">
        <v>0</v>
      </c>
      <c r="AQ74">
        <v>3942.1051575860001</v>
      </c>
      <c r="AR74">
        <v>0</v>
      </c>
      <c r="AS74">
        <v>0</v>
      </c>
      <c r="AT74">
        <v>2389.675962153</v>
      </c>
      <c r="AU74">
        <v>131.40431311500001</v>
      </c>
      <c r="AV74">
        <v>322.22637970099998</v>
      </c>
      <c r="AW74">
        <v>1068.048265377</v>
      </c>
      <c r="AX74">
        <v>954.42492399100001</v>
      </c>
      <c r="AY74">
        <v>85.669185657</v>
      </c>
    </row>
    <row r="75" spans="1:51" x14ac:dyDescent="0.25">
      <c r="A75" s="1">
        <v>42514</v>
      </c>
      <c r="B75" s="21">
        <f t="shared" si="1"/>
        <v>12</v>
      </c>
      <c r="C75" s="2">
        <v>0.52083333333333337</v>
      </c>
      <c r="D75">
        <v>410.76325199199999</v>
      </c>
      <c r="E75">
        <v>443.22232760200001</v>
      </c>
      <c r="F75">
        <v>435.32212771100001</v>
      </c>
      <c r="G75">
        <v>435.71119842500002</v>
      </c>
      <c r="H75">
        <v>4.1052558799999996</v>
      </c>
      <c r="I75">
        <v>399.87752407200003</v>
      </c>
      <c r="J75">
        <v>400.03233748399998</v>
      </c>
      <c r="K75">
        <v>440.31069745600001</v>
      </c>
      <c r="L75">
        <v>0</v>
      </c>
      <c r="M75">
        <v>399.71917335000001</v>
      </c>
      <c r="N75">
        <v>0</v>
      </c>
      <c r="O75">
        <v>0</v>
      </c>
      <c r="P75">
        <v>300.19379784699998</v>
      </c>
      <c r="Q75">
        <v>410.69792913499998</v>
      </c>
      <c r="R75">
        <v>410.43386204299998</v>
      </c>
      <c r="S75">
        <v>487.57615496199998</v>
      </c>
      <c r="T75">
        <v>466.96319348899999</v>
      </c>
      <c r="U75">
        <v>527.19237583300003</v>
      </c>
      <c r="V75">
        <v>5965.1841452890003</v>
      </c>
      <c r="W75">
        <v>37318.174710564002</v>
      </c>
      <c r="X75">
        <v>6955.9152749920004</v>
      </c>
      <c r="Y75">
        <v>52.318840182999999</v>
      </c>
      <c r="Z75">
        <v>3.8325404509999998</v>
      </c>
      <c r="AA75">
        <v>505.80416209800001</v>
      </c>
      <c r="AD75">
        <v>515.937256295</v>
      </c>
      <c r="AE75">
        <v>3.7347391179999998</v>
      </c>
      <c r="AF75">
        <v>500.29405578799998</v>
      </c>
      <c r="AG75" s="25">
        <v>0.23670792299999999</v>
      </c>
      <c r="AH75">
        <v>0</v>
      </c>
      <c r="AI75">
        <v>7246.113088217</v>
      </c>
      <c r="AJ75">
        <v>236.67486959300001</v>
      </c>
      <c r="AK75">
        <v>6878.2927870379999</v>
      </c>
      <c r="AL75">
        <v>1135.0374165139999</v>
      </c>
      <c r="AM75">
        <v>1409.0488373830001</v>
      </c>
      <c r="AN75">
        <v>1195.7423055920001</v>
      </c>
      <c r="AO75">
        <v>2420.968768962</v>
      </c>
      <c r="AP75">
        <v>0</v>
      </c>
      <c r="AQ75">
        <v>4031.9988871529999</v>
      </c>
      <c r="AR75">
        <v>0</v>
      </c>
      <c r="AS75">
        <v>0</v>
      </c>
      <c r="AT75">
        <v>2600.751137703</v>
      </c>
      <c r="AU75">
        <v>153.416324038</v>
      </c>
      <c r="AV75">
        <v>314.58700987100002</v>
      </c>
      <c r="AW75">
        <v>990.833690821</v>
      </c>
      <c r="AX75">
        <v>1015.810157052</v>
      </c>
      <c r="AY75">
        <v>102.31282591199999</v>
      </c>
    </row>
    <row r="76" spans="1:51" x14ac:dyDescent="0.25">
      <c r="A76" s="1">
        <v>42514</v>
      </c>
      <c r="B76" s="21">
        <f t="shared" si="1"/>
        <v>13</v>
      </c>
      <c r="C76" s="2">
        <v>0.54166666666666663</v>
      </c>
      <c r="D76">
        <v>410.80464022299998</v>
      </c>
      <c r="E76">
        <v>440.17216479899997</v>
      </c>
      <c r="F76">
        <v>420.088397638</v>
      </c>
      <c r="G76">
        <v>420.45807508899998</v>
      </c>
      <c r="H76">
        <v>3.9945843110000001</v>
      </c>
      <c r="I76">
        <v>400.08002732599999</v>
      </c>
      <c r="J76">
        <v>399.98322063199998</v>
      </c>
      <c r="K76">
        <v>439.94386728299997</v>
      </c>
      <c r="L76">
        <v>0</v>
      </c>
      <c r="M76">
        <v>399.91465143900001</v>
      </c>
      <c r="N76">
        <v>0</v>
      </c>
      <c r="O76">
        <v>0</v>
      </c>
      <c r="P76">
        <v>298.40422090300001</v>
      </c>
      <c r="Q76">
        <v>411.21965024299999</v>
      </c>
      <c r="R76">
        <v>410.09518807299997</v>
      </c>
      <c r="S76">
        <v>440.74325261500002</v>
      </c>
      <c r="T76">
        <v>489.30706046900002</v>
      </c>
      <c r="U76">
        <v>550.03207837900004</v>
      </c>
      <c r="V76">
        <v>6106.3235971710001</v>
      </c>
      <c r="W76">
        <v>29982.475839128001</v>
      </c>
      <c r="X76">
        <v>6955.7610381349996</v>
      </c>
      <c r="Y76">
        <v>52.223537960000002</v>
      </c>
      <c r="Z76">
        <v>3.780654019</v>
      </c>
      <c r="AA76">
        <v>523.27029763099995</v>
      </c>
      <c r="AD76">
        <v>519.146403588</v>
      </c>
      <c r="AE76">
        <v>3.75</v>
      </c>
      <c r="AF76">
        <v>191.064737245</v>
      </c>
      <c r="AG76" s="25">
        <v>0.247027249</v>
      </c>
      <c r="AH76">
        <v>0</v>
      </c>
      <c r="AI76">
        <v>4951.0512550479998</v>
      </c>
      <c r="AJ76">
        <v>237.255716296</v>
      </c>
      <c r="AK76">
        <v>5508.2661732469996</v>
      </c>
      <c r="AL76">
        <v>1134.6153261940001</v>
      </c>
      <c r="AM76">
        <v>1473.31828154</v>
      </c>
      <c r="AN76">
        <v>1185.855111074</v>
      </c>
      <c r="AO76">
        <v>2286.4223653690001</v>
      </c>
      <c r="AP76">
        <v>0</v>
      </c>
      <c r="AQ76">
        <v>4025.5450153050001</v>
      </c>
      <c r="AR76">
        <v>0</v>
      </c>
      <c r="AS76">
        <v>0</v>
      </c>
      <c r="AT76">
        <v>2711.7710428529999</v>
      </c>
      <c r="AU76">
        <v>154.337538889</v>
      </c>
      <c r="AV76">
        <v>268.16706148999998</v>
      </c>
      <c r="AW76">
        <v>770.38721737200001</v>
      </c>
      <c r="AX76">
        <v>1008.875357751</v>
      </c>
      <c r="AY76">
        <v>101.40064716400001</v>
      </c>
    </row>
    <row r="77" spans="1:51" x14ac:dyDescent="0.25">
      <c r="A77" s="1">
        <v>42514</v>
      </c>
      <c r="B77" s="21">
        <f t="shared" si="1"/>
        <v>13</v>
      </c>
      <c r="C77" s="2">
        <v>0.5625</v>
      </c>
      <c r="D77">
        <v>410.794806472</v>
      </c>
      <c r="E77">
        <v>439.64918293800002</v>
      </c>
      <c r="F77">
        <v>419.95481247800001</v>
      </c>
      <c r="G77">
        <v>420.43170713900003</v>
      </c>
      <c r="H77">
        <v>4.0352417709999999</v>
      </c>
      <c r="I77">
        <v>399.64013899299999</v>
      </c>
      <c r="J77">
        <v>400.02473855900001</v>
      </c>
      <c r="K77">
        <v>439.920421406</v>
      </c>
      <c r="L77">
        <v>0</v>
      </c>
      <c r="M77">
        <v>400.86440837200001</v>
      </c>
      <c r="N77">
        <v>0</v>
      </c>
      <c r="O77">
        <v>0</v>
      </c>
      <c r="P77">
        <v>297.056042719</v>
      </c>
      <c r="Q77">
        <v>316.415401696</v>
      </c>
      <c r="R77">
        <v>293.23753286900001</v>
      </c>
      <c r="S77">
        <v>429.15707918499999</v>
      </c>
      <c r="T77">
        <v>483.56951840200003</v>
      </c>
      <c r="U77">
        <v>543.39888301200006</v>
      </c>
      <c r="V77">
        <v>5980.6581188990003</v>
      </c>
      <c r="W77">
        <v>26785.047382248998</v>
      </c>
      <c r="X77">
        <v>2353.9564522539999</v>
      </c>
      <c r="Y77">
        <v>52.468037852000002</v>
      </c>
      <c r="Z77">
        <v>3.7421452569999998</v>
      </c>
      <c r="AA77">
        <v>517.69260569400001</v>
      </c>
      <c r="AD77">
        <v>513.26506711699994</v>
      </c>
      <c r="AE77">
        <v>3.75</v>
      </c>
      <c r="AF77">
        <v>0.77973793700000005</v>
      </c>
      <c r="AG77" s="25">
        <v>0.243786951</v>
      </c>
      <c r="AH77">
        <v>0</v>
      </c>
      <c r="AI77">
        <v>3471.5851295000002</v>
      </c>
      <c r="AJ77">
        <v>237.27367606499999</v>
      </c>
      <c r="AK77">
        <v>4652.4497384280003</v>
      </c>
      <c r="AL77">
        <v>1134.6425869960001</v>
      </c>
      <c r="AM77">
        <v>1443.205588329</v>
      </c>
      <c r="AN77">
        <v>1187.7958433230001</v>
      </c>
      <c r="AO77">
        <v>2276.3137512879998</v>
      </c>
      <c r="AP77">
        <v>0</v>
      </c>
      <c r="AQ77">
        <v>3999.948956917</v>
      </c>
      <c r="AR77">
        <v>0</v>
      </c>
      <c r="AS77">
        <v>0</v>
      </c>
      <c r="AT77">
        <v>2683.1931517419998</v>
      </c>
      <c r="AU77">
        <v>151.88737881899999</v>
      </c>
      <c r="AV77">
        <v>258.63106108900001</v>
      </c>
      <c r="AW77">
        <v>766.66686247300004</v>
      </c>
      <c r="AX77">
        <v>977.33161794199998</v>
      </c>
      <c r="AY77">
        <v>104.820426031</v>
      </c>
    </row>
    <row r="78" spans="1:51" x14ac:dyDescent="0.25">
      <c r="A78" s="1">
        <v>42514</v>
      </c>
      <c r="B78" s="21">
        <f t="shared" si="1"/>
        <v>14</v>
      </c>
      <c r="C78" s="2">
        <v>0.58333333333333337</v>
      </c>
      <c r="D78">
        <v>402.24191724999997</v>
      </c>
      <c r="E78">
        <v>440.16200178899999</v>
      </c>
      <c r="F78">
        <v>420.36780926</v>
      </c>
      <c r="G78">
        <v>420.85164343100001</v>
      </c>
      <c r="H78">
        <v>4.0891194390000001</v>
      </c>
      <c r="I78">
        <v>400.34046979800002</v>
      </c>
      <c r="J78">
        <v>400.00898826399998</v>
      </c>
      <c r="K78">
        <v>439.92307411899998</v>
      </c>
      <c r="L78">
        <v>0</v>
      </c>
      <c r="M78">
        <v>399.57259567099999</v>
      </c>
      <c r="N78">
        <v>0</v>
      </c>
      <c r="O78">
        <v>0</v>
      </c>
      <c r="P78">
        <v>299.70228030700002</v>
      </c>
      <c r="Q78">
        <v>300.59077526999999</v>
      </c>
      <c r="R78">
        <v>299.650618071</v>
      </c>
      <c r="S78">
        <v>427.20738584600002</v>
      </c>
      <c r="T78">
        <v>474.54831386900003</v>
      </c>
      <c r="U78">
        <v>541.834568053</v>
      </c>
      <c r="V78">
        <v>5698.0077970909997</v>
      </c>
      <c r="W78">
        <v>27120.644436335999</v>
      </c>
      <c r="X78">
        <v>2618.104224571</v>
      </c>
      <c r="Y78">
        <v>52.356016738999998</v>
      </c>
      <c r="Z78">
        <v>3.6988621269999999</v>
      </c>
      <c r="AA78">
        <v>516.32906246300001</v>
      </c>
      <c r="AD78">
        <v>511.55137272600001</v>
      </c>
      <c r="AE78">
        <v>3.75</v>
      </c>
      <c r="AF78">
        <v>0.81368316100000004</v>
      </c>
      <c r="AG78" s="25">
        <v>0.23752214199999999</v>
      </c>
      <c r="AH78">
        <v>0</v>
      </c>
      <c r="AI78">
        <v>5396.5314648439999</v>
      </c>
      <c r="AJ78">
        <v>236.98487847199999</v>
      </c>
      <c r="AK78">
        <v>4666.6516482200004</v>
      </c>
      <c r="AL78">
        <v>1134.740961963</v>
      </c>
      <c r="AM78">
        <v>1455.6892300310001</v>
      </c>
      <c r="AN78">
        <v>1188.079844177</v>
      </c>
      <c r="AO78">
        <v>2242.4300308299999</v>
      </c>
      <c r="AP78">
        <v>0</v>
      </c>
      <c r="AQ78">
        <v>3997.5867952110002</v>
      </c>
      <c r="AR78">
        <v>0</v>
      </c>
      <c r="AS78">
        <v>0</v>
      </c>
      <c r="AT78">
        <v>2672.3649586749998</v>
      </c>
      <c r="AU78">
        <v>134.03796284699999</v>
      </c>
      <c r="AV78">
        <v>273.778233355</v>
      </c>
      <c r="AW78">
        <v>763.58192574500004</v>
      </c>
      <c r="AX78">
        <v>1014.364755997</v>
      </c>
      <c r="AY78">
        <v>100.814121226</v>
      </c>
    </row>
    <row r="79" spans="1:51" x14ac:dyDescent="0.25">
      <c r="A79" s="1">
        <v>42514</v>
      </c>
      <c r="B79" s="21">
        <f t="shared" si="1"/>
        <v>14</v>
      </c>
      <c r="C79" s="2">
        <v>0.60416666666666663</v>
      </c>
      <c r="D79">
        <v>296.63531193599999</v>
      </c>
      <c r="E79">
        <v>439.27592010400002</v>
      </c>
      <c r="F79">
        <v>419.52897457500001</v>
      </c>
      <c r="G79">
        <v>420.107963724</v>
      </c>
      <c r="H79">
        <v>4.0409496459999996</v>
      </c>
      <c r="I79">
        <v>274.89597332699998</v>
      </c>
      <c r="J79">
        <v>281.01892100499998</v>
      </c>
      <c r="K79">
        <v>275.91955170799997</v>
      </c>
      <c r="L79">
        <v>0</v>
      </c>
      <c r="M79">
        <v>325.49594554200002</v>
      </c>
      <c r="N79">
        <v>0</v>
      </c>
      <c r="O79">
        <v>0</v>
      </c>
      <c r="P79">
        <v>303.45839947399998</v>
      </c>
      <c r="Q79">
        <v>298.17433991000001</v>
      </c>
      <c r="R79">
        <v>300.53230137499997</v>
      </c>
      <c r="S79">
        <v>390.10466407400003</v>
      </c>
      <c r="T79">
        <v>497.01528196499999</v>
      </c>
      <c r="U79">
        <v>587.17923305399995</v>
      </c>
      <c r="V79">
        <v>6083.9917161519998</v>
      </c>
      <c r="W79">
        <v>20729.658224342002</v>
      </c>
      <c r="X79">
        <v>1468.0220736389999</v>
      </c>
      <c r="Y79">
        <v>52.374293715999997</v>
      </c>
      <c r="Z79">
        <v>3.68380185</v>
      </c>
      <c r="AA79">
        <v>347.83810587200003</v>
      </c>
      <c r="AD79">
        <v>551.886998952</v>
      </c>
      <c r="AE79">
        <v>3.75</v>
      </c>
      <c r="AF79">
        <v>18.143593988999999</v>
      </c>
      <c r="AG79" s="25">
        <v>216.78852915600001</v>
      </c>
      <c r="AH79">
        <v>0</v>
      </c>
      <c r="AI79">
        <v>4356.760280816</v>
      </c>
      <c r="AJ79">
        <v>237.07772157100001</v>
      </c>
      <c r="AK79">
        <v>4319.0608934459997</v>
      </c>
      <c r="AL79">
        <v>1134.681774292</v>
      </c>
      <c r="AM79">
        <v>1040.246458005</v>
      </c>
      <c r="AN79">
        <v>1065.619266015</v>
      </c>
      <c r="AO79">
        <v>1366.3903027900001</v>
      </c>
      <c r="AP79">
        <v>0</v>
      </c>
      <c r="AQ79">
        <v>3966.3523419419998</v>
      </c>
      <c r="AR79">
        <v>0</v>
      </c>
      <c r="AS79">
        <v>0</v>
      </c>
      <c r="AT79">
        <v>2893.398614236</v>
      </c>
      <c r="AU79">
        <v>148.51196371099999</v>
      </c>
      <c r="AV79">
        <v>223.511005208</v>
      </c>
      <c r="AW79">
        <v>747.90738945999999</v>
      </c>
      <c r="AX79">
        <v>1087.892445274</v>
      </c>
      <c r="AY79">
        <v>105.157857952</v>
      </c>
    </row>
    <row r="80" spans="1:51" x14ac:dyDescent="0.25">
      <c r="A80" s="1">
        <v>42514</v>
      </c>
      <c r="B80" s="21">
        <f t="shared" si="1"/>
        <v>15</v>
      </c>
      <c r="C80" s="2">
        <v>0.625</v>
      </c>
      <c r="D80">
        <v>298.09489816000001</v>
      </c>
      <c r="E80">
        <v>434.00124597199999</v>
      </c>
      <c r="F80">
        <v>416.464530868</v>
      </c>
      <c r="G80">
        <v>417.13866525999998</v>
      </c>
      <c r="H80">
        <v>3.9480515490000001</v>
      </c>
      <c r="I80">
        <v>250.10854167599999</v>
      </c>
      <c r="J80">
        <v>249.97964339699999</v>
      </c>
      <c r="K80">
        <v>249.94794532700001</v>
      </c>
      <c r="L80">
        <v>0</v>
      </c>
      <c r="M80">
        <v>300.043042931</v>
      </c>
      <c r="N80">
        <v>0</v>
      </c>
      <c r="O80">
        <v>0</v>
      </c>
      <c r="P80">
        <v>301.40386423299998</v>
      </c>
      <c r="Q80">
        <v>301.313523718</v>
      </c>
      <c r="R80">
        <v>298.00878152799999</v>
      </c>
      <c r="S80">
        <v>417.33482238099998</v>
      </c>
      <c r="T80">
        <v>399.95862937499999</v>
      </c>
      <c r="U80">
        <v>473.45353104700001</v>
      </c>
      <c r="V80">
        <v>5865.7269860500001</v>
      </c>
      <c r="W80">
        <v>22611.31783924</v>
      </c>
      <c r="X80">
        <v>9806.2943761049992</v>
      </c>
      <c r="Y80">
        <v>52.501929304000001</v>
      </c>
      <c r="Z80">
        <v>3.6680931769999998</v>
      </c>
      <c r="AA80">
        <v>-1.2067248719999999</v>
      </c>
      <c r="AC80">
        <v>-5.907969026</v>
      </c>
      <c r="AD80">
        <v>508.67192860099999</v>
      </c>
      <c r="AE80">
        <v>3.752770875</v>
      </c>
      <c r="AF80">
        <v>492.22141175199999</v>
      </c>
      <c r="AG80" s="25">
        <v>493.00721413100001</v>
      </c>
      <c r="AH80">
        <v>0</v>
      </c>
      <c r="AI80">
        <v>4899.0167779949998</v>
      </c>
      <c r="AJ80">
        <v>236.38687695300001</v>
      </c>
      <c r="AK80">
        <v>3733.1553302950001</v>
      </c>
      <c r="AL80">
        <v>1134.7457525310001</v>
      </c>
      <c r="AM80">
        <v>1118.1514740699999</v>
      </c>
      <c r="AN80">
        <v>1095.0443989160001</v>
      </c>
      <c r="AO80">
        <v>1446.5595235989999</v>
      </c>
      <c r="AP80">
        <v>0</v>
      </c>
      <c r="AQ80">
        <v>3960.0921592069999</v>
      </c>
      <c r="AR80">
        <v>0</v>
      </c>
      <c r="AS80">
        <v>0</v>
      </c>
      <c r="AT80">
        <v>2337.7404166669999</v>
      </c>
      <c r="AU80">
        <v>145.70242620299999</v>
      </c>
      <c r="AV80">
        <v>249.78268262200001</v>
      </c>
      <c r="AW80">
        <v>799.82634369599998</v>
      </c>
      <c r="AX80">
        <v>901.50515643400001</v>
      </c>
      <c r="AY80">
        <v>89.155731892999995</v>
      </c>
    </row>
    <row r="81" spans="1:51" x14ac:dyDescent="0.25">
      <c r="A81" s="1">
        <v>42514</v>
      </c>
      <c r="B81" s="21">
        <f t="shared" si="1"/>
        <v>15</v>
      </c>
      <c r="C81" s="2">
        <v>0.64583333333333337</v>
      </c>
      <c r="D81">
        <v>310.59725874999998</v>
      </c>
      <c r="E81">
        <v>345.95794155499999</v>
      </c>
      <c r="F81">
        <v>422.88721173900001</v>
      </c>
      <c r="G81">
        <v>423.662576554</v>
      </c>
      <c r="H81">
        <v>4.0380676879999999</v>
      </c>
      <c r="I81">
        <v>249.943188072</v>
      </c>
      <c r="J81">
        <v>249.937218401</v>
      </c>
      <c r="K81">
        <v>249.943260219</v>
      </c>
      <c r="L81">
        <v>0</v>
      </c>
      <c r="M81">
        <v>300.095838689</v>
      </c>
      <c r="N81">
        <v>0</v>
      </c>
      <c r="O81">
        <v>0</v>
      </c>
      <c r="P81">
        <v>300.79739365699999</v>
      </c>
      <c r="Q81">
        <v>301.515330635</v>
      </c>
      <c r="R81">
        <v>299.72674497000003</v>
      </c>
      <c r="S81">
        <v>422.212540816</v>
      </c>
      <c r="T81">
        <v>404.94944876400001</v>
      </c>
      <c r="U81">
        <v>480.60628638499998</v>
      </c>
      <c r="V81">
        <v>6110.3662553410004</v>
      </c>
      <c r="W81">
        <v>21267.989809114999</v>
      </c>
      <c r="X81">
        <v>9829.3156527640003</v>
      </c>
      <c r="Y81">
        <v>50.795092822000001</v>
      </c>
      <c r="Z81">
        <v>3.65885448</v>
      </c>
      <c r="AA81">
        <v>-1.2113199910000001</v>
      </c>
      <c r="AC81">
        <v>-5.9095621200000004</v>
      </c>
      <c r="AD81">
        <v>512.15694032800002</v>
      </c>
      <c r="AE81">
        <v>3.758765227</v>
      </c>
      <c r="AF81">
        <v>496.469760667</v>
      </c>
      <c r="AG81" s="25">
        <v>496.56270678599998</v>
      </c>
      <c r="AH81">
        <v>0</v>
      </c>
      <c r="AI81">
        <v>1978.7023330899999</v>
      </c>
      <c r="AJ81">
        <v>236.522163288</v>
      </c>
      <c r="AK81">
        <v>3716.6574284389999</v>
      </c>
      <c r="AL81">
        <v>1134.6488582259999</v>
      </c>
      <c r="AM81">
        <v>1114.3157308679999</v>
      </c>
      <c r="AN81">
        <v>1096.715253395</v>
      </c>
      <c r="AO81">
        <v>1415.5717033670001</v>
      </c>
      <c r="AP81">
        <v>0</v>
      </c>
      <c r="AQ81">
        <v>3961.4892389360002</v>
      </c>
      <c r="AR81">
        <v>0</v>
      </c>
      <c r="AS81">
        <v>0</v>
      </c>
      <c r="AT81">
        <v>2374.8501555560001</v>
      </c>
      <c r="AU81">
        <v>146.78639904400001</v>
      </c>
      <c r="AV81">
        <v>244.92175773700001</v>
      </c>
      <c r="AW81">
        <v>830.05329361400004</v>
      </c>
      <c r="AX81">
        <v>929.82920966100005</v>
      </c>
      <c r="AY81">
        <v>90.794527134000006</v>
      </c>
    </row>
    <row r="82" spans="1:51" x14ac:dyDescent="0.25">
      <c r="A82" s="1">
        <v>42514</v>
      </c>
      <c r="B82" s="21">
        <f t="shared" si="1"/>
        <v>16</v>
      </c>
      <c r="C82" s="2">
        <v>0.66666666666666663</v>
      </c>
      <c r="D82">
        <v>301.38690949699998</v>
      </c>
      <c r="E82">
        <v>350.159960259</v>
      </c>
      <c r="F82">
        <v>419.10180754999999</v>
      </c>
      <c r="G82">
        <v>419.78815605</v>
      </c>
      <c r="H82">
        <v>4.0584076810000003</v>
      </c>
      <c r="I82">
        <v>249.75981425800001</v>
      </c>
      <c r="J82">
        <v>249.99023390400001</v>
      </c>
      <c r="K82">
        <v>249.844848273</v>
      </c>
      <c r="L82">
        <v>0</v>
      </c>
      <c r="M82">
        <v>300.05372969500002</v>
      </c>
      <c r="N82">
        <v>0</v>
      </c>
      <c r="O82">
        <v>0</v>
      </c>
      <c r="P82">
        <v>302.20761852700002</v>
      </c>
      <c r="Q82">
        <v>299.40613830299998</v>
      </c>
      <c r="R82">
        <v>303.18230910199998</v>
      </c>
      <c r="S82">
        <v>407.27085082999997</v>
      </c>
      <c r="T82">
        <v>436.60159490000001</v>
      </c>
      <c r="U82">
        <v>517.87644119699996</v>
      </c>
      <c r="V82">
        <v>5891.3655152880001</v>
      </c>
      <c r="W82">
        <v>19962.892282068999</v>
      </c>
      <c r="X82">
        <v>7600.1127138530001</v>
      </c>
      <c r="Y82">
        <v>50.0333179</v>
      </c>
      <c r="Z82">
        <v>3.6610981840000001</v>
      </c>
      <c r="AA82">
        <v>-1.2298421470000001</v>
      </c>
      <c r="AC82">
        <v>-5.9375</v>
      </c>
      <c r="AD82">
        <v>511.52583933400001</v>
      </c>
      <c r="AE82">
        <v>3.7884286129999998</v>
      </c>
      <c r="AF82">
        <v>494.39824458099997</v>
      </c>
      <c r="AG82" s="25">
        <v>496.16836186099999</v>
      </c>
      <c r="AH82">
        <v>0</v>
      </c>
      <c r="AI82">
        <v>1831.495174939</v>
      </c>
      <c r="AJ82">
        <v>236.90481110499999</v>
      </c>
      <c r="AK82">
        <v>3862.169913358</v>
      </c>
      <c r="AL82">
        <v>1135.0500899199999</v>
      </c>
      <c r="AM82">
        <v>1110.7383362840001</v>
      </c>
      <c r="AN82">
        <v>1092.6369888859999</v>
      </c>
      <c r="AO82">
        <v>1425.0539368679999</v>
      </c>
      <c r="AP82">
        <v>0</v>
      </c>
      <c r="AQ82">
        <v>3994.7628971710001</v>
      </c>
      <c r="AR82">
        <v>0</v>
      </c>
      <c r="AS82">
        <v>0</v>
      </c>
      <c r="AT82">
        <v>2559.6401781660002</v>
      </c>
      <c r="AU82">
        <v>139.43432770999999</v>
      </c>
      <c r="AV82">
        <v>257.45406875200001</v>
      </c>
      <c r="AW82">
        <v>711.87365462699995</v>
      </c>
      <c r="AX82">
        <v>995.70990556899994</v>
      </c>
      <c r="AY82">
        <v>86.509615666000002</v>
      </c>
    </row>
    <row r="83" spans="1:51" x14ac:dyDescent="0.25">
      <c r="A83" s="1">
        <v>42514</v>
      </c>
      <c r="B83" s="21">
        <f t="shared" si="1"/>
        <v>16</v>
      </c>
      <c r="C83" s="2">
        <v>0.6875</v>
      </c>
      <c r="D83">
        <v>307.80776283199998</v>
      </c>
      <c r="E83">
        <v>350.763392307</v>
      </c>
      <c r="F83">
        <v>419.27067007400001</v>
      </c>
      <c r="G83">
        <v>419.931944644</v>
      </c>
      <c r="H83">
        <v>3.9860228979999999</v>
      </c>
      <c r="I83">
        <v>249.79592955499999</v>
      </c>
      <c r="J83">
        <v>249.99526828399999</v>
      </c>
      <c r="K83">
        <v>250.035956438</v>
      </c>
      <c r="L83">
        <v>0</v>
      </c>
      <c r="M83">
        <v>300.26498645999999</v>
      </c>
      <c r="N83">
        <v>0</v>
      </c>
      <c r="O83">
        <v>0</v>
      </c>
      <c r="P83">
        <v>302.28743872199999</v>
      </c>
      <c r="Q83">
        <v>299.39921567300001</v>
      </c>
      <c r="R83">
        <v>300.55584728500003</v>
      </c>
      <c r="S83">
        <v>400.701861431</v>
      </c>
      <c r="T83">
        <v>441.249210957</v>
      </c>
      <c r="U83">
        <v>522.50677647299995</v>
      </c>
      <c r="V83">
        <v>5922.9133347309998</v>
      </c>
      <c r="W83">
        <v>19571.036880946001</v>
      </c>
      <c r="X83">
        <v>7862.7920926460001</v>
      </c>
      <c r="Y83">
        <v>50.367041041999997</v>
      </c>
      <c r="Z83">
        <v>3.6433471150000001</v>
      </c>
      <c r="AA83">
        <v>-1.2392718439999999</v>
      </c>
      <c r="AD83">
        <v>512.418549106</v>
      </c>
      <c r="AE83">
        <v>3.7914864060000002</v>
      </c>
      <c r="AF83">
        <v>495.41813126900001</v>
      </c>
      <c r="AG83" s="25">
        <v>497.10277756200003</v>
      </c>
      <c r="AH83">
        <v>0</v>
      </c>
      <c r="AI83">
        <v>1882.913419488</v>
      </c>
      <c r="AJ83">
        <v>236.90155577300001</v>
      </c>
      <c r="AK83">
        <v>3854.6797213539999</v>
      </c>
      <c r="AL83">
        <v>1134.7026729019999</v>
      </c>
      <c r="AM83">
        <v>1101.5812710119999</v>
      </c>
      <c r="AN83">
        <v>1093.8889805900001</v>
      </c>
      <c r="AO83">
        <v>1454.335838725</v>
      </c>
      <c r="AP83">
        <v>0</v>
      </c>
      <c r="AQ83">
        <v>4018.5664954469999</v>
      </c>
      <c r="AR83">
        <v>0</v>
      </c>
      <c r="AS83">
        <v>0</v>
      </c>
      <c r="AT83">
        <v>2587.3038950969999</v>
      </c>
      <c r="AU83">
        <v>143.26831859200001</v>
      </c>
      <c r="AV83">
        <v>226.01458587100001</v>
      </c>
      <c r="AW83">
        <v>703.04635868900004</v>
      </c>
      <c r="AX83">
        <v>1008.827374945</v>
      </c>
      <c r="AY83">
        <v>86.426111574000004</v>
      </c>
    </row>
    <row r="84" spans="1:51" x14ac:dyDescent="0.25">
      <c r="A84" s="1">
        <v>42514</v>
      </c>
      <c r="B84" s="21">
        <f t="shared" ref="B84:B147" si="2">HOUR(C84)</f>
        <v>17</v>
      </c>
      <c r="C84" s="2">
        <v>0.70833333333333337</v>
      </c>
      <c r="D84">
        <v>314.94365499000003</v>
      </c>
      <c r="E84">
        <v>350.52420660799999</v>
      </c>
      <c r="F84">
        <v>417.96796070800002</v>
      </c>
      <c r="G84">
        <v>418.68397046000001</v>
      </c>
      <c r="H84">
        <v>3.8841530620000002</v>
      </c>
      <c r="I84">
        <v>250.19082657000001</v>
      </c>
      <c r="J84">
        <v>250.045270375</v>
      </c>
      <c r="K84">
        <v>250.296161528</v>
      </c>
      <c r="L84">
        <v>0</v>
      </c>
      <c r="M84">
        <v>300.12878562399999</v>
      </c>
      <c r="N84">
        <v>0</v>
      </c>
      <c r="O84">
        <v>0</v>
      </c>
      <c r="P84">
        <v>301.31094368200002</v>
      </c>
      <c r="Q84">
        <v>298.79380553599998</v>
      </c>
      <c r="R84">
        <v>296.64313847</v>
      </c>
      <c r="S84">
        <v>416.51265362200002</v>
      </c>
      <c r="T84">
        <v>457.82426343399999</v>
      </c>
      <c r="U84">
        <v>542.728620826</v>
      </c>
      <c r="V84">
        <v>6045.8661699670001</v>
      </c>
      <c r="W84">
        <v>19165.909766877001</v>
      </c>
      <c r="X84">
        <v>81.061291253999997</v>
      </c>
      <c r="Y84">
        <v>53.565339620000003</v>
      </c>
      <c r="Z84">
        <v>3.637624631</v>
      </c>
      <c r="AA84">
        <v>-1.2567384450000001</v>
      </c>
      <c r="AD84">
        <v>521.40132448500003</v>
      </c>
      <c r="AE84">
        <v>3.7533972250000001</v>
      </c>
      <c r="AF84">
        <v>503.72259684800002</v>
      </c>
      <c r="AG84" s="25">
        <v>506.17757034700003</v>
      </c>
      <c r="AH84">
        <v>0</v>
      </c>
      <c r="AI84">
        <v>1960.5941430119999</v>
      </c>
      <c r="AJ84">
        <v>236.905696398</v>
      </c>
      <c r="AK84">
        <v>3799.2157934030001</v>
      </c>
      <c r="AL84">
        <v>1134.5583557750001</v>
      </c>
      <c r="AM84">
        <v>1132.701762964</v>
      </c>
      <c r="AN84">
        <v>1096.9194214429999</v>
      </c>
      <c r="AO84">
        <v>1468.851689442</v>
      </c>
      <c r="AP84">
        <v>0</v>
      </c>
      <c r="AQ84">
        <v>4003.2081664850002</v>
      </c>
      <c r="AR84">
        <v>0</v>
      </c>
      <c r="AS84">
        <v>0</v>
      </c>
      <c r="AT84">
        <v>2682.932962847</v>
      </c>
      <c r="AU84">
        <v>144.031264741</v>
      </c>
      <c r="AV84">
        <v>255.51624952200001</v>
      </c>
      <c r="AW84">
        <v>727.23815316399998</v>
      </c>
      <c r="AX84">
        <v>1042.3607343450001</v>
      </c>
      <c r="AY84">
        <v>90.678152103000002</v>
      </c>
    </row>
    <row r="85" spans="1:51" x14ac:dyDescent="0.25">
      <c r="A85" s="1">
        <v>42514</v>
      </c>
      <c r="B85" s="21">
        <f t="shared" si="2"/>
        <v>17</v>
      </c>
      <c r="C85" s="2">
        <v>0.72916666666666663</v>
      </c>
      <c r="D85">
        <v>328.11076089400001</v>
      </c>
      <c r="E85">
        <v>350.28633104199997</v>
      </c>
      <c r="F85">
        <v>421.068732135</v>
      </c>
      <c r="G85">
        <v>421.93754349</v>
      </c>
      <c r="H85">
        <v>3.8933252519999999</v>
      </c>
      <c r="I85">
        <v>250.16342277800001</v>
      </c>
      <c r="J85">
        <v>250.08393072000001</v>
      </c>
      <c r="K85">
        <v>249.827306467</v>
      </c>
      <c r="L85">
        <v>0</v>
      </c>
      <c r="M85">
        <v>300.12267054500001</v>
      </c>
      <c r="N85">
        <v>0</v>
      </c>
      <c r="O85">
        <v>0</v>
      </c>
      <c r="P85">
        <v>300.10423104</v>
      </c>
      <c r="Q85">
        <v>300.680154571</v>
      </c>
      <c r="R85">
        <v>304.43972187200001</v>
      </c>
      <c r="S85">
        <v>424.515206933</v>
      </c>
      <c r="T85">
        <v>465.77481035900001</v>
      </c>
      <c r="U85">
        <v>551.68099681900003</v>
      </c>
      <c r="V85">
        <v>6245.9729151430001</v>
      </c>
      <c r="W85">
        <v>19460.631560794998</v>
      </c>
      <c r="X85">
        <v>7.6060308799999996</v>
      </c>
      <c r="Y85">
        <v>54.857616739000001</v>
      </c>
      <c r="Z85">
        <v>3.623199091</v>
      </c>
      <c r="AA85">
        <v>-1.299413843</v>
      </c>
      <c r="AD85">
        <v>528.51547281800003</v>
      </c>
      <c r="AE85">
        <v>3.7523167960000001</v>
      </c>
      <c r="AF85">
        <v>512.02986476199999</v>
      </c>
      <c r="AG85" s="25">
        <v>513.29431155099996</v>
      </c>
      <c r="AH85">
        <v>0</v>
      </c>
      <c r="AI85">
        <v>1962.3980284290001</v>
      </c>
      <c r="AJ85">
        <v>237.16478754299999</v>
      </c>
      <c r="AK85">
        <v>4026.4560781250002</v>
      </c>
      <c r="AL85">
        <v>1134.954732812</v>
      </c>
      <c r="AM85">
        <v>1157.1799340279999</v>
      </c>
      <c r="AN85">
        <v>1092.8846881510001</v>
      </c>
      <c r="AO85">
        <v>1448.6662211370001</v>
      </c>
      <c r="AP85">
        <v>0</v>
      </c>
      <c r="AQ85">
        <v>4022.1252604319998</v>
      </c>
      <c r="AR85">
        <v>0</v>
      </c>
      <c r="AS85">
        <v>0</v>
      </c>
      <c r="AT85">
        <v>2727.410119444</v>
      </c>
      <c r="AU85">
        <v>158.77812585800001</v>
      </c>
      <c r="AV85">
        <v>244.486521305</v>
      </c>
      <c r="AW85">
        <v>732.62497670799996</v>
      </c>
      <c r="AX85">
        <v>1054.524451168</v>
      </c>
      <c r="AY85">
        <v>91.939469493000004</v>
      </c>
    </row>
    <row r="86" spans="1:51" x14ac:dyDescent="0.25">
      <c r="A86" s="1">
        <v>42514</v>
      </c>
      <c r="B86" s="21">
        <f t="shared" si="2"/>
        <v>18</v>
      </c>
      <c r="C86" s="2">
        <v>0.75</v>
      </c>
      <c r="D86">
        <v>322.09880578999997</v>
      </c>
      <c r="E86">
        <v>350.435449705</v>
      </c>
      <c r="F86">
        <v>418.89300206600001</v>
      </c>
      <c r="G86">
        <v>419.58242167499998</v>
      </c>
      <c r="H86">
        <v>3.954571354</v>
      </c>
      <c r="I86">
        <v>249.97387118099999</v>
      </c>
      <c r="J86">
        <v>249.83728379300001</v>
      </c>
      <c r="K86">
        <v>250.094974826</v>
      </c>
      <c r="L86">
        <v>0</v>
      </c>
      <c r="M86">
        <v>299.98254471799999</v>
      </c>
      <c r="N86">
        <v>0</v>
      </c>
      <c r="O86">
        <v>0</v>
      </c>
      <c r="P86">
        <v>297.56999500000001</v>
      </c>
      <c r="Q86">
        <v>302.46419668700003</v>
      </c>
      <c r="R86">
        <v>295.15668939099999</v>
      </c>
      <c r="S86">
        <v>421.68254108000002</v>
      </c>
      <c r="T86">
        <v>462.72148846699997</v>
      </c>
      <c r="U86">
        <v>547.93053775500005</v>
      </c>
      <c r="V86">
        <v>6099.1062624160004</v>
      </c>
      <c r="W86">
        <v>19601.817825033999</v>
      </c>
      <c r="X86">
        <v>10.676333723999999</v>
      </c>
      <c r="Y86">
        <v>52.288406363</v>
      </c>
      <c r="Z86">
        <v>3.614850358</v>
      </c>
      <c r="AA86">
        <v>-1.3095699730000001</v>
      </c>
      <c r="AD86">
        <v>525.28101314399999</v>
      </c>
      <c r="AE86">
        <v>3.7524748859999999</v>
      </c>
      <c r="AF86">
        <v>508.061242349</v>
      </c>
      <c r="AG86" s="25">
        <v>510.10537445199998</v>
      </c>
      <c r="AH86">
        <v>0</v>
      </c>
      <c r="AI86">
        <v>2009.242774089</v>
      </c>
      <c r="AJ86">
        <v>237.12897482599999</v>
      </c>
      <c r="AK86">
        <v>3627.5933192269999</v>
      </c>
      <c r="AL86">
        <v>1134.6248059899999</v>
      </c>
      <c r="AM86">
        <v>1150.0779639760001</v>
      </c>
      <c r="AN86">
        <v>1092.9158778210001</v>
      </c>
      <c r="AO86">
        <v>1498.838915365</v>
      </c>
      <c r="AP86">
        <v>0</v>
      </c>
      <c r="AQ86">
        <v>4007.5114316869999</v>
      </c>
      <c r="AR86">
        <v>0</v>
      </c>
      <c r="AS86">
        <v>0</v>
      </c>
      <c r="AT86">
        <v>2709.6631107640001</v>
      </c>
      <c r="AU86">
        <v>144.34430709399999</v>
      </c>
      <c r="AV86">
        <v>242.34239627299999</v>
      </c>
      <c r="AW86">
        <v>728.471849937</v>
      </c>
      <c r="AX86">
        <v>1053.812333887</v>
      </c>
      <c r="AY86">
        <v>97.457673385000007</v>
      </c>
    </row>
    <row r="87" spans="1:51" x14ac:dyDescent="0.25">
      <c r="A87" s="1">
        <v>42514</v>
      </c>
      <c r="B87" s="21">
        <f t="shared" si="2"/>
        <v>18</v>
      </c>
      <c r="C87" s="2">
        <v>0.77083333333333337</v>
      </c>
      <c r="D87">
        <v>317.24964836800001</v>
      </c>
      <c r="E87">
        <v>350.22665730900002</v>
      </c>
      <c r="F87">
        <v>417.92477895000002</v>
      </c>
      <c r="G87">
        <v>418.672882448</v>
      </c>
      <c r="H87">
        <v>3.9501605299999998</v>
      </c>
      <c r="I87">
        <v>249.60025208299999</v>
      </c>
      <c r="J87">
        <v>250.11813988700001</v>
      </c>
      <c r="K87">
        <v>249.921944193</v>
      </c>
      <c r="L87">
        <v>0</v>
      </c>
      <c r="M87">
        <v>299.89024223899997</v>
      </c>
      <c r="N87">
        <v>0</v>
      </c>
      <c r="O87">
        <v>0</v>
      </c>
      <c r="P87">
        <v>297.17252141199998</v>
      </c>
      <c r="Q87">
        <v>298.88973449299999</v>
      </c>
      <c r="R87">
        <v>304.59567059900002</v>
      </c>
      <c r="S87">
        <v>414.46179496100001</v>
      </c>
      <c r="T87">
        <v>455.02128480800002</v>
      </c>
      <c r="U87">
        <v>539.28027075</v>
      </c>
      <c r="V87">
        <v>6021.6696388190003</v>
      </c>
      <c r="W87">
        <v>20152.957329736</v>
      </c>
      <c r="X87">
        <v>11.530987596999999</v>
      </c>
      <c r="Y87">
        <v>51.810717621000002</v>
      </c>
      <c r="Z87">
        <v>3.612918906</v>
      </c>
      <c r="AA87">
        <v>-1.3122244000000001</v>
      </c>
      <c r="AD87">
        <v>517.23636801600003</v>
      </c>
      <c r="AE87">
        <v>3.75</v>
      </c>
      <c r="AF87">
        <v>500.36988823000002</v>
      </c>
      <c r="AG87" s="25">
        <v>501.99486522699999</v>
      </c>
      <c r="AH87">
        <v>0</v>
      </c>
      <c r="AI87">
        <v>1995.7690566409999</v>
      </c>
      <c r="AJ87">
        <v>236.980718099</v>
      </c>
      <c r="AK87">
        <v>4012.287916233</v>
      </c>
      <c r="AL87">
        <v>1134.342063802</v>
      </c>
      <c r="AM87">
        <v>1105.517359809</v>
      </c>
      <c r="AN87">
        <v>1100.4745136720001</v>
      </c>
      <c r="AO87">
        <v>1476.94054579</v>
      </c>
      <c r="AP87">
        <v>0</v>
      </c>
      <c r="AQ87">
        <v>4022.8320554960001</v>
      </c>
      <c r="AR87">
        <v>0</v>
      </c>
      <c r="AS87">
        <v>0</v>
      </c>
      <c r="AT87">
        <v>2663.5783811340002</v>
      </c>
      <c r="AU87">
        <v>146.01562688600001</v>
      </c>
      <c r="AV87">
        <v>261.75939439899997</v>
      </c>
      <c r="AW87">
        <v>719.10072046400001</v>
      </c>
      <c r="AX87">
        <v>1040.594390303</v>
      </c>
      <c r="AY87">
        <v>93.706355324</v>
      </c>
    </row>
    <row r="88" spans="1:51" x14ac:dyDescent="0.25">
      <c r="A88" s="1">
        <v>42514</v>
      </c>
      <c r="B88" s="21">
        <f t="shared" si="2"/>
        <v>19</v>
      </c>
      <c r="C88" s="2">
        <v>0.79166666666666663</v>
      </c>
      <c r="D88">
        <v>319.31199970500001</v>
      </c>
      <c r="E88">
        <v>349.86157381100003</v>
      </c>
      <c r="F88">
        <v>420.04333744799999</v>
      </c>
      <c r="G88">
        <v>420.691920391</v>
      </c>
      <c r="H88">
        <v>4.1467891640000003</v>
      </c>
      <c r="I88">
        <v>250.322268689</v>
      </c>
      <c r="J88">
        <v>250.01279581099999</v>
      </c>
      <c r="K88">
        <v>249.98619119899999</v>
      </c>
      <c r="L88">
        <v>0</v>
      </c>
      <c r="M88">
        <v>300.099618975</v>
      </c>
      <c r="N88">
        <v>0</v>
      </c>
      <c r="O88">
        <v>0</v>
      </c>
      <c r="P88">
        <v>300.55505969900003</v>
      </c>
      <c r="Q88">
        <v>297.037675326</v>
      </c>
      <c r="R88">
        <v>297.21841722300002</v>
      </c>
      <c r="S88">
        <v>409.34194472199999</v>
      </c>
      <c r="T88">
        <v>448.74539331</v>
      </c>
      <c r="U88">
        <v>532.27098252200005</v>
      </c>
      <c r="V88">
        <v>5972.1547743700003</v>
      </c>
      <c r="W88">
        <v>20148.459099790001</v>
      </c>
      <c r="X88">
        <v>1336.5917568100001</v>
      </c>
      <c r="Y88">
        <v>51.728633289000001</v>
      </c>
      <c r="Z88">
        <v>3.6126198770000002</v>
      </c>
      <c r="AA88">
        <v>-1.3431973690000001</v>
      </c>
      <c r="AD88">
        <v>511.06263571</v>
      </c>
      <c r="AE88">
        <v>3.7054380650000001</v>
      </c>
      <c r="AF88">
        <v>494.222000283</v>
      </c>
      <c r="AG88" s="25">
        <v>495.85188640500002</v>
      </c>
      <c r="AH88">
        <v>0</v>
      </c>
      <c r="AI88">
        <v>2062.8155047740001</v>
      </c>
      <c r="AJ88">
        <v>236.71308007799999</v>
      </c>
      <c r="AK88">
        <v>4533.2694587670003</v>
      </c>
      <c r="AL88">
        <v>1134.888310501</v>
      </c>
      <c r="AM88">
        <v>1122.3882400089999</v>
      </c>
      <c r="AN88">
        <v>1095.0961233969999</v>
      </c>
      <c r="AO88">
        <v>1530.0879261499999</v>
      </c>
      <c r="AP88">
        <v>0</v>
      </c>
      <c r="AQ88">
        <v>3990.0421145830001</v>
      </c>
      <c r="AR88">
        <v>0</v>
      </c>
      <c r="AS88">
        <v>0</v>
      </c>
      <c r="AT88">
        <v>2627.3219457189998</v>
      </c>
      <c r="AU88">
        <v>147.21683797</v>
      </c>
      <c r="AV88">
        <v>226.50621770699999</v>
      </c>
      <c r="AW88">
        <v>711.00000230199998</v>
      </c>
      <c r="AX88">
        <v>1034.146969204</v>
      </c>
      <c r="AY88">
        <v>94.390815274999994</v>
      </c>
    </row>
    <row r="89" spans="1:51" x14ac:dyDescent="0.25">
      <c r="A89" s="1">
        <v>42514</v>
      </c>
      <c r="B89" s="21">
        <f t="shared" si="2"/>
        <v>19</v>
      </c>
      <c r="C89" s="2">
        <v>0.8125</v>
      </c>
      <c r="D89">
        <v>320.60041491300001</v>
      </c>
      <c r="E89">
        <v>347.555250043</v>
      </c>
      <c r="F89">
        <v>416.28593570300001</v>
      </c>
      <c r="G89">
        <v>416.94315095500002</v>
      </c>
      <c r="H89">
        <v>4.1020056949999999</v>
      </c>
      <c r="I89">
        <v>250.14095157899999</v>
      </c>
      <c r="J89">
        <v>249.85756981599999</v>
      </c>
      <c r="K89">
        <v>250.06084109099999</v>
      </c>
      <c r="L89">
        <v>0</v>
      </c>
      <c r="M89">
        <v>300.17627736200001</v>
      </c>
      <c r="N89">
        <v>0</v>
      </c>
      <c r="O89">
        <v>0</v>
      </c>
      <c r="P89">
        <v>303.27015249999999</v>
      </c>
      <c r="Q89">
        <v>301.47564670899999</v>
      </c>
      <c r="R89">
        <v>298.15482652600002</v>
      </c>
      <c r="S89">
        <v>384.54946346200001</v>
      </c>
      <c r="T89">
        <v>420.78081394600002</v>
      </c>
      <c r="U89">
        <v>497.96749010500002</v>
      </c>
      <c r="V89">
        <v>5969.1827785570003</v>
      </c>
      <c r="W89">
        <v>21953.395247025001</v>
      </c>
      <c r="X89">
        <v>10839.752698867</v>
      </c>
      <c r="Y89">
        <v>51.979397616</v>
      </c>
      <c r="Z89">
        <v>3.6187353450000002</v>
      </c>
      <c r="AA89">
        <v>-1.334206821</v>
      </c>
      <c r="AD89">
        <v>508.596675715</v>
      </c>
      <c r="AE89">
        <v>3.6497661130000001</v>
      </c>
      <c r="AF89">
        <v>491.24380607400002</v>
      </c>
      <c r="AG89" s="25">
        <v>493.159012808</v>
      </c>
      <c r="AH89">
        <v>0</v>
      </c>
      <c r="AI89">
        <v>3857.6755924479999</v>
      </c>
      <c r="AJ89">
        <v>235.79522091999999</v>
      </c>
      <c r="AK89">
        <v>4542.7184971790002</v>
      </c>
      <c r="AL89">
        <v>1134.6081309050001</v>
      </c>
      <c r="AM89">
        <v>1117.7297387230001</v>
      </c>
      <c r="AN89">
        <v>1093.103949954</v>
      </c>
      <c r="AO89">
        <v>1506.355429102</v>
      </c>
      <c r="AP89">
        <v>0</v>
      </c>
      <c r="AQ89">
        <v>3992.5491979170001</v>
      </c>
      <c r="AR89">
        <v>0</v>
      </c>
      <c r="AS89">
        <v>0</v>
      </c>
      <c r="AT89">
        <v>2462.8958103</v>
      </c>
      <c r="AU89">
        <v>165.858024989</v>
      </c>
      <c r="AV89">
        <v>259.16161857999998</v>
      </c>
      <c r="AW89">
        <v>673.93976048900004</v>
      </c>
      <c r="AX89">
        <v>973.84592737900005</v>
      </c>
      <c r="AY89">
        <v>89.123741265999996</v>
      </c>
    </row>
    <row r="90" spans="1:51" x14ac:dyDescent="0.25">
      <c r="A90" s="1">
        <v>42514</v>
      </c>
      <c r="B90" s="21">
        <f t="shared" si="2"/>
        <v>20</v>
      </c>
      <c r="C90" s="2">
        <v>0.83333333333333337</v>
      </c>
      <c r="D90">
        <v>303.01236224000002</v>
      </c>
      <c r="E90">
        <v>349.82844254299999</v>
      </c>
      <c r="F90">
        <v>413.44279677999998</v>
      </c>
      <c r="G90">
        <v>413.94383972200001</v>
      </c>
      <c r="H90">
        <v>4.3216792210000001</v>
      </c>
      <c r="I90">
        <v>249.82486363000001</v>
      </c>
      <c r="J90">
        <v>250.11427438199999</v>
      </c>
      <c r="K90">
        <v>250.071069854</v>
      </c>
      <c r="L90">
        <v>0</v>
      </c>
      <c r="M90">
        <v>299.981471543</v>
      </c>
      <c r="N90">
        <v>0</v>
      </c>
      <c r="O90">
        <v>0</v>
      </c>
      <c r="P90">
        <v>299.87875236299999</v>
      </c>
      <c r="Q90">
        <v>300.75261483899999</v>
      </c>
      <c r="R90">
        <v>299.69814212900002</v>
      </c>
      <c r="S90">
        <v>372.09508713999998</v>
      </c>
      <c r="T90">
        <v>382.453390431</v>
      </c>
      <c r="U90">
        <v>452.36365529199998</v>
      </c>
      <c r="V90">
        <v>6004.3030891030003</v>
      </c>
      <c r="W90">
        <v>25690.993864696</v>
      </c>
      <c r="X90">
        <v>19101.015416172999</v>
      </c>
      <c r="Y90">
        <v>52.431810184</v>
      </c>
      <c r="Z90">
        <v>3.6209939690000001</v>
      </c>
      <c r="AA90">
        <v>-1.3283526999999999</v>
      </c>
      <c r="AD90">
        <v>511.04204247600001</v>
      </c>
      <c r="AE90">
        <v>3.599359867</v>
      </c>
      <c r="AF90">
        <v>494.69835312200001</v>
      </c>
      <c r="AG90" s="25">
        <v>495.41845991000002</v>
      </c>
      <c r="AH90">
        <v>0</v>
      </c>
      <c r="AI90">
        <v>4250.1800717320002</v>
      </c>
      <c r="AJ90">
        <v>232.67207584799999</v>
      </c>
      <c r="AK90">
        <v>5285.2020232659997</v>
      </c>
      <c r="AL90">
        <v>1134.7742964940001</v>
      </c>
      <c r="AM90">
        <v>1106.343704653</v>
      </c>
      <c r="AN90">
        <v>1103.053529951</v>
      </c>
      <c r="AO90">
        <v>1486.9378360379999</v>
      </c>
      <c r="AP90">
        <v>0</v>
      </c>
      <c r="AQ90">
        <v>3939.8475068719999</v>
      </c>
      <c r="AR90">
        <v>0</v>
      </c>
      <c r="AS90">
        <v>0</v>
      </c>
      <c r="AT90">
        <v>2243.7846340279998</v>
      </c>
      <c r="AU90">
        <v>150.59733692500001</v>
      </c>
      <c r="AV90">
        <v>233.569886564</v>
      </c>
      <c r="AW90">
        <v>719.77888986599999</v>
      </c>
      <c r="AX90">
        <v>903.249578692</v>
      </c>
      <c r="AY90">
        <v>79.994205843000003</v>
      </c>
    </row>
    <row r="91" spans="1:51" x14ac:dyDescent="0.25">
      <c r="A91" s="1">
        <v>42514</v>
      </c>
      <c r="B91" s="21">
        <f t="shared" si="2"/>
        <v>20</v>
      </c>
      <c r="C91" s="2">
        <v>0.85416666666666663</v>
      </c>
      <c r="D91">
        <v>301.132617439</v>
      </c>
      <c r="E91">
        <v>349.71889379300001</v>
      </c>
      <c r="F91">
        <v>408.68712789900002</v>
      </c>
      <c r="G91">
        <v>409.17077359400002</v>
      </c>
      <c r="H91">
        <v>4.2730504380000003</v>
      </c>
      <c r="I91">
        <v>250.10607002500001</v>
      </c>
      <c r="J91">
        <v>249.89567956100001</v>
      </c>
      <c r="K91">
        <v>250.00794472499999</v>
      </c>
      <c r="L91">
        <v>0</v>
      </c>
      <c r="M91">
        <v>299.48210785700002</v>
      </c>
      <c r="N91">
        <v>0</v>
      </c>
      <c r="O91">
        <v>0</v>
      </c>
      <c r="P91">
        <v>300.78993431599997</v>
      </c>
      <c r="Q91">
        <v>300.46608368300002</v>
      </c>
      <c r="R91">
        <v>301.828332569</v>
      </c>
      <c r="S91">
        <v>402.49834750600002</v>
      </c>
      <c r="T91">
        <v>362.59118749999999</v>
      </c>
      <c r="U91">
        <v>430.27070882200002</v>
      </c>
      <c r="V91">
        <v>6037.8820069209996</v>
      </c>
      <c r="W91">
        <v>28022.305571931</v>
      </c>
      <c r="X91">
        <v>31379.064690679999</v>
      </c>
      <c r="Y91">
        <v>52.744778373000003</v>
      </c>
      <c r="Z91">
        <v>3.6405783390000002</v>
      </c>
      <c r="AA91">
        <v>-1.341129129</v>
      </c>
      <c r="AD91">
        <v>510.84980858400002</v>
      </c>
      <c r="AE91">
        <v>3.5822586639999998</v>
      </c>
      <c r="AF91">
        <v>498.05580967100002</v>
      </c>
      <c r="AG91" s="25">
        <v>495.27591260100002</v>
      </c>
      <c r="AH91">
        <v>0</v>
      </c>
      <c r="AI91">
        <v>4305.0194430920001</v>
      </c>
      <c r="AJ91">
        <v>232.219071504</v>
      </c>
      <c r="AK91">
        <v>5751.6258905940003</v>
      </c>
      <c r="AL91">
        <v>1134.6556441790001</v>
      </c>
      <c r="AM91">
        <v>1072.5616648969999</v>
      </c>
      <c r="AN91">
        <v>1100.1727171150001</v>
      </c>
      <c r="AO91">
        <v>1450.33381502</v>
      </c>
      <c r="AP91">
        <v>0</v>
      </c>
      <c r="AQ91">
        <v>3955.7119340999998</v>
      </c>
      <c r="AR91">
        <v>0</v>
      </c>
      <c r="AS91">
        <v>0</v>
      </c>
      <c r="AT91">
        <v>2133.9402010550002</v>
      </c>
      <c r="AU91">
        <v>145.751983693</v>
      </c>
      <c r="AV91">
        <v>225.17506497100001</v>
      </c>
      <c r="AW91">
        <v>816.83225548400003</v>
      </c>
      <c r="AX91">
        <v>872.59481241699996</v>
      </c>
      <c r="AY91">
        <v>84.179732626000003</v>
      </c>
    </row>
    <row r="92" spans="1:51" x14ac:dyDescent="0.25">
      <c r="A92" s="1">
        <v>42514</v>
      </c>
      <c r="B92" s="21">
        <f t="shared" si="2"/>
        <v>21</v>
      </c>
      <c r="C92" s="2">
        <v>0.875</v>
      </c>
      <c r="D92">
        <v>305.12962195300003</v>
      </c>
      <c r="E92">
        <v>349.33508496500002</v>
      </c>
      <c r="F92">
        <v>385.95950686600003</v>
      </c>
      <c r="G92">
        <v>386.21155605899997</v>
      </c>
      <c r="H92">
        <v>4.2283616190000002</v>
      </c>
      <c r="I92">
        <v>385.318131763</v>
      </c>
      <c r="J92">
        <v>250.04874148100001</v>
      </c>
      <c r="K92">
        <v>249.890928755</v>
      </c>
      <c r="L92">
        <v>0</v>
      </c>
      <c r="M92">
        <v>310.43103871099999</v>
      </c>
      <c r="N92">
        <v>0</v>
      </c>
      <c r="O92">
        <v>0</v>
      </c>
      <c r="P92">
        <v>299.710359084</v>
      </c>
      <c r="Q92">
        <v>298.23946934600002</v>
      </c>
      <c r="R92">
        <v>298.547787277</v>
      </c>
      <c r="S92">
        <v>375.92019325899997</v>
      </c>
      <c r="T92">
        <v>338.626386647</v>
      </c>
      <c r="U92">
        <v>401.495299058</v>
      </c>
      <c r="V92">
        <v>6013.6457587969999</v>
      </c>
      <c r="W92">
        <v>30147.489132539002</v>
      </c>
      <c r="X92">
        <v>36090.911788413003</v>
      </c>
      <c r="Y92">
        <v>52.316006940999998</v>
      </c>
      <c r="Z92">
        <v>3.649972451</v>
      </c>
      <c r="AA92">
        <v>-1.3376740819999999</v>
      </c>
      <c r="AD92">
        <v>509.85262812299999</v>
      </c>
      <c r="AE92">
        <v>3.5338392029999999</v>
      </c>
      <c r="AF92">
        <v>508.94040499200003</v>
      </c>
      <c r="AG92" s="25">
        <v>494.04636594800002</v>
      </c>
      <c r="AH92">
        <v>0</v>
      </c>
      <c r="AI92">
        <v>3222.9615507140002</v>
      </c>
      <c r="AJ92">
        <v>232.52477495700001</v>
      </c>
      <c r="AK92">
        <v>6391.8363617479999</v>
      </c>
      <c r="AL92">
        <v>1134.8242921389999</v>
      </c>
      <c r="AM92">
        <v>1403.3788515870001</v>
      </c>
      <c r="AN92">
        <v>1108.1736806680001</v>
      </c>
      <c r="AO92">
        <v>1488.4908198620001</v>
      </c>
      <c r="AP92">
        <v>0</v>
      </c>
      <c r="AQ92">
        <v>3902.6363368060001</v>
      </c>
      <c r="AR92">
        <v>0</v>
      </c>
      <c r="AS92">
        <v>0</v>
      </c>
      <c r="AT92">
        <v>1995.4132120100001</v>
      </c>
      <c r="AU92">
        <v>140.90954556</v>
      </c>
      <c r="AV92">
        <v>235.970136862</v>
      </c>
      <c r="AW92">
        <v>766.83030793199998</v>
      </c>
      <c r="AX92">
        <v>819.80024519200003</v>
      </c>
      <c r="AY92">
        <v>79.577956349999994</v>
      </c>
    </row>
    <row r="93" spans="1:51" x14ac:dyDescent="0.25">
      <c r="A93" s="1">
        <v>42514</v>
      </c>
      <c r="B93" s="21">
        <f t="shared" si="2"/>
        <v>21</v>
      </c>
      <c r="C93" s="2">
        <v>0.89583333333333337</v>
      </c>
      <c r="D93">
        <v>297.96675274900002</v>
      </c>
      <c r="E93">
        <v>349.23000518100002</v>
      </c>
      <c r="F93">
        <v>362.19718654100001</v>
      </c>
      <c r="G93">
        <v>362.468360459</v>
      </c>
      <c r="H93">
        <v>4.295181328</v>
      </c>
      <c r="I93">
        <v>372.13236497399998</v>
      </c>
      <c r="J93">
        <v>249.89278431400001</v>
      </c>
      <c r="K93">
        <v>352.35942229199998</v>
      </c>
      <c r="L93">
        <v>0</v>
      </c>
      <c r="M93">
        <v>364.57233463599999</v>
      </c>
      <c r="N93">
        <v>0</v>
      </c>
      <c r="O93">
        <v>0</v>
      </c>
      <c r="P93">
        <v>298.39790340299999</v>
      </c>
      <c r="Q93">
        <v>302.60352611100001</v>
      </c>
      <c r="R93">
        <v>299.96267251699999</v>
      </c>
      <c r="S93">
        <v>355.282718563</v>
      </c>
      <c r="T93">
        <v>319.61571302499999</v>
      </c>
      <c r="U93">
        <v>378.48455260399999</v>
      </c>
      <c r="V93">
        <v>6478.6606738649998</v>
      </c>
      <c r="W93">
        <v>30129.689076003</v>
      </c>
      <c r="X93">
        <v>49499.498037707002</v>
      </c>
      <c r="Y93">
        <v>52.434733115999997</v>
      </c>
      <c r="Z93">
        <v>3.666256395</v>
      </c>
      <c r="AA93">
        <v>-1.3397054349999999</v>
      </c>
      <c r="AC93">
        <v>-5.9085783599999999</v>
      </c>
      <c r="AD93">
        <v>510.87097587599999</v>
      </c>
      <c r="AE93">
        <v>3.498607469</v>
      </c>
      <c r="AF93">
        <v>532.749721894</v>
      </c>
      <c r="AG93" s="25">
        <v>495.368987581</v>
      </c>
      <c r="AH93">
        <v>0</v>
      </c>
      <c r="AI93">
        <v>4179.7143615450004</v>
      </c>
      <c r="AJ93">
        <v>232.40943793400001</v>
      </c>
      <c r="AK93">
        <v>5979.1239906680003</v>
      </c>
      <c r="AL93">
        <v>1134.9275570310001</v>
      </c>
      <c r="AM93">
        <v>953.26483528599999</v>
      </c>
      <c r="AN93">
        <v>1100.653555483</v>
      </c>
      <c r="AO93">
        <v>2449.683364216</v>
      </c>
      <c r="AP93">
        <v>0</v>
      </c>
      <c r="AQ93">
        <v>4034.700522569</v>
      </c>
      <c r="AR93">
        <v>0</v>
      </c>
      <c r="AS93">
        <v>0</v>
      </c>
      <c r="AT93">
        <v>1882.042435547</v>
      </c>
      <c r="AU93">
        <v>132.145106857</v>
      </c>
      <c r="AV93">
        <v>224.90749738900001</v>
      </c>
      <c r="AW93">
        <v>730.31222189799996</v>
      </c>
      <c r="AX93">
        <v>777.13356614899999</v>
      </c>
      <c r="AY93">
        <v>76.954372828999993</v>
      </c>
    </row>
    <row r="94" spans="1:51" x14ac:dyDescent="0.25">
      <c r="A94" s="1">
        <v>42514</v>
      </c>
      <c r="B94" s="21">
        <f t="shared" si="2"/>
        <v>22</v>
      </c>
      <c r="C94" s="2">
        <v>0.91666666666666663</v>
      </c>
      <c r="D94">
        <v>300.55911942900002</v>
      </c>
      <c r="E94">
        <v>348.58129959600001</v>
      </c>
      <c r="F94">
        <v>359.95830705600002</v>
      </c>
      <c r="G94">
        <v>360.26529269100001</v>
      </c>
      <c r="H94">
        <v>4.291709462</v>
      </c>
      <c r="I94">
        <v>371.38033857400001</v>
      </c>
      <c r="J94">
        <v>265.77435882600003</v>
      </c>
      <c r="K94">
        <v>362.232293868</v>
      </c>
      <c r="L94">
        <v>0</v>
      </c>
      <c r="M94">
        <v>380.18899247899998</v>
      </c>
      <c r="N94">
        <v>0</v>
      </c>
      <c r="O94">
        <v>0</v>
      </c>
      <c r="P94">
        <v>299.59086618100002</v>
      </c>
      <c r="Q94">
        <v>298.76254762899998</v>
      </c>
      <c r="R94">
        <v>300.04536339999999</v>
      </c>
      <c r="S94">
        <v>358.46122317300001</v>
      </c>
      <c r="T94">
        <v>316.69039782499999</v>
      </c>
      <c r="U94">
        <v>375.15683809500001</v>
      </c>
      <c r="V94">
        <v>6725.6739770949998</v>
      </c>
      <c r="W94">
        <v>29296.767456029</v>
      </c>
      <c r="X94">
        <v>49703.804628878002</v>
      </c>
      <c r="Y94">
        <v>52.510430126999999</v>
      </c>
      <c r="Z94">
        <v>3.677433556</v>
      </c>
      <c r="AA94">
        <v>-1.327013987</v>
      </c>
      <c r="AC94">
        <v>-5.8732648940000001</v>
      </c>
      <c r="AD94">
        <v>512.58576291199995</v>
      </c>
      <c r="AE94">
        <v>3.4375</v>
      </c>
      <c r="AF94">
        <v>540.21686569799999</v>
      </c>
      <c r="AG94" s="25">
        <v>497.08861724600001</v>
      </c>
      <c r="AH94">
        <v>0</v>
      </c>
      <c r="AI94">
        <v>3824.9130154760001</v>
      </c>
      <c r="AJ94">
        <v>232.61188630300001</v>
      </c>
      <c r="AK94">
        <v>6151.9076404719999</v>
      </c>
      <c r="AL94">
        <v>1134.8815349280001</v>
      </c>
      <c r="AM94">
        <v>952.47819967099997</v>
      </c>
      <c r="AN94">
        <v>1206.9457828330001</v>
      </c>
      <c r="AO94">
        <v>2053.5433582820001</v>
      </c>
      <c r="AP94">
        <v>0</v>
      </c>
      <c r="AQ94">
        <v>3876.6733957900001</v>
      </c>
      <c r="AR94">
        <v>0</v>
      </c>
      <c r="AS94">
        <v>0</v>
      </c>
      <c r="AT94">
        <v>1866.882151389</v>
      </c>
      <c r="AU94">
        <v>129.47854062499999</v>
      </c>
      <c r="AV94">
        <v>228.57721502999999</v>
      </c>
      <c r="AW94">
        <v>748.80165198999998</v>
      </c>
      <c r="AX94">
        <v>772.24032333299999</v>
      </c>
      <c r="AY94">
        <v>78.609887514999997</v>
      </c>
    </row>
    <row r="95" spans="1:51" x14ac:dyDescent="0.25">
      <c r="A95" s="1">
        <v>42514</v>
      </c>
      <c r="B95" s="21">
        <f t="shared" si="2"/>
        <v>22</v>
      </c>
      <c r="C95" s="2">
        <v>0.9375</v>
      </c>
      <c r="D95">
        <v>300.66487224100001</v>
      </c>
      <c r="E95">
        <v>355.557852341</v>
      </c>
      <c r="F95">
        <v>445.79258508300001</v>
      </c>
      <c r="G95">
        <v>447.03494940299998</v>
      </c>
      <c r="H95">
        <v>4.2719880840000002</v>
      </c>
      <c r="I95">
        <v>394.13787723000002</v>
      </c>
      <c r="J95">
        <v>256.08923567800002</v>
      </c>
      <c r="K95">
        <v>410.37035080599998</v>
      </c>
      <c r="L95">
        <v>0</v>
      </c>
      <c r="M95">
        <v>355.32242432300001</v>
      </c>
      <c r="N95">
        <v>0</v>
      </c>
      <c r="O95">
        <v>0</v>
      </c>
      <c r="P95">
        <v>302.00666312499999</v>
      </c>
      <c r="Q95">
        <v>300.20909972499999</v>
      </c>
      <c r="R95">
        <v>304.65032897899999</v>
      </c>
      <c r="S95">
        <v>450.97738551200001</v>
      </c>
      <c r="T95">
        <v>393.545455903</v>
      </c>
      <c r="U95">
        <v>471.69641224200001</v>
      </c>
      <c r="V95">
        <v>6413.306610396</v>
      </c>
      <c r="W95">
        <v>31820.305720693999</v>
      </c>
      <c r="X95">
        <v>15795.478827224</v>
      </c>
      <c r="Y95">
        <v>52.288143194</v>
      </c>
      <c r="Z95">
        <v>3.6885216820000002</v>
      </c>
      <c r="AA95">
        <v>-1.341149318</v>
      </c>
      <c r="AC95">
        <v>460.49254772799998</v>
      </c>
      <c r="AD95">
        <v>518.46780661000003</v>
      </c>
      <c r="AE95">
        <v>3.4375</v>
      </c>
      <c r="AF95">
        <v>435.62880145600002</v>
      </c>
      <c r="AG95" s="25">
        <v>502.82733277099999</v>
      </c>
      <c r="AH95">
        <v>0</v>
      </c>
      <c r="AI95">
        <v>4316.444150323</v>
      </c>
      <c r="AJ95">
        <v>235.692754756</v>
      </c>
      <c r="AK95">
        <v>9616.5706540160008</v>
      </c>
      <c r="AL95">
        <v>1134.8689281019999</v>
      </c>
      <c r="AM95">
        <v>1284.313850966</v>
      </c>
      <c r="AN95">
        <v>1093.2754146740001</v>
      </c>
      <c r="AO95">
        <v>2373.4942570379999</v>
      </c>
      <c r="AP95">
        <v>0</v>
      </c>
      <c r="AQ95">
        <v>3944.6804490529998</v>
      </c>
      <c r="AR95">
        <v>0</v>
      </c>
      <c r="AS95">
        <v>0</v>
      </c>
      <c r="AT95">
        <v>2349.4597888889998</v>
      </c>
      <c r="AU95">
        <v>142.09610381900001</v>
      </c>
      <c r="AV95">
        <v>225.00935095099999</v>
      </c>
      <c r="AW95">
        <v>992.32059869800003</v>
      </c>
      <c r="AX95">
        <v>1005.161370663</v>
      </c>
      <c r="AY95">
        <v>108.74581729499999</v>
      </c>
    </row>
    <row r="96" spans="1:51" x14ac:dyDescent="0.25">
      <c r="A96" s="1">
        <v>42514</v>
      </c>
      <c r="B96" s="21">
        <f t="shared" si="2"/>
        <v>23</v>
      </c>
      <c r="C96" s="2">
        <v>0.95833333333333337</v>
      </c>
      <c r="D96">
        <v>332.39588414100001</v>
      </c>
      <c r="E96">
        <v>347.35063651899998</v>
      </c>
      <c r="F96">
        <v>418.45355944400001</v>
      </c>
      <c r="G96">
        <v>419.17521533000001</v>
      </c>
      <c r="H96">
        <v>4.1642468810000004</v>
      </c>
      <c r="I96">
        <v>400.21414675599999</v>
      </c>
      <c r="J96">
        <v>304.88377584400001</v>
      </c>
      <c r="K96">
        <v>429.89477836399999</v>
      </c>
      <c r="L96">
        <v>0</v>
      </c>
      <c r="M96">
        <v>350.31692951299999</v>
      </c>
      <c r="N96">
        <v>0</v>
      </c>
      <c r="O96">
        <v>0</v>
      </c>
      <c r="P96">
        <v>296.06643434199998</v>
      </c>
      <c r="Q96">
        <v>296.771300215</v>
      </c>
      <c r="R96">
        <v>295.365425109</v>
      </c>
      <c r="S96">
        <v>539.49834323200002</v>
      </c>
      <c r="T96">
        <v>504.92745360499998</v>
      </c>
      <c r="U96">
        <v>604.03277237099996</v>
      </c>
      <c r="V96">
        <v>6659.1210869329998</v>
      </c>
      <c r="W96">
        <v>25766.219639848001</v>
      </c>
      <c r="X96">
        <v>2826.7877195890001</v>
      </c>
      <c r="Y96">
        <v>52.197870948999999</v>
      </c>
      <c r="Z96">
        <v>3.7065943180000001</v>
      </c>
      <c r="AA96">
        <v>-1.3342006479999999</v>
      </c>
      <c r="AC96">
        <v>569.11333437400003</v>
      </c>
      <c r="AD96">
        <v>572.24885438900003</v>
      </c>
      <c r="AE96">
        <v>3.4375</v>
      </c>
      <c r="AF96">
        <v>232.04717591900001</v>
      </c>
      <c r="AG96" s="25">
        <v>261.24498147700001</v>
      </c>
      <c r="AH96">
        <v>0</v>
      </c>
      <c r="AI96">
        <v>2910.640412109</v>
      </c>
      <c r="AJ96">
        <v>237.723884983</v>
      </c>
      <c r="AK96">
        <v>6421.4114394529997</v>
      </c>
      <c r="AL96">
        <v>1134.8049119699999</v>
      </c>
      <c r="AM96">
        <v>1793.4227379920001</v>
      </c>
      <c r="AN96">
        <v>1299.188656515</v>
      </c>
      <c r="AO96">
        <v>2282.1446576160001</v>
      </c>
      <c r="AP96">
        <v>0</v>
      </c>
      <c r="AQ96">
        <v>4061.0879641850001</v>
      </c>
      <c r="AR96">
        <v>0</v>
      </c>
      <c r="AS96">
        <v>0</v>
      </c>
      <c r="AT96">
        <v>2993.5363141759999</v>
      </c>
      <c r="AU96">
        <v>137.66562925700001</v>
      </c>
      <c r="AV96">
        <v>232.16083786300001</v>
      </c>
      <c r="AW96">
        <v>1001.221740424</v>
      </c>
      <c r="AX96">
        <v>1185.470339875</v>
      </c>
      <c r="AY96">
        <v>100.866309804</v>
      </c>
    </row>
    <row r="97" spans="1:51" x14ac:dyDescent="0.25">
      <c r="A97" s="1">
        <v>42514</v>
      </c>
      <c r="B97" s="21">
        <f t="shared" si="2"/>
        <v>23</v>
      </c>
      <c r="C97" s="2">
        <v>0.97916666666666663</v>
      </c>
      <c r="D97">
        <v>316.11948161499998</v>
      </c>
      <c r="E97">
        <v>351.91132803800002</v>
      </c>
      <c r="F97">
        <v>418.32936493099999</v>
      </c>
      <c r="G97">
        <v>419.01851246500001</v>
      </c>
      <c r="H97">
        <v>4.1748894889999999</v>
      </c>
      <c r="I97">
        <v>399.96348975900003</v>
      </c>
      <c r="J97">
        <v>349.93464195799999</v>
      </c>
      <c r="K97">
        <v>429.93607058800001</v>
      </c>
      <c r="L97">
        <v>0</v>
      </c>
      <c r="M97">
        <v>349.92507324399998</v>
      </c>
      <c r="N97">
        <v>0</v>
      </c>
      <c r="O97">
        <v>0</v>
      </c>
      <c r="P97">
        <v>302.70163475599998</v>
      </c>
      <c r="Q97">
        <v>302.909418636</v>
      </c>
      <c r="R97">
        <v>304.31733070500002</v>
      </c>
      <c r="S97">
        <v>422.94471702200002</v>
      </c>
      <c r="T97">
        <v>440.70167639300001</v>
      </c>
      <c r="U97">
        <v>527.82853874600005</v>
      </c>
      <c r="V97">
        <v>5928.3648673389998</v>
      </c>
      <c r="W97">
        <v>28373.430342675001</v>
      </c>
      <c r="X97">
        <v>1207.4044027499999</v>
      </c>
      <c r="Y97">
        <v>52.278158394999998</v>
      </c>
      <c r="Z97">
        <v>3.718158506</v>
      </c>
      <c r="AA97">
        <v>-1.312415992</v>
      </c>
      <c r="AC97">
        <v>497.70751207900003</v>
      </c>
      <c r="AD97">
        <v>506.17896266299999</v>
      </c>
      <c r="AE97">
        <v>3.4375</v>
      </c>
      <c r="AF97">
        <v>130.66758919</v>
      </c>
      <c r="AG97" s="25">
        <v>0.246255958</v>
      </c>
      <c r="AH97">
        <v>0</v>
      </c>
      <c r="AI97">
        <v>3606.7405595579999</v>
      </c>
      <c r="AJ97">
        <v>236.66703863500001</v>
      </c>
      <c r="AK97">
        <v>6621.1182086680001</v>
      </c>
      <c r="AL97">
        <v>1134.715163802</v>
      </c>
      <c r="AM97">
        <v>1630.8253270759999</v>
      </c>
      <c r="AN97">
        <v>1156.8878641010001</v>
      </c>
      <c r="AO97">
        <v>2554.454412047</v>
      </c>
      <c r="AP97">
        <v>0</v>
      </c>
      <c r="AQ97">
        <v>4003.2646944439998</v>
      </c>
      <c r="AR97">
        <v>0</v>
      </c>
      <c r="AS97">
        <v>0</v>
      </c>
      <c r="AT97">
        <v>2603.964638255</v>
      </c>
      <c r="AU97">
        <v>149.24944330299999</v>
      </c>
      <c r="AV97">
        <v>268.60452491299998</v>
      </c>
      <c r="AW97">
        <v>750.47439162700005</v>
      </c>
      <c r="AX97">
        <v>1034.3037840879999</v>
      </c>
      <c r="AY97">
        <v>71.101072231000003</v>
      </c>
    </row>
    <row r="98" spans="1:51" x14ac:dyDescent="0.25">
      <c r="A98" s="1">
        <v>42515</v>
      </c>
      <c r="B98" s="21">
        <f t="shared" si="2"/>
        <v>0</v>
      </c>
      <c r="C98" s="2">
        <v>0</v>
      </c>
      <c r="D98">
        <v>311.97156478300002</v>
      </c>
      <c r="E98">
        <v>348.93943671900001</v>
      </c>
      <c r="F98">
        <v>417.64610101599999</v>
      </c>
      <c r="G98">
        <v>418.31377816000003</v>
      </c>
      <c r="H98">
        <v>4.2155771099999999</v>
      </c>
      <c r="I98">
        <v>400.02263374900002</v>
      </c>
      <c r="J98">
        <v>349.93700301899997</v>
      </c>
      <c r="K98">
        <v>429.86860241900001</v>
      </c>
      <c r="L98">
        <v>0</v>
      </c>
      <c r="M98">
        <v>350.09962962999998</v>
      </c>
      <c r="N98">
        <v>0</v>
      </c>
      <c r="O98">
        <v>0</v>
      </c>
      <c r="P98">
        <v>304.47330363600003</v>
      </c>
      <c r="Q98">
        <v>300.45462215499998</v>
      </c>
      <c r="R98">
        <v>296.69023391299999</v>
      </c>
      <c r="S98">
        <v>414.443160261</v>
      </c>
      <c r="T98">
        <v>431.80344507900003</v>
      </c>
      <c r="U98">
        <v>516.53199025900005</v>
      </c>
      <c r="V98">
        <v>6062.7297761250002</v>
      </c>
      <c r="W98">
        <v>28384.33391677</v>
      </c>
      <c r="X98">
        <v>2043.1162286030001</v>
      </c>
      <c r="Y98">
        <v>52.228235536</v>
      </c>
      <c r="Z98">
        <v>3.7111212459999998</v>
      </c>
      <c r="AA98">
        <v>-1.3216750319999999</v>
      </c>
      <c r="AC98">
        <v>490.40122375300001</v>
      </c>
      <c r="AD98">
        <v>510.72827056599999</v>
      </c>
      <c r="AE98">
        <v>3.4375</v>
      </c>
      <c r="AF98">
        <v>74.946227061000002</v>
      </c>
      <c r="AG98" s="25">
        <v>0.26878981099999999</v>
      </c>
      <c r="AH98">
        <v>0</v>
      </c>
      <c r="AI98">
        <v>3254.8977407900002</v>
      </c>
      <c r="AJ98">
        <v>236.55256032400001</v>
      </c>
      <c r="AK98">
        <v>7447.2310020530003</v>
      </c>
      <c r="AL98">
        <v>1134.7729764779999</v>
      </c>
      <c r="AM98">
        <v>1569.3817421040001</v>
      </c>
      <c r="AN98">
        <v>1160.001870068</v>
      </c>
      <c r="AO98">
        <v>2415.894776738</v>
      </c>
      <c r="AP98">
        <v>0</v>
      </c>
      <c r="AQ98">
        <v>3963.647567212</v>
      </c>
      <c r="AR98">
        <v>0</v>
      </c>
      <c r="AS98">
        <v>0</v>
      </c>
      <c r="AT98">
        <v>2557.5796971469999</v>
      </c>
      <c r="AU98">
        <v>143.470997232</v>
      </c>
      <c r="AV98">
        <v>239.475835125</v>
      </c>
      <c r="AW98">
        <v>746.66141942700006</v>
      </c>
      <c r="AX98">
        <v>1015.9050180420001</v>
      </c>
      <c r="AY98">
        <v>93.702454127999999</v>
      </c>
    </row>
    <row r="99" spans="1:51" x14ac:dyDescent="0.25">
      <c r="A99" s="1">
        <v>42515</v>
      </c>
      <c r="B99" s="21">
        <f t="shared" si="2"/>
        <v>0</v>
      </c>
      <c r="C99" s="2">
        <v>2.0833333333333332E-2</v>
      </c>
      <c r="D99">
        <v>317.19317851599999</v>
      </c>
      <c r="E99">
        <v>349.28292575500001</v>
      </c>
      <c r="F99">
        <v>415.777140234</v>
      </c>
      <c r="G99">
        <v>416.33937421899998</v>
      </c>
      <c r="H99">
        <v>4.3368791690000004</v>
      </c>
      <c r="I99">
        <v>400.07648209299998</v>
      </c>
      <c r="J99">
        <v>350.10999272100003</v>
      </c>
      <c r="K99">
        <v>428.644917765</v>
      </c>
      <c r="L99">
        <v>0</v>
      </c>
      <c r="M99">
        <v>349.47885702999997</v>
      </c>
      <c r="N99">
        <v>0</v>
      </c>
      <c r="O99">
        <v>0</v>
      </c>
      <c r="P99">
        <v>298.87018657300001</v>
      </c>
      <c r="Q99">
        <v>299.48590202999998</v>
      </c>
      <c r="R99">
        <v>299.02523491300002</v>
      </c>
      <c r="S99">
        <v>389.61200659600001</v>
      </c>
      <c r="T99">
        <v>403.34268325599999</v>
      </c>
      <c r="U99">
        <v>480.96330797600001</v>
      </c>
      <c r="V99">
        <v>6083.7555447750001</v>
      </c>
      <c r="W99">
        <v>30950.409616497</v>
      </c>
      <c r="X99">
        <v>6757.8014139719999</v>
      </c>
      <c r="Y99">
        <v>52.137036492</v>
      </c>
      <c r="Z99">
        <v>3.7308374099999999</v>
      </c>
      <c r="AA99">
        <v>-1.333928609</v>
      </c>
      <c r="AC99">
        <v>458.36391402800001</v>
      </c>
      <c r="AD99">
        <v>510.82863876900001</v>
      </c>
      <c r="AE99">
        <v>3.4372592979999999</v>
      </c>
      <c r="AF99">
        <v>42.800582972999997</v>
      </c>
      <c r="AG99" s="25">
        <v>0.32934343199999999</v>
      </c>
      <c r="AH99">
        <v>0</v>
      </c>
      <c r="AI99">
        <v>4725.9182695310001</v>
      </c>
      <c r="AJ99">
        <v>235.317452691</v>
      </c>
      <c r="AK99">
        <v>8422.8067187500001</v>
      </c>
      <c r="AL99">
        <v>1135.0026160299999</v>
      </c>
      <c r="AM99">
        <v>1462.185638017</v>
      </c>
      <c r="AN99">
        <v>1169.4832882799999</v>
      </c>
      <c r="AO99">
        <v>2596.1646881480001</v>
      </c>
      <c r="AP99">
        <v>0</v>
      </c>
      <c r="AQ99">
        <v>3949.2983006559998</v>
      </c>
      <c r="AR99">
        <v>0</v>
      </c>
      <c r="AS99">
        <v>0</v>
      </c>
      <c r="AT99">
        <v>2379.5193941719999</v>
      </c>
      <c r="AU99">
        <v>144.542383333</v>
      </c>
      <c r="AV99">
        <v>269.44184073600002</v>
      </c>
      <c r="AW99">
        <v>712.59427692500003</v>
      </c>
      <c r="AX99">
        <v>945.72112841199998</v>
      </c>
      <c r="AY99">
        <v>80.160726631000003</v>
      </c>
    </row>
    <row r="100" spans="1:51" x14ac:dyDescent="0.25">
      <c r="A100" s="1">
        <v>42515</v>
      </c>
      <c r="B100" s="21">
        <f t="shared" si="2"/>
        <v>1</v>
      </c>
      <c r="C100" s="2">
        <v>4.1666666666666664E-2</v>
      </c>
      <c r="D100">
        <v>306.61182912300001</v>
      </c>
      <c r="E100">
        <v>349.93294993900003</v>
      </c>
      <c r="F100">
        <v>416.73991974799998</v>
      </c>
      <c r="G100">
        <v>417.40687124999999</v>
      </c>
      <c r="H100">
        <v>4.2353890200000004</v>
      </c>
      <c r="I100">
        <v>400.03473316499998</v>
      </c>
      <c r="J100">
        <v>350.00106151900002</v>
      </c>
      <c r="K100">
        <v>430.054529468</v>
      </c>
      <c r="L100">
        <v>0</v>
      </c>
      <c r="M100">
        <v>349.98813151000002</v>
      </c>
      <c r="N100">
        <v>0</v>
      </c>
      <c r="O100">
        <v>0</v>
      </c>
      <c r="P100">
        <v>295.05156413100002</v>
      </c>
      <c r="Q100">
        <v>299.96704012999999</v>
      </c>
      <c r="R100">
        <v>300.75719073099998</v>
      </c>
      <c r="S100">
        <v>382.06351591100002</v>
      </c>
      <c r="T100">
        <v>387.73407708299999</v>
      </c>
      <c r="U100">
        <v>462.93505574699998</v>
      </c>
      <c r="V100">
        <v>6058.3594038159999</v>
      </c>
      <c r="W100">
        <v>30988.702550491002</v>
      </c>
      <c r="X100">
        <v>8304.2482213410003</v>
      </c>
      <c r="Y100">
        <v>52.097844002000002</v>
      </c>
      <c r="Z100">
        <v>3.741673161</v>
      </c>
      <c r="AA100">
        <v>-1.338980769</v>
      </c>
      <c r="AC100">
        <v>443.580442232</v>
      </c>
      <c r="AD100">
        <v>512.07477351299997</v>
      </c>
      <c r="AE100">
        <v>3.3861750129999999</v>
      </c>
      <c r="AF100">
        <v>24.152686558999999</v>
      </c>
      <c r="AG100" s="25">
        <v>0.27929118600000002</v>
      </c>
      <c r="AH100">
        <v>0</v>
      </c>
      <c r="AI100">
        <v>5018.1361744790001</v>
      </c>
      <c r="AJ100">
        <v>235.089351128</v>
      </c>
      <c r="AK100">
        <v>8618.5115162759994</v>
      </c>
      <c r="AL100">
        <v>1134.763175904</v>
      </c>
      <c r="AM100">
        <v>1177.6457187420001</v>
      </c>
      <c r="AN100">
        <v>1168.227889989</v>
      </c>
      <c r="AO100">
        <v>2832.2201930040001</v>
      </c>
      <c r="AP100">
        <v>0</v>
      </c>
      <c r="AQ100">
        <v>3924.5478161599999</v>
      </c>
      <c r="AR100">
        <v>0</v>
      </c>
      <c r="AS100">
        <v>0</v>
      </c>
      <c r="AT100">
        <v>2292.2189131939999</v>
      </c>
      <c r="AU100">
        <v>149.11054826399999</v>
      </c>
      <c r="AV100">
        <v>255.84392228999999</v>
      </c>
      <c r="AW100">
        <v>711.56438764799998</v>
      </c>
      <c r="AX100">
        <v>921.731644523</v>
      </c>
      <c r="AY100">
        <v>83.141404722000004</v>
      </c>
    </row>
    <row r="101" spans="1:51" x14ac:dyDescent="0.25">
      <c r="A101" s="1">
        <v>42515</v>
      </c>
      <c r="B101" s="21">
        <f t="shared" si="2"/>
        <v>1</v>
      </c>
      <c r="C101" s="2">
        <v>6.25E-2</v>
      </c>
      <c r="D101">
        <v>310.40212455699998</v>
      </c>
      <c r="E101">
        <v>350.00808309000001</v>
      </c>
      <c r="F101">
        <v>420.76777769099999</v>
      </c>
      <c r="G101">
        <v>421.41256439199998</v>
      </c>
      <c r="H101">
        <v>4.2344498960000001</v>
      </c>
      <c r="I101">
        <v>399.82583388099999</v>
      </c>
      <c r="J101">
        <v>349.95630990900003</v>
      </c>
      <c r="K101">
        <v>429.37536503500002</v>
      </c>
      <c r="L101">
        <v>0</v>
      </c>
      <c r="M101">
        <v>349.81651328200002</v>
      </c>
      <c r="N101">
        <v>0</v>
      </c>
      <c r="O101">
        <v>0</v>
      </c>
      <c r="P101">
        <v>300.20926260800002</v>
      </c>
      <c r="Q101">
        <v>300.91253684899999</v>
      </c>
      <c r="R101">
        <v>300.82806763100001</v>
      </c>
      <c r="S101">
        <v>385.03104259499997</v>
      </c>
      <c r="T101">
        <v>389.29791727600002</v>
      </c>
      <c r="U101">
        <v>464.97866860800002</v>
      </c>
      <c r="V101">
        <v>5962.6170706109997</v>
      </c>
      <c r="W101">
        <v>30493.238100449002</v>
      </c>
      <c r="X101">
        <v>7601.4475773229997</v>
      </c>
      <c r="Y101">
        <v>52.300698525000001</v>
      </c>
      <c r="Z101">
        <v>3.756275563</v>
      </c>
      <c r="AA101">
        <v>-1.3334677930000001</v>
      </c>
      <c r="AC101">
        <v>446.395479798</v>
      </c>
      <c r="AD101">
        <v>510.39261166799997</v>
      </c>
      <c r="AE101">
        <v>3.3454059960000002</v>
      </c>
      <c r="AF101">
        <v>13.570340839</v>
      </c>
      <c r="AG101" s="25">
        <v>0.26917153599999999</v>
      </c>
      <c r="AH101">
        <v>0</v>
      </c>
      <c r="AI101">
        <v>5156.6259917529997</v>
      </c>
      <c r="AJ101">
        <v>235.36807053000001</v>
      </c>
      <c r="AK101">
        <v>8261.11045638</v>
      </c>
      <c r="AL101">
        <v>1134.756793307</v>
      </c>
      <c r="AM101">
        <v>1182.1334447199999</v>
      </c>
      <c r="AN101">
        <v>1164.739779836</v>
      </c>
      <c r="AO101">
        <v>2774.5115094900002</v>
      </c>
      <c r="AP101">
        <v>0</v>
      </c>
      <c r="AQ101">
        <v>3924.5857951389999</v>
      </c>
      <c r="AR101">
        <v>0</v>
      </c>
      <c r="AS101">
        <v>0</v>
      </c>
      <c r="AT101">
        <v>2303.3447744730001</v>
      </c>
      <c r="AU101">
        <v>150.03698680599999</v>
      </c>
      <c r="AV101">
        <v>252.825003643</v>
      </c>
      <c r="AW101">
        <v>720.70539327300003</v>
      </c>
      <c r="AX101">
        <v>925.53580083899999</v>
      </c>
      <c r="AY101">
        <v>86.267213181000002</v>
      </c>
    </row>
    <row r="102" spans="1:51" x14ac:dyDescent="0.25">
      <c r="A102" s="1">
        <v>42515</v>
      </c>
      <c r="B102" s="21">
        <f t="shared" si="2"/>
        <v>2</v>
      </c>
      <c r="C102" s="2">
        <v>8.3333333333333329E-2</v>
      </c>
      <c r="D102">
        <v>311.235489019</v>
      </c>
      <c r="E102">
        <v>350.75343795100002</v>
      </c>
      <c r="F102">
        <v>426.63611901899998</v>
      </c>
      <c r="G102">
        <v>427.37066676199998</v>
      </c>
      <c r="H102">
        <v>4.1920220439999998</v>
      </c>
      <c r="I102">
        <v>400.222573033</v>
      </c>
      <c r="J102">
        <v>350.066512198</v>
      </c>
      <c r="K102">
        <v>431.87545600599998</v>
      </c>
      <c r="L102">
        <v>0</v>
      </c>
      <c r="M102">
        <v>349.60000516500003</v>
      </c>
      <c r="N102">
        <v>0</v>
      </c>
      <c r="O102">
        <v>0</v>
      </c>
      <c r="P102">
        <v>302.35304513599999</v>
      </c>
      <c r="Q102">
        <v>299.63450785200001</v>
      </c>
      <c r="R102">
        <v>302.179527861</v>
      </c>
      <c r="S102">
        <v>395.633184852</v>
      </c>
      <c r="T102">
        <v>408.11299994199999</v>
      </c>
      <c r="U102">
        <v>477.78127151000001</v>
      </c>
      <c r="V102">
        <v>6002.6464476290002</v>
      </c>
      <c r="W102">
        <v>29312.857446508999</v>
      </c>
      <c r="X102">
        <v>5010.8742373120003</v>
      </c>
      <c r="Y102">
        <v>52.172179970999998</v>
      </c>
      <c r="Z102">
        <v>3.768870744</v>
      </c>
      <c r="AA102">
        <v>-1.341912907</v>
      </c>
      <c r="AC102">
        <v>457.77957793600001</v>
      </c>
      <c r="AD102">
        <v>512.36786078700004</v>
      </c>
      <c r="AE102">
        <v>3.3024388830000002</v>
      </c>
      <c r="AF102">
        <v>7.4735710859999998</v>
      </c>
      <c r="AG102" s="25">
        <v>0.319134162</v>
      </c>
      <c r="AH102">
        <v>0</v>
      </c>
      <c r="AI102">
        <v>3996.7302105029999</v>
      </c>
      <c r="AJ102">
        <v>235.647264974</v>
      </c>
      <c r="AK102">
        <v>7504.3624683159996</v>
      </c>
      <c r="AL102">
        <v>1134.612250375</v>
      </c>
      <c r="AM102">
        <v>1262.614735202</v>
      </c>
      <c r="AN102">
        <v>1166.535011854</v>
      </c>
      <c r="AO102">
        <v>2589.5920772200002</v>
      </c>
      <c r="AP102">
        <v>0</v>
      </c>
      <c r="AQ102">
        <v>3927.8779201389998</v>
      </c>
      <c r="AR102">
        <v>0</v>
      </c>
      <c r="AS102">
        <v>0</v>
      </c>
      <c r="AT102">
        <v>2364.9641963610002</v>
      </c>
      <c r="AU102">
        <v>147.44414650600001</v>
      </c>
      <c r="AV102">
        <v>248.074815895</v>
      </c>
      <c r="AW102">
        <v>745.19130544400002</v>
      </c>
      <c r="AX102">
        <v>859.96747240599996</v>
      </c>
      <c r="AY102">
        <v>85.197289471000005</v>
      </c>
    </row>
    <row r="103" spans="1:51" x14ac:dyDescent="0.25">
      <c r="A103" s="1">
        <v>42515</v>
      </c>
      <c r="B103" s="21">
        <f t="shared" si="2"/>
        <v>2</v>
      </c>
      <c r="C103" s="2">
        <v>0.10416666666666667</v>
      </c>
      <c r="D103">
        <v>308.21876125900002</v>
      </c>
      <c r="E103">
        <v>349.77802104199998</v>
      </c>
      <c r="F103">
        <v>419.91719679699997</v>
      </c>
      <c r="G103">
        <v>420.60186558999999</v>
      </c>
      <c r="H103">
        <v>4.3199649769999997</v>
      </c>
      <c r="I103">
        <v>399.99685519600001</v>
      </c>
      <c r="J103">
        <v>349.97515973499998</v>
      </c>
      <c r="K103">
        <v>430.208323882</v>
      </c>
      <c r="L103">
        <v>0</v>
      </c>
      <c r="M103">
        <v>349.672190833</v>
      </c>
      <c r="N103">
        <v>0</v>
      </c>
      <c r="O103">
        <v>0</v>
      </c>
      <c r="P103">
        <v>298.26806126899999</v>
      </c>
      <c r="Q103">
        <v>297.28904006800002</v>
      </c>
      <c r="R103">
        <v>297.24042119199999</v>
      </c>
      <c r="S103">
        <v>431.93303776900001</v>
      </c>
      <c r="T103">
        <v>434.64129283699998</v>
      </c>
      <c r="U103">
        <v>521.87648977699996</v>
      </c>
      <c r="V103">
        <v>5973.5117058100004</v>
      </c>
      <c r="W103">
        <v>27485.718528522</v>
      </c>
      <c r="X103">
        <v>1203.373695046</v>
      </c>
      <c r="Y103">
        <v>52.031138638999998</v>
      </c>
      <c r="Z103">
        <v>3.7845451790000002</v>
      </c>
      <c r="AA103">
        <v>-1.3475500309999999</v>
      </c>
      <c r="AC103">
        <v>495.24497054099999</v>
      </c>
      <c r="AD103">
        <v>512.59596991599994</v>
      </c>
      <c r="AE103">
        <v>3.3439234870000001</v>
      </c>
      <c r="AF103">
        <v>4.1923124190000003</v>
      </c>
      <c r="AG103" s="25">
        <v>0.264727039</v>
      </c>
      <c r="AH103">
        <v>0</v>
      </c>
      <c r="AI103">
        <v>3024.5198055559999</v>
      </c>
      <c r="AJ103">
        <v>237.375575521</v>
      </c>
      <c r="AK103">
        <v>7030.6445946180002</v>
      </c>
      <c r="AL103">
        <v>1134.6757407709999</v>
      </c>
      <c r="AM103">
        <v>1405.078807333</v>
      </c>
      <c r="AN103">
        <v>1155.961056506</v>
      </c>
      <c r="AO103">
        <v>2297.548189056</v>
      </c>
      <c r="AP103">
        <v>0</v>
      </c>
      <c r="AQ103">
        <v>4008.9708298280002</v>
      </c>
      <c r="AR103">
        <v>0</v>
      </c>
      <c r="AS103">
        <v>0</v>
      </c>
      <c r="AT103">
        <v>2577.3703793660002</v>
      </c>
      <c r="AU103">
        <v>149.203743624</v>
      </c>
      <c r="AV103">
        <v>234.287131004</v>
      </c>
      <c r="AW103">
        <v>801.22016099200005</v>
      </c>
      <c r="AX103">
        <v>1034.3423361360001</v>
      </c>
      <c r="AY103">
        <v>90.271621276999994</v>
      </c>
    </row>
    <row r="104" spans="1:51" x14ac:dyDescent="0.25">
      <c r="A104" s="1">
        <v>42515</v>
      </c>
      <c r="B104" s="21">
        <f t="shared" si="2"/>
        <v>3</v>
      </c>
      <c r="C104" s="2">
        <v>0.125</v>
      </c>
      <c r="D104">
        <v>319.24170833199997</v>
      </c>
      <c r="E104">
        <v>351.64406265399998</v>
      </c>
      <c r="F104">
        <v>419.011403691</v>
      </c>
      <c r="G104">
        <v>419.756703157</v>
      </c>
      <c r="H104">
        <v>4.1892651430000001</v>
      </c>
      <c r="I104">
        <v>399.637491684</v>
      </c>
      <c r="J104">
        <v>350.02187558200001</v>
      </c>
      <c r="K104">
        <v>430.06294133900002</v>
      </c>
      <c r="L104">
        <v>0</v>
      </c>
      <c r="M104">
        <v>350.02596313200002</v>
      </c>
      <c r="N104">
        <v>0</v>
      </c>
      <c r="O104">
        <v>0</v>
      </c>
      <c r="P104">
        <v>298.66160109200001</v>
      </c>
      <c r="Q104">
        <v>301.90349600799999</v>
      </c>
      <c r="R104">
        <v>302.81934130799999</v>
      </c>
      <c r="S104">
        <v>448.24755131900002</v>
      </c>
      <c r="T104">
        <v>450.86421019599999</v>
      </c>
      <c r="U104">
        <v>541.54113677199996</v>
      </c>
      <c r="V104">
        <v>5999.228900002</v>
      </c>
      <c r="W104">
        <v>26474.390419679999</v>
      </c>
      <c r="X104">
        <v>196.84492318900001</v>
      </c>
      <c r="Y104">
        <v>52.221864347999997</v>
      </c>
      <c r="Z104">
        <v>3.7895940330000002</v>
      </c>
      <c r="AA104">
        <v>-1.3584604440000001</v>
      </c>
      <c r="AC104">
        <v>511.53562315699997</v>
      </c>
      <c r="AD104">
        <v>514.60606934800001</v>
      </c>
      <c r="AE104">
        <v>3.3462448149999999</v>
      </c>
      <c r="AF104">
        <v>2.3260673330000001</v>
      </c>
      <c r="AG104" s="25">
        <v>0.26737434300000001</v>
      </c>
      <c r="AH104">
        <v>0</v>
      </c>
      <c r="AI104">
        <v>3027.5667621530001</v>
      </c>
      <c r="AJ104">
        <v>237.25224717899999</v>
      </c>
      <c r="AK104">
        <v>6679.9976990020004</v>
      </c>
      <c r="AL104">
        <v>1134.7219403649999</v>
      </c>
      <c r="AM104">
        <v>1409.080789931</v>
      </c>
      <c r="AN104">
        <v>1158.362068142</v>
      </c>
      <c r="AO104">
        <v>2336.0912951390001</v>
      </c>
      <c r="AP104">
        <v>0</v>
      </c>
      <c r="AQ104">
        <v>4036.7401590129998</v>
      </c>
      <c r="AR104">
        <v>0</v>
      </c>
      <c r="AS104">
        <v>0</v>
      </c>
      <c r="AT104">
        <v>2669.2841498009998</v>
      </c>
      <c r="AU104">
        <v>151.33355038900001</v>
      </c>
      <c r="AV104">
        <v>288.62506319900001</v>
      </c>
      <c r="AW104">
        <v>820.15493596800002</v>
      </c>
      <c r="AX104">
        <v>1061.6853213049999</v>
      </c>
      <c r="AY104">
        <v>83.295492874999994</v>
      </c>
    </row>
    <row r="105" spans="1:51" x14ac:dyDescent="0.25">
      <c r="A105" s="1">
        <v>42515</v>
      </c>
      <c r="B105" s="21">
        <f t="shared" si="2"/>
        <v>3</v>
      </c>
      <c r="C105" s="2">
        <v>0.14583333333333334</v>
      </c>
      <c r="D105">
        <v>325.01962205900003</v>
      </c>
      <c r="E105">
        <v>348.478231816</v>
      </c>
      <c r="F105">
        <v>419.60362933800002</v>
      </c>
      <c r="G105">
        <v>420.51997992499997</v>
      </c>
      <c r="H105">
        <v>4.2294024180000003</v>
      </c>
      <c r="I105">
        <v>273.837236942</v>
      </c>
      <c r="J105">
        <v>349.85580881499999</v>
      </c>
      <c r="K105">
        <v>430.00232251699998</v>
      </c>
      <c r="L105">
        <v>0</v>
      </c>
      <c r="M105">
        <v>350.25502164599999</v>
      </c>
      <c r="N105">
        <v>0</v>
      </c>
      <c r="O105">
        <v>0</v>
      </c>
      <c r="P105">
        <v>302.582137553</v>
      </c>
      <c r="Q105">
        <v>296.78058120899999</v>
      </c>
      <c r="R105">
        <v>296.29341360199999</v>
      </c>
      <c r="S105">
        <v>463.24890197500002</v>
      </c>
      <c r="T105">
        <v>467.69070591000002</v>
      </c>
      <c r="U105">
        <v>560.94304408200003</v>
      </c>
      <c r="V105">
        <v>6219.239831373</v>
      </c>
      <c r="W105">
        <v>25466.620256563001</v>
      </c>
      <c r="X105">
        <v>5908.5786371960003</v>
      </c>
      <c r="Y105">
        <v>52.351154080000001</v>
      </c>
      <c r="Z105">
        <v>3.7963936469999999</v>
      </c>
      <c r="AA105">
        <v>-1.369235354</v>
      </c>
      <c r="AC105">
        <v>530.12396721699997</v>
      </c>
      <c r="AD105">
        <v>529.874053721</v>
      </c>
      <c r="AE105">
        <v>3.3215491880000001</v>
      </c>
      <c r="AF105">
        <v>1.50317879</v>
      </c>
      <c r="AG105" s="25">
        <v>0.28252356200000001</v>
      </c>
      <c r="AH105">
        <v>0</v>
      </c>
      <c r="AI105">
        <v>2773.5312007379998</v>
      </c>
      <c r="AJ105">
        <v>237.48600412299999</v>
      </c>
      <c r="AK105">
        <v>6900.7574598519996</v>
      </c>
      <c r="AL105">
        <v>1135.030707228</v>
      </c>
      <c r="AM105">
        <v>1046.371585912</v>
      </c>
      <c r="AN105">
        <v>1154.04558843</v>
      </c>
      <c r="AO105">
        <v>2273.9159969460002</v>
      </c>
      <c r="AP105">
        <v>0</v>
      </c>
      <c r="AQ105">
        <v>4006.851165094</v>
      </c>
      <c r="AR105">
        <v>0</v>
      </c>
      <c r="AS105">
        <v>0</v>
      </c>
      <c r="AT105">
        <v>2770.5803546110001</v>
      </c>
      <c r="AU105">
        <v>139.99917734300001</v>
      </c>
      <c r="AV105">
        <v>243.31751025400001</v>
      </c>
      <c r="AW105">
        <v>843.17847358300003</v>
      </c>
      <c r="AX105">
        <v>1103.104178028</v>
      </c>
      <c r="AY105">
        <v>84.476028106000001</v>
      </c>
    </row>
    <row r="106" spans="1:51" x14ac:dyDescent="0.25">
      <c r="A106" s="1">
        <v>42515</v>
      </c>
      <c r="B106" s="21">
        <f t="shared" si="2"/>
        <v>4</v>
      </c>
      <c r="C106" s="2">
        <v>0.16666666666666666</v>
      </c>
      <c r="D106">
        <v>314.595905356</v>
      </c>
      <c r="E106">
        <v>351.03834664099998</v>
      </c>
      <c r="F106">
        <v>417.69205578999998</v>
      </c>
      <c r="G106">
        <v>418.39380303000002</v>
      </c>
      <c r="H106">
        <v>4.1460720000000002</v>
      </c>
      <c r="I106">
        <v>250.119586513</v>
      </c>
      <c r="J106">
        <v>350.13207564700002</v>
      </c>
      <c r="K106">
        <v>429.76702974</v>
      </c>
      <c r="L106">
        <v>0</v>
      </c>
      <c r="M106">
        <v>349.58132246399998</v>
      </c>
      <c r="N106">
        <v>0</v>
      </c>
      <c r="O106">
        <v>0</v>
      </c>
      <c r="P106">
        <v>303.82116341900002</v>
      </c>
      <c r="Q106">
        <v>302.30874583399998</v>
      </c>
      <c r="R106">
        <v>304.25419371800001</v>
      </c>
      <c r="S106">
        <v>455.58476821400001</v>
      </c>
      <c r="T106">
        <v>469.67776365600002</v>
      </c>
      <c r="U106">
        <v>562.52718578400004</v>
      </c>
      <c r="V106">
        <v>6121.4784975749999</v>
      </c>
      <c r="W106">
        <v>24417.714248765998</v>
      </c>
      <c r="X106">
        <v>5001.904251379</v>
      </c>
      <c r="Y106">
        <v>52.285178244000001</v>
      </c>
      <c r="Z106">
        <v>3.8202509830000002</v>
      </c>
      <c r="AA106">
        <v>-1.373650263</v>
      </c>
      <c r="AC106">
        <v>489.15564934399998</v>
      </c>
      <c r="AD106">
        <v>532.53917686399996</v>
      </c>
      <c r="AE106">
        <v>3.3613426030000002</v>
      </c>
      <c r="AF106">
        <v>199.00508757599999</v>
      </c>
      <c r="AG106" s="25">
        <v>192.98879267500001</v>
      </c>
      <c r="AH106">
        <v>0</v>
      </c>
      <c r="AI106">
        <v>3280.6494726559999</v>
      </c>
      <c r="AJ106">
        <v>237.61956119800001</v>
      </c>
      <c r="AK106">
        <v>6459.6868168399997</v>
      </c>
      <c r="AL106">
        <v>1134.589917772</v>
      </c>
      <c r="AM106">
        <v>1119.538099201</v>
      </c>
      <c r="AN106">
        <v>1160.8615422119999</v>
      </c>
      <c r="AO106">
        <v>2123.1375933320001</v>
      </c>
      <c r="AP106">
        <v>0</v>
      </c>
      <c r="AQ106">
        <v>4020.0057575229998</v>
      </c>
      <c r="AR106">
        <v>0</v>
      </c>
      <c r="AS106">
        <v>0</v>
      </c>
      <c r="AT106">
        <v>2772.6647801109998</v>
      </c>
      <c r="AU106">
        <v>148.880032959</v>
      </c>
      <c r="AV106">
        <v>270.59227748699999</v>
      </c>
      <c r="AW106">
        <v>801.06630877600003</v>
      </c>
      <c r="AX106">
        <v>1083.8292910059999</v>
      </c>
      <c r="AY106">
        <v>66.751070611000003</v>
      </c>
    </row>
    <row r="107" spans="1:51" x14ac:dyDescent="0.25">
      <c r="A107" s="1">
        <v>42515</v>
      </c>
      <c r="B107" s="21">
        <f t="shared" si="2"/>
        <v>4</v>
      </c>
      <c r="C107" s="2">
        <v>0.1875</v>
      </c>
      <c r="D107">
        <v>312.420450937</v>
      </c>
      <c r="E107">
        <v>349.018508349</v>
      </c>
      <c r="F107">
        <v>417.34692709799998</v>
      </c>
      <c r="G107">
        <v>418.125388966</v>
      </c>
      <c r="H107">
        <v>4.0991956800000002</v>
      </c>
      <c r="I107">
        <v>250.039463993</v>
      </c>
      <c r="J107">
        <v>266.40676577099998</v>
      </c>
      <c r="K107">
        <v>273.88191527700002</v>
      </c>
      <c r="L107">
        <v>0</v>
      </c>
      <c r="M107">
        <v>350.50977856600002</v>
      </c>
      <c r="N107">
        <v>0</v>
      </c>
      <c r="O107">
        <v>0</v>
      </c>
      <c r="P107">
        <v>302.78882084499998</v>
      </c>
      <c r="Q107">
        <v>300.72216371600001</v>
      </c>
      <c r="R107">
        <v>296.35528450800001</v>
      </c>
      <c r="S107">
        <v>399.791852801</v>
      </c>
      <c r="T107">
        <v>411.95148287500001</v>
      </c>
      <c r="U107">
        <v>493.29268657199998</v>
      </c>
      <c r="V107">
        <v>5947.1798311120001</v>
      </c>
      <c r="W107">
        <v>22155.03862567</v>
      </c>
      <c r="X107">
        <v>11859.072740080999</v>
      </c>
      <c r="Y107">
        <v>52.310101549999999</v>
      </c>
      <c r="Z107">
        <v>3.8451696769999999</v>
      </c>
      <c r="AA107">
        <v>-1.375440794</v>
      </c>
      <c r="AD107">
        <v>507.46073030600002</v>
      </c>
      <c r="AE107">
        <v>3.2723186370000001</v>
      </c>
      <c r="AF107">
        <v>492.31050680800001</v>
      </c>
      <c r="AG107" s="25">
        <v>491.90164462799999</v>
      </c>
      <c r="AH107">
        <v>0</v>
      </c>
      <c r="AI107">
        <v>3033.6407751400002</v>
      </c>
      <c r="AJ107">
        <v>237.47082656500001</v>
      </c>
      <c r="AK107">
        <v>6560.138713368</v>
      </c>
      <c r="AL107">
        <v>1134.917958993</v>
      </c>
      <c r="AM107">
        <v>1113.9763636370001</v>
      </c>
      <c r="AN107">
        <v>1077.6542376540001</v>
      </c>
      <c r="AO107">
        <v>1393.927276292</v>
      </c>
      <c r="AP107">
        <v>0</v>
      </c>
      <c r="AQ107">
        <v>3964.9861684970001</v>
      </c>
      <c r="AR107">
        <v>0</v>
      </c>
      <c r="AS107">
        <v>0</v>
      </c>
      <c r="AT107">
        <v>2432.427241851</v>
      </c>
      <c r="AU107">
        <v>148.044547362</v>
      </c>
      <c r="AV107">
        <v>246.835428982</v>
      </c>
      <c r="AW107">
        <v>719.58129030099997</v>
      </c>
      <c r="AX107">
        <v>959.07141344199999</v>
      </c>
      <c r="AY107">
        <v>60.315965196000001</v>
      </c>
    </row>
    <row r="108" spans="1:51" x14ac:dyDescent="0.25">
      <c r="A108" s="1">
        <v>42515</v>
      </c>
      <c r="B108" s="21">
        <f t="shared" si="2"/>
        <v>5</v>
      </c>
      <c r="C108" s="2">
        <v>0.20833333333333334</v>
      </c>
      <c r="D108">
        <v>312.68541013999999</v>
      </c>
      <c r="E108">
        <v>349.61837913400001</v>
      </c>
      <c r="F108">
        <v>412.75376895199997</v>
      </c>
      <c r="G108">
        <v>413.43382506099999</v>
      </c>
      <c r="H108">
        <v>4.1138091030000004</v>
      </c>
      <c r="I108">
        <v>249.776090955</v>
      </c>
      <c r="J108">
        <v>249.877640826</v>
      </c>
      <c r="K108">
        <v>250.233319263</v>
      </c>
      <c r="L108">
        <v>0</v>
      </c>
      <c r="M108">
        <v>350.38059354199999</v>
      </c>
      <c r="N108">
        <v>0</v>
      </c>
      <c r="O108">
        <v>0</v>
      </c>
      <c r="P108">
        <v>299.65152089100002</v>
      </c>
      <c r="Q108">
        <v>299.88814033099999</v>
      </c>
      <c r="R108">
        <v>299.846025833</v>
      </c>
      <c r="S108">
        <v>370.248875806</v>
      </c>
      <c r="T108">
        <v>377.81935996999999</v>
      </c>
      <c r="U108">
        <v>452.44401342600003</v>
      </c>
      <c r="V108">
        <v>5971.46535399</v>
      </c>
      <c r="W108">
        <v>25003.760529321</v>
      </c>
      <c r="X108">
        <v>27582.607872408</v>
      </c>
      <c r="Y108">
        <v>52.225480416000003</v>
      </c>
      <c r="Z108">
        <v>3.8670347829999998</v>
      </c>
      <c r="AA108">
        <v>-1.3973730710000001</v>
      </c>
      <c r="AD108">
        <v>510.98649850999999</v>
      </c>
      <c r="AE108">
        <v>3.2607814890000002</v>
      </c>
      <c r="AF108">
        <v>495.08653984699998</v>
      </c>
      <c r="AG108" s="25">
        <v>495.45995888900001</v>
      </c>
      <c r="AH108">
        <v>0</v>
      </c>
      <c r="AI108">
        <v>3667.9566113609999</v>
      </c>
      <c r="AJ108">
        <v>236.87507013699999</v>
      </c>
      <c r="AK108">
        <v>6541.3760769970004</v>
      </c>
      <c r="AL108">
        <v>1134.870697518</v>
      </c>
      <c r="AM108">
        <v>1110.064405243</v>
      </c>
      <c r="AN108">
        <v>1101.0270153849999</v>
      </c>
      <c r="AO108">
        <v>1543.265753439</v>
      </c>
      <c r="AP108">
        <v>0</v>
      </c>
      <c r="AQ108">
        <v>3883.8274848470001</v>
      </c>
      <c r="AR108">
        <v>0</v>
      </c>
      <c r="AS108">
        <v>0</v>
      </c>
      <c r="AT108">
        <v>2232.1186850009999</v>
      </c>
      <c r="AU108">
        <v>148.43592126199999</v>
      </c>
      <c r="AV108">
        <v>253.57972610900001</v>
      </c>
      <c r="AW108">
        <v>681.68966237100005</v>
      </c>
      <c r="AX108">
        <v>890.22410930599995</v>
      </c>
      <c r="AY108">
        <v>58.407173229999998</v>
      </c>
    </row>
    <row r="109" spans="1:51" x14ac:dyDescent="0.25">
      <c r="A109" s="1">
        <v>42515</v>
      </c>
      <c r="B109" s="21">
        <f t="shared" si="2"/>
        <v>5</v>
      </c>
      <c r="C109" s="2">
        <v>0.22916666666666666</v>
      </c>
      <c r="D109">
        <v>298.27341385400001</v>
      </c>
      <c r="E109">
        <v>349.55666982600002</v>
      </c>
      <c r="F109">
        <v>397.420673437</v>
      </c>
      <c r="G109">
        <v>398.09461128499998</v>
      </c>
      <c r="H109">
        <v>4.0329950119999998</v>
      </c>
      <c r="I109">
        <v>250.23092815499999</v>
      </c>
      <c r="J109">
        <v>388.75062909000002</v>
      </c>
      <c r="K109">
        <v>249.95800401</v>
      </c>
      <c r="L109">
        <v>0</v>
      </c>
      <c r="M109">
        <v>350.29476678100002</v>
      </c>
      <c r="N109">
        <v>0</v>
      </c>
      <c r="O109">
        <v>0</v>
      </c>
      <c r="P109">
        <v>300.47236409700002</v>
      </c>
      <c r="Q109">
        <v>298.48711000600002</v>
      </c>
      <c r="R109">
        <v>302.230021244</v>
      </c>
      <c r="S109">
        <v>349.07751768600002</v>
      </c>
      <c r="T109">
        <v>350.40986192100002</v>
      </c>
      <c r="U109">
        <v>419.21120317100002</v>
      </c>
      <c r="V109">
        <v>5942.1216787020003</v>
      </c>
      <c r="W109">
        <v>29343.742667974999</v>
      </c>
      <c r="X109">
        <v>32281.683578151002</v>
      </c>
      <c r="Y109">
        <v>53.139338686000002</v>
      </c>
      <c r="Z109">
        <v>3.8807335140000001</v>
      </c>
      <c r="AA109">
        <v>-1.395142074</v>
      </c>
      <c r="AC109">
        <v>-5.8807282130000003</v>
      </c>
      <c r="AD109">
        <v>510.691117609</v>
      </c>
      <c r="AE109">
        <v>3.2761552250000001</v>
      </c>
      <c r="AF109">
        <v>499.52107110200001</v>
      </c>
      <c r="AG109" s="25">
        <v>495.04546251199997</v>
      </c>
      <c r="AH109">
        <v>0</v>
      </c>
      <c r="AI109">
        <v>3831.7464586229999</v>
      </c>
      <c r="AJ109">
        <v>233.64931873699999</v>
      </c>
      <c r="AK109">
        <v>6810.0113267079996</v>
      </c>
      <c r="AL109">
        <v>1135.010534024</v>
      </c>
      <c r="AM109">
        <v>1083.9673826139999</v>
      </c>
      <c r="AN109">
        <v>1594.250571135</v>
      </c>
      <c r="AO109">
        <v>1468.047341513</v>
      </c>
      <c r="AP109">
        <v>0</v>
      </c>
      <c r="AQ109">
        <v>3888.9236536479998</v>
      </c>
      <c r="AR109">
        <v>0</v>
      </c>
      <c r="AS109">
        <v>0</v>
      </c>
      <c r="AT109">
        <v>2068.647472484</v>
      </c>
      <c r="AU109">
        <v>142.38807844199999</v>
      </c>
      <c r="AV109">
        <v>261.03137581200002</v>
      </c>
      <c r="AW109">
        <v>664.209380958</v>
      </c>
      <c r="AX109">
        <v>826.91517932500005</v>
      </c>
      <c r="AY109">
        <v>58.619072051000003</v>
      </c>
    </row>
    <row r="110" spans="1:51" x14ac:dyDescent="0.25">
      <c r="A110" s="1">
        <v>42515</v>
      </c>
      <c r="B110" s="21">
        <f t="shared" si="2"/>
        <v>6</v>
      </c>
      <c r="C110" s="2">
        <v>0.25</v>
      </c>
      <c r="D110">
        <v>306.217287812</v>
      </c>
      <c r="E110">
        <v>353.269511319</v>
      </c>
      <c r="F110">
        <v>389.86445607600001</v>
      </c>
      <c r="G110">
        <v>390.55084513000003</v>
      </c>
      <c r="H110">
        <v>4.0961346489999997</v>
      </c>
      <c r="I110">
        <v>249.75790312999999</v>
      </c>
      <c r="J110">
        <v>393.84601316700002</v>
      </c>
      <c r="K110">
        <v>250.05401944499999</v>
      </c>
      <c r="L110">
        <v>0</v>
      </c>
      <c r="M110">
        <v>349.49516514599998</v>
      </c>
      <c r="N110">
        <v>0</v>
      </c>
      <c r="O110">
        <v>0</v>
      </c>
      <c r="P110">
        <v>297.13608875</v>
      </c>
      <c r="Q110">
        <v>300.016035133</v>
      </c>
      <c r="R110">
        <v>301.12998743700001</v>
      </c>
      <c r="S110">
        <v>380.44539560099997</v>
      </c>
      <c r="T110">
        <v>339.756310498</v>
      </c>
      <c r="U110">
        <v>408.16890611700001</v>
      </c>
      <c r="V110">
        <v>5924.4238096700001</v>
      </c>
      <c r="W110">
        <v>31598.132835044999</v>
      </c>
      <c r="X110">
        <v>32675.185044475002</v>
      </c>
      <c r="Y110">
        <v>53.279567200000002</v>
      </c>
      <c r="Z110">
        <v>3.87889295</v>
      </c>
      <c r="AA110">
        <v>-1.417090816</v>
      </c>
      <c r="AC110">
        <v>-5.9375</v>
      </c>
      <c r="AD110">
        <v>510.86063321300003</v>
      </c>
      <c r="AE110">
        <v>3.2470910669999999</v>
      </c>
      <c r="AF110">
        <v>506.784385477</v>
      </c>
      <c r="AG110" s="25">
        <v>495.22541800099998</v>
      </c>
      <c r="AH110">
        <v>0</v>
      </c>
      <c r="AI110">
        <v>4089.7757475399999</v>
      </c>
      <c r="AJ110">
        <v>232.626258737</v>
      </c>
      <c r="AK110">
        <v>6980.6840157400002</v>
      </c>
      <c r="AL110">
        <v>1134.834141496</v>
      </c>
      <c r="AM110">
        <v>1078.653906665</v>
      </c>
      <c r="AN110">
        <v>1235.8458388050001</v>
      </c>
      <c r="AO110">
        <v>1478.142607706</v>
      </c>
      <c r="AP110">
        <v>0</v>
      </c>
      <c r="AQ110">
        <v>3895.7514516890001</v>
      </c>
      <c r="AR110">
        <v>0</v>
      </c>
      <c r="AS110">
        <v>0</v>
      </c>
      <c r="AT110">
        <v>2012.2614583029999</v>
      </c>
      <c r="AU110">
        <v>135.15706044699999</v>
      </c>
      <c r="AV110">
        <v>279.59025840300001</v>
      </c>
      <c r="AW110">
        <v>786.38136512999995</v>
      </c>
      <c r="AX110">
        <v>817.68790559000001</v>
      </c>
      <c r="AY110">
        <v>47.907979801000003</v>
      </c>
    </row>
    <row r="111" spans="1:51" x14ac:dyDescent="0.25">
      <c r="A111" s="1">
        <v>42515</v>
      </c>
      <c r="B111" s="21">
        <f t="shared" si="2"/>
        <v>6</v>
      </c>
      <c r="C111" s="2">
        <v>0.27083333333333331</v>
      </c>
      <c r="D111">
        <v>418.83843323799999</v>
      </c>
      <c r="E111">
        <v>448.477556918</v>
      </c>
      <c r="F111">
        <v>471.53120124100002</v>
      </c>
      <c r="G111">
        <v>472.80538557300002</v>
      </c>
      <c r="H111">
        <v>4.2475841929999998</v>
      </c>
      <c r="I111">
        <v>249.99759500900001</v>
      </c>
      <c r="J111">
        <v>398.93866130200001</v>
      </c>
      <c r="K111">
        <v>417.08195666699999</v>
      </c>
      <c r="L111">
        <v>0</v>
      </c>
      <c r="M111">
        <v>350.12437154399998</v>
      </c>
      <c r="N111">
        <v>0</v>
      </c>
      <c r="O111">
        <v>0</v>
      </c>
      <c r="P111">
        <v>303.14449795600001</v>
      </c>
      <c r="Q111">
        <v>393.99426135499999</v>
      </c>
      <c r="R111">
        <v>418.76742361300001</v>
      </c>
      <c r="S111">
        <v>486.16776791699999</v>
      </c>
      <c r="T111">
        <v>443.306488634</v>
      </c>
      <c r="U111">
        <v>531.80346742400002</v>
      </c>
      <c r="V111">
        <v>6429.9637617279996</v>
      </c>
      <c r="W111">
        <v>35073.933629681</v>
      </c>
      <c r="X111">
        <v>12703.101248896999</v>
      </c>
      <c r="Y111">
        <v>52.253312489999999</v>
      </c>
      <c r="Z111">
        <v>3.8780449720000001</v>
      </c>
      <c r="AA111">
        <v>485.91344469900002</v>
      </c>
      <c r="AC111">
        <v>-5.8187129459999998</v>
      </c>
      <c r="AD111">
        <v>544.36108152300005</v>
      </c>
      <c r="AE111">
        <v>3.2621715560000002</v>
      </c>
      <c r="AF111">
        <v>532.57404112300003</v>
      </c>
      <c r="AG111" s="25">
        <v>402.23838534599997</v>
      </c>
      <c r="AH111">
        <v>0</v>
      </c>
      <c r="AI111">
        <v>5125.893064887</v>
      </c>
      <c r="AJ111">
        <v>236.62343315999999</v>
      </c>
      <c r="AK111">
        <v>9673.0563810759995</v>
      </c>
      <c r="AL111">
        <v>1134.8415710940001</v>
      </c>
      <c r="AM111">
        <v>1143.4218114150001</v>
      </c>
      <c r="AN111">
        <v>1266.1428296439999</v>
      </c>
      <c r="AO111">
        <v>2750.6747523869999</v>
      </c>
      <c r="AP111">
        <v>0</v>
      </c>
      <c r="AQ111">
        <v>3999.3433194439999</v>
      </c>
      <c r="AR111">
        <v>0</v>
      </c>
      <c r="AS111">
        <v>0</v>
      </c>
      <c r="AT111">
        <v>2633.7324328169998</v>
      </c>
      <c r="AU111">
        <v>166.623778472</v>
      </c>
      <c r="AV111">
        <v>389.10362561599999</v>
      </c>
      <c r="AW111">
        <v>1010.141187166</v>
      </c>
      <c r="AX111">
        <v>1102.379396844</v>
      </c>
      <c r="AY111">
        <v>102.54225399800001</v>
      </c>
    </row>
    <row r="112" spans="1:51" x14ac:dyDescent="0.25">
      <c r="A112" s="1">
        <v>42515</v>
      </c>
      <c r="B112" s="21">
        <f t="shared" si="2"/>
        <v>7</v>
      </c>
      <c r="C112" s="2">
        <v>0.29166666666666669</v>
      </c>
      <c r="D112">
        <v>405.750226623</v>
      </c>
      <c r="E112">
        <v>439.27675220499998</v>
      </c>
      <c r="F112">
        <v>434.84786027799998</v>
      </c>
      <c r="G112">
        <v>435.73743967899998</v>
      </c>
      <c r="H112">
        <v>4.2806248699999996</v>
      </c>
      <c r="I112">
        <v>249.75772582499999</v>
      </c>
      <c r="J112">
        <v>399.90632003500002</v>
      </c>
      <c r="K112">
        <v>439.97659022599998</v>
      </c>
      <c r="L112">
        <v>0</v>
      </c>
      <c r="M112">
        <v>349.54852439400003</v>
      </c>
      <c r="N112">
        <v>0</v>
      </c>
      <c r="O112">
        <v>0</v>
      </c>
      <c r="P112">
        <v>296.75816662699998</v>
      </c>
      <c r="Q112">
        <v>407.89712267300001</v>
      </c>
      <c r="R112">
        <v>406.85718381800001</v>
      </c>
      <c r="S112">
        <v>473.93406145799997</v>
      </c>
      <c r="T112">
        <v>453.05153329799998</v>
      </c>
      <c r="U112">
        <v>533.57170416700001</v>
      </c>
      <c r="V112">
        <v>5862.9085649540002</v>
      </c>
      <c r="W112">
        <v>28984.566053461</v>
      </c>
      <c r="X112">
        <v>6374.8268908870004</v>
      </c>
      <c r="Y112">
        <v>52.461707332000003</v>
      </c>
      <c r="Z112">
        <v>3.9074763560000001</v>
      </c>
      <c r="AA112">
        <v>512.78325094100001</v>
      </c>
      <c r="AD112">
        <v>512.98223673200005</v>
      </c>
      <c r="AE112">
        <v>3.2511277729999999</v>
      </c>
      <c r="AF112">
        <v>503.96719906499999</v>
      </c>
      <c r="AG112" s="25">
        <v>0.31836467400000001</v>
      </c>
      <c r="AH112">
        <v>0</v>
      </c>
      <c r="AI112">
        <v>5311.3546792529996</v>
      </c>
      <c r="AJ112">
        <v>237.607261502</v>
      </c>
      <c r="AK112">
        <v>8669.5172029080004</v>
      </c>
      <c r="AL112">
        <v>1135.2743450519999</v>
      </c>
      <c r="AM112">
        <v>1104.994409288</v>
      </c>
      <c r="AN112">
        <v>1199.3841236979999</v>
      </c>
      <c r="AO112">
        <v>2185.12497678</v>
      </c>
      <c r="AP112">
        <v>0</v>
      </c>
      <c r="AQ112">
        <v>3983.954642361</v>
      </c>
      <c r="AR112">
        <v>0</v>
      </c>
      <c r="AS112">
        <v>0</v>
      </c>
      <c r="AT112">
        <v>2638.6856904470001</v>
      </c>
      <c r="AU112">
        <v>142.70803541699999</v>
      </c>
      <c r="AV112">
        <v>321.509285078</v>
      </c>
      <c r="AW112">
        <v>872.65840343599996</v>
      </c>
      <c r="AX112">
        <v>977.94299729199997</v>
      </c>
      <c r="AY112">
        <v>93.868334196999996</v>
      </c>
    </row>
    <row r="113" spans="1:51" x14ac:dyDescent="0.25">
      <c r="A113" s="1">
        <v>42515</v>
      </c>
      <c r="B113" s="21">
        <f t="shared" si="2"/>
        <v>7</v>
      </c>
      <c r="C113" s="2">
        <v>0.3125</v>
      </c>
      <c r="D113">
        <v>411.731592261</v>
      </c>
      <c r="E113">
        <v>440.28136844900001</v>
      </c>
      <c r="F113">
        <v>438.24657025499999</v>
      </c>
      <c r="G113">
        <v>439.138800156</v>
      </c>
      <c r="H113">
        <v>4.3068329079999996</v>
      </c>
      <c r="I113">
        <v>389.79016077799997</v>
      </c>
      <c r="J113">
        <v>400.02140465100001</v>
      </c>
      <c r="K113">
        <v>439.92775109799999</v>
      </c>
      <c r="L113">
        <v>0</v>
      </c>
      <c r="M113">
        <v>399.50602428600001</v>
      </c>
      <c r="N113">
        <v>0</v>
      </c>
      <c r="O113">
        <v>0</v>
      </c>
      <c r="P113">
        <v>299.27192373100002</v>
      </c>
      <c r="Q113">
        <v>413.45301349800002</v>
      </c>
      <c r="R113">
        <v>409.95656615500002</v>
      </c>
      <c r="S113">
        <v>428.121220596</v>
      </c>
      <c r="T113">
        <v>418.199243889</v>
      </c>
      <c r="U113">
        <v>485.40394428000002</v>
      </c>
      <c r="V113">
        <v>6054.2611361039999</v>
      </c>
      <c r="W113">
        <v>31632.622609942999</v>
      </c>
      <c r="X113">
        <v>8514.2671631470002</v>
      </c>
      <c r="Y113">
        <v>52.499655894999997</v>
      </c>
      <c r="Z113">
        <v>3.9049233669999999</v>
      </c>
      <c r="AA113">
        <v>473.55644906100002</v>
      </c>
      <c r="AD113">
        <v>511.57291402999999</v>
      </c>
      <c r="AE113">
        <v>3.2291262230000002</v>
      </c>
      <c r="AF113">
        <v>426.69158930200001</v>
      </c>
      <c r="AG113" s="25">
        <v>0.30511131699999999</v>
      </c>
      <c r="AH113">
        <v>0</v>
      </c>
      <c r="AI113">
        <v>5693.3204593159999</v>
      </c>
      <c r="AJ113">
        <v>236.69370947499999</v>
      </c>
      <c r="AK113">
        <v>6402.2922393919998</v>
      </c>
      <c r="AL113">
        <v>1135.0546885419999</v>
      </c>
      <c r="AM113">
        <v>1785.9355716150001</v>
      </c>
      <c r="AN113">
        <v>1213.0506317270001</v>
      </c>
      <c r="AO113">
        <v>2309.0110529509998</v>
      </c>
      <c r="AP113">
        <v>0</v>
      </c>
      <c r="AQ113">
        <v>4126.473088961</v>
      </c>
      <c r="AR113">
        <v>0</v>
      </c>
      <c r="AS113">
        <v>0</v>
      </c>
      <c r="AT113">
        <v>2399.166539931</v>
      </c>
      <c r="AU113">
        <v>142.57551346899999</v>
      </c>
      <c r="AV113">
        <v>328.89960062099999</v>
      </c>
      <c r="AW113">
        <v>829.57564919699996</v>
      </c>
      <c r="AX113">
        <v>833.36699643500003</v>
      </c>
      <c r="AY113">
        <v>92.824453399000006</v>
      </c>
    </row>
    <row r="114" spans="1:51" x14ac:dyDescent="0.25">
      <c r="A114" s="1">
        <v>42515</v>
      </c>
      <c r="B114" s="21">
        <f t="shared" si="2"/>
        <v>8</v>
      </c>
      <c r="C114" s="2">
        <v>0.33333333333333331</v>
      </c>
      <c r="D114">
        <v>407.97348046500002</v>
      </c>
      <c r="E114">
        <v>439.50712419799999</v>
      </c>
      <c r="F114">
        <v>438.32616821699997</v>
      </c>
      <c r="G114">
        <v>439.22132709200002</v>
      </c>
      <c r="H114">
        <v>4.3073226340000001</v>
      </c>
      <c r="I114">
        <v>399.98996552900002</v>
      </c>
      <c r="J114">
        <v>399.948729544</v>
      </c>
      <c r="K114">
        <v>439.89140139</v>
      </c>
      <c r="L114">
        <v>0</v>
      </c>
      <c r="M114">
        <v>399.97002175300003</v>
      </c>
      <c r="N114">
        <v>0</v>
      </c>
      <c r="O114">
        <v>0</v>
      </c>
      <c r="P114">
        <v>299.928963022</v>
      </c>
      <c r="Q114">
        <v>406.74396190499999</v>
      </c>
      <c r="R114">
        <v>409.68903283100002</v>
      </c>
      <c r="S114">
        <v>428.19638468199997</v>
      </c>
      <c r="T114">
        <v>422.70589629099999</v>
      </c>
      <c r="U114">
        <v>490.39653633099999</v>
      </c>
      <c r="V114">
        <v>6104.7387938379998</v>
      </c>
      <c r="W114">
        <v>30786.206343235001</v>
      </c>
      <c r="X114">
        <v>8271.8235644699998</v>
      </c>
      <c r="Y114">
        <v>52.460191072000001</v>
      </c>
      <c r="Z114">
        <v>3.9109462420000001</v>
      </c>
      <c r="AA114">
        <v>476.73048172199998</v>
      </c>
      <c r="AD114">
        <v>510.223089765</v>
      </c>
      <c r="AE114">
        <v>3.2401999190000002</v>
      </c>
      <c r="AF114">
        <v>363.24788942999999</v>
      </c>
      <c r="AG114" s="25">
        <v>0.27673075400000002</v>
      </c>
      <c r="AH114">
        <v>0</v>
      </c>
      <c r="AI114">
        <v>5159.8522014910004</v>
      </c>
      <c r="AJ114">
        <v>236.86764772999999</v>
      </c>
      <c r="AK114">
        <v>6339.6256725000003</v>
      </c>
      <c r="AL114">
        <v>1134.804738437</v>
      </c>
      <c r="AM114">
        <v>1408.6173731199999</v>
      </c>
      <c r="AN114">
        <v>1207.6812103699999</v>
      </c>
      <c r="AO114">
        <v>2385.9941855480001</v>
      </c>
      <c r="AP114">
        <v>0</v>
      </c>
      <c r="AQ114">
        <v>3965.3986662480002</v>
      </c>
      <c r="AR114">
        <v>0</v>
      </c>
      <c r="AS114">
        <v>0</v>
      </c>
      <c r="AT114">
        <v>2421.2284754870002</v>
      </c>
      <c r="AU114">
        <v>149.881282919</v>
      </c>
      <c r="AV114">
        <v>315.74674618099999</v>
      </c>
      <c r="AW114">
        <v>893.11452184300003</v>
      </c>
      <c r="AX114">
        <v>835.36264857000003</v>
      </c>
      <c r="AY114">
        <v>92.803162013000005</v>
      </c>
    </row>
    <row r="115" spans="1:51" x14ac:dyDescent="0.25">
      <c r="A115" s="1">
        <v>42515</v>
      </c>
      <c r="B115" s="21">
        <f t="shared" si="2"/>
        <v>8</v>
      </c>
      <c r="C115" s="2">
        <v>0.35416666666666669</v>
      </c>
      <c r="D115">
        <v>409.600213811</v>
      </c>
      <c r="E115">
        <v>424.88875237000002</v>
      </c>
      <c r="F115">
        <v>419.90095235199999</v>
      </c>
      <c r="G115">
        <v>420.61557995700002</v>
      </c>
      <c r="H115">
        <v>4.3003426869999997</v>
      </c>
      <c r="I115">
        <v>399.923269291</v>
      </c>
      <c r="J115">
        <v>399.79533276799998</v>
      </c>
      <c r="K115">
        <v>424.67170420399998</v>
      </c>
      <c r="L115">
        <v>0</v>
      </c>
      <c r="M115">
        <v>399.297842242</v>
      </c>
      <c r="N115">
        <v>0</v>
      </c>
      <c r="O115">
        <v>0</v>
      </c>
      <c r="P115">
        <v>299.87437580300002</v>
      </c>
      <c r="Q115">
        <v>410.55207813200002</v>
      </c>
      <c r="R115">
        <v>409.85532699200002</v>
      </c>
      <c r="S115">
        <v>406.067309577</v>
      </c>
      <c r="T115">
        <v>396.47871251499998</v>
      </c>
      <c r="U115">
        <v>461.57318502099997</v>
      </c>
      <c r="V115">
        <v>6065.9160841419998</v>
      </c>
      <c r="W115">
        <v>32940.024632635002</v>
      </c>
      <c r="X115">
        <v>9435.1669248029993</v>
      </c>
      <c r="Y115">
        <v>53.099879639000001</v>
      </c>
      <c r="Z115">
        <v>3.931059018</v>
      </c>
      <c r="AA115">
        <v>450.997426453</v>
      </c>
      <c r="AD115">
        <v>510.55702128399997</v>
      </c>
      <c r="AE115">
        <v>3.2463754950000001</v>
      </c>
      <c r="AF115">
        <v>310.75777548799999</v>
      </c>
      <c r="AG115" s="25">
        <v>0.29537559899999999</v>
      </c>
      <c r="AH115">
        <v>0</v>
      </c>
      <c r="AI115">
        <v>6040.4153142360001</v>
      </c>
      <c r="AJ115">
        <v>236.48672200499999</v>
      </c>
      <c r="AK115">
        <v>8540.9029926219991</v>
      </c>
      <c r="AL115">
        <v>1134.7430943520001</v>
      </c>
      <c r="AM115">
        <v>1218.6443828020001</v>
      </c>
      <c r="AN115">
        <v>1222.0558144690001</v>
      </c>
      <c r="AO115">
        <v>2335.7198641929999</v>
      </c>
      <c r="AP115">
        <v>0</v>
      </c>
      <c r="AQ115">
        <v>4001.360121528</v>
      </c>
      <c r="AR115">
        <v>0</v>
      </c>
      <c r="AS115">
        <v>0</v>
      </c>
      <c r="AT115">
        <v>2278.7561050999998</v>
      </c>
      <c r="AU115">
        <v>133.81608902900001</v>
      </c>
      <c r="AV115">
        <v>314.97776203799998</v>
      </c>
      <c r="AW115">
        <v>797.99835162099998</v>
      </c>
      <c r="AX115">
        <v>805.06568286499999</v>
      </c>
      <c r="AY115">
        <v>85.408226318999994</v>
      </c>
    </row>
    <row r="116" spans="1:51" x14ac:dyDescent="0.25">
      <c r="A116" s="1">
        <v>42515</v>
      </c>
      <c r="B116" s="21">
        <f t="shared" si="2"/>
        <v>9</v>
      </c>
      <c r="C116" s="2">
        <v>0.375</v>
      </c>
      <c r="D116">
        <v>404.59699648399999</v>
      </c>
      <c r="E116">
        <v>414.49559890099999</v>
      </c>
      <c r="F116">
        <v>414.43411231800002</v>
      </c>
      <c r="G116">
        <v>415.146071533</v>
      </c>
      <c r="H116">
        <v>4.3370294789999999</v>
      </c>
      <c r="I116">
        <v>399.63064079100002</v>
      </c>
      <c r="J116">
        <v>398.01520977400003</v>
      </c>
      <c r="K116">
        <v>405.28619698</v>
      </c>
      <c r="L116">
        <v>0</v>
      </c>
      <c r="M116">
        <v>400.17961129700001</v>
      </c>
      <c r="N116">
        <v>0</v>
      </c>
      <c r="O116">
        <v>0</v>
      </c>
      <c r="P116">
        <v>300.46113286600001</v>
      </c>
      <c r="Q116">
        <v>410.09350202000002</v>
      </c>
      <c r="R116">
        <v>408.57457032000002</v>
      </c>
      <c r="S116">
        <v>393.42824711100002</v>
      </c>
      <c r="T116">
        <v>389.38690926999999</v>
      </c>
      <c r="U116">
        <v>446.15957332699998</v>
      </c>
      <c r="V116">
        <v>5922.7197917530002</v>
      </c>
      <c r="W116">
        <v>32867.082542085001</v>
      </c>
      <c r="X116">
        <v>8360.4580843479998</v>
      </c>
      <c r="Y116">
        <v>52.453877593999998</v>
      </c>
      <c r="Z116">
        <v>3.9601321409999999</v>
      </c>
      <c r="AA116">
        <v>436.75082577400002</v>
      </c>
      <c r="AD116">
        <v>510.74132930000002</v>
      </c>
      <c r="AE116">
        <v>3.2664024459999998</v>
      </c>
      <c r="AF116">
        <v>269.20255050600002</v>
      </c>
      <c r="AG116" s="25">
        <v>0.283352934</v>
      </c>
      <c r="AH116">
        <v>0</v>
      </c>
      <c r="AI116">
        <v>6169.3753692170003</v>
      </c>
      <c r="AJ116">
        <v>235.244751468</v>
      </c>
      <c r="AK116">
        <v>8079.1719397349998</v>
      </c>
      <c r="AL116">
        <v>1135.0114117430001</v>
      </c>
      <c r="AM116">
        <v>1206.6591275420001</v>
      </c>
      <c r="AN116">
        <v>1225.2315294140001</v>
      </c>
      <c r="AO116">
        <v>2311.304321353</v>
      </c>
      <c r="AP116">
        <v>0</v>
      </c>
      <c r="AQ116">
        <v>3959.3555779019998</v>
      </c>
      <c r="AR116">
        <v>0</v>
      </c>
      <c r="AS116">
        <v>0</v>
      </c>
      <c r="AT116">
        <v>2202.7849017570002</v>
      </c>
      <c r="AU116">
        <v>134.26045665000001</v>
      </c>
      <c r="AV116">
        <v>343.90402996799997</v>
      </c>
      <c r="AW116">
        <v>764.67760335499997</v>
      </c>
      <c r="AX116">
        <v>731.05119750599999</v>
      </c>
      <c r="AY116">
        <v>83.335953915000005</v>
      </c>
    </row>
    <row r="117" spans="1:51" x14ac:dyDescent="0.25">
      <c r="A117" s="1">
        <v>42515</v>
      </c>
      <c r="B117" s="21">
        <f t="shared" si="2"/>
        <v>9</v>
      </c>
      <c r="C117" s="2">
        <v>0.39583333333333331</v>
      </c>
      <c r="D117">
        <v>387.84775747399999</v>
      </c>
      <c r="E117">
        <v>392.57583211500003</v>
      </c>
      <c r="F117">
        <v>393.01036116300003</v>
      </c>
      <c r="G117">
        <v>393.52365265999998</v>
      </c>
      <c r="H117">
        <v>4.3610570480000002</v>
      </c>
      <c r="I117">
        <v>389.85829867699999</v>
      </c>
      <c r="J117">
        <v>381.26465144899998</v>
      </c>
      <c r="K117">
        <v>381.634430458</v>
      </c>
      <c r="L117">
        <v>0</v>
      </c>
      <c r="M117">
        <v>399.72352258299998</v>
      </c>
      <c r="N117">
        <v>0</v>
      </c>
      <c r="O117">
        <v>0</v>
      </c>
      <c r="P117">
        <v>306.06916161300001</v>
      </c>
      <c r="Q117">
        <v>408.24317838500002</v>
      </c>
      <c r="R117">
        <v>405.45791566499997</v>
      </c>
      <c r="S117">
        <v>376.10928440499998</v>
      </c>
      <c r="T117">
        <v>380.90670532600001</v>
      </c>
      <c r="U117">
        <v>425.85829569399999</v>
      </c>
      <c r="V117">
        <v>5869.9113448130001</v>
      </c>
      <c r="W117">
        <v>34218.952809492999</v>
      </c>
      <c r="X117">
        <v>9534.3406432930005</v>
      </c>
      <c r="Y117">
        <v>52.255707620000003</v>
      </c>
      <c r="Z117">
        <v>4.0177012200000002</v>
      </c>
      <c r="AA117">
        <v>419.709797584</v>
      </c>
      <c r="AD117">
        <v>510.45840508700002</v>
      </c>
      <c r="AE117">
        <v>3.2328152559999999</v>
      </c>
      <c r="AF117">
        <v>275.25840363600003</v>
      </c>
      <c r="AG117" s="25">
        <v>0.28262243399999998</v>
      </c>
      <c r="AH117">
        <v>0</v>
      </c>
      <c r="AI117">
        <v>8604.9737412430004</v>
      </c>
      <c r="AJ117">
        <v>233.785371578</v>
      </c>
      <c r="AK117">
        <v>7989.4278560550001</v>
      </c>
      <c r="AL117">
        <v>1134.607003893</v>
      </c>
      <c r="AM117">
        <v>1343.9386943310001</v>
      </c>
      <c r="AN117">
        <v>1208.59776179</v>
      </c>
      <c r="AO117">
        <v>2172.213658784</v>
      </c>
      <c r="AP117">
        <v>0</v>
      </c>
      <c r="AQ117">
        <v>3921.5527083329998</v>
      </c>
      <c r="AR117">
        <v>0</v>
      </c>
      <c r="AS117">
        <v>0</v>
      </c>
      <c r="AT117">
        <v>2106.5564260619999</v>
      </c>
      <c r="AU117">
        <v>134.84792390499999</v>
      </c>
      <c r="AV117">
        <v>369.28815198199999</v>
      </c>
      <c r="AW117">
        <v>737.91611844600004</v>
      </c>
      <c r="AX117">
        <v>693.59320013700005</v>
      </c>
      <c r="AY117">
        <v>89.925450460999997</v>
      </c>
    </row>
    <row r="118" spans="1:51" x14ac:dyDescent="0.25">
      <c r="A118" s="1">
        <v>42515</v>
      </c>
      <c r="B118" s="21">
        <f t="shared" si="2"/>
        <v>10</v>
      </c>
      <c r="C118" s="2">
        <v>0.41666666666666669</v>
      </c>
      <c r="D118">
        <v>426.34110045599999</v>
      </c>
      <c r="E118">
        <v>430.73308940700002</v>
      </c>
      <c r="F118">
        <v>430.52727824300001</v>
      </c>
      <c r="G118">
        <v>431.44712773499998</v>
      </c>
      <c r="H118">
        <v>4.2907587879999998</v>
      </c>
      <c r="I118">
        <v>400.14787900499999</v>
      </c>
      <c r="J118">
        <v>398.49121932899999</v>
      </c>
      <c r="K118">
        <v>419.38344001299998</v>
      </c>
      <c r="L118">
        <v>0</v>
      </c>
      <c r="M118">
        <v>399.75079277499998</v>
      </c>
      <c r="N118">
        <v>0</v>
      </c>
      <c r="O118">
        <v>0</v>
      </c>
      <c r="P118">
        <v>302.69068956199999</v>
      </c>
      <c r="Q118">
        <v>412.31534592700001</v>
      </c>
      <c r="R118">
        <v>418.414769154</v>
      </c>
      <c r="S118">
        <v>409.18801758199999</v>
      </c>
      <c r="T118">
        <v>417.87499333900001</v>
      </c>
      <c r="U118">
        <v>467.34697077599998</v>
      </c>
      <c r="V118">
        <v>5857.8027749109997</v>
      </c>
      <c r="W118">
        <v>41836.286286142997</v>
      </c>
      <c r="X118">
        <v>9445.6404469410008</v>
      </c>
      <c r="Y118">
        <v>52.185911736999998</v>
      </c>
      <c r="Z118">
        <v>4.0691884939999996</v>
      </c>
      <c r="AA118">
        <v>456.358942265</v>
      </c>
      <c r="AD118">
        <v>512.21470825599999</v>
      </c>
      <c r="AE118">
        <v>3.3294811150000001</v>
      </c>
      <c r="AF118">
        <v>504.53261142399998</v>
      </c>
      <c r="AG118" s="25">
        <v>0.289226914</v>
      </c>
      <c r="AH118">
        <v>0</v>
      </c>
      <c r="AI118">
        <v>9159.0677365640004</v>
      </c>
      <c r="AJ118">
        <v>234.89414424700001</v>
      </c>
      <c r="AK118">
        <v>9644.3364944709992</v>
      </c>
      <c r="AL118">
        <v>1134.9531753409999</v>
      </c>
      <c r="AM118">
        <v>1511.41720207</v>
      </c>
      <c r="AN118">
        <v>1259.0267942109999</v>
      </c>
      <c r="AO118">
        <v>1905.216231225</v>
      </c>
      <c r="AP118">
        <v>0</v>
      </c>
      <c r="AQ118">
        <v>3991.241250223</v>
      </c>
      <c r="AR118">
        <v>0</v>
      </c>
      <c r="AS118">
        <v>0</v>
      </c>
      <c r="AT118">
        <v>2315.7142752730001</v>
      </c>
      <c r="AU118">
        <v>135.20904482200001</v>
      </c>
      <c r="AV118">
        <v>350.907961898</v>
      </c>
      <c r="AW118">
        <v>869.50211127299997</v>
      </c>
      <c r="AX118">
        <v>819.69150564799997</v>
      </c>
      <c r="AY118">
        <v>112.209449409</v>
      </c>
    </row>
    <row r="119" spans="1:51" x14ac:dyDescent="0.25">
      <c r="A119" s="1">
        <v>42515</v>
      </c>
      <c r="B119" s="21">
        <f t="shared" si="2"/>
        <v>10</v>
      </c>
      <c r="C119" s="2">
        <v>0.4375</v>
      </c>
      <c r="D119">
        <v>422.09981468000001</v>
      </c>
      <c r="E119">
        <v>454.51839245899998</v>
      </c>
      <c r="F119">
        <v>455.55125464899999</v>
      </c>
      <c r="G119">
        <v>456.40059032699997</v>
      </c>
      <c r="H119">
        <v>4.3022836780000002</v>
      </c>
      <c r="I119">
        <v>399.99741183200001</v>
      </c>
      <c r="J119">
        <v>399.99893979500001</v>
      </c>
      <c r="K119">
        <v>440.16231864399998</v>
      </c>
      <c r="L119">
        <v>0</v>
      </c>
      <c r="M119">
        <v>399.78544480400001</v>
      </c>
      <c r="N119">
        <v>0</v>
      </c>
      <c r="O119">
        <v>0</v>
      </c>
      <c r="P119">
        <v>296.47167124999999</v>
      </c>
      <c r="Q119">
        <v>411.02762978599998</v>
      </c>
      <c r="R119">
        <v>409.24235450800001</v>
      </c>
      <c r="S119">
        <v>435.22903125599998</v>
      </c>
      <c r="T119">
        <v>440.00269828299997</v>
      </c>
      <c r="U119">
        <v>490.62959579</v>
      </c>
      <c r="V119">
        <v>5811.1371207720003</v>
      </c>
      <c r="W119">
        <v>41637.148400607999</v>
      </c>
      <c r="X119">
        <v>9080.4232648140005</v>
      </c>
      <c r="Y119">
        <v>52.196614324000002</v>
      </c>
      <c r="Z119">
        <v>4.0495198930000003</v>
      </c>
      <c r="AA119">
        <v>477.21731029099999</v>
      </c>
      <c r="AD119">
        <v>510.53003774299998</v>
      </c>
      <c r="AE119">
        <v>3.4375</v>
      </c>
      <c r="AF119">
        <v>494.74472038300001</v>
      </c>
      <c r="AG119" s="25">
        <v>0.24707732099999999</v>
      </c>
      <c r="AH119">
        <v>0</v>
      </c>
      <c r="AI119">
        <v>9998.8870316650009</v>
      </c>
      <c r="AJ119">
        <v>236.305680623</v>
      </c>
      <c r="AK119">
        <v>9493.4312375169993</v>
      </c>
      <c r="AL119">
        <v>1134.931968162</v>
      </c>
      <c r="AM119">
        <v>1553.085598609</v>
      </c>
      <c r="AN119">
        <v>1209.1707449969999</v>
      </c>
      <c r="AO119">
        <v>1753.9456466669999</v>
      </c>
      <c r="AP119">
        <v>0</v>
      </c>
      <c r="AQ119">
        <v>3937.3297863560001</v>
      </c>
      <c r="AR119">
        <v>0</v>
      </c>
      <c r="AS119">
        <v>0</v>
      </c>
      <c r="AT119">
        <v>2437.6907801450002</v>
      </c>
      <c r="AU119">
        <v>153.63537427599999</v>
      </c>
      <c r="AV119">
        <v>326.50292190099998</v>
      </c>
      <c r="AW119">
        <v>841.02880161400003</v>
      </c>
      <c r="AX119">
        <v>859.46931277500005</v>
      </c>
      <c r="AY119">
        <v>142.82146976199999</v>
      </c>
    </row>
    <row r="120" spans="1:51" x14ac:dyDescent="0.25">
      <c r="A120" s="1">
        <v>42515</v>
      </c>
      <c r="B120" s="21">
        <f t="shared" si="2"/>
        <v>11</v>
      </c>
      <c r="C120" s="2">
        <v>0.45833333333333331</v>
      </c>
      <c r="D120">
        <v>408.78623786000003</v>
      </c>
      <c r="E120">
        <v>441.47037562200001</v>
      </c>
      <c r="F120">
        <v>452.82947011200002</v>
      </c>
      <c r="G120">
        <v>453.493836741</v>
      </c>
      <c r="H120">
        <v>4.342433958</v>
      </c>
      <c r="I120">
        <v>400.07988388899997</v>
      </c>
      <c r="J120">
        <v>400.02311220500002</v>
      </c>
      <c r="K120">
        <v>440.17869165799999</v>
      </c>
      <c r="L120">
        <v>0</v>
      </c>
      <c r="M120">
        <v>400.23288100100001</v>
      </c>
      <c r="N120">
        <v>0</v>
      </c>
      <c r="O120">
        <v>0</v>
      </c>
      <c r="P120">
        <v>310.19298048600001</v>
      </c>
      <c r="Q120">
        <v>407.95801722200002</v>
      </c>
      <c r="R120">
        <v>408.326240278</v>
      </c>
      <c r="S120">
        <v>435.63073269300003</v>
      </c>
      <c r="T120">
        <v>436.51014053799997</v>
      </c>
      <c r="U120">
        <v>491.70036684500002</v>
      </c>
      <c r="V120">
        <v>5803.3870492280003</v>
      </c>
      <c r="W120">
        <v>41520.359839224999</v>
      </c>
      <c r="X120">
        <v>8180.9257335539996</v>
      </c>
      <c r="Y120">
        <v>52.317517252000002</v>
      </c>
      <c r="Z120">
        <v>3.9860253229999998</v>
      </c>
      <c r="AA120">
        <v>479.21765920000001</v>
      </c>
      <c r="AD120">
        <v>510.45660531999999</v>
      </c>
      <c r="AE120">
        <v>3.5033467410000001</v>
      </c>
      <c r="AF120">
        <v>494.96255188700002</v>
      </c>
      <c r="AG120" s="25">
        <v>0.23676517399999999</v>
      </c>
      <c r="AH120">
        <v>0</v>
      </c>
      <c r="AI120">
        <v>10494.698811675</v>
      </c>
      <c r="AJ120">
        <v>236.27449606900001</v>
      </c>
      <c r="AK120">
        <v>9131.1140248610009</v>
      </c>
      <c r="AL120">
        <v>1134.8756554690001</v>
      </c>
      <c r="AM120">
        <v>1435.337405382</v>
      </c>
      <c r="AN120">
        <v>1206.591407118</v>
      </c>
      <c r="AO120">
        <v>1777.142077257</v>
      </c>
      <c r="AP120">
        <v>0</v>
      </c>
      <c r="AQ120">
        <v>3967.1227100470001</v>
      </c>
      <c r="AR120">
        <v>0</v>
      </c>
      <c r="AS120">
        <v>0</v>
      </c>
      <c r="AT120">
        <v>2445.8958177330001</v>
      </c>
      <c r="AU120">
        <v>142.712234067</v>
      </c>
      <c r="AV120">
        <v>338.33229825299998</v>
      </c>
      <c r="AW120">
        <v>857.85626032000005</v>
      </c>
      <c r="AX120">
        <v>916.54462697300005</v>
      </c>
      <c r="AY120">
        <v>135.18674826700001</v>
      </c>
    </row>
    <row r="121" spans="1:51" x14ac:dyDescent="0.25">
      <c r="A121" s="1">
        <v>42515</v>
      </c>
      <c r="B121" s="21">
        <f t="shared" si="2"/>
        <v>11</v>
      </c>
      <c r="C121" s="2">
        <v>0.47916666666666669</v>
      </c>
      <c r="D121">
        <v>410.51037663099999</v>
      </c>
      <c r="E121">
        <v>442.77888322400003</v>
      </c>
      <c r="F121">
        <v>446.33083925400001</v>
      </c>
      <c r="G121">
        <v>446.87318314800001</v>
      </c>
      <c r="H121">
        <v>4.1892008159999996</v>
      </c>
      <c r="I121">
        <v>400.05140398700001</v>
      </c>
      <c r="J121">
        <v>400.048336511</v>
      </c>
      <c r="K121">
        <v>440.01975109300002</v>
      </c>
      <c r="L121">
        <v>0</v>
      </c>
      <c r="M121">
        <v>399.91507409299999</v>
      </c>
      <c r="N121">
        <v>0</v>
      </c>
      <c r="O121">
        <v>0</v>
      </c>
      <c r="P121">
        <v>307.34872653000002</v>
      </c>
      <c r="Q121">
        <v>412.70933250100001</v>
      </c>
      <c r="R121">
        <v>412.327700902</v>
      </c>
      <c r="S121">
        <v>441.66914647599998</v>
      </c>
      <c r="T121">
        <v>438.77533943600002</v>
      </c>
      <c r="U121">
        <v>498.01604415700001</v>
      </c>
      <c r="V121">
        <v>5717.6208008740005</v>
      </c>
      <c r="W121">
        <v>39687.726388805</v>
      </c>
      <c r="X121">
        <v>6778.6807677039997</v>
      </c>
      <c r="Y121">
        <v>52.356986538000001</v>
      </c>
      <c r="Z121">
        <v>3.9146908979999999</v>
      </c>
      <c r="AA121">
        <v>486.37572008199999</v>
      </c>
      <c r="AD121">
        <v>511.70754012200001</v>
      </c>
      <c r="AE121">
        <v>3.6152818259999999</v>
      </c>
      <c r="AF121">
        <v>495.98017138699998</v>
      </c>
      <c r="AG121" s="25">
        <v>0.24974456</v>
      </c>
      <c r="AH121">
        <v>0</v>
      </c>
      <c r="AI121">
        <v>9416.1413059469996</v>
      </c>
      <c r="AJ121">
        <v>235.88472637000001</v>
      </c>
      <c r="AK121">
        <v>8177.5822197130001</v>
      </c>
      <c r="AL121">
        <v>1134.9424908599999</v>
      </c>
      <c r="AM121">
        <v>1502.8672886280001</v>
      </c>
      <c r="AN121">
        <v>1203.8819807120001</v>
      </c>
      <c r="AO121">
        <v>1749.6207487470001</v>
      </c>
      <c r="AP121">
        <v>0</v>
      </c>
      <c r="AQ121">
        <v>3913.592325655</v>
      </c>
      <c r="AR121">
        <v>0</v>
      </c>
      <c r="AS121">
        <v>0</v>
      </c>
      <c r="AT121">
        <v>2482.587004553</v>
      </c>
      <c r="AU121">
        <v>157.70825655600001</v>
      </c>
      <c r="AV121">
        <v>348.80730635499998</v>
      </c>
      <c r="AW121">
        <v>795.06273510799997</v>
      </c>
      <c r="AX121">
        <v>942.22499162500003</v>
      </c>
      <c r="AY121">
        <v>140.758746161</v>
      </c>
    </row>
    <row r="122" spans="1:51" x14ac:dyDescent="0.25">
      <c r="A122" s="1">
        <v>42515</v>
      </c>
      <c r="B122" s="21">
        <f t="shared" si="2"/>
        <v>12</v>
      </c>
      <c r="C122" s="2">
        <v>0.5</v>
      </c>
      <c r="D122">
        <v>412.02521660899998</v>
      </c>
      <c r="E122">
        <v>440.50006482800001</v>
      </c>
      <c r="F122">
        <v>441.33165796600002</v>
      </c>
      <c r="G122">
        <v>441.92407174700003</v>
      </c>
      <c r="H122">
        <v>4.1773115629999999</v>
      </c>
      <c r="I122">
        <v>399.90446075300002</v>
      </c>
      <c r="J122">
        <v>400.02515921000003</v>
      </c>
      <c r="K122">
        <v>440.18732666699998</v>
      </c>
      <c r="L122">
        <v>0</v>
      </c>
      <c r="M122">
        <v>400.08670649099997</v>
      </c>
      <c r="N122">
        <v>0</v>
      </c>
      <c r="O122">
        <v>0</v>
      </c>
      <c r="P122">
        <v>300.15298978200002</v>
      </c>
      <c r="Q122">
        <v>410.78801475900002</v>
      </c>
      <c r="R122">
        <v>410.96208320300002</v>
      </c>
      <c r="S122">
        <v>392.16239131700002</v>
      </c>
      <c r="T122">
        <v>483.98533983099998</v>
      </c>
      <c r="U122">
        <v>553.77850294999996</v>
      </c>
      <c r="V122">
        <v>6026.7038295909997</v>
      </c>
      <c r="W122">
        <v>34903.942746847999</v>
      </c>
      <c r="X122">
        <v>9714.8717283660008</v>
      </c>
      <c r="Y122">
        <v>52.385878687999998</v>
      </c>
      <c r="Z122">
        <v>3.8590494070000001</v>
      </c>
      <c r="AA122">
        <v>529.91635943000006</v>
      </c>
      <c r="AD122">
        <v>529.47316476399999</v>
      </c>
      <c r="AE122">
        <v>3.7379225269999998</v>
      </c>
      <c r="AF122">
        <v>513.15236386900006</v>
      </c>
      <c r="AG122" s="25">
        <v>0.22385213700000001</v>
      </c>
      <c r="AH122">
        <v>0</v>
      </c>
      <c r="AI122">
        <v>7511.5201165779999</v>
      </c>
      <c r="AJ122">
        <v>236.888510102</v>
      </c>
      <c r="AK122">
        <v>6687.6374306159996</v>
      </c>
      <c r="AL122">
        <v>1134.826544817</v>
      </c>
      <c r="AM122">
        <v>1807.5594813370001</v>
      </c>
      <c r="AN122">
        <v>1186.657146241</v>
      </c>
      <c r="AO122">
        <v>1652.379248215</v>
      </c>
      <c r="AP122">
        <v>0</v>
      </c>
      <c r="AQ122">
        <v>3941.2092595399999</v>
      </c>
      <c r="AR122">
        <v>0</v>
      </c>
      <c r="AS122">
        <v>0</v>
      </c>
      <c r="AT122">
        <v>2746.8413467189998</v>
      </c>
      <c r="AU122">
        <v>163.54389981200001</v>
      </c>
      <c r="AV122">
        <v>320.77896080300002</v>
      </c>
      <c r="AW122">
        <v>660.37764494800001</v>
      </c>
      <c r="AX122">
        <v>1007.944377467</v>
      </c>
      <c r="AY122">
        <v>150.83472848900001</v>
      </c>
    </row>
    <row r="123" spans="1:51" x14ac:dyDescent="0.25">
      <c r="A123" s="1">
        <v>42515</v>
      </c>
      <c r="B123" s="21">
        <f t="shared" si="2"/>
        <v>12</v>
      </c>
      <c r="C123" s="2">
        <v>0.52083333333333337</v>
      </c>
      <c r="D123">
        <v>409.858213729</v>
      </c>
      <c r="E123">
        <v>441.25469077000002</v>
      </c>
      <c r="F123">
        <v>418.725060391</v>
      </c>
      <c r="G123">
        <v>419.23952492000001</v>
      </c>
      <c r="H123">
        <v>4.1562317709999999</v>
      </c>
      <c r="I123">
        <v>399.99494281800003</v>
      </c>
      <c r="J123">
        <v>399.97676165600001</v>
      </c>
      <c r="K123">
        <v>440.08954322300002</v>
      </c>
      <c r="L123">
        <v>0</v>
      </c>
      <c r="M123">
        <v>399.876437958</v>
      </c>
      <c r="N123">
        <v>0</v>
      </c>
      <c r="O123">
        <v>0</v>
      </c>
      <c r="P123">
        <v>313.51855110700001</v>
      </c>
      <c r="Q123">
        <v>407.49832699500001</v>
      </c>
      <c r="R123">
        <v>408.06918263199998</v>
      </c>
      <c r="S123">
        <v>403.61217576899998</v>
      </c>
      <c r="T123">
        <v>534.94214537799996</v>
      </c>
      <c r="U123">
        <v>619.51264578300004</v>
      </c>
      <c r="V123">
        <v>6504.2946365629996</v>
      </c>
      <c r="W123">
        <v>28468.165838604</v>
      </c>
      <c r="X123">
        <v>1278.092403809</v>
      </c>
      <c r="Y123">
        <v>52.350880619000002</v>
      </c>
      <c r="Z123">
        <v>3.8268698419999998</v>
      </c>
      <c r="AA123">
        <v>584.64846308000006</v>
      </c>
      <c r="AD123">
        <v>584.46153494199996</v>
      </c>
      <c r="AE123">
        <v>3.75</v>
      </c>
      <c r="AF123">
        <v>568.38054441199995</v>
      </c>
      <c r="AG123" s="25">
        <v>0.241305301</v>
      </c>
      <c r="AH123">
        <v>0</v>
      </c>
      <c r="AI123">
        <v>4904.5050328850002</v>
      </c>
      <c r="AJ123">
        <v>237.2883941</v>
      </c>
      <c r="AK123">
        <v>5965.832065052</v>
      </c>
      <c r="AL123">
        <v>1134.6033885740001</v>
      </c>
      <c r="AM123">
        <v>1860.3419638299999</v>
      </c>
      <c r="AN123">
        <v>1167.3757045929999</v>
      </c>
      <c r="AO123">
        <v>1681.3369129499999</v>
      </c>
      <c r="AP123">
        <v>0</v>
      </c>
      <c r="AQ123">
        <v>4017.9446874999999</v>
      </c>
      <c r="AR123">
        <v>0</v>
      </c>
      <c r="AS123">
        <v>0</v>
      </c>
      <c r="AT123">
        <v>3067.2629463369999</v>
      </c>
      <c r="AU123">
        <v>149.12095158</v>
      </c>
      <c r="AV123">
        <v>301.09744466699999</v>
      </c>
      <c r="AW123">
        <v>591.22499948100005</v>
      </c>
      <c r="AX123">
        <v>1088.0185014220001</v>
      </c>
      <c r="AY123">
        <v>165.12846798499999</v>
      </c>
    </row>
    <row r="124" spans="1:51" x14ac:dyDescent="0.25">
      <c r="A124" s="1">
        <v>42515</v>
      </c>
      <c r="B124" s="21">
        <f t="shared" si="2"/>
        <v>13</v>
      </c>
      <c r="C124" s="2">
        <v>0.54166666666666663</v>
      </c>
      <c r="D124">
        <v>409.261246572</v>
      </c>
      <c r="E124">
        <v>437.97159532199998</v>
      </c>
      <c r="F124">
        <v>422.44183715499997</v>
      </c>
      <c r="G124">
        <v>423.12304780300002</v>
      </c>
      <c r="H124">
        <v>4.083124658</v>
      </c>
      <c r="I124">
        <v>400.02936566400001</v>
      </c>
      <c r="J124">
        <v>399.90197052100001</v>
      </c>
      <c r="K124">
        <v>439.91169758699999</v>
      </c>
      <c r="L124">
        <v>0</v>
      </c>
      <c r="M124">
        <v>399.844585376</v>
      </c>
      <c r="N124">
        <v>0</v>
      </c>
      <c r="O124">
        <v>0</v>
      </c>
      <c r="P124">
        <v>311.50740939799999</v>
      </c>
      <c r="Q124">
        <v>409.60617067499999</v>
      </c>
      <c r="R124">
        <v>404.59883163500001</v>
      </c>
      <c r="S124">
        <v>371.44736674199999</v>
      </c>
      <c r="T124">
        <v>499.700960909</v>
      </c>
      <c r="U124">
        <v>584.78781592799999</v>
      </c>
      <c r="V124">
        <v>5926.9105701469998</v>
      </c>
      <c r="W124">
        <v>26021.871749367001</v>
      </c>
      <c r="X124">
        <v>5423.2154056939999</v>
      </c>
      <c r="Y124">
        <v>52.337632573999997</v>
      </c>
      <c r="Z124">
        <v>3.797438783</v>
      </c>
      <c r="AA124">
        <v>553.80769628500002</v>
      </c>
      <c r="AD124">
        <v>551.27844552299996</v>
      </c>
      <c r="AE124">
        <v>3.75</v>
      </c>
      <c r="AF124">
        <v>45.463331726</v>
      </c>
      <c r="AG124" s="25">
        <v>0.241960906</v>
      </c>
      <c r="AH124">
        <v>0</v>
      </c>
      <c r="AI124">
        <v>5642.8078071919999</v>
      </c>
      <c r="AJ124">
        <v>237.05493058799999</v>
      </c>
      <c r="AK124">
        <v>5452.8752749900004</v>
      </c>
      <c r="AL124">
        <v>1134.8674478840001</v>
      </c>
      <c r="AM124">
        <v>1450.91597953</v>
      </c>
      <c r="AN124">
        <v>1175.863714678</v>
      </c>
      <c r="AO124">
        <v>1591.434903673</v>
      </c>
      <c r="AP124">
        <v>0</v>
      </c>
      <c r="AQ124">
        <v>4037.9719693820002</v>
      </c>
      <c r="AR124">
        <v>0</v>
      </c>
      <c r="AS124">
        <v>0</v>
      </c>
      <c r="AT124">
        <v>2893.714588542</v>
      </c>
      <c r="AU124">
        <v>151.97720138899999</v>
      </c>
      <c r="AV124">
        <v>323.91889651100001</v>
      </c>
      <c r="AW124">
        <v>508.03394660200001</v>
      </c>
      <c r="AX124">
        <v>1060.2166164929999</v>
      </c>
      <c r="AY124">
        <v>146.774949376</v>
      </c>
    </row>
    <row r="125" spans="1:51" x14ac:dyDescent="0.25">
      <c r="A125" s="1">
        <v>42515</v>
      </c>
      <c r="B125" s="21">
        <f t="shared" si="2"/>
        <v>13</v>
      </c>
      <c r="C125" s="2">
        <v>0.5625</v>
      </c>
      <c r="D125">
        <v>409.51920063799997</v>
      </c>
      <c r="E125">
        <v>439.85507826000003</v>
      </c>
      <c r="F125">
        <v>418.26439514700002</v>
      </c>
      <c r="G125">
        <v>418.92175252200002</v>
      </c>
      <c r="H125">
        <v>4.1270644040000004</v>
      </c>
      <c r="I125">
        <v>400.07746613199998</v>
      </c>
      <c r="J125">
        <v>400.056836406</v>
      </c>
      <c r="K125">
        <v>440.06111395200003</v>
      </c>
      <c r="L125">
        <v>0</v>
      </c>
      <c r="M125">
        <v>399.95976622199998</v>
      </c>
      <c r="N125">
        <v>0</v>
      </c>
      <c r="O125">
        <v>0</v>
      </c>
      <c r="P125">
        <v>299.69946955</v>
      </c>
      <c r="Q125">
        <v>317.20459602599999</v>
      </c>
      <c r="R125">
        <v>294.72781651100001</v>
      </c>
      <c r="S125">
        <v>448.65515271800001</v>
      </c>
      <c r="T125">
        <v>455.67994723800001</v>
      </c>
      <c r="U125">
        <v>541.05099647899999</v>
      </c>
      <c r="V125">
        <v>5608.7002889209998</v>
      </c>
      <c r="W125">
        <v>26624.053707547999</v>
      </c>
      <c r="X125">
        <v>5383.7130594959999</v>
      </c>
      <c r="Y125">
        <v>52.436201566999998</v>
      </c>
      <c r="Z125">
        <v>3.74016511</v>
      </c>
      <c r="AA125">
        <v>519.56061083600002</v>
      </c>
      <c r="AD125">
        <v>515.65902675799998</v>
      </c>
      <c r="AE125">
        <v>3.761728814</v>
      </c>
      <c r="AF125">
        <v>0.75195996799999998</v>
      </c>
      <c r="AG125" s="25">
        <v>0.22373411200000001</v>
      </c>
      <c r="AH125">
        <v>0</v>
      </c>
      <c r="AI125">
        <v>6628.5760908149996</v>
      </c>
      <c r="AJ125">
        <v>236.74338814999999</v>
      </c>
      <c r="AK125">
        <v>4763.565405499</v>
      </c>
      <c r="AL125">
        <v>1134.795779087</v>
      </c>
      <c r="AM125">
        <v>1434.9242346240001</v>
      </c>
      <c r="AN125">
        <v>1190.81318932</v>
      </c>
      <c r="AO125">
        <v>1534.0732389029999</v>
      </c>
      <c r="AP125">
        <v>0</v>
      </c>
      <c r="AQ125">
        <v>3986.027431338</v>
      </c>
      <c r="AR125">
        <v>0</v>
      </c>
      <c r="AS125">
        <v>0</v>
      </c>
      <c r="AT125">
        <v>2685.7560163190001</v>
      </c>
      <c r="AU125">
        <v>157.582261778</v>
      </c>
      <c r="AV125">
        <v>278.221786904</v>
      </c>
      <c r="AW125">
        <v>730.62825662199998</v>
      </c>
      <c r="AX125">
        <v>1071.7045773580001</v>
      </c>
      <c r="AY125">
        <v>130.96992545399999</v>
      </c>
    </row>
    <row r="126" spans="1:51" x14ac:dyDescent="0.25">
      <c r="A126" s="1">
        <v>42515</v>
      </c>
      <c r="B126" s="21">
        <f t="shared" si="2"/>
        <v>14</v>
      </c>
      <c r="C126" s="2">
        <v>0.58333333333333337</v>
      </c>
      <c r="D126">
        <v>395.019896776</v>
      </c>
      <c r="E126">
        <v>441.18698415400002</v>
      </c>
      <c r="F126">
        <v>420.63400354499998</v>
      </c>
      <c r="G126">
        <v>421.08015603899997</v>
      </c>
      <c r="H126">
        <v>4.1825288580000004</v>
      </c>
      <c r="I126">
        <v>399.64791657699999</v>
      </c>
      <c r="J126">
        <v>399.93847488099999</v>
      </c>
      <c r="K126">
        <v>439.82688488000002</v>
      </c>
      <c r="L126">
        <v>0</v>
      </c>
      <c r="M126">
        <v>399.93377951999997</v>
      </c>
      <c r="N126">
        <v>0</v>
      </c>
      <c r="O126">
        <v>0</v>
      </c>
      <c r="P126">
        <v>307.72431870200001</v>
      </c>
      <c r="Q126">
        <v>299.97227264000003</v>
      </c>
      <c r="R126">
        <v>304.61979396599997</v>
      </c>
      <c r="S126">
        <v>453.29214351299998</v>
      </c>
      <c r="T126">
        <v>459.95887124299998</v>
      </c>
      <c r="U126">
        <v>546.38032719499995</v>
      </c>
      <c r="V126">
        <v>5732.131505456</v>
      </c>
      <c r="W126">
        <v>25449.318364276998</v>
      </c>
      <c r="X126">
        <v>6134.595389567</v>
      </c>
      <c r="Y126">
        <v>52.394671451000001</v>
      </c>
      <c r="Z126">
        <v>3.6750003929999999</v>
      </c>
      <c r="AA126">
        <v>523.66097792899996</v>
      </c>
      <c r="AD126">
        <v>519.68732680599999</v>
      </c>
      <c r="AE126">
        <v>3.75</v>
      </c>
      <c r="AF126">
        <v>0.77201401700000005</v>
      </c>
      <c r="AG126" s="25">
        <v>0.246133501</v>
      </c>
      <c r="AH126">
        <v>0</v>
      </c>
      <c r="AI126">
        <v>6314.4333240590004</v>
      </c>
      <c r="AJ126">
        <v>236.752648131</v>
      </c>
      <c r="AK126">
        <v>4546.817898106</v>
      </c>
      <c r="AL126">
        <v>1134.7739385249999</v>
      </c>
      <c r="AM126">
        <v>1410.4672352089999</v>
      </c>
      <c r="AN126">
        <v>1189.500149941</v>
      </c>
      <c r="AO126">
        <v>1528.0275367730001</v>
      </c>
      <c r="AP126">
        <v>0</v>
      </c>
      <c r="AQ126">
        <v>4019.386733067</v>
      </c>
      <c r="AR126">
        <v>0</v>
      </c>
      <c r="AS126">
        <v>0</v>
      </c>
      <c r="AT126">
        <v>2708.3565645829999</v>
      </c>
      <c r="AU126">
        <v>130.166404962</v>
      </c>
      <c r="AV126">
        <v>266.60784483700002</v>
      </c>
      <c r="AW126">
        <v>702.59333451199996</v>
      </c>
      <c r="AX126">
        <v>1091.5050065400001</v>
      </c>
      <c r="AY126">
        <v>131.50693902</v>
      </c>
    </row>
    <row r="127" spans="1:51" x14ac:dyDescent="0.25">
      <c r="A127" s="1">
        <v>42515</v>
      </c>
      <c r="B127" s="21">
        <f t="shared" si="2"/>
        <v>14</v>
      </c>
      <c r="C127" s="2">
        <v>0.60416666666666663</v>
      </c>
      <c r="D127">
        <v>304.60552230799999</v>
      </c>
      <c r="E127">
        <v>440.52008825500002</v>
      </c>
      <c r="F127">
        <v>419.92116417300002</v>
      </c>
      <c r="G127">
        <v>420.51729963299999</v>
      </c>
      <c r="H127">
        <v>4.1279775709999997</v>
      </c>
      <c r="I127">
        <v>277.53230053800002</v>
      </c>
      <c r="J127">
        <v>280.41279537200001</v>
      </c>
      <c r="K127">
        <v>282.90900593800001</v>
      </c>
      <c r="L127">
        <v>0</v>
      </c>
      <c r="M127">
        <v>318.40087501199997</v>
      </c>
      <c r="N127">
        <v>0</v>
      </c>
      <c r="O127">
        <v>0</v>
      </c>
      <c r="P127">
        <v>313.90260313700003</v>
      </c>
      <c r="Q127">
        <v>301.15464881100002</v>
      </c>
      <c r="R127">
        <v>295.49280538699998</v>
      </c>
      <c r="S127">
        <v>410.69443937099999</v>
      </c>
      <c r="T127">
        <v>498.18057775199998</v>
      </c>
      <c r="U127">
        <v>590.10080098399999</v>
      </c>
      <c r="V127">
        <v>6173.2395723290001</v>
      </c>
      <c r="W127">
        <v>21098.770926484998</v>
      </c>
      <c r="X127">
        <v>780.64852631300005</v>
      </c>
      <c r="Y127">
        <v>52.990680073999997</v>
      </c>
      <c r="Z127">
        <v>3.6718955539999998</v>
      </c>
      <c r="AA127">
        <v>195.597296559</v>
      </c>
      <c r="AD127">
        <v>561.30663567600004</v>
      </c>
      <c r="AE127">
        <v>3.75</v>
      </c>
      <c r="AF127">
        <v>370.470937757</v>
      </c>
      <c r="AG127" s="25">
        <v>381.691643274</v>
      </c>
      <c r="AH127">
        <v>0</v>
      </c>
      <c r="AI127">
        <v>5231.1140694429996</v>
      </c>
      <c r="AJ127">
        <v>237.387775197</v>
      </c>
      <c r="AK127">
        <v>4323.2213890610001</v>
      </c>
      <c r="AL127">
        <v>1134.6393774840001</v>
      </c>
      <c r="AM127">
        <v>1053.1303933040001</v>
      </c>
      <c r="AN127">
        <v>1062.096548904</v>
      </c>
      <c r="AO127">
        <v>1093.312220128</v>
      </c>
      <c r="AP127">
        <v>0</v>
      </c>
      <c r="AQ127">
        <v>4566.7191283660004</v>
      </c>
      <c r="AR127">
        <v>0</v>
      </c>
      <c r="AS127">
        <v>0</v>
      </c>
      <c r="AT127">
        <v>2924.9864011569998</v>
      </c>
      <c r="AU127">
        <v>146.44415409300001</v>
      </c>
      <c r="AV127">
        <v>260.383443677</v>
      </c>
      <c r="AW127">
        <v>646.27480875000003</v>
      </c>
      <c r="AX127">
        <v>1174.380309402</v>
      </c>
      <c r="AY127">
        <v>151.36051909099999</v>
      </c>
    </row>
    <row r="128" spans="1:51" x14ac:dyDescent="0.25">
      <c r="A128" s="1">
        <v>42515</v>
      </c>
      <c r="B128" s="21">
        <f t="shared" si="2"/>
        <v>15</v>
      </c>
      <c r="C128" s="2">
        <v>0.625</v>
      </c>
      <c r="D128">
        <v>312.88989381900001</v>
      </c>
      <c r="E128">
        <v>430.48083313400002</v>
      </c>
      <c r="F128">
        <v>416.66889354199998</v>
      </c>
      <c r="G128">
        <v>417.33545457500003</v>
      </c>
      <c r="H128">
        <v>4.1147137630000001</v>
      </c>
      <c r="I128">
        <v>249.73241084700001</v>
      </c>
      <c r="J128">
        <v>250.00756573800001</v>
      </c>
      <c r="K128">
        <v>250.602052313</v>
      </c>
      <c r="L128">
        <v>0</v>
      </c>
      <c r="M128">
        <v>306.30544900799998</v>
      </c>
      <c r="N128">
        <v>0</v>
      </c>
      <c r="O128">
        <v>0</v>
      </c>
      <c r="P128">
        <v>301.23127182000002</v>
      </c>
      <c r="Q128">
        <v>301.57212419199999</v>
      </c>
      <c r="R128">
        <v>304.33369972200001</v>
      </c>
      <c r="S128">
        <v>421.86991068200001</v>
      </c>
      <c r="T128">
        <v>464.89160385299999</v>
      </c>
      <c r="U128">
        <v>534.76516667700002</v>
      </c>
      <c r="V128">
        <v>5708.0316992429998</v>
      </c>
      <c r="W128">
        <v>20585.885792223002</v>
      </c>
      <c r="X128">
        <v>173.865632737</v>
      </c>
      <c r="Y128">
        <v>52.537740403000001</v>
      </c>
      <c r="Z128">
        <v>3.648194191</v>
      </c>
      <c r="AA128">
        <v>-1.2572180690000001</v>
      </c>
      <c r="AD128">
        <v>517.05262112499997</v>
      </c>
      <c r="AE128">
        <v>3.75</v>
      </c>
      <c r="AF128">
        <v>509.77549678399998</v>
      </c>
      <c r="AG128" s="25">
        <v>501.70744705099997</v>
      </c>
      <c r="AH128">
        <v>0</v>
      </c>
      <c r="AI128">
        <v>4024.536436198</v>
      </c>
      <c r="AJ128">
        <v>236.819099392</v>
      </c>
      <c r="AK128">
        <v>4219.9059268660003</v>
      </c>
      <c r="AL128">
        <v>1134.595539361</v>
      </c>
      <c r="AM128">
        <v>1120.5897015840001</v>
      </c>
      <c r="AN128">
        <v>1090.489054767</v>
      </c>
      <c r="AO128">
        <v>1288.4123753710001</v>
      </c>
      <c r="AP128">
        <v>0</v>
      </c>
      <c r="AQ128">
        <v>5359.0209340629999</v>
      </c>
      <c r="AR128">
        <v>0</v>
      </c>
      <c r="AS128">
        <v>0</v>
      </c>
      <c r="AT128">
        <v>2653.5495872649999</v>
      </c>
      <c r="AU128">
        <v>138.07344027799999</v>
      </c>
      <c r="AV128">
        <v>251.53504942500001</v>
      </c>
      <c r="AW128">
        <v>628.25267874600002</v>
      </c>
      <c r="AX128">
        <v>1120.184566898</v>
      </c>
      <c r="AY128">
        <v>127.574097099</v>
      </c>
    </row>
    <row r="129" spans="1:51" x14ac:dyDescent="0.25">
      <c r="A129" s="1">
        <v>42515</v>
      </c>
      <c r="B129" s="21">
        <f t="shared" si="2"/>
        <v>15</v>
      </c>
      <c r="C129" s="2">
        <v>0.64583333333333337</v>
      </c>
      <c r="D129">
        <v>312.25435404500001</v>
      </c>
      <c r="E129">
        <v>346.67373558999998</v>
      </c>
      <c r="F129">
        <v>419.74079420100003</v>
      </c>
      <c r="G129">
        <v>420.60987758700003</v>
      </c>
      <c r="H129">
        <v>4.0593720739999997</v>
      </c>
      <c r="I129">
        <v>249.949512798</v>
      </c>
      <c r="J129">
        <v>250.00705708300001</v>
      </c>
      <c r="K129">
        <v>250.05883398399999</v>
      </c>
      <c r="L129">
        <v>0</v>
      </c>
      <c r="M129">
        <v>306.55196804500002</v>
      </c>
      <c r="N129">
        <v>0</v>
      </c>
      <c r="O129">
        <v>0</v>
      </c>
      <c r="P129">
        <v>302.994788099</v>
      </c>
      <c r="Q129">
        <v>300.60489249800003</v>
      </c>
      <c r="R129">
        <v>296.34604743099999</v>
      </c>
      <c r="S129">
        <v>419.555646841</v>
      </c>
      <c r="T129">
        <v>463.86622977600001</v>
      </c>
      <c r="U129">
        <v>531.635054782</v>
      </c>
      <c r="V129">
        <v>5748.940196943</v>
      </c>
      <c r="W129">
        <v>19883.100230708002</v>
      </c>
      <c r="X129">
        <v>295.60800684600002</v>
      </c>
      <c r="Y129">
        <v>52.525842052000002</v>
      </c>
      <c r="Z129">
        <v>3.6491301310000002</v>
      </c>
      <c r="AA129">
        <v>-1.277749695</v>
      </c>
      <c r="AD129">
        <v>516.65343860300004</v>
      </c>
      <c r="AE129">
        <v>3.75</v>
      </c>
      <c r="AF129">
        <v>500.38043923200001</v>
      </c>
      <c r="AG129" s="25">
        <v>501.37056726100002</v>
      </c>
      <c r="AH129">
        <v>0</v>
      </c>
      <c r="AI129">
        <v>3166.6861877169999</v>
      </c>
      <c r="AJ129">
        <v>236.80505555600001</v>
      </c>
      <c r="AK129">
        <v>4327.9455379769997</v>
      </c>
      <c r="AL129">
        <v>1134.6590809090001</v>
      </c>
      <c r="AM129">
        <v>1097.371430505</v>
      </c>
      <c r="AN129">
        <v>1091.2511638379999</v>
      </c>
      <c r="AO129">
        <v>1250.8473616799999</v>
      </c>
      <c r="AP129">
        <v>0</v>
      </c>
      <c r="AQ129">
        <v>5618.3200937150004</v>
      </c>
      <c r="AR129">
        <v>0</v>
      </c>
      <c r="AS129">
        <v>0</v>
      </c>
      <c r="AT129">
        <v>2646.983455733</v>
      </c>
      <c r="AU129">
        <v>152.33503096000001</v>
      </c>
      <c r="AV129">
        <v>262.72594640699998</v>
      </c>
      <c r="AW129">
        <v>628.28657857300004</v>
      </c>
      <c r="AX129">
        <v>1125.2984327250001</v>
      </c>
      <c r="AY129">
        <v>130.059634614</v>
      </c>
    </row>
    <row r="130" spans="1:51" x14ac:dyDescent="0.25">
      <c r="A130" s="1">
        <v>42515</v>
      </c>
      <c r="B130" s="21">
        <f t="shared" si="2"/>
        <v>16</v>
      </c>
      <c r="C130" s="2">
        <v>0.66666666666666663</v>
      </c>
      <c r="D130">
        <v>320.65308966100002</v>
      </c>
      <c r="E130">
        <v>351.04205664099999</v>
      </c>
      <c r="F130">
        <v>420.44063334200001</v>
      </c>
      <c r="G130">
        <v>421.14788736100002</v>
      </c>
      <c r="H130">
        <v>3.9453183159999998</v>
      </c>
      <c r="I130">
        <v>250.23403978100001</v>
      </c>
      <c r="J130">
        <v>250.012196367</v>
      </c>
      <c r="K130">
        <v>250.79875422999999</v>
      </c>
      <c r="L130">
        <v>0</v>
      </c>
      <c r="M130">
        <v>305.179229803</v>
      </c>
      <c r="N130">
        <v>0</v>
      </c>
      <c r="O130">
        <v>0</v>
      </c>
      <c r="P130">
        <v>312.74905482299999</v>
      </c>
      <c r="Q130">
        <v>295.478107056</v>
      </c>
      <c r="R130">
        <v>303.94010407000002</v>
      </c>
      <c r="S130">
        <v>419.46943575199998</v>
      </c>
      <c r="T130">
        <v>464.08317300700003</v>
      </c>
      <c r="U130">
        <v>531.59166353000001</v>
      </c>
      <c r="V130">
        <v>5682.7322502859997</v>
      </c>
      <c r="W130">
        <v>20054.569792638998</v>
      </c>
      <c r="X130">
        <v>821.72050216599996</v>
      </c>
      <c r="Y130">
        <v>52.378335522</v>
      </c>
      <c r="Z130">
        <v>3.6729345649999998</v>
      </c>
      <c r="AA130">
        <v>-1.265923991</v>
      </c>
      <c r="AD130">
        <v>516.26570788699996</v>
      </c>
      <c r="AE130">
        <v>3.75</v>
      </c>
      <c r="AF130">
        <v>499.02141369999998</v>
      </c>
      <c r="AG130" s="25">
        <v>500.94529957999998</v>
      </c>
      <c r="AH130">
        <v>0</v>
      </c>
      <c r="AI130">
        <v>3109.154118337</v>
      </c>
      <c r="AJ130">
        <v>236.513036422</v>
      </c>
      <c r="AK130">
        <v>4282.8485346139996</v>
      </c>
      <c r="AL130">
        <v>1134.9754314520001</v>
      </c>
      <c r="AM130">
        <v>1137.7883535640001</v>
      </c>
      <c r="AN130">
        <v>1092.735131125</v>
      </c>
      <c r="AO130">
        <v>1287.879279731</v>
      </c>
      <c r="AP130">
        <v>0</v>
      </c>
      <c r="AQ130">
        <v>5214.9427811100004</v>
      </c>
      <c r="AR130">
        <v>0</v>
      </c>
      <c r="AS130">
        <v>0</v>
      </c>
      <c r="AT130">
        <v>2646.81824022</v>
      </c>
      <c r="AU130">
        <v>136.939424785</v>
      </c>
      <c r="AV130">
        <v>235.754018616</v>
      </c>
      <c r="AW130">
        <v>626.86444509099999</v>
      </c>
      <c r="AX130">
        <v>1125.1870486580001</v>
      </c>
      <c r="AY130">
        <v>131.85210090699999</v>
      </c>
    </row>
    <row r="131" spans="1:51" x14ac:dyDescent="0.25">
      <c r="A131" s="1">
        <v>42515</v>
      </c>
      <c r="B131" s="21">
        <f t="shared" si="2"/>
        <v>16</v>
      </c>
      <c r="C131" s="2">
        <v>0.6875</v>
      </c>
      <c r="D131">
        <v>305.68812667499998</v>
      </c>
      <c r="E131">
        <v>351.11965277799999</v>
      </c>
      <c r="F131">
        <v>419.953584557</v>
      </c>
      <c r="G131">
        <v>420.725985278</v>
      </c>
      <c r="H131">
        <v>3.972804365</v>
      </c>
      <c r="I131">
        <v>250.10609646399999</v>
      </c>
      <c r="J131">
        <v>250.00214491099999</v>
      </c>
      <c r="K131">
        <v>249.98869640000001</v>
      </c>
      <c r="L131">
        <v>0</v>
      </c>
      <c r="M131">
        <v>305.42608801099999</v>
      </c>
      <c r="N131">
        <v>0</v>
      </c>
      <c r="O131">
        <v>0</v>
      </c>
      <c r="P131">
        <v>303.69305324700002</v>
      </c>
      <c r="Q131">
        <v>303.87999753499997</v>
      </c>
      <c r="R131">
        <v>295.43261180000002</v>
      </c>
      <c r="S131">
        <v>419.40338555599999</v>
      </c>
      <c r="T131">
        <v>456.47651070299997</v>
      </c>
      <c r="U131">
        <v>532.33605930600004</v>
      </c>
      <c r="V131">
        <v>5735.1047685269996</v>
      </c>
      <c r="W131">
        <v>19926.060242719999</v>
      </c>
      <c r="X131">
        <v>459.31691798000003</v>
      </c>
      <c r="Y131">
        <v>52.429131196999997</v>
      </c>
      <c r="Z131">
        <v>3.6712992510000002</v>
      </c>
      <c r="AA131">
        <v>-1.2758631039999999</v>
      </c>
      <c r="AD131">
        <v>517.18942674599998</v>
      </c>
      <c r="AE131">
        <v>3.75</v>
      </c>
      <c r="AF131">
        <v>498.75931429299999</v>
      </c>
      <c r="AG131" s="25">
        <v>501.78487296899999</v>
      </c>
      <c r="AH131">
        <v>0</v>
      </c>
      <c r="AI131">
        <v>2786.510166602</v>
      </c>
      <c r="AJ131">
        <v>236.55271770100001</v>
      </c>
      <c r="AK131">
        <v>4170.3078972439998</v>
      </c>
      <c r="AL131">
        <v>1135.0464864759999</v>
      </c>
      <c r="AM131">
        <v>1134.3069970629999</v>
      </c>
      <c r="AN131">
        <v>1092.556218164</v>
      </c>
      <c r="AO131">
        <v>1248.8884791759999</v>
      </c>
      <c r="AP131">
        <v>0</v>
      </c>
      <c r="AQ131">
        <v>5219.4320643769997</v>
      </c>
      <c r="AR131">
        <v>0</v>
      </c>
      <c r="AS131">
        <v>0</v>
      </c>
      <c r="AT131">
        <v>2650.5144503470001</v>
      </c>
      <c r="AU131">
        <v>153.218432119</v>
      </c>
      <c r="AV131">
        <v>225.62006930499999</v>
      </c>
      <c r="AW131">
        <v>629.39193297300005</v>
      </c>
      <c r="AX131">
        <v>1098.09112605</v>
      </c>
      <c r="AY131">
        <v>135.272635533</v>
      </c>
    </row>
    <row r="132" spans="1:51" x14ac:dyDescent="0.25">
      <c r="A132" s="1">
        <v>42515</v>
      </c>
      <c r="B132" s="21">
        <f t="shared" si="2"/>
        <v>17</v>
      </c>
      <c r="C132" s="2">
        <v>0.70833333333333337</v>
      </c>
      <c r="D132">
        <v>322.33460406199998</v>
      </c>
      <c r="E132">
        <v>347.90291234400001</v>
      </c>
      <c r="F132">
        <v>417.392015781</v>
      </c>
      <c r="G132">
        <v>418.15339273400002</v>
      </c>
      <c r="H132">
        <v>4.1195428830000003</v>
      </c>
      <c r="I132">
        <v>249.57681207900001</v>
      </c>
      <c r="J132">
        <v>249.95899699500001</v>
      </c>
      <c r="K132">
        <v>250.88649210400001</v>
      </c>
      <c r="L132">
        <v>0</v>
      </c>
      <c r="M132">
        <v>305.680955826</v>
      </c>
      <c r="N132">
        <v>0</v>
      </c>
      <c r="O132">
        <v>0</v>
      </c>
      <c r="P132">
        <v>299.74941915199997</v>
      </c>
      <c r="Q132">
        <v>301.03013067699999</v>
      </c>
      <c r="R132">
        <v>302.96369238300002</v>
      </c>
      <c r="S132">
        <v>425.23954790099998</v>
      </c>
      <c r="T132">
        <v>460.461603599</v>
      </c>
      <c r="U132">
        <v>540.87329034200002</v>
      </c>
      <c r="V132">
        <v>5818.5547683650002</v>
      </c>
      <c r="W132">
        <v>20184.044135894001</v>
      </c>
      <c r="X132">
        <v>7.4924789599999997</v>
      </c>
      <c r="Y132">
        <v>52.459087334000003</v>
      </c>
      <c r="Z132">
        <v>3.6484876239999999</v>
      </c>
      <c r="AA132">
        <v>-1.279065423</v>
      </c>
      <c r="AD132">
        <v>523.64940132699996</v>
      </c>
      <c r="AE132">
        <v>3.75</v>
      </c>
      <c r="AF132">
        <v>506.18451733799998</v>
      </c>
      <c r="AG132" s="25">
        <v>508.25629086700002</v>
      </c>
      <c r="AH132">
        <v>0</v>
      </c>
      <c r="AI132">
        <v>2820.44015842</v>
      </c>
      <c r="AJ132">
        <v>236.65813476599999</v>
      </c>
      <c r="AK132">
        <v>4110.8353537330004</v>
      </c>
      <c r="AL132">
        <v>1134.9973034259999</v>
      </c>
      <c r="AM132">
        <v>1137.582738132</v>
      </c>
      <c r="AN132">
        <v>1090.9707045309999</v>
      </c>
      <c r="AO132">
        <v>1277.6907862319999</v>
      </c>
      <c r="AP132">
        <v>0</v>
      </c>
      <c r="AQ132">
        <v>5083.1592211770003</v>
      </c>
      <c r="AR132">
        <v>0</v>
      </c>
      <c r="AS132">
        <v>0</v>
      </c>
      <c r="AT132">
        <v>2687.6752267359998</v>
      </c>
      <c r="AU132">
        <v>153.599968359</v>
      </c>
      <c r="AV132">
        <v>266.30423706200003</v>
      </c>
      <c r="AW132">
        <v>637.30529782400004</v>
      </c>
      <c r="AX132">
        <v>1108.074144298</v>
      </c>
      <c r="AY132">
        <v>143.086090165</v>
      </c>
    </row>
    <row r="133" spans="1:51" x14ac:dyDescent="0.25">
      <c r="A133" s="1">
        <v>42515</v>
      </c>
      <c r="B133" s="21">
        <f t="shared" si="2"/>
        <v>17</v>
      </c>
      <c r="C133" s="2">
        <v>0.72916666666666663</v>
      </c>
      <c r="D133">
        <v>309.25842501199998</v>
      </c>
      <c r="E133">
        <v>351.95401853499999</v>
      </c>
      <c r="F133">
        <v>419.74481597900001</v>
      </c>
      <c r="G133">
        <v>420.44139821499999</v>
      </c>
      <c r="H133">
        <v>4.0861304770000002</v>
      </c>
      <c r="I133">
        <v>250.34925104199999</v>
      </c>
      <c r="J133">
        <v>249.95999459199999</v>
      </c>
      <c r="K133">
        <v>250.10396051199999</v>
      </c>
      <c r="L133">
        <v>0</v>
      </c>
      <c r="M133">
        <v>306.32585947199999</v>
      </c>
      <c r="N133">
        <v>0</v>
      </c>
      <c r="O133">
        <v>0</v>
      </c>
      <c r="P133">
        <v>314.97024812500001</v>
      </c>
      <c r="Q133">
        <v>296.50543834400003</v>
      </c>
      <c r="R133">
        <v>300.56388663199999</v>
      </c>
      <c r="S133">
        <v>431.68026520000001</v>
      </c>
      <c r="T133">
        <v>465.293304503</v>
      </c>
      <c r="U133">
        <v>549.50260922899997</v>
      </c>
      <c r="V133">
        <v>5859.4325815450002</v>
      </c>
      <c r="W133">
        <v>19913.664041536002</v>
      </c>
      <c r="X133">
        <v>80.351126879999995</v>
      </c>
      <c r="Y133">
        <v>52.325308202999999</v>
      </c>
      <c r="Z133">
        <v>3.6623758689999999</v>
      </c>
      <c r="AA133">
        <v>-1.293509764</v>
      </c>
      <c r="AD133">
        <v>528.86040309999998</v>
      </c>
      <c r="AE133">
        <v>3.7546972420000002</v>
      </c>
      <c r="AF133">
        <v>511.960530646</v>
      </c>
      <c r="AG133" s="25">
        <v>513.56742623800005</v>
      </c>
      <c r="AH133">
        <v>0</v>
      </c>
      <c r="AI133">
        <v>3013.2127690970001</v>
      </c>
      <c r="AJ133">
        <v>236.65227908</v>
      </c>
      <c r="AK133">
        <v>4404.7618739150003</v>
      </c>
      <c r="AL133">
        <v>1134.781433333</v>
      </c>
      <c r="AM133">
        <v>1148.4128042530001</v>
      </c>
      <c r="AN133">
        <v>1093.528795573</v>
      </c>
      <c r="AO133">
        <v>1238.253887804</v>
      </c>
      <c r="AP133">
        <v>0</v>
      </c>
      <c r="AQ133">
        <v>5318.0706399339997</v>
      </c>
      <c r="AR133">
        <v>0</v>
      </c>
      <c r="AS133">
        <v>0</v>
      </c>
      <c r="AT133">
        <v>2724.1328849470001</v>
      </c>
      <c r="AU133">
        <v>150.34220917600001</v>
      </c>
      <c r="AV133">
        <v>223.01848751899999</v>
      </c>
      <c r="AW133">
        <v>643.07984583300004</v>
      </c>
      <c r="AX133">
        <v>1119.8323564029999</v>
      </c>
      <c r="AY133">
        <v>149.230380156</v>
      </c>
    </row>
    <row r="134" spans="1:51" x14ac:dyDescent="0.25">
      <c r="A134" s="1">
        <v>42515</v>
      </c>
      <c r="B134" s="21">
        <f t="shared" si="2"/>
        <v>18</v>
      </c>
      <c r="C134" s="2">
        <v>0.75</v>
      </c>
      <c r="D134">
        <v>317.74684491800002</v>
      </c>
      <c r="E134">
        <v>348.69260122100002</v>
      </c>
      <c r="F134">
        <v>420.99550549700001</v>
      </c>
      <c r="G134">
        <v>421.60014261800001</v>
      </c>
      <c r="H134">
        <v>4.1654506939999996</v>
      </c>
      <c r="I134">
        <v>249.99495887200001</v>
      </c>
      <c r="J134">
        <v>250.10620379299999</v>
      </c>
      <c r="K134">
        <v>250.78285420099999</v>
      </c>
      <c r="L134">
        <v>0</v>
      </c>
      <c r="M134">
        <v>307.55497390199997</v>
      </c>
      <c r="N134">
        <v>0</v>
      </c>
      <c r="O134">
        <v>0</v>
      </c>
      <c r="P134">
        <v>307.179756736</v>
      </c>
      <c r="Q134">
        <v>299.53557283999999</v>
      </c>
      <c r="R134">
        <v>296.749231087</v>
      </c>
      <c r="S134">
        <v>404.065803813</v>
      </c>
      <c r="T134">
        <v>468.19307715399998</v>
      </c>
      <c r="U134">
        <v>554.08555254999999</v>
      </c>
      <c r="V134">
        <v>5931.1307002909998</v>
      </c>
      <c r="W134">
        <v>19778.264737493999</v>
      </c>
      <c r="X134">
        <v>91.582634408999994</v>
      </c>
      <c r="Y134">
        <v>52.196113376</v>
      </c>
      <c r="Z134">
        <v>3.653663608</v>
      </c>
      <c r="AA134">
        <v>-1.3104274929999999</v>
      </c>
      <c r="AD134">
        <v>532.35488198300004</v>
      </c>
      <c r="AE134">
        <v>3.75</v>
      </c>
      <c r="AF134">
        <v>514.65885153500005</v>
      </c>
      <c r="AG134" s="25">
        <v>517.05873134199999</v>
      </c>
      <c r="AH134">
        <v>0</v>
      </c>
      <c r="AI134">
        <v>2586.8236458329998</v>
      </c>
      <c r="AJ134">
        <v>236.93869422700001</v>
      </c>
      <c r="AK134">
        <v>4133.1234869789996</v>
      </c>
      <c r="AL134">
        <v>1134.9608502599999</v>
      </c>
      <c r="AM134">
        <v>1149.8913828130001</v>
      </c>
      <c r="AN134">
        <v>1091.926254774</v>
      </c>
      <c r="AO134">
        <v>1267.135646918</v>
      </c>
      <c r="AP134">
        <v>0</v>
      </c>
      <c r="AQ134">
        <v>5510.0374131939998</v>
      </c>
      <c r="AR134">
        <v>0</v>
      </c>
      <c r="AS134">
        <v>0</v>
      </c>
      <c r="AT134">
        <v>2746.0483414760001</v>
      </c>
      <c r="AU134">
        <v>138.909005208</v>
      </c>
      <c r="AV134">
        <v>258.81738880099999</v>
      </c>
      <c r="AW134">
        <v>634.05861221400005</v>
      </c>
      <c r="AX134">
        <v>1130.184089241</v>
      </c>
      <c r="AY134">
        <v>151.73854507799999</v>
      </c>
    </row>
    <row r="135" spans="1:51" x14ac:dyDescent="0.25">
      <c r="A135" s="1">
        <v>42515</v>
      </c>
      <c r="B135" s="21">
        <f t="shared" si="2"/>
        <v>18</v>
      </c>
      <c r="C135" s="2">
        <v>0.77083333333333337</v>
      </c>
      <c r="D135">
        <v>313.27764549300002</v>
      </c>
      <c r="E135">
        <v>351.01322457399999</v>
      </c>
      <c r="F135">
        <v>416.26060516299998</v>
      </c>
      <c r="G135">
        <v>416.83176358499998</v>
      </c>
      <c r="H135">
        <v>4.2929258419999998</v>
      </c>
      <c r="I135">
        <v>249.928551519</v>
      </c>
      <c r="J135">
        <v>250.01937441000001</v>
      </c>
      <c r="K135">
        <v>250.1335952</v>
      </c>
      <c r="L135">
        <v>0</v>
      </c>
      <c r="M135">
        <v>304.18222451999998</v>
      </c>
      <c r="N135">
        <v>0</v>
      </c>
      <c r="O135">
        <v>0</v>
      </c>
      <c r="P135">
        <v>300.068840228</v>
      </c>
      <c r="Q135">
        <v>303.03121541199999</v>
      </c>
      <c r="R135">
        <v>304.33896956000001</v>
      </c>
      <c r="S135">
        <v>383.50398815599999</v>
      </c>
      <c r="T135">
        <v>470.65452933400002</v>
      </c>
      <c r="U135">
        <v>557.80650573800006</v>
      </c>
      <c r="V135">
        <v>5998.5174354009996</v>
      </c>
      <c r="W135">
        <v>19937.364194719001</v>
      </c>
      <c r="X135">
        <v>692.84280761499997</v>
      </c>
      <c r="Y135">
        <v>52.004646319000003</v>
      </c>
      <c r="Z135">
        <v>3.6497913720000001</v>
      </c>
      <c r="AA135">
        <v>-1.3461398659999999</v>
      </c>
      <c r="AD135">
        <v>534.8609477</v>
      </c>
      <c r="AE135">
        <v>3.75</v>
      </c>
      <c r="AF135">
        <v>518.34253113199998</v>
      </c>
      <c r="AG135" s="25">
        <v>519.70380730700003</v>
      </c>
      <c r="AH135">
        <v>0</v>
      </c>
      <c r="AI135">
        <v>3131.387232688</v>
      </c>
      <c r="AJ135">
        <v>237.01135769499999</v>
      </c>
      <c r="AK135">
        <v>4401.2687392600001</v>
      </c>
      <c r="AL135">
        <v>1134.7398731769999</v>
      </c>
      <c r="AM135">
        <v>1138.4079880639999</v>
      </c>
      <c r="AN135">
        <v>1090.3242773439999</v>
      </c>
      <c r="AO135">
        <v>1262.7624157990001</v>
      </c>
      <c r="AP135">
        <v>0</v>
      </c>
      <c r="AQ135">
        <v>4676.847145664</v>
      </c>
      <c r="AR135">
        <v>0</v>
      </c>
      <c r="AS135">
        <v>0</v>
      </c>
      <c r="AT135">
        <v>2763.0803871180001</v>
      </c>
      <c r="AU135">
        <v>151.165200602</v>
      </c>
      <c r="AV135">
        <v>234.68170214099999</v>
      </c>
      <c r="AW135">
        <v>588.41366636199996</v>
      </c>
      <c r="AX135">
        <v>1130.7918089570001</v>
      </c>
      <c r="AY135">
        <v>150.17100151400001</v>
      </c>
    </row>
    <row r="136" spans="1:51" x14ac:dyDescent="0.25">
      <c r="A136" s="1">
        <v>42515</v>
      </c>
      <c r="B136" s="21">
        <f t="shared" si="2"/>
        <v>19</v>
      </c>
      <c r="C136" s="2">
        <v>0.79166666666666663</v>
      </c>
      <c r="D136">
        <v>310.71338007999998</v>
      </c>
      <c r="E136">
        <v>349.73485658999999</v>
      </c>
      <c r="F136">
        <v>421.71362836100002</v>
      </c>
      <c r="G136">
        <v>422.23617127599999</v>
      </c>
      <c r="H136">
        <v>4.2640377310000002</v>
      </c>
      <c r="I136">
        <v>250.18622288200001</v>
      </c>
      <c r="J136">
        <v>249.96138866000001</v>
      </c>
      <c r="K136">
        <v>250.70732173499999</v>
      </c>
      <c r="L136">
        <v>0</v>
      </c>
      <c r="M136">
        <v>299.48496146500003</v>
      </c>
      <c r="N136">
        <v>0</v>
      </c>
      <c r="O136">
        <v>0</v>
      </c>
      <c r="P136">
        <v>312.88994268499999</v>
      </c>
      <c r="Q136">
        <v>301.38802934300003</v>
      </c>
      <c r="R136">
        <v>295.16136823599999</v>
      </c>
      <c r="S136">
        <v>428.15492824900002</v>
      </c>
      <c r="T136">
        <v>456.97611087600001</v>
      </c>
      <c r="U136">
        <v>541.56698503200005</v>
      </c>
      <c r="V136">
        <v>5884.5882210359996</v>
      </c>
      <c r="W136">
        <v>20959.502209929</v>
      </c>
      <c r="X136">
        <v>369.97725386299999</v>
      </c>
      <c r="Y136">
        <v>52.333437983000003</v>
      </c>
      <c r="Z136">
        <v>3.6422583770000001</v>
      </c>
      <c r="AA136">
        <v>-1.339364733</v>
      </c>
      <c r="AD136">
        <v>521.77352502700001</v>
      </c>
      <c r="AE136">
        <v>3.7039535039999998</v>
      </c>
      <c r="AF136">
        <v>505.81143805099998</v>
      </c>
      <c r="AG136" s="25">
        <v>506.428514452</v>
      </c>
      <c r="AH136">
        <v>0</v>
      </c>
      <c r="AI136">
        <v>2651.5371915740002</v>
      </c>
      <c r="AJ136">
        <v>237.19061604699999</v>
      </c>
      <c r="AK136">
        <v>5029.0897744109998</v>
      </c>
      <c r="AL136">
        <v>1134.7077752600001</v>
      </c>
      <c r="AM136">
        <v>1165.706845703</v>
      </c>
      <c r="AN136">
        <v>1091.7590175780001</v>
      </c>
      <c r="AO136">
        <v>1264.314019531</v>
      </c>
      <c r="AP136">
        <v>0</v>
      </c>
      <c r="AQ136">
        <v>3996.0877321170001</v>
      </c>
      <c r="AR136">
        <v>0</v>
      </c>
      <c r="AS136">
        <v>0</v>
      </c>
      <c r="AT136">
        <v>2682.7922509119999</v>
      </c>
      <c r="AU136">
        <v>151.568952473</v>
      </c>
      <c r="AV136">
        <v>234.40448826799999</v>
      </c>
      <c r="AW136">
        <v>620.82349456600002</v>
      </c>
      <c r="AX136">
        <v>1094.2186820229999</v>
      </c>
      <c r="AY136">
        <v>139.732969838</v>
      </c>
    </row>
    <row r="137" spans="1:51" x14ac:dyDescent="0.25">
      <c r="A137" s="1">
        <v>42515</v>
      </c>
      <c r="B137" s="21">
        <f t="shared" si="2"/>
        <v>19</v>
      </c>
      <c r="C137" s="2">
        <v>0.8125</v>
      </c>
      <c r="D137">
        <v>317.79920572899999</v>
      </c>
      <c r="E137">
        <v>348.75940605900001</v>
      </c>
      <c r="F137">
        <v>419.17794035600002</v>
      </c>
      <c r="G137">
        <v>419.76440594600001</v>
      </c>
      <c r="H137">
        <v>4.3374071189999999</v>
      </c>
      <c r="I137">
        <v>249.528256266</v>
      </c>
      <c r="J137">
        <v>250.02498278100001</v>
      </c>
      <c r="K137">
        <v>250.28317895800001</v>
      </c>
      <c r="L137">
        <v>0</v>
      </c>
      <c r="M137">
        <v>300.57958276599999</v>
      </c>
      <c r="N137">
        <v>0</v>
      </c>
      <c r="O137">
        <v>0</v>
      </c>
      <c r="P137">
        <v>308.41152012800001</v>
      </c>
      <c r="Q137">
        <v>297.86896191800002</v>
      </c>
      <c r="R137">
        <v>303.85354489600002</v>
      </c>
      <c r="S137">
        <v>416.24273416199998</v>
      </c>
      <c r="T137">
        <v>452.45716299399999</v>
      </c>
      <c r="U137">
        <v>536.67676644799997</v>
      </c>
      <c r="V137">
        <v>5902.5185264170004</v>
      </c>
      <c r="W137">
        <v>20967.556866657</v>
      </c>
      <c r="X137">
        <v>165.91291636400001</v>
      </c>
      <c r="Y137">
        <v>52.488906821999997</v>
      </c>
      <c r="Z137">
        <v>3.6458440329999999</v>
      </c>
      <c r="AA137">
        <v>-1.3235418000000001</v>
      </c>
      <c r="AD137">
        <v>517.56117915499999</v>
      </c>
      <c r="AE137">
        <v>3.6037056110000001</v>
      </c>
      <c r="AF137">
        <v>499.62973999600001</v>
      </c>
      <c r="AG137" s="25">
        <v>502.27326179400001</v>
      </c>
      <c r="AH137">
        <v>0</v>
      </c>
      <c r="AI137">
        <v>3079.86467296</v>
      </c>
      <c r="AJ137">
        <v>236.73013628499999</v>
      </c>
      <c r="AK137">
        <v>5033.1684500869997</v>
      </c>
      <c r="AL137">
        <v>1134.7253854170001</v>
      </c>
      <c r="AM137">
        <v>1130.293799696</v>
      </c>
      <c r="AN137">
        <v>1093.291062066</v>
      </c>
      <c r="AO137">
        <v>1283.5732684459999</v>
      </c>
      <c r="AP137">
        <v>0</v>
      </c>
      <c r="AQ137">
        <v>3942.2202095419998</v>
      </c>
      <c r="AR137">
        <v>0</v>
      </c>
      <c r="AS137">
        <v>0</v>
      </c>
      <c r="AT137">
        <v>2658.5500306859999</v>
      </c>
      <c r="AU137">
        <v>150.13376242800001</v>
      </c>
      <c r="AV137">
        <v>259.09998034400002</v>
      </c>
      <c r="AW137">
        <v>618.65094699899998</v>
      </c>
      <c r="AX137">
        <v>1087.9432938370001</v>
      </c>
      <c r="AY137">
        <v>138.76941248899999</v>
      </c>
    </row>
    <row r="138" spans="1:51" x14ac:dyDescent="0.25">
      <c r="A138" s="1">
        <v>42515</v>
      </c>
      <c r="B138" s="21">
        <f t="shared" si="2"/>
        <v>20</v>
      </c>
      <c r="C138" s="2">
        <v>0.83333333333333337</v>
      </c>
      <c r="D138">
        <v>313.22095954000002</v>
      </c>
      <c r="E138">
        <v>351.985562491</v>
      </c>
      <c r="F138">
        <v>417.75054553000001</v>
      </c>
      <c r="G138">
        <v>418.38657730900002</v>
      </c>
      <c r="H138">
        <v>4.4373484840000001</v>
      </c>
      <c r="I138">
        <v>250.44714042699999</v>
      </c>
      <c r="J138">
        <v>250.00668945300001</v>
      </c>
      <c r="K138">
        <v>250.11215718899999</v>
      </c>
      <c r="L138">
        <v>0</v>
      </c>
      <c r="M138">
        <v>300.17557571600003</v>
      </c>
      <c r="N138">
        <v>0</v>
      </c>
      <c r="O138">
        <v>0</v>
      </c>
      <c r="P138">
        <v>299.34546571200002</v>
      </c>
      <c r="Q138">
        <v>297.02714920599999</v>
      </c>
      <c r="R138">
        <v>299.22730570800002</v>
      </c>
      <c r="S138">
        <v>417.48650744999998</v>
      </c>
      <c r="T138">
        <v>453.08852299699998</v>
      </c>
      <c r="U138">
        <v>537.57256135600005</v>
      </c>
      <c r="V138">
        <v>5865.871743355</v>
      </c>
      <c r="W138">
        <v>20993.259091444001</v>
      </c>
      <c r="X138">
        <v>368.11340165799999</v>
      </c>
      <c r="Y138">
        <v>53.175926578000002</v>
      </c>
      <c r="Z138">
        <v>3.6466937380000002</v>
      </c>
      <c r="AA138">
        <v>-1.347484047</v>
      </c>
      <c r="AD138">
        <v>517.89005557799999</v>
      </c>
      <c r="AE138">
        <v>3.5447463880000001</v>
      </c>
      <c r="AF138">
        <v>500.171944956</v>
      </c>
      <c r="AG138" s="25">
        <v>502.638111369</v>
      </c>
      <c r="AH138">
        <v>0</v>
      </c>
      <c r="AI138">
        <v>2961.5379592009999</v>
      </c>
      <c r="AJ138">
        <v>236.858254991</v>
      </c>
      <c r="AK138">
        <v>4881.3634780820003</v>
      </c>
      <c r="AL138">
        <v>1134.5174395829999</v>
      </c>
      <c r="AM138">
        <v>1168.538489149</v>
      </c>
      <c r="AN138">
        <v>1092.6652719179999</v>
      </c>
      <c r="AO138">
        <v>1251.9505464409999</v>
      </c>
      <c r="AP138">
        <v>0</v>
      </c>
      <c r="AQ138">
        <v>3990.833761635</v>
      </c>
      <c r="AR138">
        <v>0</v>
      </c>
      <c r="AS138">
        <v>0</v>
      </c>
      <c r="AT138">
        <v>2662.2026671949998</v>
      </c>
      <c r="AU138">
        <v>145.081242014</v>
      </c>
      <c r="AV138">
        <v>218.45630244700001</v>
      </c>
      <c r="AW138">
        <v>620.27227342900005</v>
      </c>
      <c r="AX138">
        <v>1090.653455977</v>
      </c>
      <c r="AY138">
        <v>139.50403710200001</v>
      </c>
    </row>
    <row r="139" spans="1:51" x14ac:dyDescent="0.25">
      <c r="A139" s="1">
        <v>42515</v>
      </c>
      <c r="B139" s="21">
        <f t="shared" si="2"/>
        <v>20</v>
      </c>
      <c r="C139" s="2">
        <v>0.85416666666666663</v>
      </c>
      <c r="D139">
        <v>319.521361958</v>
      </c>
      <c r="E139">
        <v>348.18589308200001</v>
      </c>
      <c r="F139">
        <v>419.611595335</v>
      </c>
      <c r="G139">
        <v>420.24334370000003</v>
      </c>
      <c r="H139">
        <v>4.356501658</v>
      </c>
      <c r="I139">
        <v>249.73501710100001</v>
      </c>
      <c r="J139">
        <v>250.02527204899999</v>
      </c>
      <c r="K139">
        <v>250.737086476</v>
      </c>
      <c r="L139">
        <v>0</v>
      </c>
      <c r="M139">
        <v>299.73352115599999</v>
      </c>
      <c r="N139">
        <v>0</v>
      </c>
      <c r="O139">
        <v>0</v>
      </c>
      <c r="P139">
        <v>308.78806538499998</v>
      </c>
      <c r="Q139">
        <v>302.368688765</v>
      </c>
      <c r="R139">
        <v>298.04535321200001</v>
      </c>
      <c r="S139">
        <v>414.67595649899999</v>
      </c>
      <c r="T139">
        <v>452.34927252300002</v>
      </c>
      <c r="U139">
        <v>536.46240752699998</v>
      </c>
      <c r="V139">
        <v>5855.0548935750003</v>
      </c>
      <c r="W139">
        <v>20634.581979404</v>
      </c>
      <c r="X139">
        <v>619.46160556200005</v>
      </c>
      <c r="Y139">
        <v>52.447803153999999</v>
      </c>
      <c r="Z139">
        <v>3.6532740170000002</v>
      </c>
      <c r="AA139">
        <v>-1.3589444129999999</v>
      </c>
      <c r="AD139">
        <v>517.15778300199997</v>
      </c>
      <c r="AE139">
        <v>3.4401947160000002</v>
      </c>
      <c r="AF139">
        <v>499.10131458900003</v>
      </c>
      <c r="AG139" s="25">
        <v>501.92373797099998</v>
      </c>
      <c r="AH139">
        <v>0</v>
      </c>
      <c r="AI139">
        <v>3055.922854512</v>
      </c>
      <c r="AJ139">
        <v>236.534689536</v>
      </c>
      <c r="AK139">
        <v>4968.9400294739999</v>
      </c>
      <c r="AL139">
        <v>1134.8442179690001</v>
      </c>
      <c r="AM139">
        <v>1165.8430390630001</v>
      </c>
      <c r="AN139">
        <v>1094.150455078</v>
      </c>
      <c r="AO139">
        <v>1280.096308377</v>
      </c>
      <c r="AP139">
        <v>0</v>
      </c>
      <c r="AQ139">
        <v>3945.3159130580002</v>
      </c>
      <c r="AR139">
        <v>0</v>
      </c>
      <c r="AS139">
        <v>0</v>
      </c>
      <c r="AT139">
        <v>2656.3147812100001</v>
      </c>
      <c r="AU139">
        <v>145.28611916599999</v>
      </c>
      <c r="AV139">
        <v>259.89356250899999</v>
      </c>
      <c r="AW139">
        <v>610.72765557599996</v>
      </c>
      <c r="AX139">
        <v>1086.9163655069999</v>
      </c>
      <c r="AY139">
        <v>139.029921804</v>
      </c>
    </row>
    <row r="140" spans="1:51" x14ac:dyDescent="0.25">
      <c r="A140" s="1">
        <v>42515</v>
      </c>
      <c r="B140" s="21">
        <f t="shared" si="2"/>
        <v>21</v>
      </c>
      <c r="C140" s="2">
        <v>0.875</v>
      </c>
      <c r="D140">
        <v>320.71958759900002</v>
      </c>
      <c r="E140">
        <v>350.000420668</v>
      </c>
      <c r="F140">
        <v>420.46888800699998</v>
      </c>
      <c r="G140">
        <v>421.08265121300002</v>
      </c>
      <c r="H140">
        <v>4.4317202690000004</v>
      </c>
      <c r="I140">
        <v>389.41946004300002</v>
      </c>
      <c r="J140">
        <v>249.849688281</v>
      </c>
      <c r="K140">
        <v>249.715080938</v>
      </c>
      <c r="L140">
        <v>0</v>
      </c>
      <c r="M140">
        <v>300.00143884099998</v>
      </c>
      <c r="N140">
        <v>0</v>
      </c>
      <c r="O140">
        <v>0</v>
      </c>
      <c r="P140">
        <v>309.35101357000002</v>
      </c>
      <c r="Q140">
        <v>302.36130418099998</v>
      </c>
      <c r="R140">
        <v>303.47028487900002</v>
      </c>
      <c r="S140">
        <v>396.75653523300002</v>
      </c>
      <c r="T140">
        <v>436.39692442900002</v>
      </c>
      <c r="U140">
        <v>516.88449285599995</v>
      </c>
      <c r="V140">
        <v>5811.0235265829997</v>
      </c>
      <c r="W140">
        <v>21554.676662595</v>
      </c>
      <c r="X140">
        <v>7544.9097915749999</v>
      </c>
      <c r="Y140">
        <v>52.139839934000001</v>
      </c>
      <c r="Z140">
        <v>3.6653735479999998</v>
      </c>
      <c r="AA140">
        <v>-1.3890019730000001</v>
      </c>
      <c r="AD140">
        <v>507.06212559800002</v>
      </c>
      <c r="AE140">
        <v>3.4375</v>
      </c>
      <c r="AF140">
        <v>490.91388567400003</v>
      </c>
      <c r="AG140" s="25">
        <v>491.66269001299997</v>
      </c>
      <c r="AH140">
        <v>0</v>
      </c>
      <c r="AI140">
        <v>4116.5129940119996</v>
      </c>
      <c r="AJ140">
        <v>235.393085638</v>
      </c>
      <c r="AK140">
        <v>4820.5016623660003</v>
      </c>
      <c r="AL140">
        <v>1134.784636719</v>
      </c>
      <c r="AM140">
        <v>1775.3797259109999</v>
      </c>
      <c r="AN140">
        <v>1091.920485243</v>
      </c>
      <c r="AO140">
        <v>1258.4140909289999</v>
      </c>
      <c r="AP140">
        <v>0</v>
      </c>
      <c r="AQ140">
        <v>3964.4196443149999</v>
      </c>
      <c r="AR140">
        <v>0</v>
      </c>
      <c r="AS140">
        <v>0</v>
      </c>
      <c r="AT140">
        <v>2559.9391482860001</v>
      </c>
      <c r="AU140">
        <v>155.687378056</v>
      </c>
      <c r="AV140">
        <v>229.956066644</v>
      </c>
      <c r="AW140">
        <v>582.72514783600002</v>
      </c>
      <c r="AX140">
        <v>1044.4120030940001</v>
      </c>
      <c r="AY140">
        <v>133.61574761099999</v>
      </c>
    </row>
    <row r="141" spans="1:51" x14ac:dyDescent="0.25">
      <c r="A141" s="1">
        <v>42515</v>
      </c>
      <c r="B141" s="21">
        <f t="shared" si="2"/>
        <v>21</v>
      </c>
      <c r="C141" s="2">
        <v>0.89583333333333337</v>
      </c>
      <c r="D141">
        <v>315.987701453</v>
      </c>
      <c r="E141">
        <v>349.57940671</v>
      </c>
      <c r="F141">
        <v>415.189147064</v>
      </c>
      <c r="G141">
        <v>415.75050731200002</v>
      </c>
      <c r="H141">
        <v>4.4621005470000004</v>
      </c>
      <c r="I141">
        <v>400.27837141499998</v>
      </c>
      <c r="J141">
        <v>250.002330521</v>
      </c>
      <c r="K141">
        <v>417.38367837700002</v>
      </c>
      <c r="L141">
        <v>0</v>
      </c>
      <c r="M141">
        <v>348.27487493299998</v>
      </c>
      <c r="N141">
        <v>0</v>
      </c>
      <c r="O141">
        <v>0</v>
      </c>
      <c r="P141">
        <v>292.945864551</v>
      </c>
      <c r="Q141">
        <v>297.42097381899998</v>
      </c>
      <c r="R141">
        <v>299.48899723300002</v>
      </c>
      <c r="S141">
        <v>370.85313014600001</v>
      </c>
      <c r="T141">
        <v>399.799389448</v>
      </c>
      <c r="U141">
        <v>471.88248913400002</v>
      </c>
      <c r="V141">
        <v>5907.5594815180002</v>
      </c>
      <c r="W141">
        <v>24030.115591409001</v>
      </c>
      <c r="X141">
        <v>19202.824100189999</v>
      </c>
      <c r="Y141">
        <v>52.044004981</v>
      </c>
      <c r="Z141">
        <v>3.677392819</v>
      </c>
      <c r="AA141">
        <v>-1.3959719319999999</v>
      </c>
      <c r="AD141">
        <v>509.86308835400001</v>
      </c>
      <c r="AE141">
        <v>3.4375</v>
      </c>
      <c r="AF141">
        <v>494.18882967399998</v>
      </c>
      <c r="AG141" s="25">
        <v>494.25717681600003</v>
      </c>
      <c r="AH141">
        <v>0</v>
      </c>
      <c r="AI141">
        <v>4494.0947212419997</v>
      </c>
      <c r="AJ141">
        <v>232.97670770600001</v>
      </c>
      <c r="AK141">
        <v>4464.6789132069998</v>
      </c>
      <c r="AL141">
        <v>1134.683535677</v>
      </c>
      <c r="AM141">
        <v>1346.278194878</v>
      </c>
      <c r="AN141">
        <v>1097.0105946179999</v>
      </c>
      <c r="AO141">
        <v>2195.8427599830002</v>
      </c>
      <c r="AP141">
        <v>0</v>
      </c>
      <c r="AQ141">
        <v>4006.5569280509999</v>
      </c>
      <c r="AR141">
        <v>0</v>
      </c>
      <c r="AS141">
        <v>0</v>
      </c>
      <c r="AT141">
        <v>2338.3931743789999</v>
      </c>
      <c r="AU141">
        <v>157.59930498899999</v>
      </c>
      <c r="AV141">
        <v>228.56691010500001</v>
      </c>
      <c r="AW141">
        <v>556.45867339599999</v>
      </c>
      <c r="AX141">
        <v>954.06908347000001</v>
      </c>
      <c r="AY141">
        <v>126.678218914</v>
      </c>
    </row>
    <row r="142" spans="1:51" x14ac:dyDescent="0.25">
      <c r="A142" s="1">
        <v>42515</v>
      </c>
      <c r="B142" s="21">
        <f t="shared" si="2"/>
        <v>22</v>
      </c>
      <c r="C142" s="2">
        <v>0.91666666666666663</v>
      </c>
      <c r="D142">
        <v>319.44353484999999</v>
      </c>
      <c r="E142">
        <v>349.72627277800001</v>
      </c>
      <c r="F142">
        <v>412.51004642599997</v>
      </c>
      <c r="G142">
        <v>412.999926577</v>
      </c>
      <c r="H142">
        <v>4.4267014580000001</v>
      </c>
      <c r="I142">
        <v>399.98546175299998</v>
      </c>
      <c r="J142">
        <v>250.022738559</v>
      </c>
      <c r="K142">
        <v>430.757621814</v>
      </c>
      <c r="L142">
        <v>0</v>
      </c>
      <c r="M142">
        <v>349.64925014200003</v>
      </c>
      <c r="N142">
        <v>0</v>
      </c>
      <c r="O142">
        <v>0</v>
      </c>
      <c r="P142">
        <v>306.80551542500001</v>
      </c>
      <c r="Q142">
        <v>300.591291759</v>
      </c>
      <c r="R142">
        <v>299.34190585900001</v>
      </c>
      <c r="S142">
        <v>390.30905673199999</v>
      </c>
      <c r="T142">
        <v>375.255373717</v>
      </c>
      <c r="U142">
        <v>443.20871338799998</v>
      </c>
      <c r="V142">
        <v>5975.5301897649997</v>
      </c>
      <c r="W142">
        <v>26195.555629177001</v>
      </c>
      <c r="X142">
        <v>30587.534122010002</v>
      </c>
      <c r="Y142">
        <v>52.290350695000001</v>
      </c>
      <c r="Z142">
        <v>3.6957909500000001</v>
      </c>
      <c r="AA142">
        <v>-1.426207706</v>
      </c>
      <c r="AD142">
        <v>510.61019095500001</v>
      </c>
      <c r="AE142">
        <v>3.4292898869999999</v>
      </c>
      <c r="AF142">
        <v>494.042755177</v>
      </c>
      <c r="AG142" s="25">
        <v>495.04854531900003</v>
      </c>
      <c r="AH142">
        <v>0</v>
      </c>
      <c r="AI142">
        <v>4547.5893645019996</v>
      </c>
      <c r="AJ142">
        <v>232.58496876199999</v>
      </c>
      <c r="AK142">
        <v>4686.4830589350004</v>
      </c>
      <c r="AL142">
        <v>1134.924239062</v>
      </c>
      <c r="AM142">
        <v>1181.33943316</v>
      </c>
      <c r="AN142">
        <v>1102.837713976</v>
      </c>
      <c r="AO142">
        <v>1602.411717665</v>
      </c>
      <c r="AP142">
        <v>0</v>
      </c>
      <c r="AQ142">
        <v>3930.043926373</v>
      </c>
      <c r="AR142">
        <v>0</v>
      </c>
      <c r="AS142">
        <v>0</v>
      </c>
      <c r="AT142">
        <v>2198.244277193</v>
      </c>
      <c r="AU142">
        <v>142.88490855200001</v>
      </c>
      <c r="AV142">
        <v>234.50372125199999</v>
      </c>
      <c r="AW142">
        <v>658.20165145399994</v>
      </c>
      <c r="AX142">
        <v>906.91054765599995</v>
      </c>
      <c r="AY142">
        <v>122.441363485</v>
      </c>
    </row>
    <row r="143" spans="1:51" x14ac:dyDescent="0.25">
      <c r="A143" s="1">
        <v>42515</v>
      </c>
      <c r="B143" s="21">
        <f t="shared" si="2"/>
        <v>22</v>
      </c>
      <c r="C143" s="2">
        <v>0.9375</v>
      </c>
      <c r="D143">
        <v>305.27083255500003</v>
      </c>
      <c r="E143">
        <v>352.68887222199999</v>
      </c>
      <c r="F143">
        <v>430.62723111499997</v>
      </c>
      <c r="G143">
        <v>431.34711054299999</v>
      </c>
      <c r="H143">
        <v>4.554993091</v>
      </c>
      <c r="I143">
        <v>399.91940835700001</v>
      </c>
      <c r="J143">
        <v>249.97701928800001</v>
      </c>
      <c r="K143">
        <v>534.32395679800004</v>
      </c>
      <c r="L143">
        <v>0</v>
      </c>
      <c r="M143">
        <v>350.222749142</v>
      </c>
      <c r="N143">
        <v>0</v>
      </c>
      <c r="O143">
        <v>0</v>
      </c>
      <c r="P143">
        <v>303.38287460800001</v>
      </c>
      <c r="Q143">
        <v>300.51666858900001</v>
      </c>
      <c r="R143">
        <v>296.96358408899999</v>
      </c>
      <c r="S143">
        <v>451.503008142</v>
      </c>
      <c r="T143">
        <v>465.48466368599998</v>
      </c>
      <c r="U143">
        <v>562.28261871799998</v>
      </c>
      <c r="V143">
        <v>6653.4921868290003</v>
      </c>
      <c r="W143">
        <v>29176.543853491999</v>
      </c>
      <c r="X143">
        <v>8818.2712109490003</v>
      </c>
      <c r="Y143">
        <v>52.265594880999998</v>
      </c>
      <c r="Z143">
        <v>3.7254988629999999</v>
      </c>
      <c r="AA143">
        <v>485.21186588099999</v>
      </c>
      <c r="AD143">
        <v>561.08919969900001</v>
      </c>
      <c r="AE143">
        <v>3.403562972</v>
      </c>
      <c r="AF143">
        <v>458.53988377500002</v>
      </c>
      <c r="AG143" s="25">
        <v>545.91923516600002</v>
      </c>
      <c r="AH143">
        <v>0</v>
      </c>
      <c r="AI143">
        <v>3922.986233484</v>
      </c>
      <c r="AJ143">
        <v>235.77150329899999</v>
      </c>
      <c r="AK143">
        <v>6833.8030968490002</v>
      </c>
      <c r="AL143">
        <v>1135.052956642</v>
      </c>
      <c r="AM143">
        <v>1494.615341923</v>
      </c>
      <c r="AN143">
        <v>1090.6774455320001</v>
      </c>
      <c r="AO143">
        <v>2508.0760512850002</v>
      </c>
      <c r="AP143">
        <v>0</v>
      </c>
      <c r="AQ143">
        <v>3990.6715361189999</v>
      </c>
      <c r="AR143">
        <v>0</v>
      </c>
      <c r="AS143">
        <v>0</v>
      </c>
      <c r="AT143">
        <v>2788.6387454000001</v>
      </c>
      <c r="AU143">
        <v>154.127290972</v>
      </c>
      <c r="AV143">
        <v>221.28754541199999</v>
      </c>
      <c r="AW143">
        <v>729.91638784899999</v>
      </c>
      <c r="AX143">
        <v>1169.1738033189999</v>
      </c>
      <c r="AY143">
        <v>163.98553551800001</v>
      </c>
    </row>
    <row r="144" spans="1:51" x14ac:dyDescent="0.25">
      <c r="A144" s="1">
        <v>42515</v>
      </c>
      <c r="B144" s="21">
        <f t="shared" si="2"/>
        <v>23</v>
      </c>
      <c r="C144" s="2">
        <v>0.95833333333333337</v>
      </c>
      <c r="D144">
        <v>322.42061102299999</v>
      </c>
      <c r="E144">
        <v>349.796332683</v>
      </c>
      <c r="F144">
        <v>416.83259253199998</v>
      </c>
      <c r="G144">
        <v>417.42558108100002</v>
      </c>
      <c r="H144">
        <v>4.4903446169999999</v>
      </c>
      <c r="I144">
        <v>400.04567233799997</v>
      </c>
      <c r="J144">
        <v>250.092195113</v>
      </c>
      <c r="K144">
        <v>622.74246651800001</v>
      </c>
      <c r="L144">
        <v>0</v>
      </c>
      <c r="M144">
        <v>350.51171753900002</v>
      </c>
      <c r="N144">
        <v>0</v>
      </c>
      <c r="O144">
        <v>0</v>
      </c>
      <c r="P144">
        <v>302.10190326399999</v>
      </c>
      <c r="Q144">
        <v>299.53191951399998</v>
      </c>
      <c r="R144">
        <v>304.25741885999997</v>
      </c>
      <c r="S144">
        <v>409.30565091900002</v>
      </c>
      <c r="T144">
        <v>537.37692824800001</v>
      </c>
      <c r="U144">
        <v>654.25556202200005</v>
      </c>
      <c r="V144">
        <v>7049.9170311799999</v>
      </c>
      <c r="W144">
        <v>27063.568010990999</v>
      </c>
      <c r="X144">
        <v>21.769025158000002</v>
      </c>
      <c r="Y144">
        <v>52.304782731000003</v>
      </c>
      <c r="Z144">
        <v>3.7748774159999998</v>
      </c>
      <c r="AA144">
        <v>612.79272539800002</v>
      </c>
      <c r="AD144">
        <v>613.77109719800001</v>
      </c>
      <c r="AE144">
        <v>3.372561401</v>
      </c>
      <c r="AF144">
        <v>260.47711969400001</v>
      </c>
      <c r="AG144" s="25">
        <v>598.63562406200003</v>
      </c>
      <c r="AH144">
        <v>0</v>
      </c>
      <c r="AI144">
        <v>3535.5158563370001</v>
      </c>
      <c r="AJ144">
        <v>237.74160898400001</v>
      </c>
      <c r="AK144">
        <v>5413.2666000930003</v>
      </c>
      <c r="AL144">
        <v>1133.0207662749999</v>
      </c>
      <c r="AM144">
        <v>1759.918759856</v>
      </c>
      <c r="AN144">
        <v>1086.99070768</v>
      </c>
      <c r="AO144">
        <v>3107.5919736720002</v>
      </c>
      <c r="AP144">
        <v>0</v>
      </c>
      <c r="AQ144">
        <v>3995.4669288189998</v>
      </c>
      <c r="AR144">
        <v>0</v>
      </c>
      <c r="AS144">
        <v>0</v>
      </c>
      <c r="AT144">
        <v>3238.6808219610002</v>
      </c>
      <c r="AU144">
        <v>145.28558107200001</v>
      </c>
      <c r="AV144">
        <v>241.66303259200001</v>
      </c>
      <c r="AW144">
        <v>547.462771965</v>
      </c>
      <c r="AX144">
        <v>1235.173650512</v>
      </c>
      <c r="AY144">
        <v>176.83060462899999</v>
      </c>
    </row>
    <row r="145" spans="1:51" x14ac:dyDescent="0.25">
      <c r="A145" s="1">
        <v>42515</v>
      </c>
      <c r="B145" s="21">
        <f t="shared" si="2"/>
        <v>23</v>
      </c>
      <c r="C145" s="2">
        <v>0.97916666666666663</v>
      </c>
      <c r="D145">
        <v>312.61787345400001</v>
      </c>
      <c r="E145">
        <v>349.91551667499999</v>
      </c>
      <c r="F145">
        <v>419.20423097100002</v>
      </c>
      <c r="G145">
        <v>419.64913556400001</v>
      </c>
      <c r="H145">
        <v>4.4207886399999996</v>
      </c>
      <c r="I145">
        <v>400.13288304000002</v>
      </c>
      <c r="J145">
        <v>250.04773155999999</v>
      </c>
      <c r="K145">
        <v>607.92512509300002</v>
      </c>
      <c r="L145">
        <v>0</v>
      </c>
      <c r="M145">
        <v>350.29139896599997</v>
      </c>
      <c r="N145">
        <v>0</v>
      </c>
      <c r="O145">
        <v>0</v>
      </c>
      <c r="P145">
        <v>315.07950305600002</v>
      </c>
      <c r="Q145">
        <v>299.24290382700002</v>
      </c>
      <c r="R145">
        <v>299.61395542899999</v>
      </c>
      <c r="S145">
        <v>407.97283954900001</v>
      </c>
      <c r="T145">
        <v>519.31214402600006</v>
      </c>
      <c r="U145">
        <v>637.84792753199997</v>
      </c>
      <c r="V145">
        <v>6823.5122173640002</v>
      </c>
      <c r="W145">
        <v>27867.262328190001</v>
      </c>
      <c r="X145">
        <v>21.892096414000001</v>
      </c>
      <c r="Y145">
        <v>52.330724816</v>
      </c>
      <c r="Z145">
        <v>3.8021459719999999</v>
      </c>
      <c r="AA145">
        <v>598.45073212</v>
      </c>
      <c r="AD145">
        <v>599.40622376199997</v>
      </c>
      <c r="AE145">
        <v>3.2990130099999999</v>
      </c>
      <c r="AF145">
        <v>141.377269195</v>
      </c>
      <c r="AG145" s="25">
        <v>584.32287186600001</v>
      </c>
      <c r="AH145">
        <v>0</v>
      </c>
      <c r="AI145">
        <v>3984.1580512149999</v>
      </c>
      <c r="AJ145">
        <v>237.807827352</v>
      </c>
      <c r="AK145">
        <v>6515.056834172</v>
      </c>
      <c r="AL145">
        <v>1134.8937394459999</v>
      </c>
      <c r="AM145">
        <v>1508.6187510730001</v>
      </c>
      <c r="AN145">
        <v>1090.193849838</v>
      </c>
      <c r="AO145">
        <v>3141.5232667380001</v>
      </c>
      <c r="AP145">
        <v>0</v>
      </c>
      <c r="AQ145">
        <v>3976.587541459</v>
      </c>
      <c r="AR145">
        <v>0</v>
      </c>
      <c r="AS145">
        <v>0</v>
      </c>
      <c r="AT145">
        <v>3156.8061388890001</v>
      </c>
      <c r="AU145">
        <v>144.19148247000001</v>
      </c>
      <c r="AV145">
        <v>254.89778753300001</v>
      </c>
      <c r="AW145">
        <v>550.57561522900005</v>
      </c>
      <c r="AX145">
        <v>1207.160381443</v>
      </c>
      <c r="AY145">
        <v>170.68630823000001</v>
      </c>
    </row>
    <row r="146" spans="1:51" x14ac:dyDescent="0.25">
      <c r="A146" s="1">
        <v>42516</v>
      </c>
      <c r="B146" s="21">
        <f t="shared" si="2"/>
        <v>0</v>
      </c>
      <c r="C146" s="2">
        <v>0</v>
      </c>
      <c r="D146">
        <v>313.06398527300001</v>
      </c>
      <c r="E146">
        <v>404.44068139199999</v>
      </c>
      <c r="F146">
        <v>419.56470585300002</v>
      </c>
      <c r="G146">
        <v>420.10910502799999</v>
      </c>
      <c r="H146">
        <v>4.6816880830000001</v>
      </c>
      <c r="I146">
        <v>400.04409893399998</v>
      </c>
      <c r="J146">
        <v>249.87515091500001</v>
      </c>
      <c r="K146">
        <v>575.10175518999995</v>
      </c>
      <c r="L146">
        <v>0</v>
      </c>
      <c r="M146">
        <v>349.81553998099997</v>
      </c>
      <c r="N146">
        <v>0</v>
      </c>
      <c r="O146">
        <v>0</v>
      </c>
      <c r="P146">
        <v>304.38374486100003</v>
      </c>
      <c r="Q146">
        <v>298.70564174999998</v>
      </c>
      <c r="R146">
        <v>295.93986648399999</v>
      </c>
      <c r="S146">
        <v>394.48012</v>
      </c>
      <c r="T146">
        <v>490.078069583</v>
      </c>
      <c r="U146">
        <v>602.21082359399998</v>
      </c>
      <c r="V146">
        <v>6306.0656281539996</v>
      </c>
      <c r="W146">
        <v>27072.229812129</v>
      </c>
      <c r="X146">
        <v>3039.8488514810001</v>
      </c>
      <c r="Y146">
        <v>52.279077635</v>
      </c>
      <c r="Z146">
        <v>3.8171945169999999</v>
      </c>
      <c r="AA146">
        <v>569.78886415099998</v>
      </c>
      <c r="AD146">
        <v>564.92912776399999</v>
      </c>
      <c r="AE146">
        <v>3.2876784520000002</v>
      </c>
      <c r="AF146">
        <v>74.965794204000005</v>
      </c>
      <c r="AG146" s="25">
        <v>175.255996213</v>
      </c>
      <c r="AH146">
        <v>0</v>
      </c>
      <c r="AI146">
        <v>4938.8747715640002</v>
      </c>
      <c r="AJ146">
        <v>237.29983941</v>
      </c>
      <c r="AK146">
        <v>6053.5156730890003</v>
      </c>
      <c r="AL146">
        <v>1131.7173553079999</v>
      </c>
      <c r="AM146">
        <v>1498.247500446</v>
      </c>
      <c r="AN146">
        <v>1087.674356985</v>
      </c>
      <c r="AO146">
        <v>2919.2481296840001</v>
      </c>
      <c r="AP146">
        <v>0</v>
      </c>
      <c r="AQ146">
        <v>3984.0951095830001</v>
      </c>
      <c r="AR146">
        <v>0</v>
      </c>
      <c r="AS146">
        <v>0</v>
      </c>
      <c r="AT146">
        <v>2980.514103472</v>
      </c>
      <c r="AU146">
        <v>146.111161912</v>
      </c>
      <c r="AV146">
        <v>234.81626620099999</v>
      </c>
      <c r="AW146">
        <v>549.20191108100005</v>
      </c>
      <c r="AX146">
        <v>1143.804928992</v>
      </c>
      <c r="AY146">
        <v>159.94795758199999</v>
      </c>
    </row>
    <row r="147" spans="1:51" x14ac:dyDescent="0.25">
      <c r="A147" s="1">
        <v>42516</v>
      </c>
      <c r="B147" s="21">
        <f t="shared" si="2"/>
        <v>0</v>
      </c>
      <c r="C147" s="2">
        <v>2.0833333333333332E-2</v>
      </c>
      <c r="D147">
        <v>318.604392383</v>
      </c>
      <c r="E147">
        <v>349.75780530100002</v>
      </c>
      <c r="F147">
        <v>420.79997050100002</v>
      </c>
      <c r="G147">
        <v>421.387838757</v>
      </c>
      <c r="H147">
        <v>4.5614213689999996</v>
      </c>
      <c r="I147">
        <v>399.92275715900001</v>
      </c>
      <c r="J147">
        <v>250.11313124500001</v>
      </c>
      <c r="K147">
        <v>526.94489810899995</v>
      </c>
      <c r="L147">
        <v>0</v>
      </c>
      <c r="M147">
        <v>350.22560439199998</v>
      </c>
      <c r="N147">
        <v>0</v>
      </c>
      <c r="O147">
        <v>0</v>
      </c>
      <c r="P147">
        <v>299.48552643099998</v>
      </c>
      <c r="Q147">
        <v>298.241822662</v>
      </c>
      <c r="R147">
        <v>303.86750956100002</v>
      </c>
      <c r="S147">
        <v>376.48639188200002</v>
      </c>
      <c r="T147">
        <v>450.817295548</v>
      </c>
      <c r="U147">
        <v>553.65128781400006</v>
      </c>
      <c r="V147">
        <v>5877.8217616490001</v>
      </c>
      <c r="W147">
        <v>27943.741378535</v>
      </c>
      <c r="X147">
        <v>10566.840183963999</v>
      </c>
      <c r="Y147">
        <v>52.340898551000002</v>
      </c>
      <c r="Z147">
        <v>3.8264149029999999</v>
      </c>
      <c r="AA147">
        <v>531.87996549000002</v>
      </c>
      <c r="AD147">
        <v>521.71746134700004</v>
      </c>
      <c r="AE147">
        <v>3.2907036550000002</v>
      </c>
      <c r="AF147">
        <v>38.358816748999999</v>
      </c>
      <c r="AG147" s="25">
        <v>0.29456812599999999</v>
      </c>
      <c r="AH147">
        <v>0</v>
      </c>
      <c r="AI147">
        <v>4728.1120997469998</v>
      </c>
      <c r="AJ147">
        <v>236.66325911499999</v>
      </c>
      <c r="AK147">
        <v>6865.534562154</v>
      </c>
      <c r="AL147">
        <v>1129.0067675800001</v>
      </c>
      <c r="AM147">
        <v>1480.159455746</v>
      </c>
      <c r="AN147">
        <v>1094.476480995</v>
      </c>
      <c r="AO147">
        <v>2621.7618259790002</v>
      </c>
      <c r="AP147">
        <v>0</v>
      </c>
      <c r="AQ147">
        <v>3968.3422121939998</v>
      </c>
      <c r="AR147">
        <v>0</v>
      </c>
      <c r="AS147">
        <v>0</v>
      </c>
      <c r="AT147">
        <v>2741.7427575649999</v>
      </c>
      <c r="AU147">
        <v>147.883574708</v>
      </c>
      <c r="AV147">
        <v>266.09404015699999</v>
      </c>
      <c r="AW147">
        <v>546.93448268999998</v>
      </c>
      <c r="AX147">
        <v>1064.923143963</v>
      </c>
      <c r="AY147">
        <v>146.07376423599999</v>
      </c>
    </row>
    <row r="148" spans="1:51" x14ac:dyDescent="0.25">
      <c r="A148" s="1">
        <v>42516</v>
      </c>
      <c r="B148" s="21">
        <f t="shared" ref="B148:B211" si="3">HOUR(C148)</f>
        <v>1</v>
      </c>
      <c r="C148" s="2">
        <v>4.1666666666666664E-2</v>
      </c>
      <c r="D148">
        <v>310.19087594199999</v>
      </c>
      <c r="E148">
        <v>350.847201176</v>
      </c>
      <c r="F148">
        <v>420.53908794</v>
      </c>
      <c r="G148">
        <v>421.07595761099998</v>
      </c>
      <c r="H148">
        <v>4.5764894360000001</v>
      </c>
      <c r="I148">
        <v>399.71542579499999</v>
      </c>
      <c r="J148">
        <v>249.90570807</v>
      </c>
      <c r="K148">
        <v>520.537856992</v>
      </c>
      <c r="L148">
        <v>0</v>
      </c>
      <c r="M148">
        <v>350.53321501400001</v>
      </c>
      <c r="N148">
        <v>0</v>
      </c>
      <c r="O148">
        <v>0</v>
      </c>
      <c r="P148">
        <v>311.74505573300002</v>
      </c>
      <c r="Q148">
        <v>300.02290541100001</v>
      </c>
      <c r="R148">
        <v>298.37875443799999</v>
      </c>
      <c r="S148">
        <v>390.91787183700001</v>
      </c>
      <c r="T148">
        <v>441.95207578100002</v>
      </c>
      <c r="U148">
        <v>543.11760353700004</v>
      </c>
      <c r="V148">
        <v>5857.923713661</v>
      </c>
      <c r="W148">
        <v>27565.970018075001</v>
      </c>
      <c r="X148">
        <v>10417.060423952</v>
      </c>
      <c r="Y148">
        <v>52.325651010999998</v>
      </c>
      <c r="Z148">
        <v>3.834022032</v>
      </c>
      <c r="AA148">
        <v>523.90752299300004</v>
      </c>
      <c r="AD148">
        <v>513.71235871800002</v>
      </c>
      <c r="AE148">
        <v>3.266219532</v>
      </c>
      <c r="AF148">
        <v>19.492604480000001</v>
      </c>
      <c r="AG148" s="25">
        <v>0.320939417</v>
      </c>
      <c r="AH148">
        <v>0</v>
      </c>
      <c r="AI148">
        <v>4548.4627172310002</v>
      </c>
      <c r="AJ148">
        <v>236.787608073</v>
      </c>
      <c r="AK148">
        <v>6725.358150174</v>
      </c>
      <c r="AL148">
        <v>1129.2705740890001</v>
      </c>
      <c r="AM148">
        <v>1448.8115670530001</v>
      </c>
      <c r="AN148">
        <v>1095.857918554</v>
      </c>
      <c r="AO148">
        <v>2451.0855514320001</v>
      </c>
      <c r="AP148">
        <v>0</v>
      </c>
      <c r="AQ148">
        <v>3961.9059633950001</v>
      </c>
      <c r="AR148">
        <v>0</v>
      </c>
      <c r="AS148">
        <v>0</v>
      </c>
      <c r="AT148">
        <v>2690.6955654489998</v>
      </c>
      <c r="AU148">
        <v>149.08668942099999</v>
      </c>
      <c r="AV148">
        <v>280.72556401499997</v>
      </c>
      <c r="AW148">
        <v>592.16462908599999</v>
      </c>
      <c r="AX148">
        <v>1049.840941553</v>
      </c>
      <c r="AY148">
        <v>144.62313909100001</v>
      </c>
    </row>
    <row r="149" spans="1:51" x14ac:dyDescent="0.25">
      <c r="A149" s="1">
        <v>42516</v>
      </c>
      <c r="B149" s="21">
        <f t="shared" si="3"/>
        <v>1</v>
      </c>
      <c r="C149" s="2">
        <v>6.25E-2</v>
      </c>
      <c r="D149">
        <v>332.61671419100003</v>
      </c>
      <c r="E149">
        <v>348.36826605800002</v>
      </c>
      <c r="F149">
        <v>416.75807851399998</v>
      </c>
      <c r="G149">
        <v>417.40068596600003</v>
      </c>
      <c r="H149">
        <v>4.5872115720000002</v>
      </c>
      <c r="I149">
        <v>400.22242831300002</v>
      </c>
      <c r="J149">
        <v>249.99242907499999</v>
      </c>
      <c r="K149">
        <v>525.48147187899997</v>
      </c>
      <c r="L149">
        <v>0</v>
      </c>
      <c r="M149">
        <v>349.97671607900003</v>
      </c>
      <c r="N149">
        <v>0</v>
      </c>
      <c r="O149">
        <v>0</v>
      </c>
      <c r="P149">
        <v>298.05021966100003</v>
      </c>
      <c r="Q149">
        <v>302.85415193</v>
      </c>
      <c r="R149">
        <v>298.79802712700001</v>
      </c>
      <c r="S149">
        <v>410.64488301699998</v>
      </c>
      <c r="T149">
        <v>445.95342012899999</v>
      </c>
      <c r="U149">
        <v>547.93461844299998</v>
      </c>
      <c r="V149">
        <v>5894.8562864779997</v>
      </c>
      <c r="W149">
        <v>26987.274149252</v>
      </c>
      <c r="X149">
        <v>10865.450940416</v>
      </c>
      <c r="Y149">
        <v>52.308424101</v>
      </c>
      <c r="Z149">
        <v>3.8389911209999998</v>
      </c>
      <c r="AA149">
        <v>528.53258993099996</v>
      </c>
      <c r="AD149">
        <v>518.49782187200003</v>
      </c>
      <c r="AE149">
        <v>3.2584553340000002</v>
      </c>
      <c r="AF149">
        <v>9.8247009550000008</v>
      </c>
      <c r="AG149" s="25">
        <v>0.27505452899999999</v>
      </c>
      <c r="AH149">
        <v>0</v>
      </c>
      <c r="AI149">
        <v>4211.2807343479999</v>
      </c>
      <c r="AJ149">
        <v>236.710979073</v>
      </c>
      <c r="AK149">
        <v>6723.0805706580004</v>
      </c>
      <c r="AL149">
        <v>1129.150421538</v>
      </c>
      <c r="AM149">
        <v>1477.4130208209999</v>
      </c>
      <c r="AN149">
        <v>1092.797097574</v>
      </c>
      <c r="AO149">
        <v>2509.2573954059999</v>
      </c>
      <c r="AP149">
        <v>0</v>
      </c>
      <c r="AQ149">
        <v>3965.4556056609999</v>
      </c>
      <c r="AR149">
        <v>0</v>
      </c>
      <c r="AS149">
        <v>0</v>
      </c>
      <c r="AT149">
        <v>2717.5246265149999</v>
      </c>
      <c r="AU149">
        <v>157.18002547099999</v>
      </c>
      <c r="AV149">
        <v>235.91909165300001</v>
      </c>
      <c r="AW149">
        <v>627.40916304100006</v>
      </c>
      <c r="AX149">
        <v>1060.4813651920001</v>
      </c>
      <c r="AY149">
        <v>145.59382167300001</v>
      </c>
    </row>
    <row r="150" spans="1:51" x14ac:dyDescent="0.25">
      <c r="A150" s="1">
        <v>42516</v>
      </c>
      <c r="B150" s="21">
        <f t="shared" si="3"/>
        <v>2</v>
      </c>
      <c r="C150" s="2">
        <v>8.3333333333333329E-2</v>
      </c>
      <c r="D150">
        <v>320.264344607</v>
      </c>
      <c r="E150">
        <v>350.82484140399998</v>
      </c>
      <c r="F150">
        <v>421.74707735700002</v>
      </c>
      <c r="G150">
        <v>422.47544278599997</v>
      </c>
      <c r="H150">
        <v>4.6434640409999997</v>
      </c>
      <c r="I150">
        <v>400.14683707199998</v>
      </c>
      <c r="J150">
        <v>250.08422709600001</v>
      </c>
      <c r="K150">
        <v>524.35747552299995</v>
      </c>
      <c r="L150">
        <v>0</v>
      </c>
      <c r="M150">
        <v>349.88612915099998</v>
      </c>
      <c r="N150">
        <v>0</v>
      </c>
      <c r="O150">
        <v>0</v>
      </c>
      <c r="P150">
        <v>309.90179552400002</v>
      </c>
      <c r="Q150">
        <v>300.117388925</v>
      </c>
      <c r="R150">
        <v>303.33432976799998</v>
      </c>
      <c r="S150">
        <v>406.82666014799997</v>
      </c>
      <c r="T150">
        <v>444.65167367800001</v>
      </c>
      <c r="U150">
        <v>546.97062391700001</v>
      </c>
      <c r="V150">
        <v>5892.9956485639996</v>
      </c>
      <c r="W150">
        <v>26976.025673414999</v>
      </c>
      <c r="X150">
        <v>10418.951686365001</v>
      </c>
      <c r="Y150">
        <v>53.636056635999999</v>
      </c>
      <c r="Z150">
        <v>3.8454445119999998</v>
      </c>
      <c r="AA150">
        <v>527.55232088800005</v>
      </c>
      <c r="AD150">
        <v>517.40110652999999</v>
      </c>
      <c r="AE150">
        <v>3.2435692610000002</v>
      </c>
      <c r="AF150">
        <v>5.0356685690000003</v>
      </c>
      <c r="AG150" s="25">
        <v>0.28303667199999999</v>
      </c>
      <c r="AH150">
        <v>0</v>
      </c>
      <c r="AI150">
        <v>3983.8824592279998</v>
      </c>
      <c r="AJ150">
        <v>236.47500986</v>
      </c>
      <c r="AK150">
        <v>6708.554171963</v>
      </c>
      <c r="AL150">
        <v>1129.2243230829999</v>
      </c>
      <c r="AM150">
        <v>1492.8406143479999</v>
      </c>
      <c r="AN150">
        <v>1098.9510311439999</v>
      </c>
      <c r="AO150">
        <v>2435.0622690619998</v>
      </c>
      <c r="AP150">
        <v>0</v>
      </c>
      <c r="AQ150">
        <v>3964.8580642359998</v>
      </c>
      <c r="AR150">
        <v>0</v>
      </c>
      <c r="AS150">
        <v>0</v>
      </c>
      <c r="AT150">
        <v>2711.8570307079999</v>
      </c>
      <c r="AU150">
        <v>147.10000577900001</v>
      </c>
      <c r="AV150">
        <v>284.57481656300001</v>
      </c>
      <c r="AW150">
        <v>635.78349252500004</v>
      </c>
      <c r="AX150">
        <v>1059.546800503</v>
      </c>
      <c r="AY150">
        <v>146.46550299500001</v>
      </c>
    </row>
    <row r="151" spans="1:51" x14ac:dyDescent="0.25">
      <c r="A151" s="1">
        <v>42516</v>
      </c>
      <c r="B151" s="21">
        <f t="shared" si="3"/>
        <v>2</v>
      </c>
      <c r="C151" s="2">
        <v>0.10416666666666667</v>
      </c>
      <c r="D151">
        <v>311.74671993099997</v>
      </c>
      <c r="E151">
        <v>351.02168930599998</v>
      </c>
      <c r="F151">
        <v>418.19454150199999</v>
      </c>
      <c r="G151">
        <v>418.82253766500003</v>
      </c>
      <c r="H151">
        <v>4.6256518929999997</v>
      </c>
      <c r="I151">
        <v>399.98030178599998</v>
      </c>
      <c r="J151">
        <v>250.00539415700001</v>
      </c>
      <c r="K151">
        <v>549.84961292499997</v>
      </c>
      <c r="L151">
        <v>0</v>
      </c>
      <c r="M151">
        <v>350.50650655200002</v>
      </c>
      <c r="N151">
        <v>0</v>
      </c>
      <c r="O151">
        <v>0</v>
      </c>
      <c r="P151">
        <v>301.27913553100001</v>
      </c>
      <c r="Q151">
        <v>297.41894161499999</v>
      </c>
      <c r="R151">
        <v>296.79263777699998</v>
      </c>
      <c r="S151">
        <v>423.84535325799999</v>
      </c>
      <c r="T151">
        <v>464.57213303899999</v>
      </c>
      <c r="U151">
        <v>572.69945865299997</v>
      </c>
      <c r="V151">
        <v>6200.3929231390002</v>
      </c>
      <c r="W151">
        <v>25270.480377190001</v>
      </c>
      <c r="X151">
        <v>8722.6122546949991</v>
      </c>
      <c r="Y151">
        <v>52.336714616000002</v>
      </c>
      <c r="Z151">
        <v>3.861132338</v>
      </c>
      <c r="AA151">
        <v>548.50906979700005</v>
      </c>
      <c r="AD151">
        <v>539.23130332200003</v>
      </c>
      <c r="AE151">
        <v>3.18926007</v>
      </c>
      <c r="AF151">
        <v>2.734592143</v>
      </c>
      <c r="AG151" s="25">
        <v>0.31016437499999999</v>
      </c>
      <c r="AH151">
        <v>0</v>
      </c>
      <c r="AI151">
        <v>3426.1998331929999</v>
      </c>
      <c r="AJ151">
        <v>236.69325270900001</v>
      </c>
      <c r="AK151">
        <v>4948.0693593859996</v>
      </c>
      <c r="AL151">
        <v>1129.2026396460001</v>
      </c>
      <c r="AM151">
        <v>1505.236265539</v>
      </c>
      <c r="AN151">
        <v>1095.6078723989999</v>
      </c>
      <c r="AO151">
        <v>2655.8162057469999</v>
      </c>
      <c r="AP151">
        <v>0</v>
      </c>
      <c r="AQ151">
        <v>3971.3215868060001</v>
      </c>
      <c r="AR151">
        <v>0</v>
      </c>
      <c r="AS151">
        <v>0</v>
      </c>
      <c r="AT151">
        <v>2838.3441169369999</v>
      </c>
      <c r="AU151">
        <v>143.02227802900001</v>
      </c>
      <c r="AV151">
        <v>271.11542053800002</v>
      </c>
      <c r="AW151">
        <v>668.31491397699995</v>
      </c>
      <c r="AX151">
        <v>1110.521808963</v>
      </c>
      <c r="AY151">
        <v>156.00034552</v>
      </c>
    </row>
    <row r="152" spans="1:51" x14ac:dyDescent="0.25">
      <c r="A152" s="1">
        <v>42516</v>
      </c>
      <c r="B152" s="21">
        <f t="shared" si="3"/>
        <v>3</v>
      </c>
      <c r="C152" s="2">
        <v>0.125</v>
      </c>
      <c r="D152">
        <v>332.05447985199999</v>
      </c>
      <c r="E152">
        <v>350.14974872400001</v>
      </c>
      <c r="F152">
        <v>422.27599908000002</v>
      </c>
      <c r="G152">
        <v>422.97687029500003</v>
      </c>
      <c r="H152">
        <v>4.7202182989999999</v>
      </c>
      <c r="I152">
        <v>399.99202811100002</v>
      </c>
      <c r="J152">
        <v>249.921731392</v>
      </c>
      <c r="K152">
        <v>570.56456509400005</v>
      </c>
      <c r="L152">
        <v>0</v>
      </c>
      <c r="M152">
        <v>349.28792966499998</v>
      </c>
      <c r="N152">
        <v>0</v>
      </c>
      <c r="O152">
        <v>0</v>
      </c>
      <c r="P152">
        <v>317.32541457399998</v>
      </c>
      <c r="Q152">
        <v>300.42263119400002</v>
      </c>
      <c r="R152">
        <v>299.419959801</v>
      </c>
      <c r="S152">
        <v>440.969757706</v>
      </c>
      <c r="T152">
        <v>482.35962816699998</v>
      </c>
      <c r="U152">
        <v>593.61808191700004</v>
      </c>
      <c r="V152">
        <v>6315.0819625579998</v>
      </c>
      <c r="W152">
        <v>25242.583888429999</v>
      </c>
      <c r="X152">
        <v>2605.903481846</v>
      </c>
      <c r="Y152">
        <v>52.204974125</v>
      </c>
      <c r="Z152">
        <v>3.8661179400000001</v>
      </c>
      <c r="AA152">
        <v>565.02980269800003</v>
      </c>
      <c r="AD152">
        <v>556.56443494899997</v>
      </c>
      <c r="AE152">
        <v>3.207392869</v>
      </c>
      <c r="AF152">
        <v>1.574082961</v>
      </c>
      <c r="AG152" s="25">
        <v>0.26452533</v>
      </c>
      <c r="AH152">
        <v>0</v>
      </c>
      <c r="AI152">
        <v>3265.364555696</v>
      </c>
      <c r="AJ152">
        <v>236.898337352</v>
      </c>
      <c r="AK152">
        <v>5084.6763161790004</v>
      </c>
      <c r="AL152">
        <v>1129.5778814830001</v>
      </c>
      <c r="AM152">
        <v>1510.42701081</v>
      </c>
      <c r="AN152">
        <v>1092.53132379</v>
      </c>
      <c r="AO152">
        <v>2705.6795660789999</v>
      </c>
      <c r="AP152">
        <v>0</v>
      </c>
      <c r="AQ152">
        <v>3976.1416057390002</v>
      </c>
      <c r="AR152">
        <v>0</v>
      </c>
      <c r="AS152">
        <v>0</v>
      </c>
      <c r="AT152">
        <v>2940.4993912519999</v>
      </c>
      <c r="AU152">
        <v>157.46722706599999</v>
      </c>
      <c r="AV152">
        <v>238.16577035200001</v>
      </c>
      <c r="AW152">
        <v>683.80943694600001</v>
      </c>
      <c r="AX152">
        <v>1138.518119203</v>
      </c>
      <c r="AY152">
        <v>157.80992972799999</v>
      </c>
    </row>
    <row r="153" spans="1:51" x14ac:dyDescent="0.25">
      <c r="A153" s="1">
        <v>42516</v>
      </c>
      <c r="B153" s="21">
        <f t="shared" si="3"/>
        <v>3</v>
      </c>
      <c r="C153" s="2">
        <v>0.14583333333333334</v>
      </c>
      <c r="D153">
        <v>319.38217042500003</v>
      </c>
      <c r="E153">
        <v>348.40366807300001</v>
      </c>
      <c r="F153">
        <v>416.25871645000001</v>
      </c>
      <c r="G153">
        <v>417.02184910599999</v>
      </c>
      <c r="H153">
        <v>4.540004529</v>
      </c>
      <c r="I153">
        <v>277.51105697700001</v>
      </c>
      <c r="J153">
        <v>250.065215776</v>
      </c>
      <c r="K153">
        <v>595.20097695200002</v>
      </c>
      <c r="L153">
        <v>0</v>
      </c>
      <c r="M153">
        <v>350.24714411100001</v>
      </c>
      <c r="N153">
        <v>0</v>
      </c>
      <c r="O153">
        <v>0</v>
      </c>
      <c r="P153">
        <v>307.61855510499998</v>
      </c>
      <c r="Q153">
        <v>302.437157963</v>
      </c>
      <c r="R153">
        <v>302.74228888900001</v>
      </c>
      <c r="S153">
        <v>453.45822303599999</v>
      </c>
      <c r="T153">
        <v>496.36000094899998</v>
      </c>
      <c r="U153">
        <v>611.19872873700001</v>
      </c>
      <c r="V153">
        <v>6560.5198948670004</v>
      </c>
      <c r="W153">
        <v>25030.802849314001</v>
      </c>
      <c r="X153">
        <v>399.39110097999998</v>
      </c>
      <c r="Y153">
        <v>52.369744277000002</v>
      </c>
      <c r="Z153">
        <v>3.8679345289999998</v>
      </c>
      <c r="AA153">
        <v>580.54788815699999</v>
      </c>
      <c r="AD153">
        <v>572.38104053699999</v>
      </c>
      <c r="AE153">
        <v>3.3406508060000002</v>
      </c>
      <c r="AF153">
        <v>0.93382898299999995</v>
      </c>
      <c r="AG153" s="25">
        <v>0.259265052</v>
      </c>
      <c r="AH153">
        <v>0</v>
      </c>
      <c r="AI153">
        <v>3041.876261719</v>
      </c>
      <c r="AJ153">
        <v>237.61345920100001</v>
      </c>
      <c r="AK153">
        <v>4786.8104149310002</v>
      </c>
      <c r="AL153">
        <v>1129.0663279620001</v>
      </c>
      <c r="AM153">
        <v>1079.184578654</v>
      </c>
      <c r="AN153">
        <v>1097.1709177109999</v>
      </c>
      <c r="AO153">
        <v>2798.4728013539998</v>
      </c>
      <c r="AP153">
        <v>0</v>
      </c>
      <c r="AQ153">
        <v>4071.3710212249998</v>
      </c>
      <c r="AR153">
        <v>0</v>
      </c>
      <c r="AS153">
        <v>0</v>
      </c>
      <c r="AT153">
        <v>3029.41918945</v>
      </c>
      <c r="AU153">
        <v>144.53792397300001</v>
      </c>
      <c r="AV153">
        <v>262.81434505099998</v>
      </c>
      <c r="AW153">
        <v>703.93464494299997</v>
      </c>
      <c r="AX153">
        <v>1174.731464536</v>
      </c>
      <c r="AY153">
        <v>162.09974745100001</v>
      </c>
    </row>
    <row r="154" spans="1:51" x14ac:dyDescent="0.25">
      <c r="A154" s="1">
        <v>42516</v>
      </c>
      <c r="B154" s="21">
        <f t="shared" si="3"/>
        <v>4</v>
      </c>
      <c r="C154" s="2">
        <v>0.16666666666666666</v>
      </c>
      <c r="D154">
        <v>313.93911473999998</v>
      </c>
      <c r="E154">
        <v>350.28525825499997</v>
      </c>
      <c r="F154">
        <v>421.49724381099998</v>
      </c>
      <c r="G154">
        <v>422.19134234400002</v>
      </c>
      <c r="H154">
        <v>4.6027700459999998</v>
      </c>
      <c r="I154">
        <v>250.22251863</v>
      </c>
      <c r="J154">
        <v>249.89947700799999</v>
      </c>
      <c r="K154">
        <v>569.10118281600001</v>
      </c>
      <c r="L154">
        <v>0</v>
      </c>
      <c r="M154">
        <v>349.92092123700002</v>
      </c>
      <c r="N154">
        <v>0</v>
      </c>
      <c r="O154">
        <v>0</v>
      </c>
      <c r="P154">
        <v>301.96461762799998</v>
      </c>
      <c r="Q154">
        <v>300.14230660300001</v>
      </c>
      <c r="R154">
        <v>300.866689001</v>
      </c>
      <c r="S154">
        <v>426.46074736999998</v>
      </c>
      <c r="T154">
        <v>476.74544451399998</v>
      </c>
      <c r="U154">
        <v>584.34087130900002</v>
      </c>
      <c r="V154">
        <v>6207.8645967399998</v>
      </c>
      <c r="W154">
        <v>23559.703777889001</v>
      </c>
      <c r="X154">
        <v>626.74253936100001</v>
      </c>
      <c r="Y154">
        <v>52.320045469999997</v>
      </c>
      <c r="Z154">
        <v>3.8730393809999999</v>
      </c>
      <c r="AA154">
        <v>228.13854604400001</v>
      </c>
      <c r="AD154">
        <v>552.28526785199995</v>
      </c>
      <c r="AE154">
        <v>3.2684290680000001</v>
      </c>
      <c r="AF154">
        <v>330.81986307099999</v>
      </c>
      <c r="AG154" s="25">
        <v>334.50198290499998</v>
      </c>
      <c r="AH154">
        <v>0</v>
      </c>
      <c r="AI154">
        <v>2846.344529297</v>
      </c>
      <c r="AJ154">
        <v>237.359429253</v>
      </c>
      <c r="AK154">
        <v>4564.5816247829998</v>
      </c>
      <c r="AL154">
        <v>1129.3037412199999</v>
      </c>
      <c r="AM154">
        <v>1170.7108967510001</v>
      </c>
      <c r="AN154">
        <v>1092.1175861239999</v>
      </c>
      <c r="AO154">
        <v>2544.0000707670001</v>
      </c>
      <c r="AP154">
        <v>0</v>
      </c>
      <c r="AQ154">
        <v>4015.3592619249998</v>
      </c>
      <c r="AR154">
        <v>0</v>
      </c>
      <c r="AS154">
        <v>0</v>
      </c>
      <c r="AT154">
        <v>2892.4131394840001</v>
      </c>
      <c r="AU154">
        <v>146.917224057</v>
      </c>
      <c r="AV154">
        <v>277.21311617100002</v>
      </c>
      <c r="AW154">
        <v>637.06423396000002</v>
      </c>
      <c r="AX154">
        <v>1104.477412789</v>
      </c>
      <c r="AY154">
        <v>145.97120213700001</v>
      </c>
    </row>
    <row r="155" spans="1:51" x14ac:dyDescent="0.25">
      <c r="A155" s="1">
        <v>42516</v>
      </c>
      <c r="B155" s="21">
        <f t="shared" si="3"/>
        <v>4</v>
      </c>
      <c r="C155" s="2">
        <v>0.1875</v>
      </c>
      <c r="D155">
        <v>326.316890747</v>
      </c>
      <c r="E155">
        <v>350.31190710099997</v>
      </c>
      <c r="F155">
        <v>417.16375016500001</v>
      </c>
      <c r="G155">
        <v>417.87159648400001</v>
      </c>
      <c r="H155">
        <v>4.6825867250000002</v>
      </c>
      <c r="I155">
        <v>249.500804214</v>
      </c>
      <c r="J155">
        <v>250.02223718900001</v>
      </c>
      <c r="K155">
        <v>280.95392754199997</v>
      </c>
      <c r="L155">
        <v>0</v>
      </c>
      <c r="M155">
        <v>349.75831109199999</v>
      </c>
      <c r="N155">
        <v>0</v>
      </c>
      <c r="O155">
        <v>0</v>
      </c>
      <c r="P155">
        <v>315.10654464599997</v>
      </c>
      <c r="Q155">
        <v>299.58750405299998</v>
      </c>
      <c r="R155">
        <v>296.52431260399999</v>
      </c>
      <c r="S155">
        <v>395.67192869399997</v>
      </c>
      <c r="T155">
        <v>446.03386993100003</v>
      </c>
      <c r="U155">
        <v>548.83485052499998</v>
      </c>
      <c r="V155">
        <v>6014.9186980280001</v>
      </c>
      <c r="W155">
        <v>20319.370430988001</v>
      </c>
      <c r="X155">
        <v>1611.7968175010001</v>
      </c>
      <c r="Y155">
        <v>52.475199021000002</v>
      </c>
      <c r="Z155">
        <v>3.9025906560000001</v>
      </c>
      <c r="AA155">
        <v>-1.4383141159999999</v>
      </c>
      <c r="AD155">
        <v>524.999943164</v>
      </c>
      <c r="AE155">
        <v>3.2146259829999999</v>
      </c>
      <c r="AF155">
        <v>514.623869066</v>
      </c>
      <c r="AG155" s="25">
        <v>509.70355351900002</v>
      </c>
      <c r="AH155">
        <v>0</v>
      </c>
      <c r="AI155">
        <v>3309.2980920189998</v>
      </c>
      <c r="AJ155">
        <v>237.30723775199999</v>
      </c>
      <c r="AK155">
        <v>4724.2963272300003</v>
      </c>
      <c r="AL155">
        <v>1129.121886374</v>
      </c>
      <c r="AM155">
        <v>1175.7953215509999</v>
      </c>
      <c r="AN155">
        <v>1092.812250408</v>
      </c>
      <c r="AO155">
        <v>1174.5130762589999</v>
      </c>
      <c r="AP155">
        <v>0</v>
      </c>
      <c r="AQ155">
        <v>3979.6067621530001</v>
      </c>
      <c r="AR155">
        <v>0</v>
      </c>
      <c r="AS155">
        <v>0</v>
      </c>
      <c r="AT155">
        <v>2716.340092167</v>
      </c>
      <c r="AU155">
        <v>148.05916657</v>
      </c>
      <c r="AV155">
        <v>262.57102083299998</v>
      </c>
      <c r="AW155">
        <v>614.72177530800002</v>
      </c>
      <c r="AX155">
        <v>1061.47576061</v>
      </c>
      <c r="AY155">
        <v>133.69902811200001</v>
      </c>
    </row>
    <row r="156" spans="1:51" x14ac:dyDescent="0.25">
      <c r="A156" s="1">
        <v>42516</v>
      </c>
      <c r="B156" s="21">
        <f t="shared" si="3"/>
        <v>5</v>
      </c>
      <c r="C156" s="2">
        <v>0.20833333333333334</v>
      </c>
      <c r="D156">
        <v>319.06308577300001</v>
      </c>
      <c r="E156">
        <v>350.557699705</v>
      </c>
      <c r="F156">
        <v>421.50095560800003</v>
      </c>
      <c r="G156">
        <v>422.26927818600001</v>
      </c>
      <c r="H156">
        <v>4.631709216</v>
      </c>
      <c r="I156">
        <v>250.46016849099999</v>
      </c>
      <c r="J156">
        <v>250.069075459</v>
      </c>
      <c r="K156">
        <v>250.051718475</v>
      </c>
      <c r="L156">
        <v>0</v>
      </c>
      <c r="M156">
        <v>350.09924943200002</v>
      </c>
      <c r="N156">
        <v>0</v>
      </c>
      <c r="O156">
        <v>0</v>
      </c>
      <c r="P156">
        <v>305.51950856899998</v>
      </c>
      <c r="Q156">
        <v>299.70455698299997</v>
      </c>
      <c r="R156">
        <v>301.44817827700001</v>
      </c>
      <c r="S156">
        <v>393.05088698399999</v>
      </c>
      <c r="T156">
        <v>442.41793920399999</v>
      </c>
      <c r="U156">
        <v>542.90333767000004</v>
      </c>
      <c r="V156">
        <v>5935.336140159</v>
      </c>
      <c r="W156">
        <v>20271.680781428</v>
      </c>
      <c r="X156">
        <v>2989.5936291070002</v>
      </c>
      <c r="Y156">
        <v>52.454107767000004</v>
      </c>
      <c r="Z156">
        <v>3.9308189410000001</v>
      </c>
      <c r="AA156">
        <v>-1.4533974409999999</v>
      </c>
      <c r="AD156">
        <v>520.47737797599996</v>
      </c>
      <c r="AE156">
        <v>3.167157037</v>
      </c>
      <c r="AF156">
        <v>502.112827724</v>
      </c>
      <c r="AG156" s="25">
        <v>505.26105487000001</v>
      </c>
      <c r="AH156">
        <v>0</v>
      </c>
      <c r="AI156">
        <v>2788.3741907499998</v>
      </c>
      <c r="AJ156">
        <v>237.418427396</v>
      </c>
      <c r="AK156">
        <v>4606.4853713379998</v>
      </c>
      <c r="AL156">
        <v>1129.2870318339999</v>
      </c>
      <c r="AM156">
        <v>1197.9650951159999</v>
      </c>
      <c r="AN156">
        <v>1092.3499843479999</v>
      </c>
      <c r="AO156">
        <v>1372.9430193600001</v>
      </c>
      <c r="AP156">
        <v>0</v>
      </c>
      <c r="AQ156">
        <v>3948.661001126</v>
      </c>
      <c r="AR156">
        <v>0</v>
      </c>
      <c r="AS156">
        <v>0</v>
      </c>
      <c r="AT156">
        <v>2690.297353078</v>
      </c>
      <c r="AU156">
        <v>148.58615738899999</v>
      </c>
      <c r="AV156">
        <v>247.36377582899999</v>
      </c>
      <c r="AW156">
        <v>606.80066656899999</v>
      </c>
      <c r="AX156">
        <v>1046.562701863</v>
      </c>
      <c r="AY156">
        <v>149.203375816</v>
      </c>
    </row>
    <row r="157" spans="1:51" x14ac:dyDescent="0.25">
      <c r="A157" s="1">
        <v>42516</v>
      </c>
      <c r="B157" s="21">
        <f t="shared" si="3"/>
        <v>5</v>
      </c>
      <c r="C157" s="2">
        <v>0.22916666666666666</v>
      </c>
      <c r="D157">
        <v>314.489918741</v>
      </c>
      <c r="E157">
        <v>348.32094796000001</v>
      </c>
      <c r="F157">
        <v>417.80606841100001</v>
      </c>
      <c r="G157">
        <v>418.626734661</v>
      </c>
      <c r="H157">
        <v>4.5956619459999999</v>
      </c>
      <c r="I157">
        <v>249.590657561</v>
      </c>
      <c r="J157">
        <v>389.79342129100002</v>
      </c>
      <c r="K157">
        <v>249.770329567</v>
      </c>
      <c r="L157">
        <v>0</v>
      </c>
      <c r="M157">
        <v>350.45566824500003</v>
      </c>
      <c r="N157">
        <v>0</v>
      </c>
      <c r="O157">
        <v>0</v>
      </c>
      <c r="P157">
        <v>298.85846392100001</v>
      </c>
      <c r="Q157">
        <v>300.586566576</v>
      </c>
      <c r="R157">
        <v>301.064703291</v>
      </c>
      <c r="S157">
        <v>381.84478008000002</v>
      </c>
      <c r="T157">
        <v>430.62362456800003</v>
      </c>
      <c r="U157">
        <v>528.90331985</v>
      </c>
      <c r="V157">
        <v>5834.5876747470002</v>
      </c>
      <c r="W157">
        <v>20764.489322961999</v>
      </c>
      <c r="X157">
        <v>5583.7701957079998</v>
      </c>
      <c r="Y157">
        <v>52.489939552000003</v>
      </c>
      <c r="Z157">
        <v>3.9500850359999999</v>
      </c>
      <c r="AA157">
        <v>-1.4920155260000001</v>
      </c>
      <c r="AD157">
        <v>421.07725802099998</v>
      </c>
      <c r="AE157">
        <v>95.928258486000004</v>
      </c>
      <c r="AF157">
        <v>494.09877076399999</v>
      </c>
      <c r="AG157" s="25">
        <v>493.87069728900002</v>
      </c>
      <c r="AH157">
        <v>0</v>
      </c>
      <c r="AI157">
        <v>3006.0013166230001</v>
      </c>
      <c r="AJ157">
        <v>236.810556424</v>
      </c>
      <c r="AK157">
        <v>4278.242661024</v>
      </c>
      <c r="AL157">
        <v>1129.3882969159999</v>
      </c>
      <c r="AM157">
        <v>1161.9805597960001</v>
      </c>
      <c r="AN157">
        <v>1547.9367096379999</v>
      </c>
      <c r="AO157">
        <v>1377.9264709879999</v>
      </c>
      <c r="AP157">
        <v>0</v>
      </c>
      <c r="AQ157">
        <v>3998.679311374</v>
      </c>
      <c r="AR157">
        <v>0</v>
      </c>
      <c r="AS157">
        <v>0</v>
      </c>
      <c r="AT157">
        <v>2617.7423030189998</v>
      </c>
      <c r="AU157">
        <v>150.054998958</v>
      </c>
      <c r="AV157">
        <v>287.94603848700001</v>
      </c>
      <c r="AW157">
        <v>591.97061939399998</v>
      </c>
      <c r="AX157">
        <v>1020.012487902</v>
      </c>
      <c r="AY157">
        <v>130.69347133799999</v>
      </c>
    </row>
    <row r="158" spans="1:51" x14ac:dyDescent="0.25">
      <c r="A158" s="1">
        <v>42516</v>
      </c>
      <c r="B158" s="21">
        <f t="shared" si="3"/>
        <v>6</v>
      </c>
      <c r="C158" s="2">
        <v>0.25</v>
      </c>
      <c r="D158">
        <v>332.79765807299998</v>
      </c>
      <c r="E158">
        <v>360.274065608</v>
      </c>
      <c r="F158">
        <v>419.50805729199999</v>
      </c>
      <c r="G158">
        <v>420.15640099799998</v>
      </c>
      <c r="H158">
        <v>4.5641407589999998</v>
      </c>
      <c r="I158">
        <v>250.45534976100001</v>
      </c>
      <c r="J158">
        <v>399.878188561</v>
      </c>
      <c r="K158">
        <v>249.95668326099999</v>
      </c>
      <c r="L158">
        <v>0</v>
      </c>
      <c r="M158">
        <v>349.603413515</v>
      </c>
      <c r="N158">
        <v>0</v>
      </c>
      <c r="O158">
        <v>0</v>
      </c>
      <c r="P158">
        <v>310.28124713300002</v>
      </c>
      <c r="Q158">
        <v>299.954114543</v>
      </c>
      <c r="R158">
        <v>303.33000966999998</v>
      </c>
      <c r="S158">
        <v>377.44615330900001</v>
      </c>
      <c r="T158">
        <v>415.58275251499998</v>
      </c>
      <c r="U158">
        <v>510.06534091700001</v>
      </c>
      <c r="V158">
        <v>5827.474824637</v>
      </c>
      <c r="W158">
        <v>21255.598966665999</v>
      </c>
      <c r="X158">
        <v>11320.817315935001</v>
      </c>
      <c r="Y158">
        <v>52.485681313000001</v>
      </c>
      <c r="Z158">
        <v>3.958602897</v>
      </c>
      <c r="AA158">
        <v>-1.516023039</v>
      </c>
      <c r="AE158">
        <v>503.67155122700001</v>
      </c>
      <c r="AF158">
        <v>492.48136349399999</v>
      </c>
      <c r="AG158" s="25">
        <v>494.56465921699998</v>
      </c>
      <c r="AH158">
        <v>0</v>
      </c>
      <c r="AI158">
        <v>3592.9479913189998</v>
      </c>
      <c r="AJ158">
        <v>236.59303342000001</v>
      </c>
      <c r="AK158">
        <v>4374.1752610679996</v>
      </c>
      <c r="AL158">
        <v>1129.0651528450001</v>
      </c>
      <c r="AM158">
        <v>1193.3397579130001</v>
      </c>
      <c r="AN158">
        <v>1196.2277411529999</v>
      </c>
      <c r="AO158">
        <v>1380.4929292700001</v>
      </c>
      <c r="AP158">
        <v>0</v>
      </c>
      <c r="AQ158">
        <v>3917.7224505710001</v>
      </c>
      <c r="AR158">
        <v>0</v>
      </c>
      <c r="AS158">
        <v>0</v>
      </c>
      <c r="AT158">
        <v>2525.1078481</v>
      </c>
      <c r="AU158">
        <v>153.006898611</v>
      </c>
      <c r="AV158">
        <v>297.72902716700003</v>
      </c>
      <c r="AW158">
        <v>608.39412289999996</v>
      </c>
      <c r="AX158">
        <v>983.54174573</v>
      </c>
      <c r="AY158">
        <v>124.128824843</v>
      </c>
    </row>
    <row r="159" spans="1:51" x14ac:dyDescent="0.25">
      <c r="A159" s="1">
        <v>42516</v>
      </c>
      <c r="B159" s="21">
        <f t="shared" si="3"/>
        <v>6</v>
      </c>
      <c r="C159" s="2">
        <v>0.27083333333333331</v>
      </c>
      <c r="D159">
        <v>408.443008776</v>
      </c>
      <c r="E159">
        <v>420.04385477400001</v>
      </c>
      <c r="F159">
        <v>415.479972578</v>
      </c>
      <c r="G159">
        <v>416.03166074699999</v>
      </c>
      <c r="H159">
        <v>4.6616017000000003</v>
      </c>
      <c r="I159">
        <v>249.93837054599999</v>
      </c>
      <c r="J159">
        <v>399.73014153899999</v>
      </c>
      <c r="K159">
        <v>407.54793803299998</v>
      </c>
      <c r="L159">
        <v>0</v>
      </c>
      <c r="M159">
        <v>349.97408677700002</v>
      </c>
      <c r="N159">
        <v>0</v>
      </c>
      <c r="O159">
        <v>0</v>
      </c>
      <c r="P159">
        <v>303.19884255699998</v>
      </c>
      <c r="Q159">
        <v>389.98648379999997</v>
      </c>
      <c r="R159">
        <v>408.75640576799998</v>
      </c>
      <c r="S159">
        <v>402.126694671</v>
      </c>
      <c r="T159">
        <v>364.04091023000001</v>
      </c>
      <c r="U159">
        <v>440.860533804</v>
      </c>
      <c r="V159">
        <v>5864.2605202550003</v>
      </c>
      <c r="W159">
        <v>26132.636398891998</v>
      </c>
      <c r="X159">
        <v>34295.814341345998</v>
      </c>
      <c r="Y159">
        <v>52.430067655000002</v>
      </c>
      <c r="Z159">
        <v>3.959704661</v>
      </c>
      <c r="AA159">
        <v>-1.5247334509999999</v>
      </c>
      <c r="AE159">
        <v>504.90458032499998</v>
      </c>
      <c r="AF159">
        <v>493.18257962299998</v>
      </c>
      <c r="AG159" s="25">
        <v>495.50114679699999</v>
      </c>
      <c r="AH159">
        <v>0</v>
      </c>
      <c r="AI159">
        <v>4481.6957434899996</v>
      </c>
      <c r="AJ159">
        <v>233.13767296</v>
      </c>
      <c r="AK159">
        <v>4393.3861922739998</v>
      </c>
      <c r="AL159">
        <v>1129.1942401470001</v>
      </c>
      <c r="AM159">
        <v>1106.364123006</v>
      </c>
      <c r="AN159">
        <v>1228.4363514920001</v>
      </c>
      <c r="AO159">
        <v>2481.5410160689999</v>
      </c>
      <c r="AP159">
        <v>0</v>
      </c>
      <c r="AQ159">
        <v>3898.76619179</v>
      </c>
      <c r="AR159">
        <v>0</v>
      </c>
      <c r="AS159">
        <v>0</v>
      </c>
      <c r="AT159">
        <v>2186.3291716909998</v>
      </c>
      <c r="AU159">
        <v>154.34164647099999</v>
      </c>
      <c r="AV159">
        <v>377.11403744900002</v>
      </c>
      <c r="AW159">
        <v>753.12814727299997</v>
      </c>
      <c r="AX159">
        <v>890.74948016600001</v>
      </c>
      <c r="AY159">
        <v>110.928626976</v>
      </c>
    </row>
    <row r="160" spans="1:51" x14ac:dyDescent="0.25">
      <c r="A160" s="1">
        <v>42516</v>
      </c>
      <c r="B160" s="21">
        <f t="shared" si="3"/>
        <v>7</v>
      </c>
      <c r="C160" s="2">
        <v>0.29166666666666669</v>
      </c>
      <c r="D160">
        <v>381.82900537299997</v>
      </c>
      <c r="E160">
        <v>386.71509508700001</v>
      </c>
      <c r="F160">
        <v>387.39950014800002</v>
      </c>
      <c r="G160">
        <v>387.85761232599998</v>
      </c>
      <c r="H160">
        <v>4.6133911640000003</v>
      </c>
      <c r="I160">
        <v>249.69879850800001</v>
      </c>
      <c r="J160">
        <v>387.63352697699997</v>
      </c>
      <c r="K160">
        <v>388.90095336000002</v>
      </c>
      <c r="L160">
        <v>0</v>
      </c>
      <c r="M160">
        <v>364.83926460200001</v>
      </c>
      <c r="N160">
        <v>0</v>
      </c>
      <c r="O160">
        <v>0</v>
      </c>
      <c r="P160">
        <v>293.358288335</v>
      </c>
      <c r="Q160">
        <v>396.43611077499997</v>
      </c>
      <c r="R160">
        <v>394.73830545599998</v>
      </c>
      <c r="S160">
        <v>371.002492254</v>
      </c>
      <c r="T160">
        <v>345.09421803700002</v>
      </c>
      <c r="U160">
        <v>402.53204636999999</v>
      </c>
      <c r="V160">
        <v>5875.7185950809999</v>
      </c>
      <c r="W160">
        <v>31762.460165492001</v>
      </c>
      <c r="X160">
        <v>36614.514989773998</v>
      </c>
      <c r="Y160">
        <v>52.759706350000002</v>
      </c>
      <c r="Z160">
        <v>4.0005979549999999</v>
      </c>
      <c r="AA160">
        <v>-1.538484623</v>
      </c>
      <c r="AE160">
        <v>505.747656323</v>
      </c>
      <c r="AF160">
        <v>494.14381949099999</v>
      </c>
      <c r="AG160" s="25">
        <v>496.07344166299998</v>
      </c>
      <c r="AH160">
        <v>0</v>
      </c>
      <c r="AI160">
        <v>4603.921067491</v>
      </c>
      <c r="AJ160">
        <v>232.609660373</v>
      </c>
      <c r="AK160">
        <v>4446.6668055560003</v>
      </c>
      <c r="AL160">
        <v>1129.2069746269999</v>
      </c>
      <c r="AM160">
        <v>1096.1391615749999</v>
      </c>
      <c r="AN160">
        <v>1231.495971753</v>
      </c>
      <c r="AO160">
        <v>1986.1356001040001</v>
      </c>
      <c r="AP160">
        <v>0</v>
      </c>
      <c r="AQ160">
        <v>3876.1060434030001</v>
      </c>
      <c r="AR160">
        <v>0</v>
      </c>
      <c r="AS160">
        <v>0</v>
      </c>
      <c r="AT160">
        <v>1997.6857500000001</v>
      </c>
      <c r="AU160">
        <v>137.93508512599999</v>
      </c>
      <c r="AV160">
        <v>362.95640731899999</v>
      </c>
      <c r="AW160">
        <v>762.04131672100004</v>
      </c>
      <c r="AX160">
        <v>890.82440876600003</v>
      </c>
      <c r="AY160">
        <v>107.24682608800001</v>
      </c>
    </row>
    <row r="161" spans="1:51" x14ac:dyDescent="0.25">
      <c r="A161" s="1">
        <v>42516</v>
      </c>
      <c r="B161" s="21">
        <f t="shared" si="3"/>
        <v>7</v>
      </c>
      <c r="C161" s="2">
        <v>0.3125</v>
      </c>
      <c r="D161">
        <v>431.36659011299997</v>
      </c>
      <c r="E161">
        <v>433.15079642400002</v>
      </c>
      <c r="F161">
        <v>435.26342376700001</v>
      </c>
      <c r="G161">
        <v>436.46608656199999</v>
      </c>
      <c r="H161">
        <v>4.7531952869999996</v>
      </c>
      <c r="I161">
        <v>379.31081773400001</v>
      </c>
      <c r="J161">
        <v>385.52609681400003</v>
      </c>
      <c r="K161">
        <v>401.89239685299998</v>
      </c>
      <c r="L161">
        <v>0</v>
      </c>
      <c r="M161">
        <v>398.512553465</v>
      </c>
      <c r="N161">
        <v>0</v>
      </c>
      <c r="O161">
        <v>0</v>
      </c>
      <c r="P161">
        <v>305.38496798400001</v>
      </c>
      <c r="Q161">
        <v>402.16309333300001</v>
      </c>
      <c r="R161">
        <v>422.48402694700002</v>
      </c>
      <c r="S161">
        <v>430.54715444999999</v>
      </c>
      <c r="T161">
        <v>391.40685038999999</v>
      </c>
      <c r="U161">
        <v>460.564247669</v>
      </c>
      <c r="V161">
        <v>6328.767337497</v>
      </c>
      <c r="W161">
        <v>35436.129318601998</v>
      </c>
      <c r="X161">
        <v>26807.986082451</v>
      </c>
      <c r="Y161">
        <v>52.675558367000001</v>
      </c>
      <c r="Z161">
        <v>4.0412605130000001</v>
      </c>
      <c r="AA161">
        <v>-1.545086755</v>
      </c>
      <c r="AC161">
        <v>468.944243642</v>
      </c>
      <c r="AE161">
        <v>513.31378737</v>
      </c>
      <c r="AF161">
        <v>413.62720265600001</v>
      </c>
      <c r="AG161" s="25">
        <v>503.93004294799999</v>
      </c>
      <c r="AH161">
        <v>0</v>
      </c>
      <c r="AI161">
        <v>6551.309201389</v>
      </c>
      <c r="AJ161">
        <v>234.39683854200001</v>
      </c>
      <c r="AK161">
        <v>7274.8256484370004</v>
      </c>
      <c r="AL161">
        <v>1129.175866737</v>
      </c>
      <c r="AM161">
        <v>1572.855706521</v>
      </c>
      <c r="AN161">
        <v>1281.9298835689999</v>
      </c>
      <c r="AO161">
        <v>2233.1821281849998</v>
      </c>
      <c r="AP161">
        <v>0</v>
      </c>
      <c r="AQ161">
        <v>4029.7303030110002</v>
      </c>
      <c r="AR161">
        <v>0</v>
      </c>
      <c r="AS161">
        <v>0</v>
      </c>
      <c r="AT161">
        <v>2288.193220139</v>
      </c>
      <c r="AU161">
        <v>148.67278389000001</v>
      </c>
      <c r="AV161">
        <v>414.31210286200002</v>
      </c>
      <c r="AW161">
        <v>1056.859522921</v>
      </c>
      <c r="AX161">
        <v>1064.93647603</v>
      </c>
      <c r="AY161">
        <v>134.214694616</v>
      </c>
    </row>
    <row r="162" spans="1:51" x14ac:dyDescent="0.25">
      <c r="A162" s="1">
        <v>42516</v>
      </c>
      <c r="B162" s="21">
        <f t="shared" si="3"/>
        <v>8</v>
      </c>
      <c r="C162" s="2">
        <v>0.33333333333333331</v>
      </c>
      <c r="D162">
        <v>418.89518913199998</v>
      </c>
      <c r="E162">
        <v>438.869448003</v>
      </c>
      <c r="F162">
        <v>453.06596180600002</v>
      </c>
      <c r="G162">
        <v>453.83487588499997</v>
      </c>
      <c r="H162">
        <v>4.7782740019999999</v>
      </c>
      <c r="I162">
        <v>399.82073166700002</v>
      </c>
      <c r="J162">
        <v>400.14239460099998</v>
      </c>
      <c r="K162">
        <v>439.98795935800001</v>
      </c>
      <c r="L162">
        <v>0</v>
      </c>
      <c r="M162">
        <v>399.80246339600001</v>
      </c>
      <c r="N162">
        <v>0</v>
      </c>
      <c r="O162">
        <v>0</v>
      </c>
      <c r="P162">
        <v>313.888263413</v>
      </c>
      <c r="Q162">
        <v>410.40039316899998</v>
      </c>
      <c r="R162">
        <v>414.27773488899999</v>
      </c>
      <c r="S162">
        <v>513.82034450699996</v>
      </c>
      <c r="T162">
        <v>515.56138540400002</v>
      </c>
      <c r="U162">
        <v>594.13771377600006</v>
      </c>
      <c r="V162">
        <v>6617.5193596640001</v>
      </c>
      <c r="W162">
        <v>26840.290585128001</v>
      </c>
      <c r="X162">
        <v>4125.4934551169999</v>
      </c>
      <c r="Y162">
        <v>52.523203868000003</v>
      </c>
      <c r="Z162">
        <v>4.096298644</v>
      </c>
      <c r="AA162">
        <v>-1.4891859620000001</v>
      </c>
      <c r="AC162">
        <v>560.78839783000001</v>
      </c>
      <c r="AE162">
        <v>556.74405012900002</v>
      </c>
      <c r="AF162">
        <v>0.94643918199999999</v>
      </c>
      <c r="AG162" s="25">
        <v>548.64761707599996</v>
      </c>
      <c r="AH162">
        <v>0</v>
      </c>
      <c r="AI162">
        <v>5560.5262358939999</v>
      </c>
      <c r="AJ162">
        <v>237.48192773400001</v>
      </c>
      <c r="AK162">
        <v>5329.2457803819998</v>
      </c>
      <c r="AL162">
        <v>1129.0473309900001</v>
      </c>
      <c r="AM162">
        <v>1627.4771872829999</v>
      </c>
      <c r="AN162">
        <v>1187.764746311</v>
      </c>
      <c r="AO162">
        <v>2086.226391059</v>
      </c>
      <c r="AP162">
        <v>0</v>
      </c>
      <c r="AQ162">
        <v>4016.602381017</v>
      </c>
      <c r="AR162">
        <v>0</v>
      </c>
      <c r="AS162">
        <v>0</v>
      </c>
      <c r="AT162">
        <v>2945.995708681</v>
      </c>
      <c r="AU162">
        <v>145.65928729000001</v>
      </c>
      <c r="AV162">
        <v>308.24382495399999</v>
      </c>
      <c r="AW162">
        <v>1051.435974489</v>
      </c>
      <c r="AX162">
        <v>1193.7095158770001</v>
      </c>
      <c r="AY162">
        <v>164.756078376</v>
      </c>
    </row>
    <row r="163" spans="1:51" x14ac:dyDescent="0.25">
      <c r="A163" s="1">
        <v>42516</v>
      </c>
      <c r="B163" s="21">
        <f t="shared" si="3"/>
        <v>8</v>
      </c>
      <c r="C163" s="2">
        <v>0.35416666666666669</v>
      </c>
      <c r="D163">
        <v>410.61840052500003</v>
      </c>
      <c r="E163">
        <v>440.083122876</v>
      </c>
      <c r="F163">
        <v>440.12647932499999</v>
      </c>
      <c r="G163">
        <v>441.01465801099999</v>
      </c>
      <c r="H163">
        <v>4.7065882290000003</v>
      </c>
      <c r="I163">
        <v>399.76447383200002</v>
      </c>
      <c r="J163">
        <v>399.90915440399999</v>
      </c>
      <c r="K163">
        <v>440.21035528099998</v>
      </c>
      <c r="L163">
        <v>0</v>
      </c>
      <c r="M163">
        <v>400.37608106599998</v>
      </c>
      <c r="N163">
        <v>0</v>
      </c>
      <c r="O163">
        <v>0</v>
      </c>
      <c r="P163">
        <v>306.40103142800001</v>
      </c>
      <c r="Q163">
        <v>410.93702666799999</v>
      </c>
      <c r="R163">
        <v>406.59782478699998</v>
      </c>
      <c r="S163">
        <v>393.09389233299999</v>
      </c>
      <c r="T163">
        <v>521.71259063000002</v>
      </c>
      <c r="U163">
        <v>593.78908894799997</v>
      </c>
      <c r="V163">
        <v>6588.6450860490004</v>
      </c>
      <c r="W163">
        <v>30658.159230439</v>
      </c>
      <c r="X163">
        <v>5952.0544136879998</v>
      </c>
      <c r="Y163">
        <v>52.515430668999997</v>
      </c>
      <c r="Z163">
        <v>4.1309528640000002</v>
      </c>
      <c r="AA163">
        <v>-1.4438266980000001</v>
      </c>
      <c r="AC163">
        <v>557.64770080799997</v>
      </c>
      <c r="AE163">
        <v>555.66317053700004</v>
      </c>
      <c r="AF163">
        <v>0.74965023099999994</v>
      </c>
      <c r="AG163" s="25">
        <v>546.749568211</v>
      </c>
      <c r="AH163">
        <v>0</v>
      </c>
      <c r="AI163">
        <v>6483.4591257210004</v>
      </c>
      <c r="AJ163">
        <v>237.36124699199999</v>
      </c>
      <c r="AK163">
        <v>7340.9197146779998</v>
      </c>
      <c r="AL163">
        <v>1129.073887687</v>
      </c>
      <c r="AM163">
        <v>1569.3462761379999</v>
      </c>
      <c r="AN163">
        <v>1190.2951831119999</v>
      </c>
      <c r="AO163">
        <v>1876.978136858</v>
      </c>
      <c r="AP163">
        <v>0</v>
      </c>
      <c r="AQ163">
        <v>4038.3584496530002</v>
      </c>
      <c r="AR163">
        <v>0</v>
      </c>
      <c r="AS163">
        <v>0</v>
      </c>
      <c r="AT163">
        <v>2941.7190622520002</v>
      </c>
      <c r="AU163">
        <v>169.15782376000001</v>
      </c>
      <c r="AV163">
        <v>306.13357913599998</v>
      </c>
      <c r="AW163">
        <v>755.49712979200001</v>
      </c>
      <c r="AX163">
        <v>929.54623673000003</v>
      </c>
      <c r="AY163">
        <v>161.23641239599999</v>
      </c>
    </row>
    <row r="164" spans="1:51" x14ac:dyDescent="0.25">
      <c r="A164" s="1">
        <v>42516</v>
      </c>
      <c r="B164" s="21">
        <f t="shared" si="3"/>
        <v>9</v>
      </c>
      <c r="C164" s="2">
        <v>0.375</v>
      </c>
      <c r="D164">
        <v>409.00922728699999</v>
      </c>
      <c r="E164">
        <v>439.17674660300003</v>
      </c>
      <c r="F164">
        <v>439.00419512799999</v>
      </c>
      <c r="G164">
        <v>439.75150398599999</v>
      </c>
      <c r="H164">
        <v>4.7868545730000003</v>
      </c>
      <c r="I164">
        <v>400.286229429</v>
      </c>
      <c r="J164">
        <v>399.94619762500002</v>
      </c>
      <c r="K164">
        <v>439.78011429399999</v>
      </c>
      <c r="L164">
        <v>0</v>
      </c>
      <c r="M164">
        <v>400.34811830899997</v>
      </c>
      <c r="N164">
        <v>0</v>
      </c>
      <c r="O164">
        <v>0</v>
      </c>
      <c r="P164">
        <v>303.505496687</v>
      </c>
      <c r="Q164">
        <v>408.20399731600003</v>
      </c>
      <c r="R164">
        <v>410.48810969800002</v>
      </c>
      <c r="S164">
        <v>417.64057251200001</v>
      </c>
      <c r="T164">
        <v>512.49433075100001</v>
      </c>
      <c r="U164">
        <v>592.50889324900004</v>
      </c>
      <c r="V164">
        <v>6563.4816084969998</v>
      </c>
      <c r="W164">
        <v>30251.169099982999</v>
      </c>
      <c r="X164">
        <v>7182.9982049720002</v>
      </c>
      <c r="Y164">
        <v>52.436105527000002</v>
      </c>
      <c r="Z164">
        <v>4.1511750459999996</v>
      </c>
      <c r="AA164">
        <v>-1.394730257</v>
      </c>
      <c r="AC164">
        <v>556.45573572700005</v>
      </c>
      <c r="AE164">
        <v>553.93327562000002</v>
      </c>
      <c r="AF164">
        <v>0.76122451300000005</v>
      </c>
      <c r="AG164" s="25">
        <v>545.19448695100004</v>
      </c>
      <c r="AH164">
        <v>0</v>
      </c>
      <c r="AI164">
        <v>5879.7151231930002</v>
      </c>
      <c r="AJ164">
        <v>236.994179874</v>
      </c>
      <c r="AK164">
        <v>8025.0267510690001</v>
      </c>
      <c r="AL164">
        <v>1129.0927216739999</v>
      </c>
      <c r="AM164">
        <v>1625.875924166</v>
      </c>
      <c r="AN164">
        <v>1187.589301281</v>
      </c>
      <c r="AO164">
        <v>1555.1593240520001</v>
      </c>
      <c r="AP164">
        <v>0</v>
      </c>
      <c r="AQ164">
        <v>4016.8146351169999</v>
      </c>
      <c r="AR164">
        <v>0</v>
      </c>
      <c r="AS164">
        <v>0</v>
      </c>
      <c r="AT164">
        <v>2934.6271096229998</v>
      </c>
      <c r="AU164">
        <v>151.81865262900001</v>
      </c>
      <c r="AV164">
        <v>354.65238512500002</v>
      </c>
      <c r="AW164">
        <v>776.28983862699999</v>
      </c>
      <c r="AX164">
        <v>997.75546447600004</v>
      </c>
      <c r="AY164">
        <v>157.82983395299999</v>
      </c>
    </row>
    <row r="165" spans="1:51" x14ac:dyDescent="0.25">
      <c r="A165" s="1">
        <v>42516</v>
      </c>
      <c r="B165" s="21">
        <f t="shared" si="3"/>
        <v>9</v>
      </c>
      <c r="C165" s="2">
        <v>0.39583333333333331</v>
      </c>
      <c r="D165">
        <v>409.949612118</v>
      </c>
      <c r="E165">
        <v>439.53186962699999</v>
      </c>
      <c r="F165">
        <v>436.51781756899999</v>
      </c>
      <c r="G165">
        <v>437.29521470499998</v>
      </c>
      <c r="H165">
        <v>4.8462015510000001</v>
      </c>
      <c r="I165">
        <v>399.952645437</v>
      </c>
      <c r="J165">
        <v>400.07066151599997</v>
      </c>
      <c r="K165">
        <v>439.976153372</v>
      </c>
      <c r="L165">
        <v>0</v>
      </c>
      <c r="M165">
        <v>399.89103284999999</v>
      </c>
      <c r="N165">
        <v>0</v>
      </c>
      <c r="O165">
        <v>0</v>
      </c>
      <c r="P165">
        <v>314.185316736</v>
      </c>
      <c r="Q165">
        <v>413.03251454999997</v>
      </c>
      <c r="R165">
        <v>410.09624230200001</v>
      </c>
      <c r="S165">
        <v>398.300758218</v>
      </c>
      <c r="T165">
        <v>490.73638077200002</v>
      </c>
      <c r="U165">
        <v>567.09452208300002</v>
      </c>
      <c r="V165">
        <v>6283.3415533150001</v>
      </c>
      <c r="W165">
        <v>34694.538897001999</v>
      </c>
      <c r="X165">
        <v>5258.8334395230004</v>
      </c>
      <c r="Y165">
        <v>52.126849278999998</v>
      </c>
      <c r="Z165">
        <v>4.1766973280000004</v>
      </c>
      <c r="AA165">
        <v>-1.336142682</v>
      </c>
      <c r="AC165">
        <v>534.40808078099997</v>
      </c>
      <c r="AE165">
        <v>533.25203736399999</v>
      </c>
      <c r="AF165">
        <v>0.778664825</v>
      </c>
      <c r="AG165" s="25">
        <v>524.03028623900002</v>
      </c>
      <c r="AH165">
        <v>0</v>
      </c>
      <c r="AI165">
        <v>6557.5986698520001</v>
      </c>
      <c r="AJ165">
        <v>236.85581596500001</v>
      </c>
      <c r="AK165">
        <v>8953.5035734230005</v>
      </c>
      <c r="AL165">
        <v>1129.0431766859999</v>
      </c>
      <c r="AM165">
        <v>1658.8642023130001</v>
      </c>
      <c r="AN165">
        <v>1192.241851993</v>
      </c>
      <c r="AO165">
        <v>1609.383832234</v>
      </c>
      <c r="AP165">
        <v>0</v>
      </c>
      <c r="AQ165">
        <v>4008.339097521</v>
      </c>
      <c r="AR165">
        <v>0</v>
      </c>
      <c r="AS165">
        <v>0</v>
      </c>
      <c r="AT165">
        <v>2808.532869355</v>
      </c>
      <c r="AU165">
        <v>141.807830556</v>
      </c>
      <c r="AV165">
        <v>398.14702191700002</v>
      </c>
      <c r="AW165">
        <v>742.66932015600003</v>
      </c>
      <c r="AX165">
        <v>954.82290638799998</v>
      </c>
      <c r="AY165">
        <v>146.04004739000001</v>
      </c>
    </row>
    <row r="166" spans="1:51" x14ac:dyDescent="0.25">
      <c r="A166" s="1">
        <v>42516</v>
      </c>
      <c r="B166" s="21">
        <f t="shared" si="3"/>
        <v>10</v>
      </c>
      <c r="C166" s="2">
        <v>0.41666666666666669</v>
      </c>
      <c r="D166">
        <v>408.70925977500002</v>
      </c>
      <c r="E166">
        <v>439.87416192000001</v>
      </c>
      <c r="F166">
        <v>438.33839826899998</v>
      </c>
      <c r="G166">
        <v>438.96360699399997</v>
      </c>
      <c r="H166">
        <v>4.8177780849999996</v>
      </c>
      <c r="I166">
        <v>400.17207132599998</v>
      </c>
      <c r="J166">
        <v>399.98240950299999</v>
      </c>
      <c r="K166">
        <v>440.026007273</v>
      </c>
      <c r="L166">
        <v>0</v>
      </c>
      <c r="M166">
        <v>399.98141810200002</v>
      </c>
      <c r="N166">
        <v>0</v>
      </c>
      <c r="O166">
        <v>0</v>
      </c>
      <c r="P166">
        <v>296.17115493099999</v>
      </c>
      <c r="Q166">
        <v>409.62620320899998</v>
      </c>
      <c r="R166">
        <v>409.35462000699999</v>
      </c>
      <c r="S166">
        <v>383.05116105100001</v>
      </c>
      <c r="T166">
        <v>464.01840921100001</v>
      </c>
      <c r="U166">
        <v>540.57703398299998</v>
      </c>
      <c r="V166">
        <v>5968.044720203</v>
      </c>
      <c r="W166">
        <v>36741.737863292998</v>
      </c>
      <c r="X166">
        <v>583.05239994199997</v>
      </c>
      <c r="Y166">
        <v>51.879106172999997</v>
      </c>
      <c r="Z166">
        <v>4.1687050299999999</v>
      </c>
      <c r="AA166">
        <v>-1.284197128</v>
      </c>
      <c r="AC166">
        <v>512.16516738300004</v>
      </c>
      <c r="AE166">
        <v>511.57541047500001</v>
      </c>
      <c r="AF166">
        <v>0.76869177</v>
      </c>
      <c r="AG166" s="25">
        <v>502.15558235399999</v>
      </c>
      <c r="AH166">
        <v>0</v>
      </c>
      <c r="AI166">
        <v>5825.7858594700001</v>
      </c>
      <c r="AJ166">
        <v>236.74385755099999</v>
      </c>
      <c r="AK166">
        <v>10242.222518566999</v>
      </c>
      <c r="AL166">
        <v>1129.270604693</v>
      </c>
      <c r="AM166">
        <v>1681.2469781120001</v>
      </c>
      <c r="AN166">
        <v>1197.9792187620001</v>
      </c>
      <c r="AO166">
        <v>1500.7627559709999</v>
      </c>
      <c r="AP166">
        <v>0</v>
      </c>
      <c r="AQ166">
        <v>3991.2654930560002</v>
      </c>
      <c r="AR166">
        <v>0</v>
      </c>
      <c r="AS166">
        <v>0</v>
      </c>
      <c r="AT166">
        <v>2678.512247659</v>
      </c>
      <c r="AU166">
        <v>158.42461679199999</v>
      </c>
      <c r="AV166">
        <v>409.449808254</v>
      </c>
      <c r="AW166">
        <v>733.13191701999995</v>
      </c>
      <c r="AX166">
        <v>955.51457993099996</v>
      </c>
      <c r="AY166">
        <v>141.564732499</v>
      </c>
    </row>
    <row r="167" spans="1:51" x14ac:dyDescent="0.25">
      <c r="A167" s="1">
        <v>42516</v>
      </c>
      <c r="B167" s="21">
        <f t="shared" si="3"/>
        <v>10</v>
      </c>
      <c r="C167" s="2">
        <v>0.4375</v>
      </c>
      <c r="D167">
        <v>409.80520152700001</v>
      </c>
      <c r="E167">
        <v>440.45454696899998</v>
      </c>
      <c r="F167">
        <v>440.20034848400002</v>
      </c>
      <c r="G167">
        <v>440.86886585299999</v>
      </c>
      <c r="H167">
        <v>4.766209098</v>
      </c>
      <c r="I167">
        <v>399.94163891800002</v>
      </c>
      <c r="J167">
        <v>399.94896201300003</v>
      </c>
      <c r="K167">
        <v>440.00969800899998</v>
      </c>
      <c r="L167">
        <v>0</v>
      </c>
      <c r="M167">
        <v>399.797571264</v>
      </c>
      <c r="N167">
        <v>0</v>
      </c>
      <c r="O167">
        <v>0</v>
      </c>
      <c r="P167">
        <v>312.63073513900002</v>
      </c>
      <c r="Q167">
        <v>406.22686582099999</v>
      </c>
      <c r="R167">
        <v>409.36349642699997</v>
      </c>
      <c r="S167">
        <v>386.27707546099998</v>
      </c>
      <c r="T167">
        <v>453.118716302</v>
      </c>
      <c r="U167">
        <v>526.62747573399997</v>
      </c>
      <c r="V167">
        <v>5747.1938033209999</v>
      </c>
      <c r="W167">
        <v>37184.143282541998</v>
      </c>
      <c r="X167">
        <v>7019.2598300689997</v>
      </c>
      <c r="Y167">
        <v>52.364903579</v>
      </c>
      <c r="Z167">
        <v>4.1541777919999996</v>
      </c>
      <c r="AA167">
        <v>-1.2684699829999999</v>
      </c>
      <c r="AC167">
        <v>500.74385123600001</v>
      </c>
      <c r="AE167">
        <v>501.69412795300002</v>
      </c>
      <c r="AF167">
        <v>0.76391094000000004</v>
      </c>
      <c r="AG167" s="25">
        <v>492.33535185699998</v>
      </c>
      <c r="AH167">
        <v>0</v>
      </c>
      <c r="AI167">
        <v>6235.5407173129997</v>
      </c>
      <c r="AJ167">
        <v>236.59542869800001</v>
      </c>
      <c r="AK167">
        <v>9829.7586914870008</v>
      </c>
      <c r="AL167">
        <v>1129.025774365</v>
      </c>
      <c r="AM167">
        <v>1594.8566095050001</v>
      </c>
      <c r="AN167">
        <v>1196.7901937669999</v>
      </c>
      <c r="AO167">
        <v>1499.7846527080001</v>
      </c>
      <c r="AP167">
        <v>0</v>
      </c>
      <c r="AQ167">
        <v>3998.5127335100001</v>
      </c>
      <c r="AR167">
        <v>0</v>
      </c>
      <c r="AS167">
        <v>0</v>
      </c>
      <c r="AT167">
        <v>2611.7282931630002</v>
      </c>
      <c r="AU167">
        <v>140.54125399</v>
      </c>
      <c r="AV167">
        <v>425.72943054699999</v>
      </c>
      <c r="AW167">
        <v>756.24634020200006</v>
      </c>
      <c r="AX167">
        <v>926.63491304299998</v>
      </c>
      <c r="AY167">
        <v>145.27601685299999</v>
      </c>
    </row>
    <row r="168" spans="1:51" x14ac:dyDescent="0.25">
      <c r="A168" s="1">
        <v>42516</v>
      </c>
      <c r="B168" s="21">
        <f t="shared" si="3"/>
        <v>11</v>
      </c>
      <c r="C168" s="2">
        <v>0.45833333333333331</v>
      </c>
      <c r="D168">
        <v>411.69896947900003</v>
      </c>
      <c r="E168">
        <v>442.08925849000002</v>
      </c>
      <c r="F168">
        <v>442.71040371499998</v>
      </c>
      <c r="G168">
        <v>443.45264259499999</v>
      </c>
      <c r="H168">
        <v>4.737967856</v>
      </c>
      <c r="I168">
        <v>399.86347260000002</v>
      </c>
      <c r="J168">
        <v>400.02819542499998</v>
      </c>
      <c r="K168">
        <v>440.00833782900003</v>
      </c>
      <c r="L168">
        <v>0</v>
      </c>
      <c r="M168">
        <v>399.59441284100001</v>
      </c>
      <c r="N168">
        <v>0</v>
      </c>
      <c r="O168">
        <v>0</v>
      </c>
      <c r="P168">
        <v>297.13343825700002</v>
      </c>
      <c r="Q168">
        <v>414.23599683800001</v>
      </c>
      <c r="R168">
        <v>412.23186754400001</v>
      </c>
      <c r="S168">
        <v>416.913684445</v>
      </c>
      <c r="T168">
        <v>483.49847247500003</v>
      </c>
      <c r="U168">
        <v>563.75954868600002</v>
      </c>
      <c r="V168">
        <v>6215.0915469150004</v>
      </c>
      <c r="W168">
        <v>30224.203616448998</v>
      </c>
      <c r="X168">
        <v>1727.7238999409999</v>
      </c>
      <c r="Y168">
        <v>52.251551433000003</v>
      </c>
      <c r="Z168">
        <v>4.1179856680000002</v>
      </c>
      <c r="AA168">
        <v>-1.2440959549999999</v>
      </c>
      <c r="AC168">
        <v>535.30752633300006</v>
      </c>
      <c r="AE168">
        <v>534.57789510199996</v>
      </c>
      <c r="AF168">
        <v>0.75016213899999995</v>
      </c>
      <c r="AG168" s="25">
        <v>525.19237272700002</v>
      </c>
      <c r="AH168">
        <v>0</v>
      </c>
      <c r="AI168">
        <v>4251.8013918209999</v>
      </c>
      <c r="AJ168">
        <v>236.826346788</v>
      </c>
      <c r="AK168">
        <v>7425.7855845439999</v>
      </c>
      <c r="AL168">
        <v>1129.2374320609999</v>
      </c>
      <c r="AM168">
        <v>1646.577241514</v>
      </c>
      <c r="AN168">
        <v>1192.3823854259999</v>
      </c>
      <c r="AO168">
        <v>1517.886402823</v>
      </c>
      <c r="AP168">
        <v>0</v>
      </c>
      <c r="AQ168">
        <v>4030.4457206779998</v>
      </c>
      <c r="AR168">
        <v>0</v>
      </c>
      <c r="AS168">
        <v>0</v>
      </c>
      <c r="AT168">
        <v>2798.4405801009998</v>
      </c>
      <c r="AU168">
        <v>153.23555595100001</v>
      </c>
      <c r="AV168">
        <v>393.58037690999998</v>
      </c>
      <c r="AW168">
        <v>819.53805717299997</v>
      </c>
      <c r="AX168">
        <v>1006.839368421</v>
      </c>
      <c r="AY168">
        <v>171.241804672</v>
      </c>
    </row>
    <row r="169" spans="1:51" x14ac:dyDescent="0.25">
      <c r="A169" s="1">
        <v>42516</v>
      </c>
      <c r="B169" s="21">
        <f t="shared" si="3"/>
        <v>11</v>
      </c>
      <c r="C169" s="2">
        <v>0.47916666666666669</v>
      </c>
      <c r="D169">
        <v>409.93038397499998</v>
      </c>
      <c r="E169">
        <v>439.60486906699998</v>
      </c>
      <c r="F169">
        <v>439.87340663600003</v>
      </c>
      <c r="G169">
        <v>440.70706064500001</v>
      </c>
      <c r="H169">
        <v>4.675021085</v>
      </c>
      <c r="I169">
        <v>399.85436005600002</v>
      </c>
      <c r="J169">
        <v>399.99619810799999</v>
      </c>
      <c r="K169">
        <v>440.18679315100002</v>
      </c>
      <c r="L169">
        <v>0</v>
      </c>
      <c r="M169">
        <v>400.18852978000001</v>
      </c>
      <c r="N169">
        <v>0</v>
      </c>
      <c r="O169">
        <v>0</v>
      </c>
      <c r="P169">
        <v>316.27005269099999</v>
      </c>
      <c r="Q169">
        <v>408.63254972200002</v>
      </c>
      <c r="R169">
        <v>408.06635616699998</v>
      </c>
      <c r="S169">
        <v>450.330594292</v>
      </c>
      <c r="T169">
        <v>504.60857115099998</v>
      </c>
      <c r="U169">
        <v>590.17490149900004</v>
      </c>
      <c r="V169">
        <v>6328.0115900049996</v>
      </c>
      <c r="W169">
        <v>28066.859301084001</v>
      </c>
      <c r="X169">
        <v>386.102628563</v>
      </c>
      <c r="Y169">
        <v>52.267960893999998</v>
      </c>
      <c r="Z169">
        <v>4.0528738320000004</v>
      </c>
      <c r="AA169">
        <v>-1.232599228</v>
      </c>
      <c r="AC169">
        <v>557.90830595800003</v>
      </c>
      <c r="AE169">
        <v>554.31349729199997</v>
      </c>
      <c r="AF169">
        <v>0.74593076599999997</v>
      </c>
      <c r="AG169" s="25">
        <v>545.46612612000001</v>
      </c>
      <c r="AH169">
        <v>0</v>
      </c>
      <c r="AI169">
        <v>4064.9189928390001</v>
      </c>
      <c r="AJ169">
        <v>237.22535416700001</v>
      </c>
      <c r="AK169">
        <v>6921.521879123</v>
      </c>
      <c r="AL169">
        <v>1129.008553095</v>
      </c>
      <c r="AM169">
        <v>1617.988921681</v>
      </c>
      <c r="AN169">
        <v>1184.1181386630001</v>
      </c>
      <c r="AO169">
        <v>1546.4338358919999</v>
      </c>
      <c r="AP169">
        <v>0</v>
      </c>
      <c r="AQ169">
        <v>4033.5302186079998</v>
      </c>
      <c r="AR169">
        <v>0</v>
      </c>
      <c r="AS169">
        <v>0</v>
      </c>
      <c r="AT169">
        <v>2925.614617014</v>
      </c>
      <c r="AU169">
        <v>151.992731601</v>
      </c>
      <c r="AV169">
        <v>394.421946703</v>
      </c>
      <c r="AW169">
        <v>784.25474684300002</v>
      </c>
      <c r="AX169">
        <v>1058.287030661</v>
      </c>
      <c r="AY169">
        <v>150.67493657599999</v>
      </c>
    </row>
    <row r="170" spans="1:51" x14ac:dyDescent="0.25">
      <c r="A170" s="1">
        <v>42516</v>
      </c>
      <c r="B170" s="21">
        <f t="shared" si="3"/>
        <v>12</v>
      </c>
      <c r="C170" s="2">
        <v>0.5</v>
      </c>
      <c r="D170">
        <v>409.61039394199997</v>
      </c>
      <c r="E170">
        <v>439.47099305099999</v>
      </c>
      <c r="F170">
        <v>437.75115056800001</v>
      </c>
      <c r="G170">
        <v>438.62570847799998</v>
      </c>
      <c r="H170">
        <v>4.6907226729999998</v>
      </c>
      <c r="I170">
        <v>399.95992756599998</v>
      </c>
      <c r="J170">
        <v>400.00178413899999</v>
      </c>
      <c r="K170">
        <v>439.79853078000002</v>
      </c>
      <c r="L170">
        <v>0</v>
      </c>
      <c r="M170">
        <v>399.49921079900002</v>
      </c>
      <c r="N170">
        <v>0</v>
      </c>
      <c r="O170">
        <v>0</v>
      </c>
      <c r="P170">
        <v>298.36813711000002</v>
      </c>
      <c r="Q170">
        <v>410.09650455299999</v>
      </c>
      <c r="R170">
        <v>409.95544011200002</v>
      </c>
      <c r="S170">
        <v>418.43267947700002</v>
      </c>
      <c r="T170">
        <v>504.29115167499998</v>
      </c>
      <c r="U170">
        <v>590.70152618899999</v>
      </c>
      <c r="V170">
        <v>6327.7234612410002</v>
      </c>
      <c r="W170">
        <v>27112.519399428002</v>
      </c>
      <c r="X170">
        <v>78.112276184999999</v>
      </c>
      <c r="Y170">
        <v>52.339115221999997</v>
      </c>
      <c r="Z170">
        <v>3.9677547419999999</v>
      </c>
      <c r="AA170">
        <v>-1.2298822979999999</v>
      </c>
      <c r="AC170">
        <v>557.24717352200003</v>
      </c>
      <c r="AE170">
        <v>552.04883526699996</v>
      </c>
      <c r="AF170">
        <v>0.776683927</v>
      </c>
      <c r="AG170" s="25">
        <v>543.64729251400001</v>
      </c>
      <c r="AH170">
        <v>0</v>
      </c>
      <c r="AI170">
        <v>4302.1044138449997</v>
      </c>
      <c r="AJ170">
        <v>237.29431662299999</v>
      </c>
      <c r="AK170">
        <v>6366.7340128039996</v>
      </c>
      <c r="AL170">
        <v>1129.0685540540001</v>
      </c>
      <c r="AM170">
        <v>1491.8363309470001</v>
      </c>
      <c r="AN170">
        <v>1187.9984486979999</v>
      </c>
      <c r="AO170">
        <v>1469.6032498</v>
      </c>
      <c r="AP170">
        <v>0</v>
      </c>
      <c r="AQ170">
        <v>4022.0951344959999</v>
      </c>
      <c r="AR170">
        <v>0</v>
      </c>
      <c r="AS170">
        <v>0</v>
      </c>
      <c r="AT170">
        <v>2922.8921774310002</v>
      </c>
      <c r="AU170">
        <v>136.705260764</v>
      </c>
      <c r="AV170">
        <v>410.621598457</v>
      </c>
      <c r="AW170">
        <v>793.75394828200001</v>
      </c>
      <c r="AX170">
        <v>1055.677849507</v>
      </c>
      <c r="AY170">
        <v>144.29591191200001</v>
      </c>
    </row>
    <row r="171" spans="1:51" x14ac:dyDescent="0.25">
      <c r="A171" s="1">
        <v>42516</v>
      </c>
      <c r="B171" s="21">
        <f t="shared" si="3"/>
        <v>12</v>
      </c>
      <c r="C171" s="2">
        <v>0.52083333333333337</v>
      </c>
      <c r="D171">
        <v>410.87404301200002</v>
      </c>
      <c r="E171">
        <v>441.32751789999998</v>
      </c>
      <c r="F171">
        <v>419.80578584900002</v>
      </c>
      <c r="G171">
        <v>420.49812114999997</v>
      </c>
      <c r="H171">
        <v>4.6985435339999997</v>
      </c>
      <c r="I171">
        <v>400.10507316299999</v>
      </c>
      <c r="J171">
        <v>400.10629192900001</v>
      </c>
      <c r="K171">
        <v>440.26678849899997</v>
      </c>
      <c r="L171">
        <v>0</v>
      </c>
      <c r="M171">
        <v>399.99270403499997</v>
      </c>
      <c r="N171">
        <v>0</v>
      </c>
      <c r="O171">
        <v>0</v>
      </c>
      <c r="P171">
        <v>316.63122086800001</v>
      </c>
      <c r="Q171">
        <v>411.90710306900002</v>
      </c>
      <c r="R171">
        <v>412.663963825</v>
      </c>
      <c r="S171">
        <v>434.29304639499998</v>
      </c>
      <c r="T171">
        <v>506.26313131299997</v>
      </c>
      <c r="U171">
        <v>607.86879231099999</v>
      </c>
      <c r="V171">
        <v>6476.2515936829996</v>
      </c>
      <c r="W171">
        <v>26032.521655330002</v>
      </c>
      <c r="X171">
        <v>619.18605760699995</v>
      </c>
      <c r="Y171">
        <v>52.307658017999998</v>
      </c>
      <c r="Z171">
        <v>3.8908292499999999</v>
      </c>
      <c r="AA171">
        <v>-1.2335698399999999</v>
      </c>
      <c r="AC171">
        <v>572.16453715299997</v>
      </c>
      <c r="AE171">
        <v>566.15492824099999</v>
      </c>
      <c r="AF171">
        <v>0.76948226099999995</v>
      </c>
      <c r="AG171" s="25">
        <v>557.98035798399997</v>
      </c>
      <c r="AH171">
        <v>0</v>
      </c>
      <c r="AI171">
        <v>3631.2814088939999</v>
      </c>
      <c r="AJ171">
        <v>237.28424921999999</v>
      </c>
      <c r="AK171">
        <v>5260.9256959200002</v>
      </c>
      <c r="AL171">
        <v>1129.0068620919999</v>
      </c>
      <c r="AM171">
        <v>1525.3800527339999</v>
      </c>
      <c r="AN171">
        <v>1192.179457986</v>
      </c>
      <c r="AO171">
        <v>1525.7798630479999</v>
      </c>
      <c r="AP171">
        <v>0</v>
      </c>
      <c r="AQ171">
        <v>4038.1183315970002</v>
      </c>
      <c r="AR171">
        <v>0</v>
      </c>
      <c r="AS171">
        <v>0</v>
      </c>
      <c r="AT171">
        <v>3007.3250520830002</v>
      </c>
      <c r="AU171">
        <v>149.03777339499999</v>
      </c>
      <c r="AV171">
        <v>404.72753458400001</v>
      </c>
      <c r="AW171">
        <v>784.13105365900003</v>
      </c>
      <c r="AX171">
        <v>1202.5054421079999</v>
      </c>
      <c r="AY171">
        <v>150.561664194</v>
      </c>
    </row>
    <row r="172" spans="1:51" x14ac:dyDescent="0.25">
      <c r="A172" s="1">
        <v>42516</v>
      </c>
      <c r="B172" s="21">
        <f t="shared" si="3"/>
        <v>13</v>
      </c>
      <c r="C172" s="2">
        <v>0.54166666666666663</v>
      </c>
      <c r="D172">
        <v>409.47233224899998</v>
      </c>
      <c r="E172">
        <v>438.19679442500001</v>
      </c>
      <c r="F172">
        <v>422.27234541199999</v>
      </c>
      <c r="G172">
        <v>423.050623067</v>
      </c>
      <c r="H172">
        <v>4.523903056</v>
      </c>
      <c r="I172">
        <v>400.192647083</v>
      </c>
      <c r="J172">
        <v>399.97670140600002</v>
      </c>
      <c r="K172">
        <v>440.036052708</v>
      </c>
      <c r="L172">
        <v>0</v>
      </c>
      <c r="M172">
        <v>399.885188492</v>
      </c>
      <c r="N172">
        <v>0</v>
      </c>
      <c r="O172">
        <v>0</v>
      </c>
      <c r="P172">
        <v>299.253129333</v>
      </c>
      <c r="Q172">
        <v>405.382438417</v>
      </c>
      <c r="R172">
        <v>403.79413697899997</v>
      </c>
      <c r="S172">
        <v>373.55618719500001</v>
      </c>
      <c r="T172">
        <v>516.90660335999996</v>
      </c>
      <c r="U172">
        <v>622.69519541700004</v>
      </c>
      <c r="V172">
        <v>6585.7111082170004</v>
      </c>
      <c r="W172">
        <v>25834.638776014999</v>
      </c>
      <c r="X172">
        <v>71.909955913000005</v>
      </c>
      <c r="Y172">
        <v>52.398017865</v>
      </c>
      <c r="Z172">
        <v>3.837137002</v>
      </c>
      <c r="AA172">
        <v>-1.22480385</v>
      </c>
      <c r="AC172">
        <v>586.99862544400003</v>
      </c>
      <c r="AE172">
        <v>580.89436118399999</v>
      </c>
      <c r="AF172">
        <v>0.781784916</v>
      </c>
      <c r="AG172" s="25">
        <v>572.60726875399996</v>
      </c>
      <c r="AH172">
        <v>0</v>
      </c>
      <c r="AI172">
        <v>3182.1774641530001</v>
      </c>
      <c r="AJ172">
        <v>237.276975607</v>
      </c>
      <c r="AK172">
        <v>5484.9728665800003</v>
      </c>
      <c r="AL172">
        <v>1128.7543481770001</v>
      </c>
      <c r="AM172">
        <v>1516.793938802</v>
      </c>
      <c r="AN172">
        <v>1185.6100950519999</v>
      </c>
      <c r="AO172">
        <v>1548.7342157119999</v>
      </c>
      <c r="AP172">
        <v>0</v>
      </c>
      <c r="AQ172">
        <v>4054.8952371680002</v>
      </c>
      <c r="AR172">
        <v>0</v>
      </c>
      <c r="AS172">
        <v>0</v>
      </c>
      <c r="AT172">
        <v>3087.5560875020001</v>
      </c>
      <c r="AU172">
        <v>162.831568949</v>
      </c>
      <c r="AV172">
        <v>371.82139422900002</v>
      </c>
      <c r="AW172">
        <v>633.56243451600005</v>
      </c>
      <c r="AX172">
        <v>1229.809324934</v>
      </c>
      <c r="AY172">
        <v>153.192482426</v>
      </c>
    </row>
    <row r="173" spans="1:51" x14ac:dyDescent="0.25">
      <c r="A173" s="1">
        <v>42516</v>
      </c>
      <c r="B173" s="21">
        <f t="shared" si="3"/>
        <v>13</v>
      </c>
      <c r="C173" s="2">
        <v>0.5625</v>
      </c>
      <c r="D173">
        <v>409.91031660599998</v>
      </c>
      <c r="E173">
        <v>440.82728999199998</v>
      </c>
      <c r="F173">
        <v>416.94086979799999</v>
      </c>
      <c r="G173">
        <v>417.492189967</v>
      </c>
      <c r="H173">
        <v>4.4590306450000003</v>
      </c>
      <c r="I173">
        <v>400.09638920600003</v>
      </c>
      <c r="J173">
        <v>400.01653818800003</v>
      </c>
      <c r="K173">
        <v>439.79404496400002</v>
      </c>
      <c r="L173">
        <v>0</v>
      </c>
      <c r="M173">
        <v>400.03537187299997</v>
      </c>
      <c r="N173">
        <v>0</v>
      </c>
      <c r="O173">
        <v>0</v>
      </c>
      <c r="P173">
        <v>315.71377474399998</v>
      </c>
      <c r="Q173">
        <v>320.18728313499997</v>
      </c>
      <c r="R173">
        <v>297.66433500699998</v>
      </c>
      <c r="S173">
        <v>416.775760279</v>
      </c>
      <c r="T173">
        <v>492.206327122</v>
      </c>
      <c r="U173">
        <v>590.74354124199999</v>
      </c>
      <c r="V173">
        <v>6158.0454951740003</v>
      </c>
      <c r="W173">
        <v>24055.222996052002</v>
      </c>
      <c r="X173">
        <v>72.777927773000002</v>
      </c>
      <c r="Y173">
        <v>52.441521377999997</v>
      </c>
      <c r="Z173">
        <v>3.7899702190000002</v>
      </c>
      <c r="AA173">
        <v>-1.2590935160000001</v>
      </c>
      <c r="AC173">
        <v>559.75081034599998</v>
      </c>
      <c r="AE173">
        <v>552.34410997299995</v>
      </c>
      <c r="AF173">
        <v>0.79208401500000003</v>
      </c>
      <c r="AG173" s="25">
        <v>128.72199187499999</v>
      </c>
      <c r="AH173">
        <v>0</v>
      </c>
      <c r="AI173">
        <v>2872.4566352000002</v>
      </c>
      <c r="AJ173">
        <v>237.365338759</v>
      </c>
      <c r="AK173">
        <v>4492.713446832</v>
      </c>
      <c r="AL173">
        <v>1128.9537447340001</v>
      </c>
      <c r="AM173">
        <v>1500.2786559609999</v>
      </c>
      <c r="AN173">
        <v>1185.612483315</v>
      </c>
      <c r="AO173">
        <v>1485.5955904919999</v>
      </c>
      <c r="AP173">
        <v>0</v>
      </c>
      <c r="AQ173">
        <v>4026.3034520679998</v>
      </c>
      <c r="AR173">
        <v>0</v>
      </c>
      <c r="AS173">
        <v>0</v>
      </c>
      <c r="AT173">
        <v>2935.5809128450001</v>
      </c>
      <c r="AU173">
        <v>131.263056267</v>
      </c>
      <c r="AV173">
        <v>342.46721338700002</v>
      </c>
      <c r="AW173">
        <v>658.46422197100003</v>
      </c>
      <c r="AX173">
        <v>1132.3092828910001</v>
      </c>
      <c r="AY173">
        <v>128.31958029200001</v>
      </c>
    </row>
    <row r="174" spans="1:51" x14ac:dyDescent="0.25">
      <c r="A174" s="1">
        <v>42516</v>
      </c>
      <c r="B174" s="21">
        <f t="shared" si="3"/>
        <v>14</v>
      </c>
      <c r="C174" s="2">
        <v>0.58333333333333337</v>
      </c>
      <c r="D174">
        <v>409.62799660600001</v>
      </c>
      <c r="E174">
        <v>440.36399776000002</v>
      </c>
      <c r="F174">
        <v>422.48571422700002</v>
      </c>
      <c r="G174">
        <v>423.15648340299998</v>
      </c>
      <c r="H174">
        <v>4.6182327870000002</v>
      </c>
      <c r="I174">
        <v>399.987236381</v>
      </c>
      <c r="J174">
        <v>399.92810960399999</v>
      </c>
      <c r="K174">
        <v>439.96887780600002</v>
      </c>
      <c r="L174">
        <v>0</v>
      </c>
      <c r="M174">
        <v>400.36605400799999</v>
      </c>
      <c r="N174">
        <v>0</v>
      </c>
      <c r="O174">
        <v>0</v>
      </c>
      <c r="P174">
        <v>298.40077092000001</v>
      </c>
      <c r="Q174">
        <v>299.11046723599998</v>
      </c>
      <c r="R174">
        <v>296.61308851899997</v>
      </c>
      <c r="S174">
        <v>413.77215902799998</v>
      </c>
      <c r="T174">
        <v>484.45739834300002</v>
      </c>
      <c r="U174">
        <v>583.569521001</v>
      </c>
      <c r="V174">
        <v>6285.612592853</v>
      </c>
      <c r="W174">
        <v>24022.687602999998</v>
      </c>
      <c r="X174">
        <v>7.4506844049999996</v>
      </c>
      <c r="Y174">
        <v>52.273423776999998</v>
      </c>
      <c r="Z174">
        <v>3.7517209380000001</v>
      </c>
      <c r="AA174">
        <v>-1.258129176</v>
      </c>
      <c r="AC174">
        <v>554.70205391599995</v>
      </c>
      <c r="AE174">
        <v>548.35182486899998</v>
      </c>
      <c r="AF174">
        <v>0.82148457500000005</v>
      </c>
      <c r="AG174" s="25">
        <v>0.30254311</v>
      </c>
      <c r="AH174">
        <v>0</v>
      </c>
      <c r="AI174">
        <v>2623.053369792</v>
      </c>
      <c r="AJ174">
        <v>237.35522591099999</v>
      </c>
      <c r="AK174">
        <v>4314.7409186200002</v>
      </c>
      <c r="AL174">
        <v>1128.9564663030001</v>
      </c>
      <c r="AM174">
        <v>1491.9608826829999</v>
      </c>
      <c r="AN174">
        <v>1186.602897988</v>
      </c>
      <c r="AO174">
        <v>1437.194971459</v>
      </c>
      <c r="AP174">
        <v>0</v>
      </c>
      <c r="AQ174">
        <v>4002.0585434029999</v>
      </c>
      <c r="AR174">
        <v>0</v>
      </c>
      <c r="AS174">
        <v>0</v>
      </c>
      <c r="AT174">
        <v>2902.7820218749998</v>
      </c>
      <c r="AU174">
        <v>132.03372767100001</v>
      </c>
      <c r="AV174">
        <v>286.41968377900002</v>
      </c>
      <c r="AW174">
        <v>657.87534885100001</v>
      </c>
      <c r="AX174">
        <v>1121.781163998</v>
      </c>
      <c r="AY174">
        <v>129.885267416</v>
      </c>
    </row>
    <row r="175" spans="1:51" x14ac:dyDescent="0.25">
      <c r="A175" s="1">
        <v>42516</v>
      </c>
      <c r="B175" s="21">
        <f t="shared" si="3"/>
        <v>14</v>
      </c>
      <c r="C175" s="2">
        <v>0.60416666666666663</v>
      </c>
      <c r="D175">
        <v>311.60619443299998</v>
      </c>
      <c r="E175">
        <v>439.38766970400002</v>
      </c>
      <c r="F175">
        <v>415.773519824</v>
      </c>
      <c r="G175">
        <v>416.356468097</v>
      </c>
      <c r="H175">
        <v>4.5542183300000003</v>
      </c>
      <c r="I175">
        <v>275.82727227700002</v>
      </c>
      <c r="J175">
        <v>280.09682546300002</v>
      </c>
      <c r="K175">
        <v>286.73495534599999</v>
      </c>
      <c r="L175">
        <v>0</v>
      </c>
      <c r="M175">
        <v>305.58542388500001</v>
      </c>
      <c r="N175">
        <v>0</v>
      </c>
      <c r="O175">
        <v>0</v>
      </c>
      <c r="P175">
        <v>316.56159525700002</v>
      </c>
      <c r="Q175">
        <v>298.05937705899998</v>
      </c>
      <c r="R175">
        <v>300.60746951499999</v>
      </c>
      <c r="S175">
        <v>446.88820102400001</v>
      </c>
      <c r="T175">
        <v>527.95228448600005</v>
      </c>
      <c r="U175">
        <v>632.14551958200002</v>
      </c>
      <c r="V175">
        <v>6961.3717370490003</v>
      </c>
      <c r="W175">
        <v>19133.147892377001</v>
      </c>
      <c r="X175">
        <v>122.206159419</v>
      </c>
      <c r="Y175">
        <v>52.407214672000002</v>
      </c>
      <c r="Z175">
        <v>3.736007173</v>
      </c>
      <c r="AA175">
        <v>-1.2794020159999999</v>
      </c>
      <c r="AC175">
        <v>594.91315994599995</v>
      </c>
      <c r="AE175">
        <v>586.16348797800003</v>
      </c>
      <c r="AF175">
        <v>0.76237444099999996</v>
      </c>
      <c r="AG175" s="25">
        <v>0.27016221699999998</v>
      </c>
      <c r="AH175">
        <v>0</v>
      </c>
      <c r="AI175">
        <v>2445.5624090709998</v>
      </c>
      <c r="AJ175">
        <v>237.28375238699999</v>
      </c>
      <c r="AK175">
        <v>3874.6773899740001</v>
      </c>
      <c r="AL175">
        <v>1129.0942957340001</v>
      </c>
      <c r="AM175">
        <v>1084.131991086</v>
      </c>
      <c r="AN175">
        <v>1060.93222829</v>
      </c>
      <c r="AO175">
        <v>1030.071075202</v>
      </c>
      <c r="AP175">
        <v>0</v>
      </c>
      <c r="AQ175">
        <v>4210.225045139</v>
      </c>
      <c r="AR175">
        <v>0</v>
      </c>
      <c r="AS175">
        <v>0</v>
      </c>
      <c r="AT175">
        <v>3132.9016923610002</v>
      </c>
      <c r="AU175">
        <v>131.17467338500001</v>
      </c>
      <c r="AV175">
        <v>275.71066800099999</v>
      </c>
      <c r="AW175">
        <v>703.17171656599999</v>
      </c>
      <c r="AX175">
        <v>1131.2134006819999</v>
      </c>
      <c r="AY175">
        <v>148.60454050600001</v>
      </c>
    </row>
    <row r="176" spans="1:51" x14ac:dyDescent="0.25">
      <c r="A176" s="1">
        <v>42516</v>
      </c>
      <c r="B176" s="21">
        <f t="shared" si="3"/>
        <v>15</v>
      </c>
      <c r="C176" s="2">
        <v>0.625</v>
      </c>
      <c r="D176">
        <v>309.618094343</v>
      </c>
      <c r="E176">
        <v>433.46608201499998</v>
      </c>
      <c r="F176">
        <v>422.49172667800002</v>
      </c>
      <c r="G176">
        <v>423.19373167800001</v>
      </c>
      <c r="H176">
        <v>4.4441094010000004</v>
      </c>
      <c r="I176">
        <v>249.62452905399999</v>
      </c>
      <c r="J176">
        <v>250.057360625</v>
      </c>
      <c r="K176">
        <v>250.88611724800001</v>
      </c>
      <c r="L176">
        <v>0</v>
      </c>
      <c r="M176">
        <v>303.27925743200001</v>
      </c>
      <c r="N176">
        <v>0</v>
      </c>
      <c r="O176">
        <v>0</v>
      </c>
      <c r="P176">
        <v>297.316598043</v>
      </c>
      <c r="Q176">
        <v>304.117037294</v>
      </c>
      <c r="R176">
        <v>303.284868437</v>
      </c>
      <c r="S176">
        <v>401.815510851</v>
      </c>
      <c r="T176">
        <v>473.44951368</v>
      </c>
      <c r="U176">
        <v>560.50297139899999</v>
      </c>
      <c r="V176">
        <v>6165.1857750460003</v>
      </c>
      <c r="W176">
        <v>19363.089017419999</v>
      </c>
      <c r="X176">
        <v>81.610939309000003</v>
      </c>
      <c r="Y176">
        <v>52.500306911000003</v>
      </c>
      <c r="Z176">
        <v>3.696967033</v>
      </c>
      <c r="AA176">
        <v>-1.294408344</v>
      </c>
      <c r="AC176">
        <v>327.02314747399998</v>
      </c>
      <c r="AE176">
        <v>528.23175334200005</v>
      </c>
      <c r="AF176">
        <v>427.05518700699997</v>
      </c>
      <c r="AG176" s="25">
        <v>417.89983840600001</v>
      </c>
      <c r="AH176">
        <v>0</v>
      </c>
      <c r="AI176">
        <v>2716.883327474</v>
      </c>
      <c r="AJ176">
        <v>236.98439691799999</v>
      </c>
      <c r="AK176">
        <v>4211.3839680990004</v>
      </c>
      <c r="AL176">
        <v>1129.1395226560001</v>
      </c>
      <c r="AM176">
        <v>1129.043234986</v>
      </c>
      <c r="AN176">
        <v>1089.095005488</v>
      </c>
      <c r="AO176">
        <v>1180.164640251</v>
      </c>
      <c r="AP176">
        <v>0</v>
      </c>
      <c r="AQ176">
        <v>5695.3114600689996</v>
      </c>
      <c r="AR176">
        <v>0</v>
      </c>
      <c r="AS176">
        <v>0</v>
      </c>
      <c r="AT176">
        <v>2777.4770565969998</v>
      </c>
      <c r="AU176">
        <v>129.51317781500001</v>
      </c>
      <c r="AV176">
        <v>322.80377952399999</v>
      </c>
      <c r="AW176">
        <v>623.17422121200002</v>
      </c>
      <c r="AX176">
        <v>961.83195368999998</v>
      </c>
      <c r="AY176">
        <v>124.728841206</v>
      </c>
    </row>
    <row r="177" spans="1:51" x14ac:dyDescent="0.25">
      <c r="A177" s="1">
        <v>42516</v>
      </c>
      <c r="B177" s="21">
        <f t="shared" si="3"/>
        <v>15</v>
      </c>
      <c r="C177" s="2">
        <v>0.64583333333333337</v>
      </c>
      <c r="D177">
        <v>318.50895912300001</v>
      </c>
      <c r="E177">
        <v>347.79543588500002</v>
      </c>
      <c r="F177">
        <v>416.98056335899997</v>
      </c>
      <c r="G177">
        <v>417.79291299499999</v>
      </c>
      <c r="H177">
        <v>4.492773229</v>
      </c>
      <c r="I177">
        <v>250.01938336800001</v>
      </c>
      <c r="J177">
        <v>250.05483279500001</v>
      </c>
      <c r="K177">
        <v>250.50619202300001</v>
      </c>
      <c r="L177">
        <v>0</v>
      </c>
      <c r="M177">
        <v>303.99318178499999</v>
      </c>
      <c r="N177">
        <v>0</v>
      </c>
      <c r="O177">
        <v>0</v>
      </c>
      <c r="P177">
        <v>313.89373157099999</v>
      </c>
      <c r="Q177">
        <v>299.37781445100001</v>
      </c>
      <c r="R177">
        <v>295.74933761800003</v>
      </c>
      <c r="S177">
        <v>384.55638514600003</v>
      </c>
      <c r="T177">
        <v>455.16091490999997</v>
      </c>
      <c r="U177">
        <v>541.29424232400004</v>
      </c>
      <c r="V177">
        <v>6067.4758121949999</v>
      </c>
      <c r="W177">
        <v>19068.115550512</v>
      </c>
      <c r="X177">
        <v>212.83429032199999</v>
      </c>
      <c r="Y177">
        <v>52.375947580999998</v>
      </c>
      <c r="Z177">
        <v>3.6960365980000001</v>
      </c>
      <c r="AA177">
        <v>-1.3295620399999999</v>
      </c>
      <c r="AC177">
        <v>-5.859375</v>
      </c>
      <c r="AE177">
        <v>514.96814167000002</v>
      </c>
      <c r="AF177">
        <v>501.97157964500002</v>
      </c>
      <c r="AG177" s="25">
        <v>505.21161008500002</v>
      </c>
      <c r="AH177">
        <v>0</v>
      </c>
      <c r="AI177">
        <v>2388.129198351</v>
      </c>
      <c r="AJ177">
        <v>236.80789887200001</v>
      </c>
      <c r="AK177">
        <v>3896.509385417</v>
      </c>
      <c r="AL177">
        <v>1129.1199929689999</v>
      </c>
      <c r="AM177">
        <v>1129.722025648</v>
      </c>
      <c r="AN177">
        <v>1088.5499419949999</v>
      </c>
      <c r="AO177">
        <v>1181.9239754170001</v>
      </c>
      <c r="AP177">
        <v>0</v>
      </c>
      <c r="AQ177">
        <v>5152.0449500550003</v>
      </c>
      <c r="AR177">
        <v>0</v>
      </c>
      <c r="AS177">
        <v>0</v>
      </c>
      <c r="AT177">
        <v>2683.7463281250002</v>
      </c>
      <c r="AU177">
        <v>132.302768353</v>
      </c>
      <c r="AV177">
        <v>287.82012989100002</v>
      </c>
      <c r="AW177">
        <v>618.14114326100002</v>
      </c>
      <c r="AX177">
        <v>962.43641171000002</v>
      </c>
      <c r="AY177">
        <v>121.36954767</v>
      </c>
    </row>
    <row r="178" spans="1:51" x14ac:dyDescent="0.25">
      <c r="A178" s="1">
        <v>42516</v>
      </c>
      <c r="B178" s="21">
        <f t="shared" si="3"/>
        <v>16</v>
      </c>
      <c r="C178" s="2">
        <v>0.66666666666666663</v>
      </c>
      <c r="D178">
        <v>312.98476152500001</v>
      </c>
      <c r="E178">
        <v>348.40493346099998</v>
      </c>
      <c r="F178">
        <v>421.27085801999999</v>
      </c>
      <c r="G178">
        <v>422.03693650100001</v>
      </c>
      <c r="H178">
        <v>4.4322176820000001</v>
      </c>
      <c r="I178">
        <v>250.26189787300001</v>
      </c>
      <c r="J178">
        <v>250.022667326</v>
      </c>
      <c r="K178">
        <v>250.532062188</v>
      </c>
      <c r="L178">
        <v>0</v>
      </c>
      <c r="M178">
        <v>302.38410482</v>
      </c>
      <c r="N178">
        <v>0</v>
      </c>
      <c r="O178">
        <v>0</v>
      </c>
      <c r="P178">
        <v>296.32863507399998</v>
      </c>
      <c r="Q178">
        <v>297.27710209000003</v>
      </c>
      <c r="R178">
        <v>304.182297947</v>
      </c>
      <c r="S178">
        <v>384.88184222799998</v>
      </c>
      <c r="T178">
        <v>453.71918341600002</v>
      </c>
      <c r="U178">
        <v>539.01555278499995</v>
      </c>
      <c r="V178">
        <v>6029.5604110479999</v>
      </c>
      <c r="W178">
        <v>19277.522329330001</v>
      </c>
      <c r="X178">
        <v>136.08976874699999</v>
      </c>
      <c r="Y178">
        <v>51.848997343000001</v>
      </c>
      <c r="Z178">
        <v>3.7036652179999998</v>
      </c>
      <c r="AA178">
        <v>-1.3415806880000001</v>
      </c>
      <c r="AE178">
        <v>513.24795736700003</v>
      </c>
      <c r="AF178">
        <v>500.15344507499998</v>
      </c>
      <c r="AG178" s="25">
        <v>503.48399076099997</v>
      </c>
      <c r="AH178">
        <v>0</v>
      </c>
      <c r="AI178">
        <v>2234.7547094420001</v>
      </c>
      <c r="AJ178">
        <v>236.781246786</v>
      </c>
      <c r="AK178">
        <v>4093.5450045910002</v>
      </c>
      <c r="AL178">
        <v>1128.8837950520001</v>
      </c>
      <c r="AM178">
        <v>1149.235789714</v>
      </c>
      <c r="AN178">
        <v>1087.836990668</v>
      </c>
      <c r="AO178">
        <v>1150.6707693139999</v>
      </c>
      <c r="AP178">
        <v>0</v>
      </c>
      <c r="AQ178">
        <v>5355.4888329309997</v>
      </c>
      <c r="AR178">
        <v>0</v>
      </c>
      <c r="AS178">
        <v>0</v>
      </c>
      <c r="AT178">
        <v>2673.4071672949999</v>
      </c>
      <c r="AU178">
        <v>121.93490132300001</v>
      </c>
      <c r="AV178">
        <v>308.01286721600002</v>
      </c>
      <c r="AW178">
        <v>617.86629086699998</v>
      </c>
      <c r="AX178">
        <v>963.42702744099995</v>
      </c>
      <c r="AY178">
        <v>125.34931097899999</v>
      </c>
    </row>
    <row r="179" spans="1:51" x14ac:dyDescent="0.25">
      <c r="A179" s="1">
        <v>42516</v>
      </c>
      <c r="B179" s="21">
        <f t="shared" si="3"/>
        <v>16</v>
      </c>
      <c r="C179" s="2">
        <v>0.6875</v>
      </c>
      <c r="D179">
        <v>313.09723206799998</v>
      </c>
      <c r="E179">
        <v>349.684923336</v>
      </c>
      <c r="F179">
        <v>419.00263862899999</v>
      </c>
      <c r="G179">
        <v>419.61958260500001</v>
      </c>
      <c r="H179">
        <v>4.4166995919999996</v>
      </c>
      <c r="I179">
        <v>250.176554436</v>
      </c>
      <c r="J179">
        <v>249.99822960899999</v>
      </c>
      <c r="K179">
        <v>251.07083874099999</v>
      </c>
      <c r="L179">
        <v>0</v>
      </c>
      <c r="M179">
        <v>301.64056830200002</v>
      </c>
      <c r="N179">
        <v>0</v>
      </c>
      <c r="O179">
        <v>0</v>
      </c>
      <c r="P179">
        <v>313.15243681999999</v>
      </c>
      <c r="Q179">
        <v>302.38700963799999</v>
      </c>
      <c r="R179">
        <v>296.41146079200001</v>
      </c>
      <c r="S179">
        <v>389.40258422699998</v>
      </c>
      <c r="T179">
        <v>454.24039325400003</v>
      </c>
      <c r="U179">
        <v>540.171441179</v>
      </c>
      <c r="V179">
        <v>6060.6392463660004</v>
      </c>
      <c r="W179">
        <v>19149.804784251999</v>
      </c>
      <c r="X179">
        <v>326.96339215299997</v>
      </c>
      <c r="Y179">
        <v>51.923355514999997</v>
      </c>
      <c r="Z179">
        <v>3.681338717</v>
      </c>
      <c r="AA179">
        <v>-1.3398061539999999</v>
      </c>
      <c r="AE179">
        <v>514.59643022800003</v>
      </c>
      <c r="AF179">
        <v>501.412412072</v>
      </c>
      <c r="AG179" s="25">
        <v>504.81209869999998</v>
      </c>
      <c r="AH179">
        <v>0</v>
      </c>
      <c r="AI179">
        <v>2434.040159699</v>
      </c>
      <c r="AJ179">
        <v>236.154751261</v>
      </c>
      <c r="AK179">
        <v>3704.1433495749998</v>
      </c>
      <c r="AL179">
        <v>1129.3730460940001</v>
      </c>
      <c r="AM179">
        <v>1167.7991875</v>
      </c>
      <c r="AN179">
        <v>1088.0622788630001</v>
      </c>
      <c r="AO179">
        <v>1177.217683377</v>
      </c>
      <c r="AP179">
        <v>0</v>
      </c>
      <c r="AQ179">
        <v>5618.7477325720001</v>
      </c>
      <c r="AR179">
        <v>0</v>
      </c>
      <c r="AS179">
        <v>0</v>
      </c>
      <c r="AT179">
        <v>2679.7844886080002</v>
      </c>
      <c r="AU179">
        <v>119.242205622</v>
      </c>
      <c r="AV179">
        <v>309.29795749700003</v>
      </c>
      <c r="AW179">
        <v>634.93809007000004</v>
      </c>
      <c r="AX179">
        <v>974.07424018100005</v>
      </c>
      <c r="AY179">
        <v>126.183641827</v>
      </c>
    </row>
    <row r="180" spans="1:51" x14ac:dyDescent="0.25">
      <c r="A180" s="1">
        <v>42516</v>
      </c>
      <c r="B180" s="21">
        <f t="shared" si="3"/>
        <v>17</v>
      </c>
      <c r="C180" s="2">
        <v>0.70833333333333337</v>
      </c>
      <c r="D180">
        <v>306.55430284699997</v>
      </c>
      <c r="E180">
        <v>351.48286870700002</v>
      </c>
      <c r="F180">
        <v>417.91766158899998</v>
      </c>
      <c r="G180">
        <v>418.62507424500001</v>
      </c>
      <c r="H180">
        <v>4.4377312910000004</v>
      </c>
      <c r="I180">
        <v>249.69527626199999</v>
      </c>
      <c r="J180">
        <v>250.01819917500001</v>
      </c>
      <c r="K180">
        <v>250.285436506</v>
      </c>
      <c r="L180">
        <v>0</v>
      </c>
      <c r="M180">
        <v>303.38448945200003</v>
      </c>
      <c r="N180">
        <v>0</v>
      </c>
      <c r="O180">
        <v>0</v>
      </c>
      <c r="P180">
        <v>298.23057794300001</v>
      </c>
      <c r="Q180">
        <v>300.834738109</v>
      </c>
      <c r="R180">
        <v>303.02428533199998</v>
      </c>
      <c r="S180">
        <v>399.480262557</v>
      </c>
      <c r="T180">
        <v>456.509182479</v>
      </c>
      <c r="U180">
        <v>542.60226017499997</v>
      </c>
      <c r="V180">
        <v>6058.8246149249999</v>
      </c>
      <c r="W180">
        <v>19412.097413366999</v>
      </c>
      <c r="X180">
        <v>24.523270556</v>
      </c>
      <c r="Y180">
        <v>51.190125287999997</v>
      </c>
      <c r="Z180">
        <v>3.6737433880000001</v>
      </c>
      <c r="AA180">
        <v>-1.3729925030000001</v>
      </c>
      <c r="AE180">
        <v>516.58074306499998</v>
      </c>
      <c r="AF180">
        <v>503.72153495999999</v>
      </c>
      <c r="AG180" s="25">
        <v>506.79184543299999</v>
      </c>
      <c r="AH180">
        <v>0</v>
      </c>
      <c r="AI180">
        <v>2446.5140081869999</v>
      </c>
      <c r="AJ180">
        <v>236.18271823500001</v>
      </c>
      <c r="AK180">
        <v>4003.601860791</v>
      </c>
      <c r="AL180">
        <v>1129.0599932939999</v>
      </c>
      <c r="AM180">
        <v>1158.7619069770001</v>
      </c>
      <c r="AN180">
        <v>1088.7511885030001</v>
      </c>
      <c r="AO180">
        <v>1149.4859531019999</v>
      </c>
      <c r="AP180">
        <v>0</v>
      </c>
      <c r="AQ180">
        <v>5630.5428993719997</v>
      </c>
      <c r="AR180">
        <v>0</v>
      </c>
      <c r="AS180">
        <v>0</v>
      </c>
      <c r="AT180">
        <v>2692.8194388890001</v>
      </c>
      <c r="AU180">
        <v>123.70753263899999</v>
      </c>
      <c r="AV180">
        <v>284.17971980099998</v>
      </c>
      <c r="AW180">
        <v>658.92159035500003</v>
      </c>
      <c r="AX180">
        <v>976.89052519899997</v>
      </c>
      <c r="AY180">
        <v>128.523567464</v>
      </c>
    </row>
    <row r="181" spans="1:51" x14ac:dyDescent="0.25">
      <c r="A181" s="1">
        <v>42516</v>
      </c>
      <c r="B181" s="21">
        <f t="shared" si="3"/>
        <v>17</v>
      </c>
      <c r="C181" s="2">
        <v>0.72916666666666663</v>
      </c>
      <c r="D181">
        <v>315.221824271</v>
      </c>
      <c r="E181">
        <v>350.94803199699999</v>
      </c>
      <c r="F181">
        <v>421.59017035599999</v>
      </c>
      <c r="G181">
        <v>422.424516493</v>
      </c>
      <c r="H181">
        <v>4.4682395330000002</v>
      </c>
      <c r="I181">
        <v>250.201861863</v>
      </c>
      <c r="J181">
        <v>250.01166648399999</v>
      </c>
      <c r="K181">
        <v>251.310129813</v>
      </c>
      <c r="L181">
        <v>0</v>
      </c>
      <c r="M181">
        <v>302.14238643099998</v>
      </c>
      <c r="N181">
        <v>0</v>
      </c>
      <c r="O181">
        <v>0</v>
      </c>
      <c r="P181">
        <v>311.11109570500003</v>
      </c>
      <c r="Q181">
        <v>300.128441823</v>
      </c>
      <c r="R181">
        <v>297.50099450499999</v>
      </c>
      <c r="S181">
        <v>407.95282646700002</v>
      </c>
      <c r="T181">
        <v>458.15295509399999</v>
      </c>
      <c r="U181">
        <v>544.59761620100005</v>
      </c>
      <c r="V181">
        <v>5895.8011216189998</v>
      </c>
      <c r="W181">
        <v>18967.981110034001</v>
      </c>
      <c r="X181">
        <v>7.5504647159999996</v>
      </c>
      <c r="Y181">
        <v>51.462063182000001</v>
      </c>
      <c r="Z181">
        <v>3.669249303</v>
      </c>
      <c r="AA181">
        <v>-1.385888545</v>
      </c>
      <c r="AE181">
        <v>518.46502706000001</v>
      </c>
      <c r="AF181">
        <v>505.52929916199997</v>
      </c>
      <c r="AG181" s="25">
        <v>508.68322983399997</v>
      </c>
      <c r="AH181">
        <v>0</v>
      </c>
      <c r="AI181">
        <v>2144.7721981939999</v>
      </c>
      <c r="AJ181">
        <v>236.10750745999999</v>
      </c>
      <c r="AK181">
        <v>3831.2917965440001</v>
      </c>
      <c r="AL181">
        <v>1129.1113483730001</v>
      </c>
      <c r="AM181">
        <v>1148.658524664</v>
      </c>
      <c r="AN181">
        <v>1086.2109974780001</v>
      </c>
      <c r="AO181">
        <v>1184.6661773230001</v>
      </c>
      <c r="AP181">
        <v>0</v>
      </c>
      <c r="AQ181">
        <v>5390.0618524310003</v>
      </c>
      <c r="AR181">
        <v>0</v>
      </c>
      <c r="AS181">
        <v>0</v>
      </c>
      <c r="AT181">
        <v>2700.6891249999999</v>
      </c>
      <c r="AU181">
        <v>123.026547917</v>
      </c>
      <c r="AV181">
        <v>312.28939781600002</v>
      </c>
      <c r="AW181">
        <v>708.20114869600002</v>
      </c>
      <c r="AX181">
        <v>979.36903766499995</v>
      </c>
      <c r="AY181">
        <v>132.50630268200001</v>
      </c>
    </row>
    <row r="182" spans="1:51" x14ac:dyDescent="0.25">
      <c r="A182" s="1">
        <v>42516</v>
      </c>
      <c r="B182" s="21">
        <f t="shared" si="3"/>
        <v>18</v>
      </c>
      <c r="C182" s="2">
        <v>0.75</v>
      </c>
      <c r="D182">
        <v>317.43160431400003</v>
      </c>
      <c r="E182">
        <v>349.43116565999998</v>
      </c>
      <c r="F182">
        <v>416.46526591999998</v>
      </c>
      <c r="G182">
        <v>417.25219879299999</v>
      </c>
      <c r="H182">
        <v>4.5390442569999996</v>
      </c>
      <c r="I182">
        <v>250.119654196</v>
      </c>
      <c r="J182">
        <v>249.99351680699999</v>
      </c>
      <c r="K182">
        <v>250.523752339</v>
      </c>
      <c r="L182">
        <v>0</v>
      </c>
      <c r="M182">
        <v>302.47064491700002</v>
      </c>
      <c r="N182">
        <v>0</v>
      </c>
      <c r="O182">
        <v>0</v>
      </c>
      <c r="P182">
        <v>300.56272162400001</v>
      </c>
      <c r="Q182">
        <v>298.17035909700002</v>
      </c>
      <c r="R182">
        <v>301.63806033100002</v>
      </c>
      <c r="S182">
        <v>486.78722336599998</v>
      </c>
      <c r="T182">
        <v>457.281253429</v>
      </c>
      <c r="U182">
        <v>544.03772854099998</v>
      </c>
      <c r="V182">
        <v>5864.2744470979997</v>
      </c>
      <c r="W182">
        <v>19051.133086911999</v>
      </c>
      <c r="X182">
        <v>7.665422124</v>
      </c>
      <c r="Y182">
        <v>52.070048096999997</v>
      </c>
      <c r="Z182">
        <v>3.6550760499999999</v>
      </c>
      <c r="AA182">
        <v>-1.4334989069999999</v>
      </c>
      <c r="AE182">
        <v>517.46243121500004</v>
      </c>
      <c r="AF182">
        <v>504.57139306400001</v>
      </c>
      <c r="AG182" s="25">
        <v>507.89812233700002</v>
      </c>
      <c r="AH182">
        <v>0</v>
      </c>
      <c r="AI182">
        <v>2169.0862406679998</v>
      </c>
      <c r="AJ182">
        <v>236.29543554700001</v>
      </c>
      <c r="AK182">
        <v>3766.927214844</v>
      </c>
      <c r="AL182">
        <v>1129.022648958</v>
      </c>
      <c r="AM182">
        <v>1160.385355035</v>
      </c>
      <c r="AN182">
        <v>1087.8052126739999</v>
      </c>
      <c r="AO182">
        <v>1174.895802734</v>
      </c>
      <c r="AP182">
        <v>0</v>
      </c>
      <c r="AQ182">
        <v>5524.780055874</v>
      </c>
      <c r="AR182">
        <v>0</v>
      </c>
      <c r="AS182">
        <v>0</v>
      </c>
      <c r="AT182">
        <v>2697.8227909719999</v>
      </c>
      <c r="AU182">
        <v>123.344763286</v>
      </c>
      <c r="AV182">
        <v>281.01516971000001</v>
      </c>
      <c r="AW182">
        <v>901.75381367600005</v>
      </c>
      <c r="AX182">
        <v>984.20374802599997</v>
      </c>
      <c r="AY182">
        <v>136.58541134999999</v>
      </c>
    </row>
    <row r="183" spans="1:51" x14ac:dyDescent="0.25">
      <c r="A183" s="1">
        <v>42516</v>
      </c>
      <c r="B183" s="21">
        <f t="shared" si="3"/>
        <v>18</v>
      </c>
      <c r="C183" s="2">
        <v>0.77083333333333337</v>
      </c>
      <c r="D183">
        <v>311.43842945300003</v>
      </c>
      <c r="E183">
        <v>348.21675907999997</v>
      </c>
      <c r="F183">
        <v>421.592144916</v>
      </c>
      <c r="G183">
        <v>422.39069005099998</v>
      </c>
      <c r="H183">
        <v>4.5397382799999999</v>
      </c>
      <c r="I183">
        <v>249.68792184500001</v>
      </c>
      <c r="J183">
        <v>249.925258114</v>
      </c>
      <c r="K183">
        <v>250.95508208999999</v>
      </c>
      <c r="L183">
        <v>0</v>
      </c>
      <c r="M183">
        <v>304.012624604</v>
      </c>
      <c r="N183">
        <v>0</v>
      </c>
      <c r="O183">
        <v>0</v>
      </c>
      <c r="P183">
        <v>308.72681842200001</v>
      </c>
      <c r="Q183">
        <v>298.88766914000001</v>
      </c>
      <c r="R183">
        <v>300.21385630100002</v>
      </c>
      <c r="S183">
        <v>416.78085712000001</v>
      </c>
      <c r="T183">
        <v>461.76575107799999</v>
      </c>
      <c r="U183">
        <v>549.24360860399997</v>
      </c>
      <c r="V183">
        <v>5916.2963030319997</v>
      </c>
      <c r="W183">
        <v>19506.609575992999</v>
      </c>
      <c r="X183">
        <v>12.369516346999999</v>
      </c>
      <c r="Y183">
        <v>52.300774855999997</v>
      </c>
      <c r="Z183">
        <v>3.648919861</v>
      </c>
      <c r="AA183">
        <v>-1.4260663220000001</v>
      </c>
      <c r="AE183">
        <v>521.39069740000002</v>
      </c>
      <c r="AF183">
        <v>508.74743426600003</v>
      </c>
      <c r="AG183" s="25">
        <v>511.779125599</v>
      </c>
      <c r="AH183">
        <v>0</v>
      </c>
      <c r="AI183">
        <v>2293.4082881939999</v>
      </c>
      <c r="AJ183">
        <v>236.37948784700001</v>
      </c>
      <c r="AK183">
        <v>4100.1620698779998</v>
      </c>
      <c r="AL183">
        <v>1128.3268366719999</v>
      </c>
      <c r="AM183">
        <v>1154.7386678319999</v>
      </c>
      <c r="AN183">
        <v>1087.3012966220001</v>
      </c>
      <c r="AO183">
        <v>1146.9829247780001</v>
      </c>
      <c r="AP183">
        <v>0</v>
      </c>
      <c r="AQ183">
        <v>6012.0932357929996</v>
      </c>
      <c r="AR183">
        <v>0</v>
      </c>
      <c r="AS183">
        <v>0</v>
      </c>
      <c r="AT183">
        <v>2722.6873861109998</v>
      </c>
      <c r="AU183">
        <v>120.139777806</v>
      </c>
      <c r="AV183">
        <v>323.17185170200003</v>
      </c>
      <c r="AW183">
        <v>774.83804371899998</v>
      </c>
      <c r="AX183">
        <v>990.745825072</v>
      </c>
      <c r="AY183">
        <v>138.018214406</v>
      </c>
    </row>
    <row r="184" spans="1:51" x14ac:dyDescent="0.25">
      <c r="A184" s="1">
        <v>42516</v>
      </c>
      <c r="B184" s="21">
        <f t="shared" si="3"/>
        <v>19</v>
      </c>
      <c r="C184" s="2">
        <v>0.79166666666666663</v>
      </c>
      <c r="D184">
        <v>304.97032048699998</v>
      </c>
      <c r="E184">
        <v>350.356013394</v>
      </c>
      <c r="F184">
        <v>418.103002887</v>
      </c>
      <c r="G184">
        <v>418.82453419400002</v>
      </c>
      <c r="H184">
        <v>4.5143549460000001</v>
      </c>
      <c r="I184">
        <v>249.95303506100001</v>
      </c>
      <c r="J184">
        <v>249.991284159</v>
      </c>
      <c r="K184">
        <v>250.83434922500001</v>
      </c>
      <c r="L184">
        <v>0</v>
      </c>
      <c r="M184">
        <v>304.09127607599999</v>
      </c>
      <c r="N184">
        <v>0</v>
      </c>
      <c r="O184">
        <v>0</v>
      </c>
      <c r="P184">
        <v>303.07431561999999</v>
      </c>
      <c r="Q184">
        <v>302.81613822100002</v>
      </c>
      <c r="R184">
        <v>297.64272249999999</v>
      </c>
      <c r="S184">
        <v>367.45848729199997</v>
      </c>
      <c r="T184">
        <v>456.33158861099997</v>
      </c>
      <c r="U184">
        <v>542.85707814700004</v>
      </c>
      <c r="V184">
        <v>5829.0634445619999</v>
      </c>
      <c r="W184">
        <v>20490.940354424001</v>
      </c>
      <c r="X184">
        <v>29.705239470999999</v>
      </c>
      <c r="Y184">
        <v>52.448480041000003</v>
      </c>
      <c r="Z184">
        <v>3.65888445</v>
      </c>
      <c r="AA184">
        <v>-1.421220258</v>
      </c>
      <c r="AE184">
        <v>514.43089133499996</v>
      </c>
      <c r="AF184">
        <v>502.38773338999999</v>
      </c>
      <c r="AG184" s="25">
        <v>504.79831704200001</v>
      </c>
      <c r="AH184">
        <v>0</v>
      </c>
      <c r="AI184">
        <v>3819.5789268660001</v>
      </c>
      <c r="AJ184">
        <v>236.354647352</v>
      </c>
      <c r="AK184">
        <v>4152.0880004339997</v>
      </c>
      <c r="AL184">
        <v>1128.9470714009999</v>
      </c>
      <c r="AM184">
        <v>1109.9343525669999</v>
      </c>
      <c r="AN184">
        <v>1089.8018550710001</v>
      </c>
      <c r="AO184">
        <v>1182.1699013939999</v>
      </c>
      <c r="AP184">
        <v>0</v>
      </c>
      <c r="AQ184">
        <v>5494.3300121530001</v>
      </c>
      <c r="AR184">
        <v>0</v>
      </c>
      <c r="AS184">
        <v>0</v>
      </c>
      <c r="AT184">
        <v>2690.910796875</v>
      </c>
      <c r="AU184">
        <v>121.628165158</v>
      </c>
      <c r="AV184">
        <v>270.12417452199998</v>
      </c>
      <c r="AW184">
        <v>547.59328917899995</v>
      </c>
      <c r="AX184">
        <v>979.11111263099997</v>
      </c>
      <c r="AY184">
        <v>140.30298636200001</v>
      </c>
    </row>
    <row r="185" spans="1:51" x14ac:dyDescent="0.25">
      <c r="A185" s="1">
        <v>42516</v>
      </c>
      <c r="B185" s="21">
        <f t="shared" si="3"/>
        <v>19</v>
      </c>
      <c r="C185" s="2">
        <v>0.8125</v>
      </c>
      <c r="D185">
        <v>310.71242663200002</v>
      </c>
      <c r="E185">
        <v>350.61527773400002</v>
      </c>
      <c r="F185">
        <v>417.45026111099997</v>
      </c>
      <c r="G185">
        <v>418.13981651</v>
      </c>
      <c r="H185">
        <v>4.5274854619999996</v>
      </c>
      <c r="I185">
        <v>250.25836581900001</v>
      </c>
      <c r="J185">
        <v>250.09813368900001</v>
      </c>
      <c r="K185">
        <v>250.22010497900001</v>
      </c>
      <c r="L185">
        <v>0</v>
      </c>
      <c r="M185">
        <v>302.37294939200001</v>
      </c>
      <c r="N185">
        <v>0</v>
      </c>
      <c r="O185">
        <v>0</v>
      </c>
      <c r="P185">
        <v>302.058167008</v>
      </c>
      <c r="Q185">
        <v>300.86721540999997</v>
      </c>
      <c r="R185">
        <v>300.937853201</v>
      </c>
      <c r="S185">
        <v>420.11160297999999</v>
      </c>
      <c r="T185">
        <v>428.77585493100003</v>
      </c>
      <c r="U185">
        <v>509.79297450799999</v>
      </c>
      <c r="V185">
        <v>5703.0086675040002</v>
      </c>
      <c r="W185">
        <v>21084.098963987999</v>
      </c>
      <c r="X185">
        <v>8087.0285073880004</v>
      </c>
      <c r="Y185">
        <v>52.392204206000002</v>
      </c>
      <c r="Z185">
        <v>3.67078609</v>
      </c>
      <c r="AA185">
        <v>-1.4328798599999999</v>
      </c>
      <c r="AE185">
        <v>501.23891548</v>
      </c>
      <c r="AF185">
        <v>488.85276189400003</v>
      </c>
      <c r="AG185" s="25">
        <v>491.59745971500001</v>
      </c>
      <c r="AH185">
        <v>0</v>
      </c>
      <c r="AI185">
        <v>4647.6939134109998</v>
      </c>
      <c r="AJ185">
        <v>234.99359353299999</v>
      </c>
      <c r="AK185">
        <v>4402.1196616750003</v>
      </c>
      <c r="AL185">
        <v>1128.998619294</v>
      </c>
      <c r="AM185">
        <v>1128.7477630400001</v>
      </c>
      <c r="AN185">
        <v>1095.3072374579999</v>
      </c>
      <c r="AO185">
        <v>1165.6142413550001</v>
      </c>
      <c r="AP185">
        <v>0</v>
      </c>
      <c r="AQ185">
        <v>5358.3843107639996</v>
      </c>
      <c r="AR185">
        <v>0</v>
      </c>
      <c r="AS185">
        <v>0</v>
      </c>
      <c r="AT185">
        <v>2526.9134840279999</v>
      </c>
      <c r="AU185">
        <v>130.72013885800001</v>
      </c>
      <c r="AV185">
        <v>317.350736993</v>
      </c>
      <c r="AW185">
        <v>797.97138772200003</v>
      </c>
      <c r="AX185">
        <v>921.94234567399997</v>
      </c>
      <c r="AY185">
        <v>133.50140211499999</v>
      </c>
    </row>
    <row r="186" spans="1:51" x14ac:dyDescent="0.25">
      <c r="A186" s="1">
        <v>42516</v>
      </c>
      <c r="B186" s="21">
        <f t="shared" si="3"/>
        <v>20</v>
      </c>
      <c r="C186" s="2">
        <v>0.83333333333333337</v>
      </c>
      <c r="D186">
        <v>310.97486678000001</v>
      </c>
      <c r="E186">
        <v>348.68702599</v>
      </c>
      <c r="F186">
        <v>418.62780820299997</v>
      </c>
      <c r="G186">
        <v>419.28703579</v>
      </c>
      <c r="H186">
        <v>4.4517403980000001</v>
      </c>
      <c r="I186">
        <v>250.10834853</v>
      </c>
      <c r="J186">
        <v>250.022533767</v>
      </c>
      <c r="K186">
        <v>250.71665422300001</v>
      </c>
      <c r="L186">
        <v>0</v>
      </c>
      <c r="M186">
        <v>302.05911152499999</v>
      </c>
      <c r="N186">
        <v>0</v>
      </c>
      <c r="O186">
        <v>0</v>
      </c>
      <c r="P186">
        <v>305.71506813100001</v>
      </c>
      <c r="Q186">
        <v>297.69015056199999</v>
      </c>
      <c r="R186">
        <v>301.95476165100001</v>
      </c>
      <c r="S186">
        <v>429.79202569199998</v>
      </c>
      <c r="T186">
        <v>408.14018903700003</v>
      </c>
      <c r="U186">
        <v>486.01255191799999</v>
      </c>
      <c r="V186">
        <v>5878.9978128829998</v>
      </c>
      <c r="W186">
        <v>21799.074760132</v>
      </c>
      <c r="X186">
        <v>10569.833179513</v>
      </c>
      <c r="Y186">
        <v>52.137702247</v>
      </c>
      <c r="Z186">
        <v>3.6844453490000002</v>
      </c>
      <c r="AA186">
        <v>-1.4734919609999999</v>
      </c>
      <c r="AE186">
        <v>505.108368869</v>
      </c>
      <c r="AF186">
        <v>493.54607783900002</v>
      </c>
      <c r="AG186" s="25">
        <v>495.37296526799997</v>
      </c>
      <c r="AH186">
        <v>0</v>
      </c>
      <c r="AI186">
        <v>4571.7002024740004</v>
      </c>
      <c r="AJ186">
        <v>233.601526476</v>
      </c>
      <c r="AK186">
        <v>4552.2490542530004</v>
      </c>
      <c r="AL186">
        <v>1128.0800773200001</v>
      </c>
      <c r="AM186">
        <v>1116.6161347459999</v>
      </c>
      <c r="AN186">
        <v>1091.5826332019999</v>
      </c>
      <c r="AO186">
        <v>1188.8757330379999</v>
      </c>
      <c r="AP186">
        <v>0</v>
      </c>
      <c r="AQ186">
        <v>5135.4655265820002</v>
      </c>
      <c r="AR186">
        <v>0</v>
      </c>
      <c r="AS186">
        <v>0</v>
      </c>
      <c r="AT186">
        <v>2409.8915354169999</v>
      </c>
      <c r="AU186">
        <v>118.620231629</v>
      </c>
      <c r="AV186">
        <v>290.71102263699999</v>
      </c>
      <c r="AW186">
        <v>795.33313841100005</v>
      </c>
      <c r="AX186">
        <v>889.94157814699997</v>
      </c>
      <c r="AY186">
        <v>128.549191589</v>
      </c>
    </row>
    <row r="187" spans="1:51" x14ac:dyDescent="0.25">
      <c r="A187" s="1">
        <v>42516</v>
      </c>
      <c r="B187" s="21">
        <f t="shared" si="3"/>
        <v>20</v>
      </c>
      <c r="C187" s="2">
        <v>0.85416666666666663</v>
      </c>
      <c r="D187">
        <v>294.06256433999999</v>
      </c>
      <c r="E187">
        <v>349.85291479199998</v>
      </c>
      <c r="F187">
        <v>419.68026406199999</v>
      </c>
      <c r="G187">
        <v>420.453319792</v>
      </c>
      <c r="H187">
        <v>4.5370324760000003</v>
      </c>
      <c r="I187">
        <v>249.83550148200001</v>
      </c>
      <c r="J187">
        <v>249.99930548500001</v>
      </c>
      <c r="K187">
        <v>250.11538155599999</v>
      </c>
      <c r="L187">
        <v>0</v>
      </c>
      <c r="M187">
        <v>301.44137610899998</v>
      </c>
      <c r="N187">
        <v>0</v>
      </c>
      <c r="O187">
        <v>0</v>
      </c>
      <c r="P187">
        <v>293.62834352099998</v>
      </c>
      <c r="Q187">
        <v>301.34652248899999</v>
      </c>
      <c r="R187">
        <v>297.16820116299999</v>
      </c>
      <c r="S187">
        <v>418.413575063</v>
      </c>
      <c r="T187">
        <v>397.07599920000001</v>
      </c>
      <c r="U187">
        <v>473.590556811</v>
      </c>
      <c r="V187">
        <v>6127.7338365510004</v>
      </c>
      <c r="W187">
        <v>22866.420471262001</v>
      </c>
      <c r="X187">
        <v>11631.433031381999</v>
      </c>
      <c r="Y187">
        <v>52.528118560999999</v>
      </c>
      <c r="Z187">
        <v>3.689702139</v>
      </c>
      <c r="AA187">
        <v>-1.4856040020000001</v>
      </c>
      <c r="AE187">
        <v>506.65670978499998</v>
      </c>
      <c r="AF187">
        <v>495.43944066199998</v>
      </c>
      <c r="AG187" s="25">
        <v>496.83211189899998</v>
      </c>
      <c r="AH187">
        <v>0</v>
      </c>
      <c r="AI187">
        <v>4926.3583274740004</v>
      </c>
      <c r="AJ187">
        <v>232.80167729999999</v>
      </c>
      <c r="AK187">
        <v>4259.7593198779996</v>
      </c>
      <c r="AL187">
        <v>1125.1706166250001</v>
      </c>
      <c r="AM187">
        <v>1121.440013055</v>
      </c>
      <c r="AN187">
        <v>1094.7327883559999</v>
      </c>
      <c r="AO187">
        <v>1205.61241268</v>
      </c>
      <c r="AP187">
        <v>0</v>
      </c>
      <c r="AQ187">
        <v>5012.940424034</v>
      </c>
      <c r="AR187">
        <v>0</v>
      </c>
      <c r="AS187">
        <v>0</v>
      </c>
      <c r="AT187">
        <v>2348.608173264</v>
      </c>
      <c r="AU187">
        <v>139.689421528</v>
      </c>
      <c r="AV187">
        <v>289.68663022200002</v>
      </c>
      <c r="AW187">
        <v>779.91469064399996</v>
      </c>
      <c r="AX187">
        <v>873.44846268399999</v>
      </c>
      <c r="AY187">
        <v>123.558749139</v>
      </c>
    </row>
    <row r="188" spans="1:51" x14ac:dyDescent="0.25">
      <c r="A188" s="1">
        <v>42516</v>
      </c>
      <c r="B188" s="21">
        <f t="shared" si="3"/>
        <v>21</v>
      </c>
      <c r="C188" s="2">
        <v>0.875</v>
      </c>
      <c r="D188">
        <v>300.79827346399998</v>
      </c>
      <c r="E188">
        <v>349.67345409699999</v>
      </c>
      <c r="F188">
        <v>414.33992286500001</v>
      </c>
      <c r="G188">
        <v>415.15832643200002</v>
      </c>
      <c r="H188">
        <v>4.6464879059999999</v>
      </c>
      <c r="I188">
        <v>389.55186060199998</v>
      </c>
      <c r="J188">
        <v>249.83859282200001</v>
      </c>
      <c r="K188">
        <v>249.79702362699999</v>
      </c>
      <c r="L188">
        <v>0</v>
      </c>
      <c r="M188">
        <v>300.145935157</v>
      </c>
      <c r="N188">
        <v>0</v>
      </c>
      <c r="O188">
        <v>0</v>
      </c>
      <c r="P188">
        <v>308.12967071499997</v>
      </c>
      <c r="Q188">
        <v>302.17044036999999</v>
      </c>
      <c r="R188">
        <v>300.24250654299999</v>
      </c>
      <c r="S188">
        <v>398.38149070399999</v>
      </c>
      <c r="T188">
        <v>378.02909330300002</v>
      </c>
      <c r="U188">
        <v>450.37589880100001</v>
      </c>
      <c r="V188">
        <v>5889.2845059390002</v>
      </c>
      <c r="W188">
        <v>26511.019783009</v>
      </c>
      <c r="X188">
        <v>22618.287541539001</v>
      </c>
      <c r="Y188">
        <v>52.260767319000003</v>
      </c>
      <c r="Z188">
        <v>3.7221140689999999</v>
      </c>
      <c r="AA188">
        <v>-1.4876127699999999</v>
      </c>
      <c r="AE188">
        <v>504.94426920000001</v>
      </c>
      <c r="AF188">
        <v>494.96270150200002</v>
      </c>
      <c r="AG188" s="25">
        <v>494.968890407</v>
      </c>
      <c r="AH188">
        <v>0</v>
      </c>
      <c r="AI188">
        <v>5517.5064125429999</v>
      </c>
      <c r="AJ188">
        <v>232.604403429</v>
      </c>
      <c r="AK188">
        <v>4173.9450292969996</v>
      </c>
      <c r="AL188">
        <v>1123.2972271250001</v>
      </c>
      <c r="AM188">
        <v>1655.867782735</v>
      </c>
      <c r="AN188">
        <v>1094.239391331</v>
      </c>
      <c r="AO188">
        <v>1172.1254662260001</v>
      </c>
      <c r="AP188">
        <v>0</v>
      </c>
      <c r="AQ188">
        <v>4475.7488837290002</v>
      </c>
      <c r="AR188">
        <v>0</v>
      </c>
      <c r="AS188">
        <v>0</v>
      </c>
      <c r="AT188">
        <v>2234.0495201389999</v>
      </c>
      <c r="AU188">
        <v>133.489079167</v>
      </c>
      <c r="AV188">
        <v>349.63422128100001</v>
      </c>
      <c r="AW188">
        <v>742.66789982199998</v>
      </c>
      <c r="AX188">
        <v>831.00513936799996</v>
      </c>
      <c r="AY188">
        <v>115.951062971</v>
      </c>
    </row>
    <row r="189" spans="1:51" x14ac:dyDescent="0.25">
      <c r="A189" s="1">
        <v>42516</v>
      </c>
      <c r="B189" s="21">
        <f t="shared" si="3"/>
        <v>21</v>
      </c>
      <c r="C189" s="2">
        <v>0.89583333333333337</v>
      </c>
      <c r="D189">
        <v>298.35824121500002</v>
      </c>
      <c r="E189">
        <v>349.97092187499999</v>
      </c>
      <c r="F189">
        <v>400.03464032099998</v>
      </c>
      <c r="G189">
        <v>400.765095347</v>
      </c>
      <c r="H189">
        <v>4.7796618669999997</v>
      </c>
      <c r="I189">
        <v>400.00957167899998</v>
      </c>
      <c r="J189">
        <v>250.09158270699999</v>
      </c>
      <c r="K189">
        <v>392.185978057</v>
      </c>
      <c r="L189">
        <v>0</v>
      </c>
      <c r="M189">
        <v>348.037420274</v>
      </c>
      <c r="N189">
        <v>0</v>
      </c>
      <c r="O189">
        <v>0</v>
      </c>
      <c r="P189">
        <v>291.97782986099998</v>
      </c>
      <c r="Q189">
        <v>296.868395803</v>
      </c>
      <c r="R189">
        <v>299.020763155</v>
      </c>
      <c r="S189">
        <v>375.855543705</v>
      </c>
      <c r="T189">
        <v>353.85708115</v>
      </c>
      <c r="U189">
        <v>421.080066789</v>
      </c>
      <c r="V189">
        <v>5882.8504861849997</v>
      </c>
      <c r="W189">
        <v>30924.147928979</v>
      </c>
      <c r="X189">
        <v>33297.390720440002</v>
      </c>
      <c r="Y189">
        <v>52.246624201000003</v>
      </c>
      <c r="Z189">
        <v>3.775022721</v>
      </c>
      <c r="AA189">
        <v>-1.454647708</v>
      </c>
      <c r="AE189">
        <v>506.24775012100002</v>
      </c>
      <c r="AF189">
        <v>495.317984502</v>
      </c>
      <c r="AG189" s="25">
        <v>496.09798890000002</v>
      </c>
      <c r="AH189">
        <v>0</v>
      </c>
      <c r="AI189">
        <v>5143.8843747829997</v>
      </c>
      <c r="AJ189">
        <v>232.67401454</v>
      </c>
      <c r="AK189">
        <v>4209.9387447919999</v>
      </c>
      <c r="AL189">
        <v>1123.46579737</v>
      </c>
      <c r="AM189">
        <v>1005.8784562</v>
      </c>
      <c r="AN189">
        <v>1095.755118887</v>
      </c>
      <c r="AO189">
        <v>1874.6331547980001</v>
      </c>
      <c r="AP189">
        <v>0</v>
      </c>
      <c r="AQ189">
        <v>3990.5588583630001</v>
      </c>
      <c r="AR189">
        <v>0</v>
      </c>
      <c r="AS189">
        <v>0</v>
      </c>
      <c r="AT189">
        <v>2088.3683003470001</v>
      </c>
      <c r="AU189">
        <v>131.370826042</v>
      </c>
      <c r="AV189">
        <v>275.943021031</v>
      </c>
      <c r="AW189">
        <v>710.87377597099999</v>
      </c>
      <c r="AX189">
        <v>781.76917271499997</v>
      </c>
      <c r="AY189">
        <v>109.921245863</v>
      </c>
    </row>
    <row r="190" spans="1:51" x14ac:dyDescent="0.25">
      <c r="A190" s="1">
        <v>42516</v>
      </c>
      <c r="B190" s="21">
        <f t="shared" si="3"/>
        <v>22</v>
      </c>
      <c r="C190" s="2">
        <v>0.91666666666666663</v>
      </c>
      <c r="D190">
        <v>304.24144328099999</v>
      </c>
      <c r="E190">
        <v>351.11380670099999</v>
      </c>
      <c r="F190">
        <v>413.50927144100001</v>
      </c>
      <c r="G190">
        <v>414.51897168400001</v>
      </c>
      <c r="H190">
        <v>4.7671785870000001</v>
      </c>
      <c r="I190">
        <v>399.88999266899998</v>
      </c>
      <c r="J190">
        <v>250.05341814600001</v>
      </c>
      <c r="K190">
        <v>411.61998671399999</v>
      </c>
      <c r="L190">
        <v>0</v>
      </c>
      <c r="M190">
        <v>350.07680127600003</v>
      </c>
      <c r="N190">
        <v>0</v>
      </c>
      <c r="O190">
        <v>0</v>
      </c>
      <c r="P190">
        <v>304.99472715500002</v>
      </c>
      <c r="Q190">
        <v>298.52941446300002</v>
      </c>
      <c r="R190">
        <v>300.97062423400001</v>
      </c>
      <c r="S190">
        <v>385.59882578600002</v>
      </c>
      <c r="T190">
        <v>353.355622047</v>
      </c>
      <c r="U190">
        <v>431.20031765800002</v>
      </c>
      <c r="V190">
        <v>5853.8647215000001</v>
      </c>
      <c r="W190">
        <v>31744.459495496001</v>
      </c>
      <c r="X190">
        <v>27297.360966619999</v>
      </c>
      <c r="Y190">
        <v>52.302971763999999</v>
      </c>
      <c r="Z190">
        <v>3.8242804549999998</v>
      </c>
      <c r="AA190">
        <v>-1.4504563559999999</v>
      </c>
      <c r="AB190">
        <v>446.18424087</v>
      </c>
      <c r="AE190">
        <v>506.68907447200002</v>
      </c>
      <c r="AF190">
        <v>488.646769339</v>
      </c>
      <c r="AG190" s="25">
        <v>496.64105876299999</v>
      </c>
      <c r="AH190">
        <v>0</v>
      </c>
      <c r="AI190">
        <v>5293.3142484809996</v>
      </c>
      <c r="AJ190">
        <v>233.212446398</v>
      </c>
      <c r="AK190">
        <v>5451.9000759549999</v>
      </c>
      <c r="AL190">
        <v>1123.365463935</v>
      </c>
      <c r="AM190">
        <v>987.60721133899995</v>
      </c>
      <c r="AN190">
        <v>1097.2537988930001</v>
      </c>
      <c r="AO190">
        <v>1452.8252724619999</v>
      </c>
      <c r="AP190">
        <v>0</v>
      </c>
      <c r="AQ190">
        <v>3895.1254001930001</v>
      </c>
      <c r="AR190">
        <v>0</v>
      </c>
      <c r="AS190">
        <v>0</v>
      </c>
      <c r="AT190">
        <v>2140.2076819439999</v>
      </c>
      <c r="AU190">
        <v>136.404092504</v>
      </c>
      <c r="AV190">
        <v>290.06268811799998</v>
      </c>
      <c r="AW190">
        <v>760.728189423</v>
      </c>
      <c r="AX190">
        <v>885.44589501999997</v>
      </c>
      <c r="AY190">
        <v>119.960795628</v>
      </c>
    </row>
    <row r="191" spans="1:51" x14ac:dyDescent="0.25">
      <c r="A191" s="1">
        <v>42516</v>
      </c>
      <c r="B191" s="21">
        <f t="shared" si="3"/>
        <v>22</v>
      </c>
      <c r="C191" s="2">
        <v>0.9375</v>
      </c>
      <c r="D191">
        <v>303.97917579900002</v>
      </c>
      <c r="E191">
        <v>351.62658009500001</v>
      </c>
      <c r="F191">
        <v>452.48094760399999</v>
      </c>
      <c r="G191">
        <v>453.48815733499998</v>
      </c>
      <c r="H191">
        <v>4.9114544359999996</v>
      </c>
      <c r="I191">
        <v>399.91631417399998</v>
      </c>
      <c r="J191">
        <v>249.879788174</v>
      </c>
      <c r="K191">
        <v>430.35953911899998</v>
      </c>
      <c r="L191">
        <v>0</v>
      </c>
      <c r="M191">
        <v>349.47384273400002</v>
      </c>
      <c r="N191">
        <v>0</v>
      </c>
      <c r="O191">
        <v>0</v>
      </c>
      <c r="P191">
        <v>308.14795722000002</v>
      </c>
      <c r="Q191">
        <v>299.219835692</v>
      </c>
      <c r="R191">
        <v>303.68727048099998</v>
      </c>
      <c r="S191">
        <v>441.54284045100002</v>
      </c>
      <c r="T191">
        <v>504.11500094899998</v>
      </c>
      <c r="U191">
        <v>621.685182048</v>
      </c>
      <c r="V191">
        <v>6832.821549796</v>
      </c>
      <c r="W191">
        <v>25450.389550184998</v>
      </c>
      <c r="X191">
        <v>3034.8451435390002</v>
      </c>
      <c r="Y191">
        <v>51.975057845999999</v>
      </c>
      <c r="Z191">
        <v>3.867190028</v>
      </c>
      <c r="AA191">
        <v>-1.453310257</v>
      </c>
      <c r="AB191">
        <v>587.82141547799995</v>
      </c>
      <c r="AE191">
        <v>580.66241014499997</v>
      </c>
      <c r="AF191">
        <v>325.49971331900002</v>
      </c>
      <c r="AG191" s="25">
        <v>572.135303196</v>
      </c>
      <c r="AH191">
        <v>0</v>
      </c>
      <c r="AI191">
        <v>4499.5864305559999</v>
      </c>
      <c r="AJ191">
        <v>237.43276237000001</v>
      </c>
      <c r="AK191">
        <v>5074.18973112</v>
      </c>
      <c r="AL191">
        <v>1123.026369127</v>
      </c>
      <c r="AM191">
        <v>1478.9137342920001</v>
      </c>
      <c r="AN191">
        <v>1083.022273202</v>
      </c>
      <c r="AO191">
        <v>1560.275988422</v>
      </c>
      <c r="AP191">
        <v>0</v>
      </c>
      <c r="AQ191">
        <v>4010.0966952929998</v>
      </c>
      <c r="AR191">
        <v>0</v>
      </c>
      <c r="AS191">
        <v>0</v>
      </c>
      <c r="AT191">
        <v>3077.9204385419998</v>
      </c>
      <c r="AU191">
        <v>121.18074880099999</v>
      </c>
      <c r="AV191">
        <v>287.88074569000003</v>
      </c>
      <c r="AW191">
        <v>729.94523293700001</v>
      </c>
      <c r="AX191">
        <v>1234.8628629279999</v>
      </c>
      <c r="AY191">
        <v>170.53832702899999</v>
      </c>
    </row>
    <row r="192" spans="1:51" x14ac:dyDescent="0.25">
      <c r="A192" s="1">
        <v>42516</v>
      </c>
      <c r="B192" s="21">
        <f t="shared" si="3"/>
        <v>23</v>
      </c>
      <c r="C192" s="2">
        <v>0.95833333333333337</v>
      </c>
      <c r="D192">
        <v>307.387941845</v>
      </c>
      <c r="E192">
        <v>349.62493394099999</v>
      </c>
      <c r="F192">
        <v>417.03449227700003</v>
      </c>
      <c r="G192">
        <v>417.94155527300001</v>
      </c>
      <c r="H192">
        <v>4.8029239669999999</v>
      </c>
      <c r="I192">
        <v>400.37192697900002</v>
      </c>
      <c r="J192">
        <v>250.00257219</v>
      </c>
      <c r="K192">
        <v>430.03153529799999</v>
      </c>
      <c r="L192">
        <v>0</v>
      </c>
      <c r="M192">
        <v>350.48281834900001</v>
      </c>
      <c r="N192">
        <v>0</v>
      </c>
      <c r="O192">
        <v>0</v>
      </c>
      <c r="P192">
        <v>306.04390887800002</v>
      </c>
      <c r="Q192">
        <v>302.83141766099999</v>
      </c>
      <c r="R192">
        <v>300.38424533599999</v>
      </c>
      <c r="S192">
        <v>396.12896561399998</v>
      </c>
      <c r="T192">
        <v>536.71234947799996</v>
      </c>
      <c r="U192">
        <v>659.56734808900001</v>
      </c>
      <c r="V192">
        <v>6945.6630147879996</v>
      </c>
      <c r="W192">
        <v>24873.749858931998</v>
      </c>
      <c r="X192">
        <v>20.125292246000001</v>
      </c>
      <c r="Y192">
        <v>52.331465547999997</v>
      </c>
      <c r="Z192">
        <v>3.894852357</v>
      </c>
      <c r="AA192">
        <v>-1.412654759</v>
      </c>
      <c r="AB192">
        <v>617.93624400800002</v>
      </c>
      <c r="AE192">
        <v>607.97719784699996</v>
      </c>
      <c r="AF192">
        <v>183.036046846</v>
      </c>
      <c r="AG192" s="25">
        <v>599.97281099199995</v>
      </c>
      <c r="AH192">
        <v>0</v>
      </c>
      <c r="AI192">
        <v>3874.9369598520002</v>
      </c>
      <c r="AJ192">
        <v>237.69095539099999</v>
      </c>
      <c r="AK192">
        <v>4978.7970150330002</v>
      </c>
      <c r="AL192">
        <v>1123.4331101820001</v>
      </c>
      <c r="AM192">
        <v>1492.273469514</v>
      </c>
      <c r="AN192">
        <v>1087.464136155</v>
      </c>
      <c r="AO192">
        <v>1583.29469423</v>
      </c>
      <c r="AP192">
        <v>0</v>
      </c>
      <c r="AQ192">
        <v>4043.577332632</v>
      </c>
      <c r="AR192">
        <v>0</v>
      </c>
      <c r="AS192">
        <v>0</v>
      </c>
      <c r="AT192">
        <v>3263.0486833330001</v>
      </c>
      <c r="AU192">
        <v>126.306471542</v>
      </c>
      <c r="AV192">
        <v>292.80366691699999</v>
      </c>
      <c r="AW192">
        <v>657.36024908299999</v>
      </c>
      <c r="AX192">
        <v>1251.8197151320001</v>
      </c>
      <c r="AY192">
        <v>171.245975249</v>
      </c>
    </row>
    <row r="193" spans="1:51" x14ac:dyDescent="0.25">
      <c r="A193" s="1">
        <v>42516</v>
      </c>
      <c r="B193" s="21">
        <f t="shared" si="3"/>
        <v>23</v>
      </c>
      <c r="C193" s="2">
        <v>0.97916666666666663</v>
      </c>
      <c r="D193">
        <v>307.15683733899999</v>
      </c>
      <c r="E193">
        <v>348.81326149300003</v>
      </c>
      <c r="F193">
        <v>416.45038750600003</v>
      </c>
      <c r="G193">
        <v>417.39309247900002</v>
      </c>
      <c r="H193">
        <v>4.7884442519999997</v>
      </c>
      <c r="I193">
        <v>399.969166169</v>
      </c>
      <c r="J193">
        <v>249.98607377900001</v>
      </c>
      <c r="K193">
        <v>430.12510174300002</v>
      </c>
      <c r="L193">
        <v>0</v>
      </c>
      <c r="M193">
        <v>349.658917116</v>
      </c>
      <c r="N193">
        <v>0</v>
      </c>
      <c r="O193">
        <v>0</v>
      </c>
      <c r="P193">
        <v>303.38449556699999</v>
      </c>
      <c r="Q193">
        <v>295.88971379200001</v>
      </c>
      <c r="R193">
        <v>299.09893283899999</v>
      </c>
      <c r="S193">
        <v>473.65610239400002</v>
      </c>
      <c r="T193">
        <v>534.70310650299996</v>
      </c>
      <c r="U193">
        <v>658.40040467999995</v>
      </c>
      <c r="V193">
        <v>6969.2366206590004</v>
      </c>
      <c r="W193">
        <v>24631.460309611</v>
      </c>
      <c r="X193">
        <v>20.464134369</v>
      </c>
      <c r="Y193">
        <v>51.889659365</v>
      </c>
      <c r="Z193">
        <v>3.8818934199999999</v>
      </c>
      <c r="AA193">
        <v>-1.4163928960000001</v>
      </c>
      <c r="AB193">
        <v>617.73637687600001</v>
      </c>
      <c r="AE193">
        <v>607.67564817100003</v>
      </c>
      <c r="AF193">
        <v>106.87978118300001</v>
      </c>
      <c r="AG193" s="25">
        <v>599.64710113299998</v>
      </c>
      <c r="AH193">
        <v>0</v>
      </c>
      <c r="AI193">
        <v>3476.5196108939999</v>
      </c>
      <c r="AJ193">
        <v>237.85525619800001</v>
      </c>
      <c r="AK193">
        <v>4590.31063232</v>
      </c>
      <c r="AL193">
        <v>1123.7687643649999</v>
      </c>
      <c r="AM193">
        <v>1464.013901086</v>
      </c>
      <c r="AN193">
        <v>1088.9112723769999</v>
      </c>
      <c r="AO193">
        <v>1817.8876766830001</v>
      </c>
      <c r="AP193">
        <v>0</v>
      </c>
      <c r="AQ193">
        <v>4040.1605423679998</v>
      </c>
      <c r="AR193">
        <v>0</v>
      </c>
      <c r="AS193">
        <v>0</v>
      </c>
      <c r="AT193">
        <v>3258.1796937499998</v>
      </c>
      <c r="AU193">
        <v>119.3753375</v>
      </c>
      <c r="AV193">
        <v>295.90814250099999</v>
      </c>
      <c r="AW193">
        <v>823.10280113700003</v>
      </c>
      <c r="AX193">
        <v>1250.5858212430001</v>
      </c>
      <c r="AY193">
        <v>172.057960012</v>
      </c>
    </row>
    <row r="194" spans="1:51" x14ac:dyDescent="0.25">
      <c r="A194" s="1">
        <v>42517</v>
      </c>
      <c r="B194" s="21">
        <f t="shared" si="3"/>
        <v>0</v>
      </c>
      <c r="C194" s="2">
        <v>0</v>
      </c>
      <c r="D194">
        <v>297.08527365499998</v>
      </c>
      <c r="E194">
        <v>349.230539115</v>
      </c>
      <c r="F194">
        <v>420.76727650999999</v>
      </c>
      <c r="G194">
        <v>421.56498030400002</v>
      </c>
      <c r="H194">
        <v>4.8671541569999999</v>
      </c>
      <c r="I194">
        <v>400.03363860100001</v>
      </c>
      <c r="J194">
        <v>250.059456273</v>
      </c>
      <c r="K194">
        <v>429.79519835600001</v>
      </c>
      <c r="L194">
        <v>0</v>
      </c>
      <c r="M194">
        <v>350.491292934</v>
      </c>
      <c r="N194">
        <v>0</v>
      </c>
      <c r="O194">
        <v>0</v>
      </c>
      <c r="P194">
        <v>300.82394984899997</v>
      </c>
      <c r="Q194">
        <v>302.26545311899997</v>
      </c>
      <c r="R194">
        <v>298.45976978599998</v>
      </c>
      <c r="S194">
        <v>438.30736865300003</v>
      </c>
      <c r="T194">
        <v>529.77206924999996</v>
      </c>
      <c r="U194">
        <v>652.57017922499995</v>
      </c>
      <c r="V194">
        <v>6976.3694536490002</v>
      </c>
      <c r="W194">
        <v>24847.327320666001</v>
      </c>
      <c r="X194">
        <v>21.352724771999998</v>
      </c>
      <c r="Y194">
        <v>52.396399342000002</v>
      </c>
      <c r="Z194">
        <v>3.868563301</v>
      </c>
      <c r="AA194">
        <v>-1.4376002240000001</v>
      </c>
      <c r="AB194">
        <v>612.14870345099996</v>
      </c>
      <c r="AE194">
        <v>602.382603066</v>
      </c>
      <c r="AF194">
        <v>63.224249272000002</v>
      </c>
      <c r="AG194" s="25">
        <v>594.19868011100004</v>
      </c>
      <c r="AH194">
        <v>0</v>
      </c>
      <c r="AI194">
        <v>4204.7036998699996</v>
      </c>
      <c r="AJ194">
        <v>237.60153363699999</v>
      </c>
      <c r="AK194">
        <v>4848.3343793399999</v>
      </c>
      <c r="AL194">
        <v>1123.3163895539999</v>
      </c>
      <c r="AM194">
        <v>1509.0580005290001</v>
      </c>
      <c r="AN194">
        <v>1087.6853822119999</v>
      </c>
      <c r="AO194">
        <v>1619.3462762639999</v>
      </c>
      <c r="AP194">
        <v>0</v>
      </c>
      <c r="AQ194">
        <v>4045.3080572919998</v>
      </c>
      <c r="AR194">
        <v>0</v>
      </c>
      <c r="AS194">
        <v>0</v>
      </c>
      <c r="AT194">
        <v>3230.1293125679999</v>
      </c>
      <c r="AU194">
        <v>126.161366319</v>
      </c>
      <c r="AV194">
        <v>294.38501376099998</v>
      </c>
      <c r="AW194">
        <v>654.82404984499999</v>
      </c>
      <c r="AX194">
        <v>1242.5033591849999</v>
      </c>
      <c r="AY194">
        <v>175.33558449899999</v>
      </c>
    </row>
    <row r="195" spans="1:51" x14ac:dyDescent="0.25">
      <c r="A195" s="1">
        <v>42517</v>
      </c>
      <c r="B195" s="21">
        <f t="shared" si="3"/>
        <v>0</v>
      </c>
      <c r="C195" s="2">
        <v>2.0833333333333332E-2</v>
      </c>
      <c r="D195">
        <v>322.954301918</v>
      </c>
      <c r="E195">
        <v>350.24321117199997</v>
      </c>
      <c r="F195">
        <v>421.59235066799999</v>
      </c>
      <c r="G195">
        <v>422.48257311600003</v>
      </c>
      <c r="H195">
        <v>4.8850592620000004</v>
      </c>
      <c r="I195">
        <v>399.918338957</v>
      </c>
      <c r="J195">
        <v>250.02295453799999</v>
      </c>
      <c r="K195">
        <v>429.89960441099998</v>
      </c>
      <c r="L195">
        <v>0</v>
      </c>
      <c r="M195">
        <v>349.84626305099999</v>
      </c>
      <c r="N195">
        <v>0</v>
      </c>
      <c r="O195">
        <v>0</v>
      </c>
      <c r="P195">
        <v>305.73152977900003</v>
      </c>
      <c r="Q195">
        <v>297.67689978200002</v>
      </c>
      <c r="R195">
        <v>298.45082194700001</v>
      </c>
      <c r="S195">
        <v>439.52449989600001</v>
      </c>
      <c r="T195">
        <v>537.38604473199996</v>
      </c>
      <c r="U195">
        <v>660.61410878900006</v>
      </c>
      <c r="V195">
        <v>7014.151147607</v>
      </c>
      <c r="W195">
        <v>23864.18738209</v>
      </c>
      <c r="X195">
        <v>22.065639757</v>
      </c>
      <c r="Y195">
        <v>52.532271360000003</v>
      </c>
      <c r="Z195">
        <v>3.8521976680000001</v>
      </c>
      <c r="AA195">
        <v>-1.4795788519999999</v>
      </c>
      <c r="AB195">
        <v>618.43748339299998</v>
      </c>
      <c r="AE195">
        <v>608.39526194300004</v>
      </c>
      <c r="AF195">
        <v>37.415004920000001</v>
      </c>
      <c r="AG195" s="25">
        <v>600.28022136499999</v>
      </c>
      <c r="AH195">
        <v>0</v>
      </c>
      <c r="AI195">
        <v>3561.5345516490002</v>
      </c>
      <c r="AJ195">
        <v>237.44496723099999</v>
      </c>
      <c r="AK195">
        <v>5630.8730937500004</v>
      </c>
      <c r="AL195">
        <v>1123.871522654</v>
      </c>
      <c r="AM195">
        <v>1469.955003515</v>
      </c>
      <c r="AN195">
        <v>1088.0583720080001</v>
      </c>
      <c r="AO195">
        <v>1557.108907843</v>
      </c>
      <c r="AP195">
        <v>0</v>
      </c>
      <c r="AQ195">
        <v>4036.8357388469999</v>
      </c>
      <c r="AR195">
        <v>0</v>
      </c>
      <c r="AS195">
        <v>0</v>
      </c>
      <c r="AT195">
        <v>3268.936541946</v>
      </c>
      <c r="AU195">
        <v>122.85354438100001</v>
      </c>
      <c r="AV195">
        <v>280.57349829499998</v>
      </c>
      <c r="AW195">
        <v>647.93187273399997</v>
      </c>
      <c r="AX195">
        <v>1252.091434358</v>
      </c>
      <c r="AY195">
        <v>178.726703421</v>
      </c>
    </row>
    <row r="196" spans="1:51" x14ac:dyDescent="0.25">
      <c r="A196" s="1">
        <v>42517</v>
      </c>
      <c r="B196" s="21">
        <f t="shared" si="3"/>
        <v>1</v>
      </c>
      <c r="C196" s="2">
        <v>4.1666666666666664E-2</v>
      </c>
      <c r="D196">
        <v>303.36854716599998</v>
      </c>
      <c r="E196">
        <v>350.81736919899998</v>
      </c>
      <c r="F196">
        <v>418.77660062500001</v>
      </c>
      <c r="G196">
        <v>419.73205266399998</v>
      </c>
      <c r="H196">
        <v>5.0311788530000001</v>
      </c>
      <c r="I196">
        <v>399.966800638</v>
      </c>
      <c r="J196">
        <v>249.96905514700001</v>
      </c>
      <c r="K196">
        <v>430.33907247399998</v>
      </c>
      <c r="L196">
        <v>0</v>
      </c>
      <c r="M196">
        <v>350.29870419899999</v>
      </c>
      <c r="N196">
        <v>0</v>
      </c>
      <c r="O196">
        <v>0</v>
      </c>
      <c r="P196">
        <v>310.29755566400001</v>
      </c>
      <c r="Q196">
        <v>302.27764851699999</v>
      </c>
      <c r="R196">
        <v>299.20820289199997</v>
      </c>
      <c r="S196">
        <v>429.71713930599998</v>
      </c>
      <c r="T196">
        <v>536.42343529699997</v>
      </c>
      <c r="U196">
        <v>659.17182846100002</v>
      </c>
      <c r="V196">
        <v>6988.5404587960002</v>
      </c>
      <c r="W196">
        <v>24753.507626863</v>
      </c>
      <c r="X196">
        <v>24.792529176999999</v>
      </c>
      <c r="Y196">
        <v>52.461891325000003</v>
      </c>
      <c r="Z196">
        <v>3.8749529439999999</v>
      </c>
      <c r="AA196">
        <v>-1.471613528</v>
      </c>
      <c r="AB196">
        <v>617.15420913900005</v>
      </c>
      <c r="AE196">
        <v>607.03757380800005</v>
      </c>
      <c r="AF196">
        <v>22.147473860000002</v>
      </c>
      <c r="AG196" s="25">
        <v>598.96128931999999</v>
      </c>
      <c r="AH196">
        <v>0</v>
      </c>
      <c r="AI196">
        <v>3685.7026960859998</v>
      </c>
      <c r="AJ196">
        <v>237.71361011499999</v>
      </c>
      <c r="AK196">
        <v>5528.3641704920001</v>
      </c>
      <c r="AL196">
        <v>1123.5807891909999</v>
      </c>
      <c r="AM196">
        <v>1577.682306899</v>
      </c>
      <c r="AN196">
        <v>1088.5823500250001</v>
      </c>
      <c r="AO196">
        <v>1576.057034484</v>
      </c>
      <c r="AP196">
        <v>0</v>
      </c>
      <c r="AQ196">
        <v>4052.2779323889999</v>
      </c>
      <c r="AR196">
        <v>0</v>
      </c>
      <c r="AS196">
        <v>0</v>
      </c>
      <c r="AT196">
        <v>3260.7180804169998</v>
      </c>
      <c r="AU196">
        <v>131.302853188</v>
      </c>
      <c r="AV196">
        <v>280.09442425600002</v>
      </c>
      <c r="AW196">
        <v>622.73075178299996</v>
      </c>
      <c r="AX196">
        <v>1247.416380741</v>
      </c>
      <c r="AY196">
        <v>178.452548248</v>
      </c>
    </row>
    <row r="197" spans="1:51" x14ac:dyDescent="0.25">
      <c r="A197" s="1">
        <v>42517</v>
      </c>
      <c r="B197" s="21">
        <f t="shared" si="3"/>
        <v>1</v>
      </c>
      <c r="C197" s="2">
        <v>6.25E-2</v>
      </c>
      <c r="D197">
        <v>308.75389226999999</v>
      </c>
      <c r="E197">
        <v>351.07649983800002</v>
      </c>
      <c r="F197">
        <v>415.99400789100002</v>
      </c>
      <c r="G197">
        <v>416.91386677200001</v>
      </c>
      <c r="H197">
        <v>4.9701847929999996</v>
      </c>
      <c r="I197">
        <v>399.793105126</v>
      </c>
      <c r="J197">
        <v>250.02354894999999</v>
      </c>
      <c r="K197">
        <v>429.622319011</v>
      </c>
      <c r="L197">
        <v>0</v>
      </c>
      <c r="M197">
        <v>349.769339645</v>
      </c>
      <c r="N197">
        <v>0</v>
      </c>
      <c r="O197">
        <v>0</v>
      </c>
      <c r="P197">
        <v>311.515439313</v>
      </c>
      <c r="Q197">
        <v>300.66614638300001</v>
      </c>
      <c r="R197">
        <v>300.37100026100001</v>
      </c>
      <c r="S197">
        <v>424.830283893</v>
      </c>
      <c r="T197">
        <v>534.47141975</v>
      </c>
      <c r="U197">
        <v>657.66312658200002</v>
      </c>
      <c r="V197">
        <v>6997.9611354660001</v>
      </c>
      <c r="W197">
        <v>24226.614441279999</v>
      </c>
      <c r="X197">
        <v>23.121006398999999</v>
      </c>
      <c r="Y197">
        <v>52.343583928999998</v>
      </c>
      <c r="Z197">
        <v>3.8991518940000001</v>
      </c>
      <c r="AA197">
        <v>-1.4757348320000001</v>
      </c>
      <c r="AB197">
        <v>615.89424899200003</v>
      </c>
      <c r="AE197">
        <v>605.794052233</v>
      </c>
      <c r="AF197">
        <v>13.137488807</v>
      </c>
      <c r="AG197" s="25">
        <v>597.81697505</v>
      </c>
      <c r="AH197">
        <v>0</v>
      </c>
      <c r="AI197">
        <v>3608.6765280280001</v>
      </c>
      <c r="AJ197">
        <v>237.86185788899999</v>
      </c>
      <c r="AK197">
        <v>4974.2267837810004</v>
      </c>
      <c r="AL197">
        <v>1123.210392059</v>
      </c>
      <c r="AM197">
        <v>1670.9323352450001</v>
      </c>
      <c r="AN197">
        <v>1089.5933734990001</v>
      </c>
      <c r="AO197">
        <v>1563.593060785</v>
      </c>
      <c r="AP197">
        <v>0</v>
      </c>
      <c r="AQ197">
        <v>4049.1542462850002</v>
      </c>
      <c r="AR197">
        <v>0</v>
      </c>
      <c r="AS197">
        <v>0</v>
      </c>
      <c r="AT197">
        <v>3254.786844235</v>
      </c>
      <c r="AU197">
        <v>119.855653819</v>
      </c>
      <c r="AV197">
        <v>282.43387642599998</v>
      </c>
      <c r="AW197">
        <v>619.09330353500002</v>
      </c>
      <c r="AX197">
        <v>1251.0818224320001</v>
      </c>
      <c r="AY197">
        <v>179.34306597599999</v>
      </c>
    </row>
    <row r="198" spans="1:51" x14ac:dyDescent="0.25">
      <c r="A198" s="1">
        <v>42517</v>
      </c>
      <c r="B198" s="21">
        <f t="shared" si="3"/>
        <v>2</v>
      </c>
      <c r="C198" s="2">
        <v>8.3333333333333329E-2</v>
      </c>
      <c r="D198">
        <v>304.40196383699998</v>
      </c>
      <c r="E198">
        <v>350.52780884499998</v>
      </c>
      <c r="F198">
        <v>418.11135873299997</v>
      </c>
      <c r="G198">
        <v>419.00713579000001</v>
      </c>
      <c r="H198">
        <v>4.848520712</v>
      </c>
      <c r="I198">
        <v>400.23371355</v>
      </c>
      <c r="J198">
        <v>250.00383741300001</v>
      </c>
      <c r="K198">
        <v>430.319200443</v>
      </c>
      <c r="L198">
        <v>0</v>
      </c>
      <c r="M198">
        <v>349.77951680299998</v>
      </c>
      <c r="N198">
        <v>0</v>
      </c>
      <c r="O198">
        <v>0</v>
      </c>
      <c r="P198">
        <v>305.142816853</v>
      </c>
      <c r="Q198">
        <v>298.76275802700002</v>
      </c>
      <c r="R198">
        <v>301.70871683000001</v>
      </c>
      <c r="S198">
        <v>425.60353400299999</v>
      </c>
      <c r="T198">
        <v>535.08907429199996</v>
      </c>
      <c r="U198">
        <v>658.42682034799998</v>
      </c>
      <c r="V198">
        <v>7024.5621864960003</v>
      </c>
      <c r="W198">
        <v>24409.493696911999</v>
      </c>
      <c r="X198">
        <v>23.073223184</v>
      </c>
      <c r="Y198">
        <v>52.326254716000001</v>
      </c>
      <c r="Z198">
        <v>3.9084181999999998</v>
      </c>
      <c r="AA198">
        <v>-1.485321739</v>
      </c>
      <c r="AB198">
        <v>616.20764928699998</v>
      </c>
      <c r="AE198">
        <v>606.00041202800003</v>
      </c>
      <c r="AF198">
        <v>7.8275446139999998</v>
      </c>
      <c r="AG198" s="25">
        <v>598.066179078</v>
      </c>
      <c r="AH198">
        <v>0</v>
      </c>
      <c r="AI198">
        <v>3570.0204347399999</v>
      </c>
      <c r="AJ198">
        <v>237.89043173600001</v>
      </c>
      <c r="AK198">
        <v>4812.4571060569997</v>
      </c>
      <c r="AL198">
        <v>1123.1346861980001</v>
      </c>
      <c r="AM198">
        <v>1741.357634983</v>
      </c>
      <c r="AN198">
        <v>1089.2421560329999</v>
      </c>
      <c r="AO198">
        <v>1564.414051432</v>
      </c>
      <c r="AP198">
        <v>0</v>
      </c>
      <c r="AQ198">
        <v>4062.309658868</v>
      </c>
      <c r="AR198">
        <v>0</v>
      </c>
      <c r="AS198">
        <v>0</v>
      </c>
      <c r="AT198">
        <v>3258.9395423609999</v>
      </c>
      <c r="AU198">
        <v>121.08038729099999</v>
      </c>
      <c r="AV198">
        <v>293.68415416300002</v>
      </c>
      <c r="AW198">
        <v>619.34159867799997</v>
      </c>
      <c r="AX198">
        <v>1250.490052891</v>
      </c>
      <c r="AY198">
        <v>179.59151055500001</v>
      </c>
    </row>
    <row r="199" spans="1:51" x14ac:dyDescent="0.25">
      <c r="A199" s="1">
        <v>42517</v>
      </c>
      <c r="B199" s="21">
        <f t="shared" si="3"/>
        <v>2</v>
      </c>
      <c r="C199" s="2">
        <v>0.10416666666666667</v>
      </c>
      <c r="D199">
        <v>297.43227133200003</v>
      </c>
      <c r="E199">
        <v>349.66130849500001</v>
      </c>
      <c r="F199">
        <v>421.917995765</v>
      </c>
      <c r="G199">
        <v>422.79087834699999</v>
      </c>
      <c r="H199">
        <v>4.8445387560000004</v>
      </c>
      <c r="I199">
        <v>400.072159403</v>
      </c>
      <c r="J199">
        <v>250.015538099</v>
      </c>
      <c r="K199">
        <v>429.88586293600002</v>
      </c>
      <c r="L199">
        <v>0</v>
      </c>
      <c r="M199">
        <v>350.162062655</v>
      </c>
      <c r="N199">
        <v>0</v>
      </c>
      <c r="O199">
        <v>0</v>
      </c>
      <c r="P199">
        <v>313.71436053399998</v>
      </c>
      <c r="Q199">
        <v>298.23993657900002</v>
      </c>
      <c r="R199">
        <v>301.81376822200002</v>
      </c>
      <c r="S199">
        <v>422.498644361</v>
      </c>
      <c r="T199">
        <v>536.00066080399995</v>
      </c>
      <c r="U199">
        <v>659.77483849700002</v>
      </c>
      <c r="V199">
        <v>7061.0246474280002</v>
      </c>
      <c r="W199">
        <v>23960.595402658</v>
      </c>
      <c r="X199">
        <v>22.897800049000001</v>
      </c>
      <c r="Y199">
        <v>52.393602006999998</v>
      </c>
      <c r="Z199">
        <v>3.918533423</v>
      </c>
      <c r="AA199">
        <v>-1.479595255</v>
      </c>
      <c r="AB199">
        <v>617.91518422199999</v>
      </c>
      <c r="AE199">
        <v>607.667975415</v>
      </c>
      <c r="AF199">
        <v>4.723487049</v>
      </c>
      <c r="AG199" s="25">
        <v>599.773031737</v>
      </c>
      <c r="AH199">
        <v>0</v>
      </c>
      <c r="AI199">
        <v>3535.4487795139999</v>
      </c>
      <c r="AJ199">
        <v>237.77316199200001</v>
      </c>
      <c r="AK199">
        <v>4798.5535697670002</v>
      </c>
      <c r="AL199">
        <v>1123.474920294</v>
      </c>
      <c r="AM199">
        <v>1723.926748047</v>
      </c>
      <c r="AN199">
        <v>1088.9950694629999</v>
      </c>
      <c r="AO199">
        <v>1585.86991975</v>
      </c>
      <c r="AP199">
        <v>0</v>
      </c>
      <c r="AQ199">
        <v>4058.8954460300001</v>
      </c>
      <c r="AR199">
        <v>0</v>
      </c>
      <c r="AS199">
        <v>0</v>
      </c>
      <c r="AT199">
        <v>3264.5568013890002</v>
      </c>
      <c r="AU199">
        <v>121.897966023</v>
      </c>
      <c r="AV199">
        <v>301.60716446599997</v>
      </c>
      <c r="AW199">
        <v>608.549384422</v>
      </c>
      <c r="AX199">
        <v>1253.840009884</v>
      </c>
      <c r="AY199">
        <v>180.856668232</v>
      </c>
    </row>
    <row r="200" spans="1:51" x14ac:dyDescent="0.25">
      <c r="A200" s="1">
        <v>42517</v>
      </c>
      <c r="B200" s="21">
        <f t="shared" si="3"/>
        <v>3</v>
      </c>
      <c r="C200" s="2">
        <v>0.125</v>
      </c>
      <c r="D200">
        <v>318.16929966599997</v>
      </c>
      <c r="E200">
        <v>348.44238101899998</v>
      </c>
      <c r="F200">
        <v>420.92679580599997</v>
      </c>
      <c r="G200">
        <v>421.94350040299997</v>
      </c>
      <c r="H200">
        <v>4.8668185790000003</v>
      </c>
      <c r="I200">
        <v>399.629433592</v>
      </c>
      <c r="J200">
        <v>250.03157065100001</v>
      </c>
      <c r="K200">
        <v>430.07405056300001</v>
      </c>
      <c r="L200">
        <v>0</v>
      </c>
      <c r="M200">
        <v>349.79827888199998</v>
      </c>
      <c r="N200">
        <v>0</v>
      </c>
      <c r="O200">
        <v>0</v>
      </c>
      <c r="P200">
        <v>303.281032869</v>
      </c>
      <c r="Q200">
        <v>301.23751254799998</v>
      </c>
      <c r="R200">
        <v>300.81392865100003</v>
      </c>
      <c r="S200">
        <v>392.866736699</v>
      </c>
      <c r="T200">
        <v>546.65165900099998</v>
      </c>
      <c r="U200">
        <v>672.90965457200002</v>
      </c>
      <c r="V200">
        <v>7185.5611262339999</v>
      </c>
      <c r="W200">
        <v>23634.990667983999</v>
      </c>
      <c r="X200">
        <v>23.796171394000002</v>
      </c>
      <c r="Y200">
        <v>52.390409361000003</v>
      </c>
      <c r="Z200">
        <v>3.9407425630000001</v>
      </c>
      <c r="AA200">
        <v>-1.4693385590000001</v>
      </c>
      <c r="AB200">
        <v>629.14442726599998</v>
      </c>
      <c r="AE200">
        <v>618.33371863800005</v>
      </c>
      <c r="AF200">
        <v>2.9353472119999999</v>
      </c>
      <c r="AG200" s="25">
        <v>610.57428062300005</v>
      </c>
      <c r="AH200">
        <v>0</v>
      </c>
      <c r="AI200">
        <v>3541.8365214840001</v>
      </c>
      <c r="AJ200">
        <v>238.59285971</v>
      </c>
      <c r="AK200">
        <v>4594.1180858320004</v>
      </c>
      <c r="AL200">
        <v>1123.198031269</v>
      </c>
      <c r="AM200">
        <v>1545.569604818</v>
      </c>
      <c r="AN200">
        <v>1088.5539895649999</v>
      </c>
      <c r="AO200">
        <v>1574.722311153</v>
      </c>
      <c r="AP200">
        <v>0</v>
      </c>
      <c r="AQ200">
        <v>4075.6957518869999</v>
      </c>
      <c r="AR200">
        <v>0</v>
      </c>
      <c r="AS200">
        <v>0</v>
      </c>
      <c r="AT200">
        <v>3330.2044253469999</v>
      </c>
      <c r="AU200">
        <v>129.01243526799999</v>
      </c>
      <c r="AV200">
        <v>300.47243417599998</v>
      </c>
      <c r="AW200">
        <v>640.85797731299999</v>
      </c>
      <c r="AX200">
        <v>1273.0415754569999</v>
      </c>
      <c r="AY200">
        <v>183.683739683</v>
      </c>
    </row>
    <row r="201" spans="1:51" x14ac:dyDescent="0.25">
      <c r="A201" s="1">
        <v>42517</v>
      </c>
      <c r="B201" s="21">
        <f t="shared" si="3"/>
        <v>3</v>
      </c>
      <c r="C201" s="2">
        <v>0.14583333333333334</v>
      </c>
      <c r="D201">
        <v>309.06106616599999</v>
      </c>
      <c r="E201">
        <v>349.68996312199999</v>
      </c>
      <c r="F201">
        <v>416.25066661099999</v>
      </c>
      <c r="G201">
        <v>417.21528489399998</v>
      </c>
      <c r="H201">
        <v>4.8849240009999999</v>
      </c>
      <c r="I201">
        <v>274.906489636</v>
      </c>
      <c r="J201">
        <v>249.83681388400001</v>
      </c>
      <c r="K201">
        <v>429.752067797</v>
      </c>
      <c r="L201">
        <v>0</v>
      </c>
      <c r="M201">
        <v>349.75455410000001</v>
      </c>
      <c r="N201">
        <v>0</v>
      </c>
      <c r="O201">
        <v>0</v>
      </c>
      <c r="P201">
        <v>313.19882282200001</v>
      </c>
      <c r="Q201">
        <v>301.65919703100002</v>
      </c>
      <c r="R201">
        <v>298.79427250399999</v>
      </c>
      <c r="S201">
        <v>449.05438196</v>
      </c>
      <c r="T201">
        <v>516.91817687499997</v>
      </c>
      <c r="U201">
        <v>632.455021203</v>
      </c>
      <c r="V201">
        <v>6579.7136290919998</v>
      </c>
      <c r="W201">
        <v>21180.241626840001</v>
      </c>
      <c r="X201">
        <v>876.97782104500004</v>
      </c>
      <c r="Y201">
        <v>52.415008759000003</v>
      </c>
      <c r="Z201">
        <v>3.9651328700000001</v>
      </c>
      <c r="AA201">
        <v>-1.5046652709999999</v>
      </c>
      <c r="AB201">
        <v>624.23108730599995</v>
      </c>
      <c r="AE201">
        <v>583.77578194099999</v>
      </c>
      <c r="AF201">
        <v>1.9321348700000001</v>
      </c>
      <c r="AG201" s="25">
        <v>575.41759957800002</v>
      </c>
      <c r="AH201">
        <v>0</v>
      </c>
      <c r="AI201">
        <v>3732.8323984379999</v>
      </c>
      <c r="AJ201">
        <v>238.17390624999999</v>
      </c>
      <c r="AK201">
        <v>4279.3121972660001</v>
      </c>
      <c r="AL201">
        <v>1123.1508399270001</v>
      </c>
      <c r="AM201">
        <v>1103.0452715020001</v>
      </c>
      <c r="AN201">
        <v>1086.7417574230001</v>
      </c>
      <c r="AO201">
        <v>1573.3260186529999</v>
      </c>
      <c r="AP201">
        <v>0</v>
      </c>
      <c r="AQ201">
        <v>4012.9523702179999</v>
      </c>
      <c r="AR201">
        <v>0</v>
      </c>
      <c r="AS201">
        <v>0</v>
      </c>
      <c r="AT201">
        <v>3128.0879131940001</v>
      </c>
      <c r="AU201">
        <v>127.452058349</v>
      </c>
      <c r="AV201">
        <v>313.393368151</v>
      </c>
      <c r="AW201">
        <v>665.51480372100002</v>
      </c>
      <c r="AX201">
        <v>1163.8795360869999</v>
      </c>
      <c r="AY201">
        <v>162.092313209</v>
      </c>
    </row>
    <row r="202" spans="1:51" x14ac:dyDescent="0.25">
      <c r="A202" s="1">
        <v>42517</v>
      </c>
      <c r="B202" s="21">
        <f t="shared" si="3"/>
        <v>4</v>
      </c>
      <c r="C202" s="2">
        <v>0.16666666666666666</v>
      </c>
      <c r="D202">
        <v>297.34928120400002</v>
      </c>
      <c r="E202">
        <v>339.66484064500003</v>
      </c>
      <c r="F202">
        <v>364.506068771</v>
      </c>
      <c r="G202">
        <v>364.94364451600001</v>
      </c>
      <c r="H202">
        <v>4.7493198100000003</v>
      </c>
      <c r="I202">
        <v>250.140221389</v>
      </c>
      <c r="J202">
        <v>249.999222514</v>
      </c>
      <c r="K202">
        <v>373.96563079700002</v>
      </c>
      <c r="L202">
        <v>0</v>
      </c>
      <c r="M202">
        <v>349.81283955399999</v>
      </c>
      <c r="N202">
        <v>0</v>
      </c>
      <c r="O202">
        <v>0</v>
      </c>
      <c r="P202">
        <v>294.65936717800002</v>
      </c>
      <c r="Q202">
        <v>299.35924447799999</v>
      </c>
      <c r="R202">
        <v>295.16319356700001</v>
      </c>
      <c r="S202">
        <v>316.60225308100001</v>
      </c>
      <c r="T202">
        <v>316.78926332999998</v>
      </c>
      <c r="U202">
        <v>383.50709913899999</v>
      </c>
      <c r="V202">
        <v>6225.0186057769997</v>
      </c>
      <c r="W202">
        <v>24734.599208369</v>
      </c>
      <c r="X202">
        <v>39448.738574898001</v>
      </c>
      <c r="Y202">
        <v>52.611023983999999</v>
      </c>
      <c r="Z202">
        <v>3.9893798230000002</v>
      </c>
      <c r="AA202">
        <v>-1.5063770089999999</v>
      </c>
      <c r="AE202">
        <v>505.33932088099999</v>
      </c>
      <c r="AF202">
        <v>1.299813801</v>
      </c>
      <c r="AG202" s="25">
        <v>495.37861177799999</v>
      </c>
      <c r="AH202">
        <v>0</v>
      </c>
      <c r="AI202">
        <v>4826.1170763890004</v>
      </c>
      <c r="AJ202">
        <v>232.525735677</v>
      </c>
      <c r="AK202">
        <v>3245.7711532120002</v>
      </c>
      <c r="AL202">
        <v>1123.1082733539999</v>
      </c>
      <c r="AM202">
        <v>1182.9284398689999</v>
      </c>
      <c r="AN202">
        <v>1108.753317664</v>
      </c>
      <c r="AO202">
        <v>1149.3308294379999</v>
      </c>
      <c r="AP202">
        <v>0</v>
      </c>
      <c r="AQ202">
        <v>3866.2597686710001</v>
      </c>
      <c r="AR202">
        <v>0</v>
      </c>
      <c r="AS202">
        <v>0</v>
      </c>
      <c r="AT202">
        <v>1907.6451468610001</v>
      </c>
      <c r="AU202">
        <v>135.03677111100001</v>
      </c>
      <c r="AV202">
        <v>311.06570793100002</v>
      </c>
      <c r="AW202">
        <v>579.44428253199999</v>
      </c>
      <c r="AX202">
        <v>746.28898845699996</v>
      </c>
      <c r="AY202">
        <v>102.45618016500001</v>
      </c>
    </row>
    <row r="203" spans="1:51" x14ac:dyDescent="0.25">
      <c r="A203" s="1">
        <v>42517</v>
      </c>
      <c r="B203" s="21">
        <f t="shared" si="3"/>
        <v>4</v>
      </c>
      <c r="C203" s="2">
        <v>0.1875</v>
      </c>
      <c r="D203">
        <v>299.85528020800001</v>
      </c>
      <c r="E203">
        <v>327.96825747399998</v>
      </c>
      <c r="F203">
        <v>328.625662127</v>
      </c>
      <c r="G203">
        <v>329.12050182299998</v>
      </c>
      <c r="H203">
        <v>4.7009355470000003</v>
      </c>
      <c r="I203">
        <v>249.76956598999999</v>
      </c>
      <c r="J203">
        <v>250.048481788</v>
      </c>
      <c r="K203">
        <v>259.86138978299999</v>
      </c>
      <c r="L203">
        <v>0</v>
      </c>
      <c r="M203">
        <v>349.53778721700002</v>
      </c>
      <c r="N203">
        <v>0</v>
      </c>
      <c r="O203">
        <v>0</v>
      </c>
      <c r="P203">
        <v>300.31971395800002</v>
      </c>
      <c r="Q203">
        <v>301.50131937800001</v>
      </c>
      <c r="R203">
        <v>303.07298633900001</v>
      </c>
      <c r="S203">
        <v>318.82473324199998</v>
      </c>
      <c r="T203">
        <v>285.20725636100002</v>
      </c>
      <c r="U203">
        <v>338.627787039</v>
      </c>
      <c r="V203">
        <v>7292.9434278839999</v>
      </c>
      <c r="W203">
        <v>30956.710732332998</v>
      </c>
      <c r="X203">
        <v>51395.853892794003</v>
      </c>
      <c r="Y203">
        <v>52.445060181999999</v>
      </c>
      <c r="Z203">
        <v>4.0044343590000002</v>
      </c>
      <c r="AA203">
        <v>-1.5289091669999999</v>
      </c>
      <c r="AC203">
        <v>-5.78125</v>
      </c>
      <c r="AE203">
        <v>503.78777259600002</v>
      </c>
      <c r="AF203">
        <v>320.632315522</v>
      </c>
      <c r="AG203" s="25">
        <v>493.66070972900002</v>
      </c>
      <c r="AH203">
        <v>0</v>
      </c>
      <c r="AI203">
        <v>5127.4724127600002</v>
      </c>
      <c r="AJ203">
        <v>232.608579427</v>
      </c>
      <c r="AK203">
        <v>4241.5326968319996</v>
      </c>
      <c r="AL203">
        <v>1123.5769033849999</v>
      </c>
      <c r="AM203">
        <v>1122.8513804249999</v>
      </c>
      <c r="AN203">
        <v>1108.4123261719999</v>
      </c>
      <c r="AO203">
        <v>1058.4804418399999</v>
      </c>
      <c r="AP203">
        <v>0</v>
      </c>
      <c r="AQ203">
        <v>3879.5873750000001</v>
      </c>
      <c r="AR203">
        <v>0</v>
      </c>
      <c r="AS203">
        <v>0</v>
      </c>
      <c r="AT203">
        <v>1685.414682113</v>
      </c>
      <c r="AU203">
        <v>118.614190196</v>
      </c>
      <c r="AV203">
        <v>335.31221581800003</v>
      </c>
      <c r="AW203">
        <v>668.67247415600002</v>
      </c>
      <c r="AX203">
        <v>753.06746127600002</v>
      </c>
      <c r="AY203">
        <v>102.553926225</v>
      </c>
    </row>
    <row r="204" spans="1:51" x14ac:dyDescent="0.25">
      <c r="A204" s="1">
        <v>42517</v>
      </c>
      <c r="B204" s="21">
        <f t="shared" si="3"/>
        <v>5</v>
      </c>
      <c r="C204" s="2">
        <v>0.20833333333333334</v>
      </c>
      <c r="D204">
        <v>299.366509818</v>
      </c>
      <c r="E204">
        <v>371.497614193</v>
      </c>
      <c r="F204">
        <v>393.04742078999999</v>
      </c>
      <c r="G204">
        <v>393.89326790799998</v>
      </c>
      <c r="H204">
        <v>4.7817907030000004</v>
      </c>
      <c r="I204">
        <v>250.388056672</v>
      </c>
      <c r="J204">
        <v>249.94855091400001</v>
      </c>
      <c r="K204">
        <v>249.74026174799999</v>
      </c>
      <c r="L204">
        <v>0</v>
      </c>
      <c r="M204">
        <v>349.82949600900002</v>
      </c>
      <c r="N204">
        <v>0</v>
      </c>
      <c r="O204">
        <v>0</v>
      </c>
      <c r="P204">
        <v>297.57882243099999</v>
      </c>
      <c r="Q204">
        <v>300.11057655100001</v>
      </c>
      <c r="R204">
        <v>300.45827799</v>
      </c>
      <c r="S204">
        <v>386.50435332900003</v>
      </c>
      <c r="T204">
        <v>343.91242887300001</v>
      </c>
      <c r="U204">
        <v>404.71289384599999</v>
      </c>
      <c r="V204">
        <v>6326.4051059450003</v>
      </c>
      <c r="W204">
        <v>29442.208732595998</v>
      </c>
      <c r="X204">
        <v>36674.34114507</v>
      </c>
      <c r="Y204">
        <v>52.616184619000002</v>
      </c>
      <c r="Z204">
        <v>4.0108354989999997</v>
      </c>
      <c r="AA204">
        <v>-1.5367738209999999</v>
      </c>
      <c r="AE204">
        <v>506.55654534000001</v>
      </c>
      <c r="AF204">
        <v>505.26588305400003</v>
      </c>
      <c r="AG204" s="25">
        <v>496.72358570900002</v>
      </c>
      <c r="AH204">
        <v>0</v>
      </c>
      <c r="AI204">
        <v>5123.7846940099998</v>
      </c>
      <c r="AJ204">
        <v>232.52099240499999</v>
      </c>
      <c r="AK204">
        <v>4875.5345149739996</v>
      </c>
      <c r="AL204">
        <v>1123.115561198</v>
      </c>
      <c r="AM204">
        <v>1174.179176866</v>
      </c>
      <c r="AN204">
        <v>1101.1168736980001</v>
      </c>
      <c r="AO204">
        <v>1073.439857205</v>
      </c>
      <c r="AP204">
        <v>0</v>
      </c>
      <c r="AQ204">
        <v>3883.661427083</v>
      </c>
      <c r="AR204">
        <v>0</v>
      </c>
      <c r="AS204">
        <v>0</v>
      </c>
      <c r="AT204">
        <v>2013.4135720679999</v>
      </c>
      <c r="AU204">
        <v>128.108240258</v>
      </c>
      <c r="AV204">
        <v>288.66514679800002</v>
      </c>
      <c r="AW204">
        <v>787.37489701100003</v>
      </c>
      <c r="AX204">
        <v>884.98476363700001</v>
      </c>
      <c r="AY204">
        <v>128.36904672099999</v>
      </c>
    </row>
    <row r="205" spans="1:51" x14ac:dyDescent="0.25">
      <c r="A205" s="1">
        <v>42517</v>
      </c>
      <c r="B205" s="21">
        <f t="shared" si="3"/>
        <v>5</v>
      </c>
      <c r="C205" s="2">
        <v>0.22916666666666666</v>
      </c>
      <c r="D205">
        <v>302.72566888799997</v>
      </c>
      <c r="E205">
        <v>350.71075688899998</v>
      </c>
      <c r="F205">
        <v>410.50236327499999</v>
      </c>
      <c r="G205">
        <v>411.45416420599997</v>
      </c>
      <c r="H205">
        <v>4.771783203</v>
      </c>
      <c r="I205">
        <v>249.87014101</v>
      </c>
      <c r="J205">
        <v>389.81531567399998</v>
      </c>
      <c r="K205">
        <v>250.02864990200001</v>
      </c>
      <c r="L205">
        <v>0</v>
      </c>
      <c r="M205">
        <v>350.34895692100002</v>
      </c>
      <c r="N205">
        <v>0</v>
      </c>
      <c r="O205">
        <v>0</v>
      </c>
      <c r="P205">
        <v>306.38328200699999</v>
      </c>
      <c r="Q205">
        <v>298.64860205999997</v>
      </c>
      <c r="R205">
        <v>299.85484075199997</v>
      </c>
      <c r="S205">
        <v>405.14410484400003</v>
      </c>
      <c r="T205">
        <v>360.45101953099999</v>
      </c>
      <c r="U205">
        <v>423.30975038100001</v>
      </c>
      <c r="V205">
        <v>5953.1839965270001</v>
      </c>
      <c r="W205">
        <v>30722.993434012002</v>
      </c>
      <c r="X205">
        <v>34317.281006525998</v>
      </c>
      <c r="Y205">
        <v>52.572915731999998</v>
      </c>
      <c r="Z205">
        <v>4.0563939119999999</v>
      </c>
      <c r="AA205">
        <v>-1.57165518</v>
      </c>
      <c r="AE205">
        <v>505.733200447</v>
      </c>
      <c r="AF205">
        <v>494.80036829599999</v>
      </c>
      <c r="AG205" s="25">
        <v>495.87084576500001</v>
      </c>
      <c r="AH205">
        <v>0</v>
      </c>
      <c r="AI205">
        <v>4741.123243127</v>
      </c>
      <c r="AJ205">
        <v>232.63661053999999</v>
      </c>
      <c r="AK205">
        <v>4619.0517069389998</v>
      </c>
      <c r="AL205">
        <v>1123.386406072</v>
      </c>
      <c r="AM205">
        <v>1146.3073484229999</v>
      </c>
      <c r="AN205">
        <v>1585.172609924</v>
      </c>
      <c r="AO205">
        <v>1074.1260300009999</v>
      </c>
      <c r="AP205">
        <v>0</v>
      </c>
      <c r="AQ205">
        <v>3858.7233266150001</v>
      </c>
      <c r="AR205">
        <v>0</v>
      </c>
      <c r="AS205">
        <v>0</v>
      </c>
      <c r="AT205">
        <v>2104.0663137430001</v>
      </c>
      <c r="AU205">
        <v>139.91779545599999</v>
      </c>
      <c r="AV205">
        <v>276.382306024</v>
      </c>
      <c r="AW205">
        <v>803.727030001</v>
      </c>
      <c r="AX205">
        <v>907.61007675899998</v>
      </c>
      <c r="AY205">
        <v>121.674684375</v>
      </c>
    </row>
    <row r="206" spans="1:51" x14ac:dyDescent="0.25">
      <c r="A206" s="1">
        <v>42517</v>
      </c>
      <c r="B206" s="21">
        <f t="shared" si="3"/>
        <v>6</v>
      </c>
      <c r="C206" s="2">
        <v>0.25</v>
      </c>
      <c r="D206">
        <v>309.15641312499997</v>
      </c>
      <c r="E206">
        <v>355.83087881799997</v>
      </c>
      <c r="F206">
        <v>415.88347296699999</v>
      </c>
      <c r="G206">
        <v>416.876472707</v>
      </c>
      <c r="H206">
        <v>4.8705824250000003</v>
      </c>
      <c r="I206">
        <v>249.82370207100001</v>
      </c>
      <c r="J206">
        <v>399.85620776100001</v>
      </c>
      <c r="K206">
        <v>250.015144287</v>
      </c>
      <c r="L206">
        <v>0</v>
      </c>
      <c r="M206">
        <v>349.73397602</v>
      </c>
      <c r="N206">
        <v>0</v>
      </c>
      <c r="O206">
        <v>0</v>
      </c>
      <c r="P206">
        <v>295.68487747199998</v>
      </c>
      <c r="Q206">
        <v>301.71542209500001</v>
      </c>
      <c r="R206">
        <v>302.67760478100001</v>
      </c>
      <c r="S206">
        <v>409.42996684600001</v>
      </c>
      <c r="T206">
        <v>364.44294535300003</v>
      </c>
      <c r="U206">
        <v>426.67417594900002</v>
      </c>
      <c r="V206">
        <v>5980.132876445</v>
      </c>
      <c r="W206">
        <v>30269.965144630001</v>
      </c>
      <c r="X206">
        <v>37193.102531019002</v>
      </c>
      <c r="Y206">
        <v>52.434257404</v>
      </c>
      <c r="Z206">
        <v>4.0827169200000002</v>
      </c>
      <c r="AA206">
        <v>-1.582706202</v>
      </c>
      <c r="AE206">
        <v>505.75277389600001</v>
      </c>
      <c r="AF206">
        <v>493.89484193999999</v>
      </c>
      <c r="AG206" s="25">
        <v>495.88420265399998</v>
      </c>
      <c r="AH206">
        <v>0</v>
      </c>
      <c r="AI206">
        <v>4748.6442998129996</v>
      </c>
      <c r="AJ206">
        <v>232.69328601399999</v>
      </c>
      <c r="AK206">
        <v>4803.3392348030002</v>
      </c>
      <c r="AL206">
        <v>1123.3591967479999</v>
      </c>
      <c r="AM206">
        <v>1153.742648037</v>
      </c>
      <c r="AN206">
        <v>1237.425577576</v>
      </c>
      <c r="AO206">
        <v>1093.5336845459999</v>
      </c>
      <c r="AP206">
        <v>0</v>
      </c>
      <c r="AQ206">
        <v>3896.9261976910002</v>
      </c>
      <c r="AR206">
        <v>0</v>
      </c>
      <c r="AS206">
        <v>0</v>
      </c>
      <c r="AT206">
        <v>2125.6739296599999</v>
      </c>
      <c r="AU206">
        <v>130.213334868</v>
      </c>
      <c r="AV206">
        <v>340.62151666599999</v>
      </c>
      <c r="AW206">
        <v>809.82761022</v>
      </c>
      <c r="AX206">
        <v>912.68845968000005</v>
      </c>
      <c r="AY206">
        <v>150.848756775</v>
      </c>
    </row>
    <row r="207" spans="1:51" x14ac:dyDescent="0.25">
      <c r="A207" s="1">
        <v>42517</v>
      </c>
      <c r="B207" s="21">
        <f t="shared" si="3"/>
        <v>6</v>
      </c>
      <c r="C207" s="2">
        <v>0.27083333333333331</v>
      </c>
      <c r="D207">
        <v>386.15486626799998</v>
      </c>
      <c r="E207">
        <v>390.67013267800002</v>
      </c>
      <c r="F207">
        <v>391.54400924399999</v>
      </c>
      <c r="G207">
        <v>392.17139177600001</v>
      </c>
      <c r="H207">
        <v>4.926276777</v>
      </c>
      <c r="I207">
        <v>250.09421281600001</v>
      </c>
      <c r="J207">
        <v>391.19699333300002</v>
      </c>
      <c r="K207">
        <v>380.87363667699998</v>
      </c>
      <c r="L207">
        <v>0</v>
      </c>
      <c r="M207">
        <v>349.305952037</v>
      </c>
      <c r="N207">
        <v>0</v>
      </c>
      <c r="O207">
        <v>0</v>
      </c>
      <c r="P207">
        <v>301.757628786</v>
      </c>
      <c r="Q207">
        <v>379.35701713399999</v>
      </c>
      <c r="R207">
        <v>394.28483433700001</v>
      </c>
      <c r="S207">
        <v>386.416127184</v>
      </c>
      <c r="T207">
        <v>345.16816932900002</v>
      </c>
      <c r="U207">
        <v>402.99901574400002</v>
      </c>
      <c r="V207">
        <v>6001.6290148309999</v>
      </c>
      <c r="W207">
        <v>33417.744788648</v>
      </c>
      <c r="X207">
        <v>35001.108219221998</v>
      </c>
      <c r="Y207">
        <v>52.430201609999997</v>
      </c>
      <c r="Z207">
        <v>4.1234858609999998</v>
      </c>
      <c r="AA207">
        <v>-1.5739909480000001</v>
      </c>
      <c r="AE207">
        <v>505.50035747800001</v>
      </c>
      <c r="AF207">
        <v>493.647877064</v>
      </c>
      <c r="AG207" s="25">
        <v>495.62199676099999</v>
      </c>
      <c r="AH207">
        <v>0</v>
      </c>
      <c r="AI207">
        <v>3938.264443823</v>
      </c>
      <c r="AJ207">
        <v>232.535027275</v>
      </c>
      <c r="AK207">
        <v>4841.2185035700004</v>
      </c>
      <c r="AL207">
        <v>1123.223402649</v>
      </c>
      <c r="AM207">
        <v>1143.7760044080001</v>
      </c>
      <c r="AN207">
        <v>1261.877857639</v>
      </c>
      <c r="AO207">
        <v>1750.879204289</v>
      </c>
      <c r="AP207">
        <v>0</v>
      </c>
      <c r="AQ207">
        <v>3940.281166667</v>
      </c>
      <c r="AR207">
        <v>0</v>
      </c>
      <c r="AS207">
        <v>0</v>
      </c>
      <c r="AT207">
        <v>2007.58265224</v>
      </c>
      <c r="AU207">
        <v>133.160779357</v>
      </c>
      <c r="AV207">
        <v>437.20024897899998</v>
      </c>
      <c r="AW207">
        <v>764.33003683599998</v>
      </c>
      <c r="AX207">
        <v>868.74315583500004</v>
      </c>
      <c r="AY207">
        <v>139.599351783</v>
      </c>
    </row>
    <row r="208" spans="1:51" x14ac:dyDescent="0.25">
      <c r="A208" s="1">
        <v>42517</v>
      </c>
      <c r="B208" s="21">
        <f t="shared" si="3"/>
        <v>7</v>
      </c>
      <c r="C208" s="2">
        <v>0.29166666666666669</v>
      </c>
      <c r="D208">
        <v>435.80865215300003</v>
      </c>
      <c r="E208">
        <v>439.77909194400002</v>
      </c>
      <c r="F208">
        <v>439.49149993100002</v>
      </c>
      <c r="G208">
        <v>440.742932865</v>
      </c>
      <c r="H208">
        <v>4.9367433160000003</v>
      </c>
      <c r="I208">
        <v>250.028042161</v>
      </c>
      <c r="J208">
        <v>397.76016459200002</v>
      </c>
      <c r="K208">
        <v>418.71056035599997</v>
      </c>
      <c r="L208">
        <v>0</v>
      </c>
      <c r="M208">
        <v>349.95864330500001</v>
      </c>
      <c r="N208">
        <v>0</v>
      </c>
      <c r="O208">
        <v>0</v>
      </c>
      <c r="P208">
        <v>305.30170962099999</v>
      </c>
      <c r="Q208">
        <v>406.76704160399998</v>
      </c>
      <c r="R208">
        <v>426.532522223</v>
      </c>
      <c r="S208">
        <v>437.21192343299998</v>
      </c>
      <c r="T208">
        <v>389.54195222999999</v>
      </c>
      <c r="U208">
        <v>455.14788684400003</v>
      </c>
      <c r="V208">
        <v>6100.2249028349997</v>
      </c>
      <c r="W208">
        <v>31914.579497506002</v>
      </c>
      <c r="X208">
        <v>20727.85727701</v>
      </c>
      <c r="Y208">
        <v>52.435027978000001</v>
      </c>
      <c r="Z208">
        <v>4.1664339220000004</v>
      </c>
      <c r="AA208">
        <v>-1.5647448939999999</v>
      </c>
      <c r="AC208">
        <v>466.93117676999998</v>
      </c>
      <c r="AE208">
        <v>509.96134630900002</v>
      </c>
      <c r="AF208">
        <v>500.55889893800003</v>
      </c>
      <c r="AG208" s="25">
        <v>191.144078334</v>
      </c>
      <c r="AH208">
        <v>0</v>
      </c>
      <c r="AI208">
        <v>4957.1277105030003</v>
      </c>
      <c r="AJ208">
        <v>234.99983376700001</v>
      </c>
      <c r="AK208">
        <v>8356.4429357640001</v>
      </c>
      <c r="AL208">
        <v>1123.3116919270001</v>
      </c>
      <c r="AM208">
        <v>1143.8221853299999</v>
      </c>
      <c r="AN208">
        <v>1263.722925564</v>
      </c>
      <c r="AO208">
        <v>1489.4636438800001</v>
      </c>
      <c r="AP208">
        <v>0</v>
      </c>
      <c r="AQ208">
        <v>3925.0327058309999</v>
      </c>
      <c r="AR208">
        <v>0</v>
      </c>
      <c r="AS208">
        <v>0</v>
      </c>
      <c r="AT208">
        <v>2278.51505675</v>
      </c>
      <c r="AU208">
        <v>126.45360675400001</v>
      </c>
      <c r="AV208">
        <v>465.38151015900002</v>
      </c>
      <c r="AW208">
        <v>949.27278309300004</v>
      </c>
      <c r="AX208">
        <v>1028.5719763479999</v>
      </c>
      <c r="AY208">
        <v>165.660554787</v>
      </c>
    </row>
    <row r="209" spans="1:51" x14ac:dyDescent="0.25">
      <c r="A209" s="1">
        <v>42517</v>
      </c>
      <c r="B209" s="21">
        <f t="shared" si="3"/>
        <v>7</v>
      </c>
      <c r="C209" s="2">
        <v>0.3125</v>
      </c>
      <c r="D209">
        <v>411.86827303000001</v>
      </c>
      <c r="E209">
        <v>441.59563392400003</v>
      </c>
      <c r="F209">
        <v>456.91246374100001</v>
      </c>
      <c r="G209">
        <v>457.93418092899998</v>
      </c>
      <c r="H209">
        <v>4.8650053819999997</v>
      </c>
      <c r="I209">
        <v>389.45632905399998</v>
      </c>
      <c r="J209">
        <v>400.05625586799999</v>
      </c>
      <c r="K209">
        <v>441.624009392</v>
      </c>
      <c r="L209">
        <v>0</v>
      </c>
      <c r="M209">
        <v>398.06019332099999</v>
      </c>
      <c r="N209">
        <v>0</v>
      </c>
      <c r="O209">
        <v>0</v>
      </c>
      <c r="P209">
        <v>298.62459197599998</v>
      </c>
      <c r="Q209">
        <v>412.84673534699999</v>
      </c>
      <c r="R209">
        <v>413.592879482</v>
      </c>
      <c r="S209">
        <v>563.12061699000003</v>
      </c>
      <c r="T209">
        <v>521.97018493400003</v>
      </c>
      <c r="U209">
        <v>611.58613353099997</v>
      </c>
      <c r="V209">
        <v>6765.3844043079998</v>
      </c>
      <c r="W209">
        <v>24829.154815089001</v>
      </c>
      <c r="X209">
        <v>2539.5437435059998</v>
      </c>
      <c r="Y209">
        <v>52.587818945000002</v>
      </c>
      <c r="Z209">
        <v>4.2191971910000001</v>
      </c>
      <c r="AA209">
        <v>-1.5366682039999999</v>
      </c>
      <c r="AC209">
        <v>581.226968188</v>
      </c>
      <c r="AE209">
        <v>575.08954718400003</v>
      </c>
      <c r="AF209">
        <v>508.80156048200001</v>
      </c>
      <c r="AG209" s="25">
        <v>0.316704602</v>
      </c>
      <c r="AH209">
        <v>0</v>
      </c>
      <c r="AI209">
        <v>3203.0004615890002</v>
      </c>
      <c r="AJ209">
        <v>237.62081879300001</v>
      </c>
      <c r="AK209">
        <v>5615.633035156</v>
      </c>
      <c r="AL209">
        <v>1123.1050192709999</v>
      </c>
      <c r="AM209">
        <v>1814.763472656</v>
      </c>
      <c r="AN209">
        <v>1190.0785536020001</v>
      </c>
      <c r="AO209">
        <v>1197.3859986980001</v>
      </c>
      <c r="AP209">
        <v>0</v>
      </c>
      <c r="AQ209">
        <v>4136.9907976410004</v>
      </c>
      <c r="AR209">
        <v>0</v>
      </c>
      <c r="AS209">
        <v>0</v>
      </c>
      <c r="AT209">
        <v>3050.8296361839998</v>
      </c>
      <c r="AU209">
        <v>129.59047395799999</v>
      </c>
      <c r="AV209">
        <v>406.373667361</v>
      </c>
      <c r="AW209">
        <v>1317.420993208</v>
      </c>
      <c r="AX209">
        <v>1282.0032989409999</v>
      </c>
      <c r="AY209">
        <v>204.14076516200001</v>
      </c>
    </row>
    <row r="210" spans="1:51" x14ac:dyDescent="0.25">
      <c r="A210" s="1">
        <v>42517</v>
      </c>
      <c r="B210" s="21">
        <f t="shared" si="3"/>
        <v>8</v>
      </c>
      <c r="C210" s="2">
        <v>0.33333333333333331</v>
      </c>
      <c r="D210">
        <v>409.68021579200001</v>
      </c>
      <c r="E210">
        <v>437.911313253</v>
      </c>
      <c r="F210">
        <v>436.89277482099999</v>
      </c>
      <c r="G210">
        <v>437.77203608999997</v>
      </c>
      <c r="H210">
        <v>4.7583343810000001</v>
      </c>
      <c r="I210">
        <v>400.08927715099998</v>
      </c>
      <c r="J210">
        <v>399.94443234800002</v>
      </c>
      <c r="K210">
        <v>439.729275976</v>
      </c>
      <c r="L210">
        <v>0</v>
      </c>
      <c r="M210">
        <v>399.96221151999998</v>
      </c>
      <c r="N210">
        <v>0</v>
      </c>
      <c r="O210">
        <v>0</v>
      </c>
      <c r="P210">
        <v>313.09772236100002</v>
      </c>
      <c r="Q210">
        <v>407.29136643800001</v>
      </c>
      <c r="R210">
        <v>408.11812740200003</v>
      </c>
      <c r="S210">
        <v>444.856853871</v>
      </c>
      <c r="T210">
        <v>467.35522272600002</v>
      </c>
      <c r="U210">
        <v>538.091318656</v>
      </c>
      <c r="V210">
        <v>5928.0047262640001</v>
      </c>
      <c r="W210">
        <v>26650.269897047001</v>
      </c>
      <c r="X210">
        <v>3682.822368693</v>
      </c>
      <c r="Y210">
        <v>52.467356938000002</v>
      </c>
      <c r="Z210">
        <v>4.2540377349999998</v>
      </c>
      <c r="AA210">
        <v>-1.5000474770000001</v>
      </c>
      <c r="AC210">
        <v>511.79311487799998</v>
      </c>
      <c r="AE210">
        <v>509.333987487</v>
      </c>
      <c r="AF210">
        <v>0.77720475700000002</v>
      </c>
      <c r="AG210" s="25">
        <v>0.27270302400000002</v>
      </c>
      <c r="AH210">
        <v>0</v>
      </c>
      <c r="AI210">
        <v>4794.1495834609996</v>
      </c>
      <c r="AJ210">
        <v>237.13990353299999</v>
      </c>
      <c r="AK210">
        <v>6933.4047567150001</v>
      </c>
      <c r="AL210">
        <v>1123.273008399</v>
      </c>
      <c r="AM210">
        <v>1489.8232727960001</v>
      </c>
      <c r="AN210">
        <v>1192.8648556610001</v>
      </c>
      <c r="AO210">
        <v>1625.7035686209999</v>
      </c>
      <c r="AP210">
        <v>0</v>
      </c>
      <c r="AQ210">
        <v>4031.7519623950002</v>
      </c>
      <c r="AR210">
        <v>0</v>
      </c>
      <c r="AS210">
        <v>0</v>
      </c>
      <c r="AT210">
        <v>2679.1813864229998</v>
      </c>
      <c r="AU210">
        <v>149.83346201099999</v>
      </c>
      <c r="AV210">
        <v>387.58000104199999</v>
      </c>
      <c r="AW210">
        <v>947.49000154400005</v>
      </c>
      <c r="AX210">
        <v>885.005466619</v>
      </c>
      <c r="AY210">
        <v>163.76616236199999</v>
      </c>
    </row>
    <row r="211" spans="1:51" x14ac:dyDescent="0.25">
      <c r="A211" s="1">
        <v>42517</v>
      </c>
      <c r="B211" s="21">
        <f t="shared" si="3"/>
        <v>8</v>
      </c>
      <c r="C211" s="2">
        <v>0.35416666666666669</v>
      </c>
      <c r="D211">
        <v>407.589319117</v>
      </c>
      <c r="E211">
        <v>431.857618393</v>
      </c>
      <c r="F211">
        <v>426.09965118100001</v>
      </c>
      <c r="G211">
        <v>426.93617001400003</v>
      </c>
      <c r="H211">
        <v>4.8290123810000001</v>
      </c>
      <c r="I211">
        <v>400.22201530500001</v>
      </c>
      <c r="J211">
        <v>399.846911272</v>
      </c>
      <c r="K211">
        <v>436.535332192</v>
      </c>
      <c r="L211">
        <v>0</v>
      </c>
      <c r="M211">
        <v>400.50953030199997</v>
      </c>
      <c r="N211">
        <v>0</v>
      </c>
      <c r="O211">
        <v>0</v>
      </c>
      <c r="P211">
        <v>294.12432833299999</v>
      </c>
      <c r="Q211">
        <v>411.17981502100002</v>
      </c>
      <c r="R211">
        <v>407.54823049599997</v>
      </c>
      <c r="S211">
        <v>392.98450926599998</v>
      </c>
      <c r="T211">
        <v>414.03863798899999</v>
      </c>
      <c r="U211">
        <v>474.571253324</v>
      </c>
      <c r="V211">
        <v>6015.1245232640003</v>
      </c>
      <c r="W211">
        <v>29943.498007178001</v>
      </c>
      <c r="X211">
        <v>7777.6618743950003</v>
      </c>
      <c r="Y211">
        <v>52.412918034999997</v>
      </c>
      <c r="Z211">
        <v>4.2793164470000002</v>
      </c>
      <c r="AA211">
        <v>-1.4746861309999999</v>
      </c>
      <c r="AC211">
        <v>455.13668216600001</v>
      </c>
      <c r="AE211">
        <v>504.88738145399998</v>
      </c>
      <c r="AF211">
        <v>0.75071162899999999</v>
      </c>
      <c r="AG211" s="25">
        <v>0.26968533</v>
      </c>
      <c r="AH211">
        <v>0</v>
      </c>
      <c r="AI211">
        <v>6396.6542658380004</v>
      </c>
      <c r="AJ211">
        <v>235.947592955</v>
      </c>
      <c r="AK211">
        <v>7884.5461147160004</v>
      </c>
      <c r="AL211">
        <v>1123.3324655599999</v>
      </c>
      <c r="AM211">
        <v>1324.2230950420001</v>
      </c>
      <c r="AN211">
        <v>1212.582160615</v>
      </c>
      <c r="AO211">
        <v>1444.3099921420001</v>
      </c>
      <c r="AP211">
        <v>0</v>
      </c>
      <c r="AQ211">
        <v>3941.647275284</v>
      </c>
      <c r="AR211">
        <v>0</v>
      </c>
      <c r="AS211">
        <v>0</v>
      </c>
      <c r="AT211">
        <v>2358.8521104169999</v>
      </c>
      <c r="AU211">
        <v>136.58378555900001</v>
      </c>
      <c r="AV211">
        <v>414.660999495</v>
      </c>
      <c r="AW211">
        <v>871.70431035399997</v>
      </c>
      <c r="AX211">
        <v>760.44070681000005</v>
      </c>
      <c r="AY211">
        <v>149.344156037</v>
      </c>
    </row>
    <row r="212" spans="1:51" x14ac:dyDescent="0.25">
      <c r="A212" s="1">
        <v>42517</v>
      </c>
      <c r="B212" s="21">
        <f t="shared" ref="B212:B241" si="4">HOUR(C212)</f>
        <v>9</v>
      </c>
      <c r="C212" s="2">
        <v>0.375</v>
      </c>
      <c r="D212">
        <v>393.73432664799998</v>
      </c>
      <c r="E212">
        <v>401.30569424999999</v>
      </c>
      <c r="F212">
        <v>399.89651333299997</v>
      </c>
      <c r="G212">
        <v>400.43848824899999</v>
      </c>
      <c r="H212">
        <v>4.8738601389999996</v>
      </c>
      <c r="I212">
        <v>399.89470484399999</v>
      </c>
      <c r="J212">
        <v>397.05120750899999</v>
      </c>
      <c r="K212">
        <v>404.24486665799998</v>
      </c>
      <c r="L212">
        <v>0</v>
      </c>
      <c r="M212">
        <v>400.55889488000003</v>
      </c>
      <c r="N212">
        <v>0</v>
      </c>
      <c r="O212">
        <v>0</v>
      </c>
      <c r="P212">
        <v>305.570710625</v>
      </c>
      <c r="Q212">
        <v>409.50013019900001</v>
      </c>
      <c r="R212">
        <v>406.00126169399999</v>
      </c>
      <c r="S212">
        <v>359.11531804100002</v>
      </c>
      <c r="T212">
        <v>376.19716595</v>
      </c>
      <c r="U212">
        <v>427.95193015000001</v>
      </c>
      <c r="V212">
        <v>6066.48395385</v>
      </c>
      <c r="W212">
        <v>31829.228790371999</v>
      </c>
      <c r="X212">
        <v>9889.3696267640007</v>
      </c>
      <c r="Y212">
        <v>52.516099756000003</v>
      </c>
      <c r="Z212">
        <v>4.2924888919999997</v>
      </c>
      <c r="AA212">
        <v>-1.443905604</v>
      </c>
      <c r="AC212">
        <v>417.54228529800002</v>
      </c>
      <c r="AE212">
        <v>507.213009978</v>
      </c>
      <c r="AF212">
        <v>126.379159659</v>
      </c>
      <c r="AG212" s="25">
        <v>0.30623256799999998</v>
      </c>
      <c r="AH212">
        <v>0</v>
      </c>
      <c r="AI212">
        <v>7131.0432754829999</v>
      </c>
      <c r="AJ212">
        <v>232.765137627</v>
      </c>
      <c r="AK212">
        <v>10143.305897232</v>
      </c>
      <c r="AL212">
        <v>1123.2081666669999</v>
      </c>
      <c r="AM212">
        <v>1035.654529297</v>
      </c>
      <c r="AN212">
        <v>1237.9147248260001</v>
      </c>
      <c r="AO212">
        <v>1321.171912543</v>
      </c>
      <c r="AP212">
        <v>0</v>
      </c>
      <c r="AQ212">
        <v>3928.0933803759999</v>
      </c>
      <c r="AR212">
        <v>0</v>
      </c>
      <c r="AS212">
        <v>0</v>
      </c>
      <c r="AT212">
        <v>2138.3737270830002</v>
      </c>
      <c r="AU212">
        <v>121.801636458</v>
      </c>
      <c r="AV212">
        <v>445.53465002399997</v>
      </c>
      <c r="AW212">
        <v>827.45406712399995</v>
      </c>
      <c r="AX212">
        <v>712.95569241099997</v>
      </c>
      <c r="AY212">
        <v>143.656189552</v>
      </c>
    </row>
    <row r="213" spans="1:51" x14ac:dyDescent="0.25">
      <c r="A213" s="1">
        <v>42517</v>
      </c>
      <c r="B213" s="21">
        <f t="shared" si="4"/>
        <v>9</v>
      </c>
      <c r="C213" s="2">
        <v>0.39583333333333331</v>
      </c>
      <c r="D213">
        <v>425.92735476299998</v>
      </c>
      <c r="E213">
        <v>441.410730962</v>
      </c>
      <c r="F213">
        <v>440.949355578</v>
      </c>
      <c r="G213">
        <v>441.903662322</v>
      </c>
      <c r="H213">
        <v>4.9685289519999998</v>
      </c>
      <c r="I213">
        <v>400.01359169</v>
      </c>
      <c r="J213">
        <v>402.11180299099999</v>
      </c>
      <c r="K213">
        <v>435.36430622300003</v>
      </c>
      <c r="L213">
        <v>0</v>
      </c>
      <c r="M213">
        <v>400.15672318999998</v>
      </c>
      <c r="N213">
        <v>0</v>
      </c>
      <c r="O213">
        <v>0</v>
      </c>
      <c r="P213">
        <v>294.48583626300001</v>
      </c>
      <c r="Q213">
        <v>412.02314653399998</v>
      </c>
      <c r="R213">
        <v>416.34003947100001</v>
      </c>
      <c r="S213">
        <v>398.13672128399998</v>
      </c>
      <c r="T213">
        <v>417.05145575500001</v>
      </c>
      <c r="U213">
        <v>473.90740051300003</v>
      </c>
      <c r="V213">
        <v>5995.8678111480003</v>
      </c>
      <c r="W213">
        <v>38816.171098223</v>
      </c>
      <c r="X213">
        <v>9948.4888020340004</v>
      </c>
      <c r="Y213">
        <v>52.135297070999997</v>
      </c>
      <c r="Z213">
        <v>4.3164342739999997</v>
      </c>
      <c r="AA213">
        <v>-1.394653744</v>
      </c>
      <c r="AC213">
        <v>457.91792398299998</v>
      </c>
      <c r="AE213">
        <v>506.09917317499998</v>
      </c>
      <c r="AF213">
        <v>495.77606499199999</v>
      </c>
      <c r="AG213" s="25">
        <v>0.28534729399999997</v>
      </c>
      <c r="AH213">
        <v>0</v>
      </c>
      <c r="AI213">
        <v>7947.8026145829999</v>
      </c>
      <c r="AJ213">
        <v>235.661658854</v>
      </c>
      <c r="AK213">
        <v>10974.419751953001</v>
      </c>
      <c r="AL213">
        <v>1123.3634953210001</v>
      </c>
      <c r="AM213">
        <v>1319.089458249</v>
      </c>
      <c r="AN213">
        <v>1215.5090492689999</v>
      </c>
      <c r="AO213">
        <v>1496.561691657</v>
      </c>
      <c r="AP213">
        <v>0</v>
      </c>
      <c r="AQ213">
        <v>3942.3935454990001</v>
      </c>
      <c r="AR213">
        <v>0</v>
      </c>
      <c r="AS213">
        <v>0</v>
      </c>
      <c r="AT213">
        <v>2366.7195076389999</v>
      </c>
      <c r="AU213">
        <v>134.068260417</v>
      </c>
      <c r="AV213">
        <v>406.28165861299999</v>
      </c>
      <c r="AW213">
        <v>921.43600298599995</v>
      </c>
      <c r="AX213">
        <v>839.14511112299999</v>
      </c>
      <c r="AY213">
        <v>150.38702723</v>
      </c>
    </row>
    <row r="214" spans="1:51" x14ac:dyDescent="0.25">
      <c r="A214" s="1">
        <v>42517</v>
      </c>
      <c r="B214" s="21">
        <f t="shared" si="4"/>
        <v>10</v>
      </c>
      <c r="C214" s="2">
        <v>0.41666666666666669</v>
      </c>
      <c r="D214">
        <v>409.93600047400002</v>
      </c>
      <c r="E214">
        <v>456.372736734</v>
      </c>
      <c r="F214">
        <v>464.99743404100002</v>
      </c>
      <c r="G214">
        <v>465.84566217600002</v>
      </c>
      <c r="H214">
        <v>4.931918756</v>
      </c>
      <c r="I214">
        <v>399.908583518</v>
      </c>
      <c r="J214">
        <v>400.02843532499998</v>
      </c>
      <c r="K214">
        <v>440.06716272699998</v>
      </c>
      <c r="L214">
        <v>0</v>
      </c>
      <c r="M214">
        <v>399.93144185099999</v>
      </c>
      <c r="N214">
        <v>0</v>
      </c>
      <c r="O214">
        <v>0</v>
      </c>
      <c r="P214">
        <v>310.47289318999998</v>
      </c>
      <c r="Q214">
        <v>406.50809500000003</v>
      </c>
      <c r="R214">
        <v>410.54569496400001</v>
      </c>
      <c r="S214">
        <v>421.42345652400002</v>
      </c>
      <c r="T214">
        <v>439.25709791499997</v>
      </c>
      <c r="U214">
        <v>500.40741124700003</v>
      </c>
      <c r="V214">
        <v>5906.1239282469996</v>
      </c>
      <c r="W214">
        <v>38222.292256724999</v>
      </c>
      <c r="X214">
        <v>9540.1093142619993</v>
      </c>
      <c r="Y214">
        <v>52.407523339000001</v>
      </c>
      <c r="Z214">
        <v>4.3385703260000001</v>
      </c>
      <c r="AA214">
        <v>-1.347026316</v>
      </c>
      <c r="AC214">
        <v>480.95939964199999</v>
      </c>
      <c r="AE214">
        <v>505.62863510599999</v>
      </c>
      <c r="AF214">
        <v>494.698501346</v>
      </c>
      <c r="AG214" s="25">
        <v>0.29346514800000001</v>
      </c>
      <c r="AH214">
        <v>0</v>
      </c>
      <c r="AI214">
        <v>7060.8427150609996</v>
      </c>
      <c r="AJ214">
        <v>237.05223111999999</v>
      </c>
      <c r="AK214">
        <v>10960.033629557</v>
      </c>
      <c r="AL214">
        <v>1123.3555979079999</v>
      </c>
      <c r="AM214">
        <v>1414.2107320719999</v>
      </c>
      <c r="AN214">
        <v>1202.5348177010001</v>
      </c>
      <c r="AO214">
        <v>1391.5641538289999</v>
      </c>
      <c r="AP214">
        <v>0</v>
      </c>
      <c r="AQ214">
        <v>3958.714989223</v>
      </c>
      <c r="AR214">
        <v>0</v>
      </c>
      <c r="AS214">
        <v>0</v>
      </c>
      <c r="AT214">
        <v>2494.6680784720002</v>
      </c>
      <c r="AU214">
        <v>139.126653108</v>
      </c>
      <c r="AV214">
        <v>393.19966889099999</v>
      </c>
      <c r="AW214">
        <v>953.42883387699999</v>
      </c>
      <c r="AX214">
        <v>891.09966844400003</v>
      </c>
      <c r="AY214">
        <v>150.01848560900001</v>
      </c>
    </row>
    <row r="215" spans="1:51" x14ac:dyDescent="0.25">
      <c r="A215" s="1">
        <v>42517</v>
      </c>
      <c r="B215" s="21">
        <f t="shared" si="4"/>
        <v>10</v>
      </c>
      <c r="C215" s="2">
        <v>0.4375</v>
      </c>
      <c r="D215">
        <v>410.82088774200002</v>
      </c>
      <c r="E215">
        <v>440.12324567299999</v>
      </c>
      <c r="F215">
        <v>448.88735900099999</v>
      </c>
      <c r="G215">
        <v>449.59950515999998</v>
      </c>
      <c r="H215">
        <v>4.8011641149999997</v>
      </c>
      <c r="I215">
        <v>400.31131684000002</v>
      </c>
      <c r="J215">
        <v>400.02635164100002</v>
      </c>
      <c r="K215">
        <v>440.18137608500001</v>
      </c>
      <c r="L215">
        <v>0</v>
      </c>
      <c r="M215">
        <v>399.85545068800002</v>
      </c>
      <c r="N215">
        <v>0</v>
      </c>
      <c r="O215">
        <v>0</v>
      </c>
      <c r="P215">
        <v>298.42114651899999</v>
      </c>
      <c r="Q215">
        <v>415.062410097</v>
      </c>
      <c r="R215">
        <v>410.51179224399999</v>
      </c>
      <c r="S215">
        <v>440.12192514200001</v>
      </c>
      <c r="T215">
        <v>454.84059273600002</v>
      </c>
      <c r="U215">
        <v>523.557027877</v>
      </c>
      <c r="V215">
        <v>5980.3092089620004</v>
      </c>
      <c r="W215">
        <v>34653.222483824</v>
      </c>
      <c r="X215">
        <v>6332.694882885</v>
      </c>
      <c r="Y215">
        <v>52.006655223999999</v>
      </c>
      <c r="Z215">
        <v>4.3192905579999996</v>
      </c>
      <c r="AA215">
        <v>-1.2939708270000001</v>
      </c>
      <c r="AC215">
        <v>501.77106565399998</v>
      </c>
      <c r="AE215">
        <v>510.70725392700001</v>
      </c>
      <c r="AF215">
        <v>499.73279416499997</v>
      </c>
      <c r="AG215" s="25">
        <v>0.30137682599999999</v>
      </c>
      <c r="AH215">
        <v>0</v>
      </c>
      <c r="AI215">
        <v>6116.4607046800002</v>
      </c>
      <c r="AJ215">
        <v>237.12630738799999</v>
      </c>
      <c r="AK215">
        <v>8627.3841279070002</v>
      </c>
      <c r="AL215">
        <v>1123.316807552</v>
      </c>
      <c r="AM215">
        <v>1624.8494157990001</v>
      </c>
      <c r="AN215">
        <v>1192.6961560330001</v>
      </c>
      <c r="AO215">
        <v>1315.5754774310001</v>
      </c>
      <c r="AP215">
        <v>0</v>
      </c>
      <c r="AQ215">
        <v>3990.0323229169999</v>
      </c>
      <c r="AR215">
        <v>0</v>
      </c>
      <c r="AS215">
        <v>0</v>
      </c>
      <c r="AT215">
        <v>2608.985232986</v>
      </c>
      <c r="AU215">
        <v>161.18589747799999</v>
      </c>
      <c r="AV215">
        <v>383.73988951199999</v>
      </c>
      <c r="AW215">
        <v>1000.312145662</v>
      </c>
      <c r="AX215">
        <v>966.64683275599998</v>
      </c>
      <c r="AY215">
        <v>158.57309725299999</v>
      </c>
    </row>
    <row r="216" spans="1:51" x14ac:dyDescent="0.25">
      <c r="A216" s="1">
        <v>42517</v>
      </c>
      <c r="B216" s="21">
        <f t="shared" si="4"/>
        <v>11</v>
      </c>
      <c r="C216" s="2">
        <v>0.45833333333333331</v>
      </c>
      <c r="D216">
        <v>410.33433706300002</v>
      </c>
      <c r="E216">
        <v>440.64201203699997</v>
      </c>
      <c r="F216">
        <v>440.249753521</v>
      </c>
      <c r="G216">
        <v>440.83965100900002</v>
      </c>
      <c r="H216">
        <v>4.7816641520000003</v>
      </c>
      <c r="I216">
        <v>399.90739888500002</v>
      </c>
      <c r="J216">
        <v>399.99972738500003</v>
      </c>
      <c r="K216">
        <v>439.83936366799998</v>
      </c>
      <c r="L216">
        <v>0</v>
      </c>
      <c r="M216">
        <v>399.69300821799999</v>
      </c>
      <c r="N216">
        <v>0</v>
      </c>
      <c r="O216">
        <v>0</v>
      </c>
      <c r="P216">
        <v>311.19088263899999</v>
      </c>
      <c r="Q216">
        <v>405.09142152499999</v>
      </c>
      <c r="R216">
        <v>407.96877317299999</v>
      </c>
      <c r="S216">
        <v>459.07475034100003</v>
      </c>
      <c r="T216">
        <v>477.60629287900002</v>
      </c>
      <c r="U216">
        <v>551.99683330699997</v>
      </c>
      <c r="V216">
        <v>6054.3957266220004</v>
      </c>
      <c r="W216">
        <v>33036.475256623002</v>
      </c>
      <c r="X216">
        <v>171.54198256800001</v>
      </c>
      <c r="Y216">
        <v>52.121500224999998</v>
      </c>
      <c r="Z216">
        <v>4.2490913130000001</v>
      </c>
      <c r="AA216">
        <v>-1.2730341650000001</v>
      </c>
      <c r="AC216">
        <v>526.21042829700002</v>
      </c>
      <c r="AE216">
        <v>522.849792826</v>
      </c>
      <c r="AF216">
        <v>511.47463508700002</v>
      </c>
      <c r="AG216" s="25">
        <v>0.26943914600000002</v>
      </c>
      <c r="AH216">
        <v>0</v>
      </c>
      <c r="AI216">
        <v>5176.0476290870001</v>
      </c>
      <c r="AJ216">
        <v>237.12616005999999</v>
      </c>
      <c r="AK216">
        <v>8174.3090500449998</v>
      </c>
      <c r="AL216">
        <v>1123.212155729</v>
      </c>
      <c r="AM216">
        <v>1599.1012650089999</v>
      </c>
      <c r="AN216">
        <v>1184.4144901269999</v>
      </c>
      <c r="AO216">
        <v>1809.408750025</v>
      </c>
      <c r="AP216">
        <v>0</v>
      </c>
      <c r="AQ216">
        <v>4014.4037630299999</v>
      </c>
      <c r="AR216">
        <v>0</v>
      </c>
      <c r="AS216">
        <v>0</v>
      </c>
      <c r="AT216">
        <v>2749.2917166669999</v>
      </c>
      <c r="AU216">
        <v>155.02754131099999</v>
      </c>
      <c r="AV216">
        <v>351.852488241</v>
      </c>
      <c r="AW216">
        <v>1045.3124521029999</v>
      </c>
      <c r="AX216">
        <v>1005.320003087</v>
      </c>
      <c r="AY216">
        <v>163.52507222899999</v>
      </c>
    </row>
    <row r="217" spans="1:51" x14ac:dyDescent="0.25">
      <c r="A217" s="1">
        <v>42517</v>
      </c>
      <c r="B217" s="21">
        <f t="shared" si="4"/>
        <v>11</v>
      </c>
      <c r="C217" s="2">
        <v>0.47916666666666669</v>
      </c>
      <c r="D217">
        <v>410.16661229099998</v>
      </c>
      <c r="E217">
        <v>441.48725976600002</v>
      </c>
      <c r="F217">
        <v>439.723508202</v>
      </c>
      <c r="G217">
        <v>440.49912215000001</v>
      </c>
      <c r="H217">
        <v>4.7826954739999996</v>
      </c>
      <c r="I217">
        <v>400.060643997</v>
      </c>
      <c r="J217">
        <v>399.989923761</v>
      </c>
      <c r="K217">
        <v>439.965598919</v>
      </c>
      <c r="L217">
        <v>0</v>
      </c>
      <c r="M217">
        <v>399.95452579900001</v>
      </c>
      <c r="N217">
        <v>0</v>
      </c>
      <c r="O217">
        <v>0</v>
      </c>
      <c r="P217">
        <v>300.73309807499999</v>
      </c>
      <c r="Q217">
        <v>410.45151770400003</v>
      </c>
      <c r="R217">
        <v>410.25847083600001</v>
      </c>
      <c r="S217">
        <v>407.63151149499998</v>
      </c>
      <c r="T217">
        <v>493.79598153900002</v>
      </c>
      <c r="U217">
        <v>582.433213142</v>
      </c>
      <c r="V217">
        <v>6375.2900064320002</v>
      </c>
      <c r="W217">
        <v>29899.513742515999</v>
      </c>
      <c r="X217">
        <v>507.38549274299999</v>
      </c>
      <c r="Y217">
        <v>52.097780796000002</v>
      </c>
      <c r="Z217">
        <v>4.1529933190000001</v>
      </c>
      <c r="AA217">
        <v>-1.2496042380000001</v>
      </c>
      <c r="AC217">
        <v>552.49709676099997</v>
      </c>
      <c r="AE217">
        <v>548.27844314699996</v>
      </c>
      <c r="AF217">
        <v>537.27848606800001</v>
      </c>
      <c r="AG217" s="25">
        <v>0.23806701199999999</v>
      </c>
      <c r="AH217">
        <v>0</v>
      </c>
      <c r="AI217">
        <v>4637.0530472270002</v>
      </c>
      <c r="AJ217">
        <v>237.23539799400001</v>
      </c>
      <c r="AK217">
        <v>6595.6261738189996</v>
      </c>
      <c r="AL217">
        <v>1123.199944271</v>
      </c>
      <c r="AM217">
        <v>1774.5104797819999</v>
      </c>
      <c r="AN217">
        <v>1176.4453134749999</v>
      </c>
      <c r="AO217">
        <v>1856.4090214600001</v>
      </c>
      <c r="AP217">
        <v>0</v>
      </c>
      <c r="AQ217">
        <v>4030.0568519389999</v>
      </c>
      <c r="AR217">
        <v>0</v>
      </c>
      <c r="AS217">
        <v>0</v>
      </c>
      <c r="AT217">
        <v>2899.1139978330002</v>
      </c>
      <c r="AU217">
        <v>138.31686721400001</v>
      </c>
      <c r="AV217">
        <v>356.59300557099999</v>
      </c>
      <c r="AW217">
        <v>883.43418310000004</v>
      </c>
      <c r="AX217">
        <v>1129.276721064</v>
      </c>
      <c r="AY217">
        <v>173.04585268</v>
      </c>
    </row>
    <row r="218" spans="1:51" x14ac:dyDescent="0.25">
      <c r="A218" s="1">
        <v>42517</v>
      </c>
      <c r="B218" s="21">
        <f t="shared" si="4"/>
        <v>12</v>
      </c>
      <c r="C218" s="2">
        <v>0.5</v>
      </c>
      <c r="D218">
        <v>411.34295599799998</v>
      </c>
      <c r="E218">
        <v>440.36680140599998</v>
      </c>
      <c r="F218">
        <v>438.974107205</v>
      </c>
      <c r="G218">
        <v>439.73913804699998</v>
      </c>
      <c r="H218">
        <v>4.7611964410000001</v>
      </c>
      <c r="I218">
        <v>399.70135653599999</v>
      </c>
      <c r="J218">
        <v>400.02170374999997</v>
      </c>
      <c r="K218">
        <v>439.96343284699998</v>
      </c>
      <c r="L218">
        <v>0</v>
      </c>
      <c r="M218">
        <v>400.12780944500003</v>
      </c>
      <c r="N218">
        <v>0</v>
      </c>
      <c r="O218">
        <v>0</v>
      </c>
      <c r="P218">
        <v>313.74703525299998</v>
      </c>
      <c r="Q218">
        <v>414.27894694600002</v>
      </c>
      <c r="R218">
        <v>410.37071614600001</v>
      </c>
      <c r="S218">
        <v>362.22474529499999</v>
      </c>
      <c r="T218">
        <v>509.97402719000002</v>
      </c>
      <c r="U218">
        <v>602.38928464699995</v>
      </c>
      <c r="V218">
        <v>6392.8824281329998</v>
      </c>
      <c r="W218">
        <v>26850.655476962002</v>
      </c>
      <c r="X218">
        <v>383.08392241500002</v>
      </c>
      <c r="Y218">
        <v>52.378316986999998</v>
      </c>
      <c r="Z218">
        <v>4.0193011509999996</v>
      </c>
      <c r="AA218">
        <v>-1.24500967</v>
      </c>
      <c r="AC218">
        <v>570.21902144600006</v>
      </c>
      <c r="AE218">
        <v>562.91843376500003</v>
      </c>
      <c r="AF218">
        <v>554.26848736800002</v>
      </c>
      <c r="AG218" s="25">
        <v>0.24947646000000001</v>
      </c>
      <c r="AH218">
        <v>0</v>
      </c>
      <c r="AI218">
        <v>2531.326932807</v>
      </c>
      <c r="AJ218">
        <v>238.03449197899999</v>
      </c>
      <c r="AK218">
        <v>5933.6466096009999</v>
      </c>
      <c r="AL218">
        <v>1123.500610156</v>
      </c>
      <c r="AM218">
        <v>1813.1250080299999</v>
      </c>
      <c r="AN218">
        <v>1169.076390408</v>
      </c>
      <c r="AO218">
        <v>1880.071629991</v>
      </c>
      <c r="AP218">
        <v>0</v>
      </c>
      <c r="AQ218">
        <v>4056.9765881560002</v>
      </c>
      <c r="AR218">
        <v>0</v>
      </c>
      <c r="AS218">
        <v>0</v>
      </c>
      <c r="AT218">
        <v>2996.8194677920001</v>
      </c>
      <c r="AU218">
        <v>162.41312838900001</v>
      </c>
      <c r="AV218">
        <v>362.15411182100001</v>
      </c>
      <c r="AW218">
        <v>745.49596177000001</v>
      </c>
      <c r="AX218">
        <v>1120.241957725</v>
      </c>
      <c r="AY218">
        <v>174.89781590600001</v>
      </c>
    </row>
    <row r="219" spans="1:51" x14ac:dyDescent="0.25">
      <c r="A219" s="1">
        <v>42517</v>
      </c>
      <c r="B219" s="21">
        <f t="shared" si="4"/>
        <v>12</v>
      </c>
      <c r="C219" s="2">
        <v>0.52083333333333337</v>
      </c>
      <c r="D219">
        <v>412.35586845500001</v>
      </c>
      <c r="E219">
        <v>440.85237158000001</v>
      </c>
      <c r="F219">
        <v>421.4738127</v>
      </c>
      <c r="G219">
        <v>422.09367179700001</v>
      </c>
      <c r="H219">
        <v>4.7604342710000003</v>
      </c>
      <c r="I219">
        <v>400.213407109</v>
      </c>
      <c r="J219">
        <v>400.005859531</v>
      </c>
      <c r="K219">
        <v>439.98160743900002</v>
      </c>
      <c r="L219">
        <v>0</v>
      </c>
      <c r="M219">
        <v>399.41115205</v>
      </c>
      <c r="N219">
        <v>0</v>
      </c>
      <c r="O219">
        <v>0</v>
      </c>
      <c r="P219">
        <v>300.07299674199999</v>
      </c>
      <c r="Q219">
        <v>404.58650594300002</v>
      </c>
      <c r="R219">
        <v>412.62668680399997</v>
      </c>
      <c r="S219">
        <v>400.07105615799998</v>
      </c>
      <c r="T219">
        <v>519.73293217599996</v>
      </c>
      <c r="U219">
        <v>623.40728555299995</v>
      </c>
      <c r="V219">
        <v>6635.4869793669995</v>
      </c>
      <c r="W219">
        <v>25687.509379913001</v>
      </c>
      <c r="X219">
        <v>1131.7450515959999</v>
      </c>
      <c r="Y219">
        <v>52.493149244999998</v>
      </c>
      <c r="Z219">
        <v>3.9144997930000001</v>
      </c>
      <c r="AA219">
        <v>-1.2265184419999999</v>
      </c>
      <c r="AC219">
        <v>588.74070288300004</v>
      </c>
      <c r="AE219">
        <v>581.22021647999998</v>
      </c>
      <c r="AF219">
        <v>572.72023916499995</v>
      </c>
      <c r="AG219" s="25">
        <v>0.24174796800000001</v>
      </c>
      <c r="AH219">
        <v>0</v>
      </c>
      <c r="AI219">
        <v>2098.6767157119998</v>
      </c>
      <c r="AJ219">
        <v>238.34772070299999</v>
      </c>
      <c r="AK219">
        <v>4551.3875054250002</v>
      </c>
      <c r="AL219">
        <v>1123.4859726560001</v>
      </c>
      <c r="AM219">
        <v>1789.7980666230001</v>
      </c>
      <c r="AN219">
        <v>1163.5130703130001</v>
      </c>
      <c r="AO219">
        <v>1878.1648702259999</v>
      </c>
      <c r="AP219">
        <v>0</v>
      </c>
      <c r="AQ219">
        <v>4082.1363352899998</v>
      </c>
      <c r="AR219">
        <v>0</v>
      </c>
      <c r="AS219">
        <v>0</v>
      </c>
      <c r="AT219">
        <v>3100.9920409719998</v>
      </c>
      <c r="AU219">
        <v>141.08419409699999</v>
      </c>
      <c r="AV219">
        <v>352.95906463599999</v>
      </c>
      <c r="AW219">
        <v>791.91157224300002</v>
      </c>
      <c r="AX219">
        <v>1221.2150066920001</v>
      </c>
      <c r="AY219">
        <v>183.60353364900001</v>
      </c>
    </row>
    <row r="220" spans="1:51" x14ac:dyDescent="0.25">
      <c r="A220" s="1">
        <v>42517</v>
      </c>
      <c r="B220" s="21">
        <f t="shared" si="4"/>
        <v>13</v>
      </c>
      <c r="C220" s="2">
        <v>0.54166666666666663</v>
      </c>
      <c r="D220">
        <v>411.48657931000002</v>
      </c>
      <c r="E220">
        <v>439.34491274099997</v>
      </c>
      <c r="F220">
        <v>418.51448621499998</v>
      </c>
      <c r="G220">
        <v>419.21559822199998</v>
      </c>
      <c r="H220">
        <v>4.6654274830000002</v>
      </c>
      <c r="I220">
        <v>399.76621668299998</v>
      </c>
      <c r="J220">
        <v>399.88548160800002</v>
      </c>
      <c r="K220">
        <v>440.00348874999997</v>
      </c>
      <c r="L220">
        <v>0</v>
      </c>
      <c r="M220">
        <v>399.58827807300003</v>
      </c>
      <c r="N220">
        <v>0</v>
      </c>
      <c r="O220">
        <v>0</v>
      </c>
      <c r="P220">
        <v>314.50694041700001</v>
      </c>
      <c r="Q220">
        <v>415.32643560100001</v>
      </c>
      <c r="R220">
        <v>402.54128958400003</v>
      </c>
      <c r="S220">
        <v>452.05005410400003</v>
      </c>
      <c r="T220">
        <v>482.84934164100002</v>
      </c>
      <c r="U220">
        <v>577.82060485099998</v>
      </c>
      <c r="V220">
        <v>6085.6257069229996</v>
      </c>
      <c r="W220">
        <v>23883.581333221999</v>
      </c>
      <c r="X220">
        <v>24.44757078</v>
      </c>
      <c r="Y220">
        <v>52.523487410000001</v>
      </c>
      <c r="Z220">
        <v>3.8329721440000002</v>
      </c>
      <c r="AA220">
        <v>-1.2355890899999999</v>
      </c>
      <c r="AC220">
        <v>548.93119036799999</v>
      </c>
      <c r="AE220">
        <v>541.64205962000005</v>
      </c>
      <c r="AF220">
        <v>10.603656782</v>
      </c>
      <c r="AG220" s="25">
        <v>0.230603367</v>
      </c>
      <c r="AH220">
        <v>0</v>
      </c>
      <c r="AI220">
        <v>2092.5961525610001</v>
      </c>
      <c r="AJ220">
        <v>237.486685612</v>
      </c>
      <c r="AK220">
        <v>4519.7084228670001</v>
      </c>
      <c r="AL220">
        <v>1123.0670031679999</v>
      </c>
      <c r="AM220">
        <v>1516.125281437</v>
      </c>
      <c r="AN220">
        <v>1174.887292636</v>
      </c>
      <c r="AO220">
        <v>1868.100309578</v>
      </c>
      <c r="AP220">
        <v>0</v>
      </c>
      <c r="AQ220">
        <v>4042.373010196</v>
      </c>
      <c r="AR220">
        <v>0</v>
      </c>
      <c r="AS220">
        <v>0</v>
      </c>
      <c r="AT220">
        <v>2874.3095529550001</v>
      </c>
      <c r="AU220">
        <v>156.575422917</v>
      </c>
      <c r="AV220">
        <v>333.153245825</v>
      </c>
      <c r="AW220">
        <v>1108.4521807599999</v>
      </c>
      <c r="AX220">
        <v>1104.439873992</v>
      </c>
      <c r="AY220">
        <v>163.98875745000001</v>
      </c>
    </row>
    <row r="221" spans="1:51" x14ac:dyDescent="0.25">
      <c r="A221" s="1">
        <v>42517</v>
      </c>
      <c r="B221" s="21">
        <f t="shared" si="4"/>
        <v>13</v>
      </c>
      <c r="C221" s="2">
        <v>0.5625</v>
      </c>
      <c r="D221">
        <v>410.31495317299999</v>
      </c>
      <c r="E221">
        <v>440.07522076499998</v>
      </c>
      <c r="F221">
        <v>420.071245643</v>
      </c>
      <c r="G221">
        <v>420.80617728999999</v>
      </c>
      <c r="H221">
        <v>4.4643759149999998</v>
      </c>
      <c r="I221">
        <v>400.289799555</v>
      </c>
      <c r="J221">
        <v>400.01972208500001</v>
      </c>
      <c r="K221">
        <v>439.99087111</v>
      </c>
      <c r="L221">
        <v>0</v>
      </c>
      <c r="M221">
        <v>400.358034331</v>
      </c>
      <c r="N221">
        <v>0</v>
      </c>
      <c r="O221">
        <v>0</v>
      </c>
      <c r="P221">
        <v>298.26505048400003</v>
      </c>
      <c r="Q221">
        <v>313.53593226599997</v>
      </c>
      <c r="R221">
        <v>296.39194826900001</v>
      </c>
      <c r="S221">
        <v>400.59129161599998</v>
      </c>
      <c r="T221">
        <v>482.944452549</v>
      </c>
      <c r="U221">
        <v>580.47220911399995</v>
      </c>
      <c r="V221">
        <v>6301.6424327570003</v>
      </c>
      <c r="W221">
        <v>23997.577351823002</v>
      </c>
      <c r="X221">
        <v>26.587299894000001</v>
      </c>
      <c r="Y221">
        <v>52.441286245999997</v>
      </c>
      <c r="Z221">
        <v>3.747376896</v>
      </c>
      <c r="AA221">
        <v>-1.2905904239999999</v>
      </c>
      <c r="AC221">
        <v>552.093538835</v>
      </c>
      <c r="AE221">
        <v>546.24149910999995</v>
      </c>
      <c r="AF221">
        <v>0.78236716799999995</v>
      </c>
      <c r="AG221" s="25">
        <v>0.23845661500000001</v>
      </c>
      <c r="AH221">
        <v>0</v>
      </c>
      <c r="AI221">
        <v>1862.7986500469999</v>
      </c>
      <c r="AJ221">
        <v>237.38661312100001</v>
      </c>
      <c r="AK221">
        <v>3985.005298949</v>
      </c>
      <c r="AL221">
        <v>1123.2139843320001</v>
      </c>
      <c r="AM221">
        <v>1539.6431658290001</v>
      </c>
      <c r="AN221">
        <v>1173.4392863579999</v>
      </c>
      <c r="AO221">
        <v>1824.5812095189999</v>
      </c>
      <c r="AP221">
        <v>0</v>
      </c>
      <c r="AQ221">
        <v>4041.4582361110001</v>
      </c>
      <c r="AR221">
        <v>0</v>
      </c>
      <c r="AS221">
        <v>0</v>
      </c>
      <c r="AT221">
        <v>2890.0302657950001</v>
      </c>
      <c r="AU221">
        <v>127.311290142</v>
      </c>
      <c r="AV221">
        <v>313.71907373800002</v>
      </c>
      <c r="AW221">
        <v>848.99705570200001</v>
      </c>
      <c r="AX221">
        <v>1101.5570238739999</v>
      </c>
      <c r="AY221">
        <v>170.76100064299999</v>
      </c>
    </row>
    <row r="222" spans="1:51" x14ac:dyDescent="0.25">
      <c r="A222" s="1">
        <v>42517</v>
      </c>
      <c r="B222" s="21">
        <f t="shared" si="4"/>
        <v>14</v>
      </c>
      <c r="C222" s="2">
        <v>0.58333333333333337</v>
      </c>
      <c r="D222">
        <v>404.01163904499998</v>
      </c>
      <c r="E222">
        <v>439.32963640000003</v>
      </c>
      <c r="F222">
        <v>419.047050576</v>
      </c>
      <c r="G222">
        <v>419.97899052100001</v>
      </c>
      <c r="H222">
        <v>4.4610021959999999</v>
      </c>
      <c r="I222">
        <v>399.89358646099998</v>
      </c>
      <c r="J222">
        <v>400.04541237799998</v>
      </c>
      <c r="K222">
        <v>440.11927773500003</v>
      </c>
      <c r="L222">
        <v>0</v>
      </c>
      <c r="M222">
        <v>400.29093397899999</v>
      </c>
      <c r="N222">
        <v>0</v>
      </c>
      <c r="O222">
        <v>0</v>
      </c>
      <c r="P222">
        <v>315.62109229200001</v>
      </c>
      <c r="Q222">
        <v>303.37099181000002</v>
      </c>
      <c r="R222">
        <v>297.54788886599999</v>
      </c>
      <c r="S222">
        <v>369.40695066199999</v>
      </c>
      <c r="T222">
        <v>492.57909762399998</v>
      </c>
      <c r="U222">
        <v>590.68011604499998</v>
      </c>
      <c r="V222">
        <v>6311.5694744640005</v>
      </c>
      <c r="W222">
        <v>24299.420819997998</v>
      </c>
      <c r="X222">
        <v>21.610628913999999</v>
      </c>
      <c r="Y222">
        <v>52.338019803999998</v>
      </c>
      <c r="Z222">
        <v>3.7068077339999999</v>
      </c>
      <c r="AA222">
        <v>-1.3218433199999999</v>
      </c>
      <c r="AC222">
        <v>559.46885887799999</v>
      </c>
      <c r="AE222">
        <v>552.65701726700001</v>
      </c>
      <c r="AF222">
        <v>0.81252665000000002</v>
      </c>
      <c r="AG222" s="25">
        <v>0.25400625399999999</v>
      </c>
      <c r="AH222">
        <v>0</v>
      </c>
      <c r="AI222">
        <v>1945.7286921340001</v>
      </c>
      <c r="AJ222">
        <v>237.614506549</v>
      </c>
      <c r="AK222">
        <v>4298.8245130400001</v>
      </c>
      <c r="AL222">
        <v>1123.3971633450001</v>
      </c>
      <c r="AM222">
        <v>1557.8511653529999</v>
      </c>
      <c r="AN222">
        <v>1178.650502321</v>
      </c>
      <c r="AO222">
        <v>1849.763995062</v>
      </c>
      <c r="AP222">
        <v>0</v>
      </c>
      <c r="AQ222">
        <v>4076.0311924369998</v>
      </c>
      <c r="AR222">
        <v>0</v>
      </c>
      <c r="AS222">
        <v>0</v>
      </c>
      <c r="AT222">
        <v>2939.2922190969998</v>
      </c>
      <c r="AU222">
        <v>157.637841802</v>
      </c>
      <c r="AV222">
        <v>251.47084440200001</v>
      </c>
      <c r="AW222">
        <v>749.88396566999995</v>
      </c>
      <c r="AX222">
        <v>1085.487737746</v>
      </c>
      <c r="AY222">
        <v>169.770199365</v>
      </c>
    </row>
    <row r="223" spans="1:51" x14ac:dyDescent="0.25">
      <c r="A223" s="1">
        <v>42517</v>
      </c>
      <c r="B223" s="21">
        <f t="shared" si="4"/>
        <v>14</v>
      </c>
      <c r="C223" s="2">
        <v>0.60416666666666663</v>
      </c>
      <c r="D223">
        <v>310.041800851</v>
      </c>
      <c r="E223">
        <v>438.70381386899999</v>
      </c>
      <c r="F223">
        <v>417.75507574300002</v>
      </c>
      <c r="G223">
        <v>418.42356157099999</v>
      </c>
      <c r="H223">
        <v>4.4969893369999996</v>
      </c>
      <c r="I223">
        <v>276.80948052899998</v>
      </c>
      <c r="J223">
        <v>279.394382759</v>
      </c>
      <c r="K223">
        <v>278.21785549399999</v>
      </c>
      <c r="L223">
        <v>0</v>
      </c>
      <c r="M223">
        <v>320.16829384599998</v>
      </c>
      <c r="N223">
        <v>0</v>
      </c>
      <c r="O223">
        <v>0</v>
      </c>
      <c r="P223">
        <v>297.14873562600002</v>
      </c>
      <c r="Q223">
        <v>295.88304663500003</v>
      </c>
      <c r="R223">
        <v>304.14056486499999</v>
      </c>
      <c r="S223">
        <v>439.364621301</v>
      </c>
      <c r="T223">
        <v>463.647270139</v>
      </c>
      <c r="U223">
        <v>553.31030913300003</v>
      </c>
      <c r="V223">
        <v>5933.7109078160001</v>
      </c>
      <c r="W223">
        <v>17878.014039418998</v>
      </c>
      <c r="X223">
        <v>942.860735299</v>
      </c>
      <c r="Y223">
        <v>52.093334427000002</v>
      </c>
      <c r="Z223">
        <v>3.7231495109999999</v>
      </c>
      <c r="AA223">
        <v>-1.312213619</v>
      </c>
      <c r="AC223">
        <v>247.22048780200001</v>
      </c>
      <c r="AE223">
        <v>527.73585627099999</v>
      </c>
      <c r="AF223">
        <v>467.718282547</v>
      </c>
      <c r="AG223" s="25">
        <v>428.01446130800002</v>
      </c>
      <c r="AH223">
        <v>0</v>
      </c>
      <c r="AI223">
        <v>1715.8035972729999</v>
      </c>
      <c r="AJ223">
        <v>237.408059952</v>
      </c>
      <c r="AK223">
        <v>3725.2527226100001</v>
      </c>
      <c r="AL223">
        <v>1123.364127135</v>
      </c>
      <c r="AM223">
        <v>1041.1671589580001</v>
      </c>
      <c r="AN223">
        <v>1056.602426378</v>
      </c>
      <c r="AO223">
        <v>1258.468819614</v>
      </c>
      <c r="AP223">
        <v>0</v>
      </c>
      <c r="AQ223">
        <v>3965.9602666579999</v>
      </c>
      <c r="AR223">
        <v>0</v>
      </c>
      <c r="AS223">
        <v>0</v>
      </c>
      <c r="AT223">
        <v>2759.6619482639999</v>
      </c>
      <c r="AU223">
        <v>141.723480903</v>
      </c>
      <c r="AV223">
        <v>283.67526616599997</v>
      </c>
      <c r="AW223">
        <v>1111.5349231560001</v>
      </c>
      <c r="AX223">
        <v>1021.314020021</v>
      </c>
      <c r="AY223">
        <v>153.64971878700001</v>
      </c>
    </row>
    <row r="224" spans="1:51" x14ac:dyDescent="0.25">
      <c r="A224" s="1">
        <v>42517</v>
      </c>
      <c r="B224" s="21">
        <f t="shared" si="4"/>
        <v>15</v>
      </c>
      <c r="C224" s="2">
        <v>0.625</v>
      </c>
      <c r="D224">
        <v>312.27076963299999</v>
      </c>
      <c r="E224">
        <v>434.69343902200001</v>
      </c>
      <c r="F224">
        <v>419.25566642899997</v>
      </c>
      <c r="G224">
        <v>420.06607200000002</v>
      </c>
      <c r="H224">
        <v>4.5602255420000004</v>
      </c>
      <c r="I224">
        <v>250.44866213700001</v>
      </c>
      <c r="J224">
        <v>249.87350712099999</v>
      </c>
      <c r="K224">
        <v>250.24688081400001</v>
      </c>
      <c r="L224">
        <v>0</v>
      </c>
      <c r="M224">
        <v>299.693658218</v>
      </c>
      <c r="N224">
        <v>0</v>
      </c>
      <c r="O224">
        <v>0</v>
      </c>
      <c r="P224">
        <v>310.23480009399998</v>
      </c>
      <c r="Q224">
        <v>302.18692539900002</v>
      </c>
      <c r="R224">
        <v>298.81014893499997</v>
      </c>
      <c r="S224">
        <v>455.66761059200002</v>
      </c>
      <c r="T224">
        <v>421.16671052700002</v>
      </c>
      <c r="U224">
        <v>500.24639209899999</v>
      </c>
      <c r="V224">
        <v>5700.1259768110003</v>
      </c>
      <c r="W224">
        <v>19616.333316993001</v>
      </c>
      <c r="X224">
        <v>5072.3586323299996</v>
      </c>
      <c r="Y224">
        <v>51.833332358</v>
      </c>
      <c r="Z224">
        <v>3.721064836</v>
      </c>
      <c r="AA224">
        <v>-1.3027828210000001</v>
      </c>
      <c r="AE224">
        <v>500.47642731000002</v>
      </c>
      <c r="AF224">
        <v>488.107580321</v>
      </c>
      <c r="AG224" s="25">
        <v>490.57583283899999</v>
      </c>
      <c r="AH224">
        <v>0</v>
      </c>
      <c r="AI224">
        <v>1510.4291642799999</v>
      </c>
      <c r="AJ224">
        <v>237.071680964</v>
      </c>
      <c r="AK224">
        <v>4125.9139963850002</v>
      </c>
      <c r="AL224">
        <v>1122.4401819449999</v>
      </c>
      <c r="AM224">
        <v>1171.752586763</v>
      </c>
      <c r="AN224">
        <v>1085.884237021</v>
      </c>
      <c r="AO224">
        <v>1467.279687919</v>
      </c>
      <c r="AP224">
        <v>0</v>
      </c>
      <c r="AQ224">
        <v>3942.0398846550002</v>
      </c>
      <c r="AR224">
        <v>0</v>
      </c>
      <c r="AS224">
        <v>0</v>
      </c>
      <c r="AT224">
        <v>2501.9662374999998</v>
      </c>
      <c r="AU224">
        <v>158.00318402799999</v>
      </c>
      <c r="AV224">
        <v>240.297806511</v>
      </c>
      <c r="AW224">
        <v>1201.465757593</v>
      </c>
      <c r="AX224">
        <v>951.73612481099997</v>
      </c>
      <c r="AY224">
        <v>129.02387639200001</v>
      </c>
    </row>
    <row r="225" spans="1:51" x14ac:dyDescent="0.25">
      <c r="A225" s="1">
        <v>42517</v>
      </c>
      <c r="B225" s="21">
        <f t="shared" si="4"/>
        <v>15</v>
      </c>
      <c r="C225" s="2">
        <v>0.64583333333333337</v>
      </c>
      <c r="D225">
        <v>301.21509319099999</v>
      </c>
      <c r="E225">
        <v>346.06762295999999</v>
      </c>
      <c r="F225">
        <v>418.87552983900002</v>
      </c>
      <c r="G225">
        <v>419.76993618900002</v>
      </c>
      <c r="H225">
        <v>4.5751871480000004</v>
      </c>
      <c r="I225">
        <v>250.03592410600001</v>
      </c>
      <c r="J225">
        <v>250.13440365700001</v>
      </c>
      <c r="K225">
        <v>249.93908754700001</v>
      </c>
      <c r="L225">
        <v>0</v>
      </c>
      <c r="M225">
        <v>299.85339614499998</v>
      </c>
      <c r="N225">
        <v>0</v>
      </c>
      <c r="O225">
        <v>0</v>
      </c>
      <c r="P225">
        <v>298.54864978099999</v>
      </c>
      <c r="Q225">
        <v>302.58763531</v>
      </c>
      <c r="R225">
        <v>296.86237044000001</v>
      </c>
      <c r="S225">
        <v>380.70548182900001</v>
      </c>
      <c r="T225">
        <v>419.94497405200002</v>
      </c>
      <c r="U225">
        <v>500.57455763399997</v>
      </c>
      <c r="V225">
        <v>5787.2618029679998</v>
      </c>
      <c r="W225">
        <v>19434.216117093001</v>
      </c>
      <c r="X225">
        <v>8088.5551525239998</v>
      </c>
      <c r="Y225">
        <v>49.535028773999997</v>
      </c>
      <c r="Z225">
        <v>3.720420496</v>
      </c>
      <c r="AA225">
        <v>-1.321607714</v>
      </c>
      <c r="AC225">
        <v>-5.9375</v>
      </c>
      <c r="AE225">
        <v>506.64976274399999</v>
      </c>
      <c r="AF225">
        <v>494.36877000700002</v>
      </c>
      <c r="AG225" s="25">
        <v>496.47711339599999</v>
      </c>
      <c r="AH225">
        <v>0</v>
      </c>
      <c r="AI225">
        <v>1794.2453974529999</v>
      </c>
      <c r="AJ225">
        <v>237.394070613</v>
      </c>
      <c r="AK225">
        <v>3958.8789791200002</v>
      </c>
      <c r="AL225">
        <v>1123.362103355</v>
      </c>
      <c r="AM225">
        <v>1148.7714094549999</v>
      </c>
      <c r="AN225">
        <v>1087.265298689</v>
      </c>
      <c r="AO225">
        <v>1412.7489958860001</v>
      </c>
      <c r="AP225">
        <v>0</v>
      </c>
      <c r="AQ225">
        <v>3970.8569288190001</v>
      </c>
      <c r="AR225">
        <v>0</v>
      </c>
      <c r="AS225">
        <v>0</v>
      </c>
      <c r="AT225">
        <v>2503.8035080089999</v>
      </c>
      <c r="AU225">
        <v>133.59227293999999</v>
      </c>
      <c r="AV225">
        <v>255.801939097</v>
      </c>
      <c r="AW225">
        <v>879.61566167900003</v>
      </c>
      <c r="AX225">
        <v>974.26119590899998</v>
      </c>
      <c r="AY225">
        <v>129.95414759900001</v>
      </c>
    </row>
    <row r="226" spans="1:51" x14ac:dyDescent="0.25">
      <c r="A226" s="1">
        <v>42517</v>
      </c>
      <c r="B226" s="21">
        <f t="shared" si="4"/>
        <v>16</v>
      </c>
      <c r="C226" s="2">
        <v>0.66666666666666663</v>
      </c>
      <c r="D226">
        <v>316.04390625500002</v>
      </c>
      <c r="E226">
        <v>352.77371554299998</v>
      </c>
      <c r="F226">
        <v>419.33525598</v>
      </c>
      <c r="G226">
        <v>420.126652202</v>
      </c>
      <c r="H226">
        <v>4.712399156</v>
      </c>
      <c r="I226">
        <v>249.785107848</v>
      </c>
      <c r="J226">
        <v>249.874452308</v>
      </c>
      <c r="K226">
        <v>249.90365614999999</v>
      </c>
      <c r="L226">
        <v>0</v>
      </c>
      <c r="M226">
        <v>299.67868983900001</v>
      </c>
      <c r="N226">
        <v>0</v>
      </c>
      <c r="O226">
        <v>0</v>
      </c>
      <c r="P226">
        <v>304.715975125</v>
      </c>
      <c r="Q226">
        <v>299.12645957299998</v>
      </c>
      <c r="R226">
        <v>301.113273128</v>
      </c>
      <c r="S226">
        <v>381.81783277599999</v>
      </c>
      <c r="T226">
        <v>421.15474760699999</v>
      </c>
      <c r="U226">
        <v>503.71123235499999</v>
      </c>
      <c r="V226">
        <v>5781.2692175359998</v>
      </c>
      <c r="W226">
        <v>18987.304262899001</v>
      </c>
      <c r="X226">
        <v>8257.5975439220001</v>
      </c>
      <c r="Y226">
        <v>48.780713304999999</v>
      </c>
      <c r="Z226">
        <v>3.7088744239999998</v>
      </c>
      <c r="AA226">
        <v>-1.341394575</v>
      </c>
      <c r="AE226">
        <v>505.486542993</v>
      </c>
      <c r="AF226">
        <v>492.863567864</v>
      </c>
      <c r="AG226" s="25">
        <v>495.48431898299998</v>
      </c>
      <c r="AH226">
        <v>0</v>
      </c>
      <c r="AI226">
        <v>1333.723564786</v>
      </c>
      <c r="AJ226">
        <v>237.28961083600001</v>
      </c>
      <c r="AK226">
        <v>3973.3838560919999</v>
      </c>
      <c r="AL226">
        <v>1123.2446869790001</v>
      </c>
      <c r="AM226">
        <v>1135.8554940869999</v>
      </c>
      <c r="AN226">
        <v>1084.9762466289999</v>
      </c>
      <c r="AO226">
        <v>1467.2376759230001</v>
      </c>
      <c r="AP226">
        <v>0</v>
      </c>
      <c r="AQ226">
        <v>3937.2474213350001</v>
      </c>
      <c r="AR226">
        <v>0</v>
      </c>
      <c r="AS226">
        <v>0</v>
      </c>
      <c r="AT226">
        <v>2515.4745561730001</v>
      </c>
      <c r="AU226">
        <v>133.59487492299999</v>
      </c>
      <c r="AV226">
        <v>271.89377992499999</v>
      </c>
      <c r="AW226">
        <v>897.44801450700004</v>
      </c>
      <c r="AX226">
        <v>982.87031361000004</v>
      </c>
      <c r="AY226">
        <v>139.288768495</v>
      </c>
    </row>
    <row r="227" spans="1:51" x14ac:dyDescent="0.25">
      <c r="A227" s="1">
        <v>42517</v>
      </c>
      <c r="B227" s="21">
        <f t="shared" si="4"/>
        <v>16</v>
      </c>
      <c r="C227" s="2">
        <v>0.6875</v>
      </c>
      <c r="D227">
        <v>305.76031185800002</v>
      </c>
      <c r="E227">
        <v>347.01898745699998</v>
      </c>
      <c r="F227">
        <v>419.36243115500002</v>
      </c>
      <c r="G227">
        <v>420.18904338499999</v>
      </c>
      <c r="H227">
        <v>4.677438092</v>
      </c>
      <c r="I227">
        <v>249.777447881</v>
      </c>
      <c r="J227">
        <v>250.118694506</v>
      </c>
      <c r="K227">
        <v>250.25664841599999</v>
      </c>
      <c r="L227">
        <v>0</v>
      </c>
      <c r="M227">
        <v>299.57892163899999</v>
      </c>
      <c r="N227">
        <v>0</v>
      </c>
      <c r="O227">
        <v>0</v>
      </c>
      <c r="P227">
        <v>304.89935083300003</v>
      </c>
      <c r="Q227">
        <v>295.71235563599998</v>
      </c>
      <c r="R227">
        <v>303.29268518200001</v>
      </c>
      <c r="S227">
        <v>391.85439931600001</v>
      </c>
      <c r="T227">
        <v>428.82647100899999</v>
      </c>
      <c r="U227">
        <v>514.787689108</v>
      </c>
      <c r="V227">
        <v>5794.1300583450002</v>
      </c>
      <c r="W227">
        <v>19016.088832150999</v>
      </c>
      <c r="X227">
        <v>9073.6756946719997</v>
      </c>
      <c r="Y227">
        <v>48.425943580000002</v>
      </c>
      <c r="Z227">
        <v>3.6937886930000001</v>
      </c>
      <c r="AA227">
        <v>-1.3546319040000001</v>
      </c>
      <c r="AE227">
        <v>506.81398226800002</v>
      </c>
      <c r="AF227">
        <v>494.00394315699998</v>
      </c>
      <c r="AG227" s="25">
        <v>496.76430913199999</v>
      </c>
      <c r="AH227">
        <v>0</v>
      </c>
      <c r="AI227">
        <v>1339.9196631939999</v>
      </c>
      <c r="AJ227">
        <v>237.21072157099999</v>
      </c>
      <c r="AK227">
        <v>4016.0485158420001</v>
      </c>
      <c r="AL227">
        <v>1123.0741408849999</v>
      </c>
      <c r="AM227">
        <v>1158.1219863809999</v>
      </c>
      <c r="AN227">
        <v>1086.9040443870001</v>
      </c>
      <c r="AO227">
        <v>1437.9824610129999</v>
      </c>
      <c r="AP227">
        <v>0</v>
      </c>
      <c r="AQ227">
        <v>3993.7306099150001</v>
      </c>
      <c r="AR227">
        <v>0</v>
      </c>
      <c r="AS227">
        <v>0</v>
      </c>
      <c r="AT227">
        <v>2569.4327517900001</v>
      </c>
      <c r="AU227">
        <v>138.252320887</v>
      </c>
      <c r="AV227">
        <v>263.40878843399997</v>
      </c>
      <c r="AW227">
        <v>921.76347718299996</v>
      </c>
      <c r="AX227">
        <v>1002.223970301</v>
      </c>
      <c r="AY227">
        <v>143.726990116</v>
      </c>
    </row>
    <row r="228" spans="1:51" x14ac:dyDescent="0.25">
      <c r="A228" s="1">
        <v>42517</v>
      </c>
      <c r="B228" s="21">
        <f t="shared" si="4"/>
        <v>17</v>
      </c>
      <c r="C228" s="2">
        <v>0.70833333333333337</v>
      </c>
      <c r="D228">
        <v>321.49559703300002</v>
      </c>
      <c r="E228">
        <v>353.19513480199998</v>
      </c>
      <c r="F228">
        <v>418.79448380100001</v>
      </c>
      <c r="G228">
        <v>419.65850179500001</v>
      </c>
      <c r="H228">
        <v>4.7576380890000003</v>
      </c>
      <c r="I228">
        <v>250.36251452499999</v>
      </c>
      <c r="J228">
        <v>250.02545433899999</v>
      </c>
      <c r="K228">
        <v>249.638274591</v>
      </c>
      <c r="L228">
        <v>0</v>
      </c>
      <c r="M228">
        <v>300.42908159299998</v>
      </c>
      <c r="N228">
        <v>0</v>
      </c>
      <c r="O228">
        <v>0</v>
      </c>
      <c r="P228">
        <v>298.57789013899998</v>
      </c>
      <c r="Q228">
        <v>302.726602184</v>
      </c>
      <c r="R228">
        <v>295.44728421100001</v>
      </c>
      <c r="S228">
        <v>401.04893142100002</v>
      </c>
      <c r="T228">
        <v>432.77072244599998</v>
      </c>
      <c r="U228">
        <v>519.05799336500002</v>
      </c>
      <c r="V228">
        <v>5776.2746030850003</v>
      </c>
      <c r="W228">
        <v>19122.949142341</v>
      </c>
      <c r="X228">
        <v>9397.9580230610009</v>
      </c>
      <c r="Y228">
        <v>51.956781513000003</v>
      </c>
      <c r="Z228">
        <v>3.6930948020000001</v>
      </c>
      <c r="AA228">
        <v>-1.3671345210000001</v>
      </c>
      <c r="AE228">
        <v>506.39831995700001</v>
      </c>
      <c r="AF228">
        <v>493.34499134999999</v>
      </c>
      <c r="AG228" s="25">
        <v>496.29294390199999</v>
      </c>
      <c r="AH228">
        <v>0</v>
      </c>
      <c r="AI228">
        <v>1362.6522521700001</v>
      </c>
      <c r="AJ228">
        <v>237.08202928599999</v>
      </c>
      <c r="AK228">
        <v>4044.437054124</v>
      </c>
      <c r="AL228">
        <v>1123.4325950059999</v>
      </c>
      <c r="AM228">
        <v>1174.8858481889999</v>
      </c>
      <c r="AN228">
        <v>1087.975347953</v>
      </c>
      <c r="AO228">
        <v>1419.5006277150001</v>
      </c>
      <c r="AP228">
        <v>0</v>
      </c>
      <c r="AQ228">
        <v>3964.8975718689999</v>
      </c>
      <c r="AR228">
        <v>0</v>
      </c>
      <c r="AS228">
        <v>0</v>
      </c>
      <c r="AT228">
        <v>2589.6523878469998</v>
      </c>
      <c r="AU228">
        <v>151.027799117</v>
      </c>
      <c r="AV228">
        <v>284.17489139899999</v>
      </c>
      <c r="AW228">
        <v>948.57964433500001</v>
      </c>
      <c r="AX228">
        <v>1010.5313459610001</v>
      </c>
      <c r="AY228">
        <v>144.37705822300001</v>
      </c>
    </row>
    <row r="229" spans="1:51" x14ac:dyDescent="0.25">
      <c r="A229" s="1">
        <v>42517</v>
      </c>
      <c r="B229" s="21">
        <f t="shared" si="4"/>
        <v>17</v>
      </c>
      <c r="C229" s="2">
        <v>0.72916666666666663</v>
      </c>
      <c r="D229">
        <v>304.11069089199998</v>
      </c>
      <c r="E229">
        <v>347.54684882599997</v>
      </c>
      <c r="F229">
        <v>420.73827889</v>
      </c>
      <c r="G229">
        <v>421.57469876900001</v>
      </c>
      <c r="H229">
        <v>4.7844362780000003</v>
      </c>
      <c r="I229">
        <v>249.70646757599999</v>
      </c>
      <c r="J229">
        <v>249.95226735400001</v>
      </c>
      <c r="K229">
        <v>250.146235991</v>
      </c>
      <c r="L229">
        <v>0</v>
      </c>
      <c r="M229">
        <v>299.13419468699999</v>
      </c>
      <c r="N229">
        <v>0</v>
      </c>
      <c r="O229">
        <v>0</v>
      </c>
      <c r="P229">
        <v>310.394798681</v>
      </c>
      <c r="Q229">
        <v>302.60838436</v>
      </c>
      <c r="R229">
        <v>304.08060611799999</v>
      </c>
      <c r="S229">
        <v>411.55764052400002</v>
      </c>
      <c r="T229">
        <v>439.00979854299999</v>
      </c>
      <c r="U229">
        <v>529.74880475999998</v>
      </c>
      <c r="V229">
        <v>5856.1193655529996</v>
      </c>
      <c r="W229">
        <v>18952.504910601001</v>
      </c>
      <c r="X229">
        <v>5015.3156335269996</v>
      </c>
      <c r="Y229">
        <v>51.308278835000003</v>
      </c>
      <c r="Z229">
        <v>3.6894069009999999</v>
      </c>
      <c r="AA229">
        <v>-1.4045201119999999</v>
      </c>
      <c r="AE229">
        <v>507.529314973</v>
      </c>
      <c r="AF229">
        <v>494.33275330999999</v>
      </c>
      <c r="AG229" s="25">
        <v>497.59430859399998</v>
      </c>
      <c r="AH229">
        <v>0</v>
      </c>
      <c r="AI229">
        <v>1166.110214995</v>
      </c>
      <c r="AJ229">
        <v>237.32160807</v>
      </c>
      <c r="AK229">
        <v>4120.9633375519998</v>
      </c>
      <c r="AL229">
        <v>1123.3050992650001</v>
      </c>
      <c r="AM229">
        <v>1131.843022905</v>
      </c>
      <c r="AN229">
        <v>1087.158608644</v>
      </c>
      <c r="AO229">
        <v>1435.4633419029999</v>
      </c>
      <c r="AP229">
        <v>0</v>
      </c>
      <c r="AQ229">
        <v>3958.2749870530001</v>
      </c>
      <c r="AR229">
        <v>0</v>
      </c>
      <c r="AS229">
        <v>0</v>
      </c>
      <c r="AT229">
        <v>2631.6029895830002</v>
      </c>
      <c r="AU229">
        <v>134.89339393899999</v>
      </c>
      <c r="AV229">
        <v>318.19488133900001</v>
      </c>
      <c r="AW229">
        <v>978.82119924699998</v>
      </c>
      <c r="AX229">
        <v>1035.1567566890001</v>
      </c>
      <c r="AY229">
        <v>156.74824654299999</v>
      </c>
    </row>
    <row r="230" spans="1:51" x14ac:dyDescent="0.25">
      <c r="A230" s="1">
        <v>42517</v>
      </c>
      <c r="B230" s="21">
        <f t="shared" si="4"/>
        <v>18</v>
      </c>
      <c r="C230" s="2">
        <v>0.75</v>
      </c>
      <c r="D230">
        <v>324.45420707300002</v>
      </c>
      <c r="E230">
        <v>351.645131526</v>
      </c>
      <c r="F230">
        <v>419.74459701400002</v>
      </c>
      <c r="G230">
        <v>420.61753295099999</v>
      </c>
      <c r="H230">
        <v>4.7218648820000002</v>
      </c>
      <c r="I230">
        <v>249.94883697099999</v>
      </c>
      <c r="J230">
        <v>250.0107156</v>
      </c>
      <c r="K230">
        <v>250.15625876300001</v>
      </c>
      <c r="L230">
        <v>0</v>
      </c>
      <c r="M230">
        <v>299.95555613800002</v>
      </c>
      <c r="N230">
        <v>0</v>
      </c>
      <c r="O230">
        <v>0</v>
      </c>
      <c r="P230">
        <v>296.38387410500002</v>
      </c>
      <c r="Q230">
        <v>296.46782401500002</v>
      </c>
      <c r="R230">
        <v>296.62476648199998</v>
      </c>
      <c r="S230">
        <v>418.82048847300001</v>
      </c>
      <c r="T230">
        <v>446.90086734499999</v>
      </c>
      <c r="U230">
        <v>538.80287347199999</v>
      </c>
      <c r="V230">
        <v>5961.9939068880003</v>
      </c>
      <c r="W230">
        <v>19204.316532641002</v>
      </c>
      <c r="X230">
        <v>8.3543161490000006</v>
      </c>
      <c r="Y230">
        <v>52.091076311999998</v>
      </c>
      <c r="Z230">
        <v>3.6796165479999998</v>
      </c>
      <c r="AA230">
        <v>-1.4416961699999999</v>
      </c>
      <c r="AE230">
        <v>512.87961986699997</v>
      </c>
      <c r="AF230">
        <v>500.14610226500002</v>
      </c>
      <c r="AG230" s="25">
        <v>502.97608379600001</v>
      </c>
      <c r="AH230">
        <v>0</v>
      </c>
      <c r="AI230">
        <v>1578.2527060120001</v>
      </c>
      <c r="AJ230">
        <v>237.39423807200001</v>
      </c>
      <c r="AK230">
        <v>3838.6472391070001</v>
      </c>
      <c r="AL230">
        <v>1123.377323984</v>
      </c>
      <c r="AM230">
        <v>1179.677042715</v>
      </c>
      <c r="AN230">
        <v>1086.6893085900001</v>
      </c>
      <c r="AO230">
        <v>1407.9187094869999</v>
      </c>
      <c r="AP230">
        <v>0</v>
      </c>
      <c r="AQ230">
        <v>3969.8338039250002</v>
      </c>
      <c r="AR230">
        <v>0</v>
      </c>
      <c r="AS230">
        <v>0</v>
      </c>
      <c r="AT230">
        <v>2675.2393131909998</v>
      </c>
      <c r="AU230">
        <v>130.087296565</v>
      </c>
      <c r="AV230">
        <v>269.59356134000001</v>
      </c>
      <c r="AW230">
        <v>992.41138356099998</v>
      </c>
      <c r="AX230">
        <v>1048.189317805</v>
      </c>
      <c r="AY230">
        <v>158.97168550500001</v>
      </c>
    </row>
    <row r="231" spans="1:51" x14ac:dyDescent="0.25">
      <c r="A231" s="1">
        <v>42517</v>
      </c>
      <c r="B231" s="21">
        <f t="shared" si="4"/>
        <v>18</v>
      </c>
      <c r="C231" s="2">
        <v>0.77083333333333337</v>
      </c>
      <c r="D231">
        <v>316.56861401200001</v>
      </c>
      <c r="E231">
        <v>350.56203886399999</v>
      </c>
      <c r="F231">
        <v>416.75780146699998</v>
      </c>
      <c r="G231">
        <v>417.65857946199998</v>
      </c>
      <c r="H231">
        <v>4.7880651820000004</v>
      </c>
      <c r="I231">
        <v>250.11163125100001</v>
      </c>
      <c r="J231">
        <v>250.00220324899999</v>
      </c>
      <c r="K231">
        <v>250.197057427</v>
      </c>
      <c r="L231">
        <v>0</v>
      </c>
      <c r="M231">
        <v>300.41062372499999</v>
      </c>
      <c r="N231">
        <v>0</v>
      </c>
      <c r="O231">
        <v>0</v>
      </c>
      <c r="P231">
        <v>313.21380838599998</v>
      </c>
      <c r="Q231">
        <v>300.59135868099997</v>
      </c>
      <c r="R231">
        <v>303.058376861</v>
      </c>
      <c r="S231">
        <v>423.658821375</v>
      </c>
      <c r="T231">
        <v>451.51142478700001</v>
      </c>
      <c r="U231">
        <v>544.642336495</v>
      </c>
      <c r="V231">
        <v>5990.8157188249997</v>
      </c>
      <c r="W231">
        <v>19062.6317189</v>
      </c>
      <c r="X231">
        <v>10.28688859</v>
      </c>
      <c r="Y231">
        <v>52.396330802000001</v>
      </c>
      <c r="Z231">
        <v>3.6733633060000002</v>
      </c>
      <c r="AA231">
        <v>-1.4284181039999999</v>
      </c>
      <c r="AE231">
        <v>518.057546086</v>
      </c>
      <c r="AF231">
        <v>505.09788296599999</v>
      </c>
      <c r="AG231" s="25">
        <v>508.25646387699999</v>
      </c>
      <c r="AH231">
        <v>0</v>
      </c>
      <c r="AI231">
        <v>1214.981336155</v>
      </c>
      <c r="AJ231">
        <v>237.218408426</v>
      </c>
      <c r="AK231">
        <v>3986.0199197810002</v>
      </c>
      <c r="AL231">
        <v>1123.155744766</v>
      </c>
      <c r="AM231">
        <v>1125.2776661539999</v>
      </c>
      <c r="AN231">
        <v>1086.0516189</v>
      </c>
      <c r="AO231">
        <v>1385.703570143</v>
      </c>
      <c r="AP231">
        <v>0</v>
      </c>
      <c r="AQ231">
        <v>3989.2437795139999</v>
      </c>
      <c r="AR231">
        <v>0</v>
      </c>
      <c r="AS231">
        <v>0</v>
      </c>
      <c r="AT231">
        <v>2704.3491604199999</v>
      </c>
      <c r="AU231">
        <v>143.203232254</v>
      </c>
      <c r="AV231">
        <v>320.10059918899998</v>
      </c>
      <c r="AW231">
        <v>999.87946875099999</v>
      </c>
      <c r="AX231">
        <v>1060.9484943580001</v>
      </c>
      <c r="AY231">
        <v>163.14211491500001</v>
      </c>
    </row>
    <row r="232" spans="1:51" x14ac:dyDescent="0.25">
      <c r="A232" s="1">
        <v>42517</v>
      </c>
      <c r="B232" s="21">
        <f t="shared" si="4"/>
        <v>19</v>
      </c>
      <c r="C232" s="2">
        <v>0.79166666666666663</v>
      </c>
      <c r="D232">
        <v>307.67312414200001</v>
      </c>
      <c r="E232">
        <v>347.19509235800001</v>
      </c>
      <c r="F232">
        <v>421.40925435899999</v>
      </c>
      <c r="G232">
        <v>422.22708322800003</v>
      </c>
      <c r="H232">
        <v>4.812638218</v>
      </c>
      <c r="I232">
        <v>249.93788992899999</v>
      </c>
      <c r="J232">
        <v>249.92214339899999</v>
      </c>
      <c r="K232">
        <v>250.062289408</v>
      </c>
      <c r="L232">
        <v>0</v>
      </c>
      <c r="M232">
        <v>299.59251918299998</v>
      </c>
      <c r="N232">
        <v>0</v>
      </c>
      <c r="O232">
        <v>0</v>
      </c>
      <c r="P232">
        <v>295.62205000900002</v>
      </c>
      <c r="Q232">
        <v>303.00744102099998</v>
      </c>
      <c r="R232">
        <v>297.07429073700001</v>
      </c>
      <c r="S232">
        <v>419.72027584699998</v>
      </c>
      <c r="T232">
        <v>446.87300727899998</v>
      </c>
      <c r="U232">
        <v>539.38960185500002</v>
      </c>
      <c r="V232">
        <v>5919.5612757409999</v>
      </c>
      <c r="W232">
        <v>19321.961511586</v>
      </c>
      <c r="X232">
        <v>28.393551526</v>
      </c>
      <c r="Y232">
        <v>52.193380724999997</v>
      </c>
      <c r="Z232">
        <v>3.6899558539999999</v>
      </c>
      <c r="AA232">
        <v>-1.4325487299999999</v>
      </c>
      <c r="AE232">
        <v>513.79000089700003</v>
      </c>
      <c r="AF232">
        <v>501.23713976099998</v>
      </c>
      <c r="AG232" s="25">
        <v>504.00065982500001</v>
      </c>
      <c r="AH232">
        <v>0</v>
      </c>
      <c r="AI232">
        <v>1475.641022435</v>
      </c>
      <c r="AJ232">
        <v>237.16717041699999</v>
      </c>
      <c r="AK232">
        <v>4280.8932392859997</v>
      </c>
      <c r="AL232">
        <v>1123.4484213539999</v>
      </c>
      <c r="AM232">
        <v>1138.2196498549999</v>
      </c>
      <c r="AN232">
        <v>1085.4664885259999</v>
      </c>
      <c r="AO232">
        <v>1383.25162011</v>
      </c>
      <c r="AP232">
        <v>0</v>
      </c>
      <c r="AQ232">
        <v>3973.0563269280001</v>
      </c>
      <c r="AR232">
        <v>0</v>
      </c>
      <c r="AS232">
        <v>0</v>
      </c>
      <c r="AT232">
        <v>2676.8110722219999</v>
      </c>
      <c r="AU232">
        <v>127.467489583</v>
      </c>
      <c r="AV232">
        <v>507.431561832</v>
      </c>
      <c r="AW232">
        <v>988.34311830299998</v>
      </c>
      <c r="AX232">
        <v>1047.1932895059999</v>
      </c>
      <c r="AY232">
        <v>160.77195400799999</v>
      </c>
    </row>
    <row r="233" spans="1:51" x14ac:dyDescent="0.25">
      <c r="A233" s="1">
        <v>42517</v>
      </c>
      <c r="B233" s="21">
        <f t="shared" si="4"/>
        <v>19</v>
      </c>
      <c r="C233" s="2">
        <v>0.8125</v>
      </c>
      <c r="D233">
        <v>323.03200538099998</v>
      </c>
      <c r="E233">
        <v>353.22068859699999</v>
      </c>
      <c r="F233">
        <v>418.88107409499997</v>
      </c>
      <c r="G233">
        <v>419.55876875199999</v>
      </c>
      <c r="H233">
        <v>4.6817347189999996</v>
      </c>
      <c r="I233">
        <v>249.80704336700001</v>
      </c>
      <c r="J233">
        <v>249.95933216500001</v>
      </c>
      <c r="K233">
        <v>249.73262286900001</v>
      </c>
      <c r="L233">
        <v>0</v>
      </c>
      <c r="M233">
        <v>299.99380113900003</v>
      </c>
      <c r="N233">
        <v>0</v>
      </c>
      <c r="O233">
        <v>0</v>
      </c>
      <c r="P233">
        <v>313.05358980099999</v>
      </c>
      <c r="Q233">
        <v>297.09029928199999</v>
      </c>
      <c r="R233">
        <v>299.31665733699998</v>
      </c>
      <c r="S233">
        <v>413.997254086</v>
      </c>
      <c r="T233">
        <v>440.42032270599998</v>
      </c>
      <c r="U233">
        <v>532.72852096600002</v>
      </c>
      <c r="V233">
        <v>5908.9981768959997</v>
      </c>
      <c r="W233">
        <v>19057.153260366998</v>
      </c>
      <c r="X233">
        <v>17.197083507999999</v>
      </c>
      <c r="Y233">
        <v>52.368047179999998</v>
      </c>
      <c r="Z233">
        <v>3.701612533</v>
      </c>
      <c r="AA233">
        <v>-1.4333739219999999</v>
      </c>
      <c r="AE233">
        <v>508.16614599100001</v>
      </c>
      <c r="AF233">
        <v>495.64760278199998</v>
      </c>
      <c r="AG233" s="25">
        <v>498.37764019100001</v>
      </c>
      <c r="AH233">
        <v>0</v>
      </c>
      <c r="AI233">
        <v>1343.015381211</v>
      </c>
      <c r="AJ233">
        <v>236.952073724</v>
      </c>
      <c r="AK233">
        <v>4043.272102077</v>
      </c>
      <c r="AL233">
        <v>1123.3984969139999</v>
      </c>
      <c r="AM233">
        <v>1138.50271484</v>
      </c>
      <c r="AN233">
        <v>1083.8404336660001</v>
      </c>
      <c r="AO233">
        <v>1405.6517772990001</v>
      </c>
      <c r="AP233">
        <v>0</v>
      </c>
      <c r="AQ233">
        <v>3983.8503935680001</v>
      </c>
      <c r="AR233">
        <v>0</v>
      </c>
      <c r="AS233">
        <v>0</v>
      </c>
      <c r="AT233">
        <v>2643.1410315970002</v>
      </c>
      <c r="AU233">
        <v>130.24465624999999</v>
      </c>
      <c r="AV233">
        <v>478.78181531199999</v>
      </c>
      <c r="AW233">
        <v>980.29225856000005</v>
      </c>
      <c r="AX233">
        <v>1042.1749548119999</v>
      </c>
      <c r="AY233">
        <v>153.99059923600001</v>
      </c>
    </row>
    <row r="234" spans="1:51" x14ac:dyDescent="0.25">
      <c r="A234" s="1">
        <v>42517</v>
      </c>
      <c r="B234" s="21">
        <f t="shared" si="4"/>
        <v>20</v>
      </c>
      <c r="C234" s="2">
        <v>0.83333333333333337</v>
      </c>
      <c r="D234">
        <v>310.866516467</v>
      </c>
      <c r="E234">
        <v>347.045421944</v>
      </c>
      <c r="F234">
        <v>417.44774599800002</v>
      </c>
      <c r="G234">
        <v>418.11131702300003</v>
      </c>
      <c r="H234">
        <v>4.668060391</v>
      </c>
      <c r="I234">
        <v>249.84670200299999</v>
      </c>
      <c r="J234">
        <v>250.057988483</v>
      </c>
      <c r="K234">
        <v>250.02420870399999</v>
      </c>
      <c r="L234">
        <v>0</v>
      </c>
      <c r="M234">
        <v>299.93721952800001</v>
      </c>
      <c r="N234">
        <v>0</v>
      </c>
      <c r="O234">
        <v>0</v>
      </c>
      <c r="P234">
        <v>295.924196091</v>
      </c>
      <c r="Q234">
        <v>298.74602738099998</v>
      </c>
      <c r="R234">
        <v>301.58148125100001</v>
      </c>
      <c r="S234">
        <v>412.94866318599998</v>
      </c>
      <c r="T234">
        <v>439.28107232100001</v>
      </c>
      <c r="U234">
        <v>531.40779526799997</v>
      </c>
      <c r="V234">
        <v>5945.7488570850001</v>
      </c>
      <c r="W234">
        <v>19099.421077782001</v>
      </c>
      <c r="X234">
        <v>18.520029171000001</v>
      </c>
      <c r="Y234">
        <v>53.013696547000002</v>
      </c>
      <c r="Z234">
        <v>3.714364856</v>
      </c>
      <c r="AA234">
        <v>-1.460735914</v>
      </c>
      <c r="AE234">
        <v>507.12443747499998</v>
      </c>
      <c r="AF234">
        <v>494.32668046100002</v>
      </c>
      <c r="AG234" s="25">
        <v>497.24777183100002</v>
      </c>
      <c r="AH234">
        <v>0</v>
      </c>
      <c r="AI234">
        <v>1208.583387804</v>
      </c>
      <c r="AJ234">
        <v>236.88481618899999</v>
      </c>
      <c r="AK234">
        <v>4281.5007057290004</v>
      </c>
      <c r="AL234">
        <v>1122.973773399</v>
      </c>
      <c r="AM234">
        <v>1149.6380321219999</v>
      </c>
      <c r="AN234">
        <v>1086.606735605</v>
      </c>
      <c r="AO234">
        <v>1429.02186962</v>
      </c>
      <c r="AP234">
        <v>0</v>
      </c>
      <c r="AQ234">
        <v>3974.5309670040001</v>
      </c>
      <c r="AR234">
        <v>0</v>
      </c>
      <c r="AS234">
        <v>0</v>
      </c>
      <c r="AT234">
        <v>2636.896938542</v>
      </c>
      <c r="AU234">
        <v>143.335703572</v>
      </c>
      <c r="AV234">
        <v>520.280415877</v>
      </c>
      <c r="AW234">
        <v>978.61094817900005</v>
      </c>
      <c r="AX234">
        <v>1039.908407142</v>
      </c>
      <c r="AY234">
        <v>151.56661418799999</v>
      </c>
    </row>
    <row r="235" spans="1:51" x14ac:dyDescent="0.25">
      <c r="A235" s="1">
        <v>42517</v>
      </c>
      <c r="B235" s="21">
        <f t="shared" si="4"/>
        <v>20</v>
      </c>
      <c r="C235" s="2">
        <v>0.85416666666666663</v>
      </c>
      <c r="D235">
        <v>318.88601942000003</v>
      </c>
      <c r="E235">
        <v>352.14547673499999</v>
      </c>
      <c r="F235">
        <v>419.48941846100001</v>
      </c>
      <c r="G235">
        <v>420.28474201300003</v>
      </c>
      <c r="H235">
        <v>4.8035767829999996</v>
      </c>
      <c r="I235">
        <v>250.309081402</v>
      </c>
      <c r="J235">
        <v>250.06059313399999</v>
      </c>
      <c r="K235">
        <v>250.36712536900001</v>
      </c>
      <c r="L235">
        <v>0</v>
      </c>
      <c r="M235">
        <v>299.14075400000002</v>
      </c>
      <c r="N235">
        <v>0</v>
      </c>
      <c r="O235">
        <v>0</v>
      </c>
      <c r="P235">
        <v>311.76739773700001</v>
      </c>
      <c r="Q235">
        <v>303.55591662400002</v>
      </c>
      <c r="R235">
        <v>301.23838562999998</v>
      </c>
      <c r="S235">
        <v>410.969002289</v>
      </c>
      <c r="T235">
        <v>436.99503818800002</v>
      </c>
      <c r="U235">
        <v>528.29888930200002</v>
      </c>
      <c r="V235">
        <v>5914.5567593659998</v>
      </c>
      <c r="W235">
        <v>19412.614556910001</v>
      </c>
      <c r="X235">
        <v>974.08364181399998</v>
      </c>
      <c r="Y235">
        <v>52.439477590999999</v>
      </c>
      <c r="Z235">
        <v>3.7331094380000001</v>
      </c>
      <c r="AA235">
        <v>-1.465886078</v>
      </c>
      <c r="AE235">
        <v>504.83035535300002</v>
      </c>
      <c r="AF235">
        <v>494.46407965100002</v>
      </c>
      <c r="AG235" s="25">
        <v>495.13146069300001</v>
      </c>
      <c r="AH235">
        <v>0</v>
      </c>
      <c r="AI235">
        <v>1542.0859737410001</v>
      </c>
      <c r="AJ235">
        <v>237.05618294300001</v>
      </c>
      <c r="AK235">
        <v>4280.6660464409997</v>
      </c>
      <c r="AL235">
        <v>1123.520884649</v>
      </c>
      <c r="AM235">
        <v>1168.2777174590001</v>
      </c>
      <c r="AN235">
        <v>1089.4543944290001</v>
      </c>
      <c r="AO235">
        <v>1422.7015064090001</v>
      </c>
      <c r="AP235">
        <v>0</v>
      </c>
      <c r="AQ235">
        <v>3955.0405645740002</v>
      </c>
      <c r="AR235">
        <v>0</v>
      </c>
      <c r="AS235">
        <v>0</v>
      </c>
      <c r="AT235">
        <v>2621.3699093750001</v>
      </c>
      <c r="AU235">
        <v>130.594248859</v>
      </c>
      <c r="AV235">
        <v>531.61311599999999</v>
      </c>
      <c r="AW235">
        <v>972.00048184299999</v>
      </c>
      <c r="AX235">
        <v>1030.261097671</v>
      </c>
      <c r="AY235">
        <v>149.74451243300001</v>
      </c>
    </row>
    <row r="236" spans="1:51" x14ac:dyDescent="0.25">
      <c r="A236" s="1">
        <v>42517</v>
      </c>
      <c r="B236" s="21">
        <f t="shared" si="4"/>
        <v>21</v>
      </c>
      <c r="C236" s="2">
        <v>0.875</v>
      </c>
      <c r="D236">
        <v>320.19050564499997</v>
      </c>
      <c r="E236">
        <v>349.45621473900002</v>
      </c>
      <c r="F236">
        <v>419.68821535000001</v>
      </c>
      <c r="G236">
        <v>420.509856195</v>
      </c>
      <c r="H236">
        <v>4.9443740719999996</v>
      </c>
      <c r="I236">
        <v>389.936747169</v>
      </c>
      <c r="J236">
        <v>249.870854377</v>
      </c>
      <c r="K236">
        <v>249.576631408</v>
      </c>
      <c r="L236">
        <v>0</v>
      </c>
      <c r="M236">
        <v>300.346960389</v>
      </c>
      <c r="N236">
        <v>0</v>
      </c>
      <c r="O236">
        <v>0</v>
      </c>
      <c r="P236">
        <v>297.51796567600002</v>
      </c>
      <c r="Q236">
        <v>296.56251853399999</v>
      </c>
      <c r="R236">
        <v>299.006828756</v>
      </c>
      <c r="S236">
        <v>400.96597571699999</v>
      </c>
      <c r="T236">
        <v>425.935554083</v>
      </c>
      <c r="U236">
        <v>514.52404782300005</v>
      </c>
      <c r="V236">
        <v>5984.713646962</v>
      </c>
      <c r="W236">
        <v>19927.685396088</v>
      </c>
      <c r="X236">
        <v>8961.9881463260008</v>
      </c>
      <c r="Y236">
        <v>52.319160715999999</v>
      </c>
      <c r="Z236">
        <v>3.7711626709999999</v>
      </c>
      <c r="AA236">
        <v>-1.463711534</v>
      </c>
      <c r="AE236">
        <v>502.84703218599998</v>
      </c>
      <c r="AF236">
        <v>491.19658620799999</v>
      </c>
      <c r="AG236" s="25">
        <v>493.11156004899999</v>
      </c>
      <c r="AH236">
        <v>0</v>
      </c>
      <c r="AI236">
        <v>1175.8812126739999</v>
      </c>
      <c r="AJ236">
        <v>236.63747035599999</v>
      </c>
      <c r="AK236">
        <v>4047.518595214</v>
      </c>
      <c r="AL236">
        <v>1123.2606583199999</v>
      </c>
      <c r="AM236">
        <v>1806.275561403</v>
      </c>
      <c r="AN236">
        <v>1087.045975579</v>
      </c>
      <c r="AO236">
        <v>1406.944958435</v>
      </c>
      <c r="AP236">
        <v>0</v>
      </c>
      <c r="AQ236">
        <v>3990.8185708430001</v>
      </c>
      <c r="AR236">
        <v>0</v>
      </c>
      <c r="AS236">
        <v>0</v>
      </c>
      <c r="AT236">
        <v>2553.806400851</v>
      </c>
      <c r="AU236">
        <v>128.65390664899999</v>
      </c>
      <c r="AV236">
        <v>536.595549205</v>
      </c>
      <c r="AW236">
        <v>952.57491121500004</v>
      </c>
      <c r="AX236">
        <v>1005.071815657</v>
      </c>
      <c r="AY236">
        <v>146.45150904600001</v>
      </c>
    </row>
    <row r="237" spans="1:51" x14ac:dyDescent="0.25">
      <c r="A237" s="1">
        <v>42517</v>
      </c>
      <c r="B237" s="21">
        <f t="shared" si="4"/>
        <v>21</v>
      </c>
      <c r="C237" s="2">
        <v>0.89583333333333337</v>
      </c>
      <c r="D237">
        <v>301.63586427500002</v>
      </c>
      <c r="E237">
        <v>347.92860140800002</v>
      </c>
      <c r="F237">
        <v>416.35045750900002</v>
      </c>
      <c r="G237">
        <v>417.18839496099997</v>
      </c>
      <c r="H237">
        <v>4.9732004639999996</v>
      </c>
      <c r="I237">
        <v>400.07652078500001</v>
      </c>
      <c r="J237">
        <v>249.987112107</v>
      </c>
      <c r="K237">
        <v>417.82576638799998</v>
      </c>
      <c r="L237">
        <v>0</v>
      </c>
      <c r="M237">
        <v>348.22983904699998</v>
      </c>
      <c r="N237">
        <v>0</v>
      </c>
      <c r="O237">
        <v>0</v>
      </c>
      <c r="P237">
        <v>304.12288298599998</v>
      </c>
      <c r="Q237">
        <v>300.881359444</v>
      </c>
      <c r="R237">
        <v>299.18302558400001</v>
      </c>
      <c r="S237">
        <v>389.16511824399998</v>
      </c>
      <c r="T237">
        <v>392.69259360199999</v>
      </c>
      <c r="U237">
        <v>472.066921208</v>
      </c>
      <c r="V237">
        <v>6036.6476568549997</v>
      </c>
      <c r="W237">
        <v>23615.374926024</v>
      </c>
      <c r="X237">
        <v>13991.161173005001</v>
      </c>
      <c r="Y237">
        <v>52.386884451999997</v>
      </c>
      <c r="Z237">
        <v>3.7972036619999998</v>
      </c>
      <c r="AA237">
        <v>-1.4825855619999999</v>
      </c>
      <c r="AE237">
        <v>504.65966763500001</v>
      </c>
      <c r="AF237">
        <v>493.88309162799999</v>
      </c>
      <c r="AG237" s="25">
        <v>494.68221415800002</v>
      </c>
      <c r="AH237">
        <v>0</v>
      </c>
      <c r="AI237">
        <v>1154.0825243060001</v>
      </c>
      <c r="AJ237">
        <v>234.28760863700001</v>
      </c>
      <c r="AK237">
        <v>3738.6429781369998</v>
      </c>
      <c r="AL237">
        <v>1120.2127089860001</v>
      </c>
      <c r="AM237">
        <v>1305.420282924</v>
      </c>
      <c r="AN237">
        <v>1089.4159535829999</v>
      </c>
      <c r="AO237">
        <v>2546.4377241379998</v>
      </c>
      <c r="AP237">
        <v>0</v>
      </c>
      <c r="AQ237">
        <v>4017.3428802080002</v>
      </c>
      <c r="AR237">
        <v>0</v>
      </c>
      <c r="AS237">
        <v>0</v>
      </c>
      <c r="AT237">
        <v>2342.5683224129998</v>
      </c>
      <c r="AU237">
        <v>142.023682364</v>
      </c>
      <c r="AV237">
        <v>515.32510890599997</v>
      </c>
      <c r="AW237">
        <v>972.34745825499999</v>
      </c>
      <c r="AX237">
        <v>919.17740750099995</v>
      </c>
      <c r="AY237">
        <v>133.169993527</v>
      </c>
    </row>
    <row r="238" spans="1:51" x14ac:dyDescent="0.25">
      <c r="A238" s="1">
        <v>42517</v>
      </c>
      <c r="B238" s="21">
        <f t="shared" si="4"/>
        <v>22</v>
      </c>
      <c r="C238" s="2">
        <v>0.91666666666666663</v>
      </c>
      <c r="D238">
        <v>302.63777535600002</v>
      </c>
      <c r="E238">
        <v>351.08941979999997</v>
      </c>
      <c r="F238">
        <v>408.91719230000001</v>
      </c>
      <c r="G238">
        <v>409.584932708</v>
      </c>
      <c r="H238">
        <v>4.8920647439999998</v>
      </c>
      <c r="I238">
        <v>399.81236246100002</v>
      </c>
      <c r="J238">
        <v>250.003777668</v>
      </c>
      <c r="K238">
        <v>419.41465473199997</v>
      </c>
      <c r="L238">
        <v>0</v>
      </c>
      <c r="M238">
        <v>352.35945454199998</v>
      </c>
      <c r="N238">
        <v>0</v>
      </c>
      <c r="O238">
        <v>0</v>
      </c>
      <c r="P238">
        <v>298.25288499999999</v>
      </c>
      <c r="Q238">
        <v>302.82480039199999</v>
      </c>
      <c r="R238">
        <v>300.11781614300003</v>
      </c>
      <c r="S238">
        <v>394.57036603699999</v>
      </c>
      <c r="T238">
        <v>358.83124238099998</v>
      </c>
      <c r="U238">
        <v>432.03095679299997</v>
      </c>
      <c r="V238">
        <v>6083.4112093869999</v>
      </c>
      <c r="W238">
        <v>28269.539249434001</v>
      </c>
      <c r="X238">
        <v>30214.939357839001</v>
      </c>
      <c r="Y238">
        <v>52.413718637999999</v>
      </c>
      <c r="Z238">
        <v>3.8347448059999998</v>
      </c>
      <c r="AA238">
        <v>-1.489246691</v>
      </c>
      <c r="AE238">
        <v>505.280744196</v>
      </c>
      <c r="AF238">
        <v>493.95019753299999</v>
      </c>
      <c r="AG238" s="25">
        <v>495.06116211</v>
      </c>
      <c r="AH238">
        <v>0</v>
      </c>
      <c r="AI238">
        <v>587.70144661500001</v>
      </c>
      <c r="AJ238">
        <v>233.416835069</v>
      </c>
      <c r="AK238">
        <v>3793.1185553390001</v>
      </c>
      <c r="AL238">
        <v>1119.38408867</v>
      </c>
      <c r="AM238">
        <v>1094.5933086550001</v>
      </c>
      <c r="AN238">
        <v>1093.485142554</v>
      </c>
      <c r="AO238">
        <v>1889.1595158790001</v>
      </c>
      <c r="AP238">
        <v>0</v>
      </c>
      <c r="AQ238">
        <v>3906.924788194</v>
      </c>
      <c r="AR238">
        <v>0</v>
      </c>
      <c r="AS238">
        <v>0</v>
      </c>
      <c r="AT238">
        <v>2146.0151828009998</v>
      </c>
      <c r="AU238">
        <v>133.65472348700001</v>
      </c>
      <c r="AV238">
        <v>568.86030967099998</v>
      </c>
      <c r="AW238">
        <v>1068.0915775670001</v>
      </c>
      <c r="AX238">
        <v>855.23775446399998</v>
      </c>
      <c r="AY238">
        <v>125.29221509200001</v>
      </c>
    </row>
    <row r="239" spans="1:51" x14ac:dyDescent="0.25">
      <c r="A239" s="1">
        <v>42517</v>
      </c>
      <c r="B239" s="21">
        <f t="shared" si="4"/>
        <v>22</v>
      </c>
      <c r="C239" s="2">
        <v>0.9375</v>
      </c>
      <c r="D239">
        <v>298.73836300300002</v>
      </c>
      <c r="E239">
        <v>350.16087420999997</v>
      </c>
      <c r="F239">
        <v>403.85176085099999</v>
      </c>
      <c r="G239">
        <v>404.61717468699999</v>
      </c>
      <c r="H239">
        <v>4.9159926289999998</v>
      </c>
      <c r="I239">
        <v>400.01299788400001</v>
      </c>
      <c r="J239">
        <v>250.129148767</v>
      </c>
      <c r="K239">
        <v>404.572581732</v>
      </c>
      <c r="L239">
        <v>0</v>
      </c>
      <c r="M239">
        <v>378.03008266000001</v>
      </c>
      <c r="N239">
        <v>0</v>
      </c>
      <c r="O239">
        <v>0</v>
      </c>
      <c r="P239">
        <v>301.47627888900001</v>
      </c>
      <c r="Q239">
        <v>298.06713108100001</v>
      </c>
      <c r="R239">
        <v>298.05983184799999</v>
      </c>
      <c r="S239">
        <v>383.11286825899998</v>
      </c>
      <c r="T239">
        <v>344.19600763900002</v>
      </c>
      <c r="U239">
        <v>415.63393792900001</v>
      </c>
      <c r="V239">
        <v>6077.089298977</v>
      </c>
      <c r="W239">
        <v>30661.396474579</v>
      </c>
      <c r="X239">
        <v>31299.151450876001</v>
      </c>
      <c r="Y239">
        <v>52.365366637000001</v>
      </c>
      <c r="Z239">
        <v>3.8687384279999999</v>
      </c>
      <c r="AA239">
        <v>-1.4772494300000001</v>
      </c>
      <c r="AE239">
        <v>506.53452787800001</v>
      </c>
      <c r="AF239">
        <v>495.23994100300001</v>
      </c>
      <c r="AG239" s="25">
        <v>496.22754259099997</v>
      </c>
      <c r="AH239">
        <v>0</v>
      </c>
      <c r="AI239">
        <v>264.69723546</v>
      </c>
      <c r="AJ239">
        <v>232.823607856</v>
      </c>
      <c r="AK239">
        <v>4177.0441154509999</v>
      </c>
      <c r="AL239">
        <v>1117.8355888569999</v>
      </c>
      <c r="AM239">
        <v>1016.5368593749999</v>
      </c>
      <c r="AN239">
        <v>1092.29717022</v>
      </c>
      <c r="AO239">
        <v>1859.8592848200001</v>
      </c>
      <c r="AP239">
        <v>0</v>
      </c>
      <c r="AQ239">
        <v>3920.6706221059999</v>
      </c>
      <c r="AR239">
        <v>0</v>
      </c>
      <c r="AS239">
        <v>0</v>
      </c>
      <c r="AT239">
        <v>2065.4858533820002</v>
      </c>
      <c r="AU239">
        <v>134.57123090299999</v>
      </c>
      <c r="AV239">
        <v>566.34593715999995</v>
      </c>
      <c r="AW239">
        <v>1053.5350255880001</v>
      </c>
      <c r="AX239">
        <v>833.34417745899998</v>
      </c>
      <c r="AY239">
        <v>122.641705124</v>
      </c>
    </row>
    <row r="240" spans="1:51" x14ac:dyDescent="0.25">
      <c r="A240" s="1">
        <v>42517</v>
      </c>
      <c r="B240" s="21">
        <f t="shared" si="4"/>
        <v>23</v>
      </c>
      <c r="C240" s="2">
        <v>0.95833333333333337</v>
      </c>
      <c r="D240">
        <v>301.49533872799998</v>
      </c>
      <c r="E240">
        <v>349.62688205199998</v>
      </c>
      <c r="F240">
        <v>408.95453278000002</v>
      </c>
      <c r="G240">
        <v>409.68552887200002</v>
      </c>
      <c r="H240">
        <v>4.893285498</v>
      </c>
      <c r="I240">
        <v>400.03667630000001</v>
      </c>
      <c r="J240">
        <v>249.998895914</v>
      </c>
      <c r="K240">
        <v>407.989206916</v>
      </c>
      <c r="L240">
        <v>0</v>
      </c>
      <c r="M240">
        <v>385.91682467999999</v>
      </c>
      <c r="N240">
        <v>0</v>
      </c>
      <c r="O240">
        <v>0</v>
      </c>
      <c r="P240">
        <v>295.60629224000002</v>
      </c>
      <c r="Q240">
        <v>296.68938732499998</v>
      </c>
      <c r="R240">
        <v>300.12124942899999</v>
      </c>
      <c r="S240">
        <v>386.34476559400002</v>
      </c>
      <c r="T240">
        <v>346.39367874999999</v>
      </c>
      <c r="U240">
        <v>418.44826796500001</v>
      </c>
      <c r="V240">
        <v>6046.3582248590001</v>
      </c>
      <c r="W240">
        <v>30488.701515960001</v>
      </c>
      <c r="X240">
        <v>33086.262687283997</v>
      </c>
      <c r="Y240">
        <v>52.205135876999996</v>
      </c>
      <c r="Z240">
        <v>3.9130623880000002</v>
      </c>
      <c r="AA240">
        <v>-1.4890502000000001</v>
      </c>
      <c r="AE240">
        <v>505.87815223600001</v>
      </c>
      <c r="AF240">
        <v>494.50121906999999</v>
      </c>
      <c r="AG240" s="25">
        <v>495.61083739700001</v>
      </c>
      <c r="AH240">
        <v>0</v>
      </c>
      <c r="AI240">
        <v>267.51584808600001</v>
      </c>
      <c r="AJ240">
        <v>233.05131008500001</v>
      </c>
      <c r="AK240">
        <v>4094.9210985479999</v>
      </c>
      <c r="AL240">
        <v>1117.700491305</v>
      </c>
      <c r="AM240">
        <v>1006.144848229</v>
      </c>
      <c r="AN240">
        <v>1095.27676516</v>
      </c>
      <c r="AO240">
        <v>1880.7496589770001</v>
      </c>
      <c r="AP240">
        <v>0</v>
      </c>
      <c r="AQ240">
        <v>3905.3397372690001</v>
      </c>
      <c r="AR240">
        <v>0</v>
      </c>
      <c r="AS240">
        <v>0</v>
      </c>
      <c r="AT240">
        <v>2081.1292074150001</v>
      </c>
      <c r="AU240">
        <v>140.362632488</v>
      </c>
      <c r="AV240">
        <v>569.138146592</v>
      </c>
      <c r="AW240">
        <v>1064.9165572710001</v>
      </c>
      <c r="AX240">
        <v>840.15602700500006</v>
      </c>
      <c r="AY240">
        <v>123.406826686</v>
      </c>
    </row>
    <row r="241" spans="1:51" x14ac:dyDescent="0.25">
      <c r="A241" s="1">
        <v>42517</v>
      </c>
      <c r="B241" s="21">
        <f t="shared" si="4"/>
        <v>23</v>
      </c>
      <c r="C241" s="2">
        <v>0.97916666666666663</v>
      </c>
      <c r="D241">
        <v>305.366988225</v>
      </c>
      <c r="E241">
        <v>350.16785256600002</v>
      </c>
      <c r="F241">
        <v>412.64967137000002</v>
      </c>
      <c r="G241">
        <v>413.35465531300002</v>
      </c>
      <c r="H241">
        <v>4.8594466990000003</v>
      </c>
      <c r="I241">
        <v>399.89155246500002</v>
      </c>
      <c r="J241">
        <v>249.890576439</v>
      </c>
      <c r="K241">
        <v>411.75736945900002</v>
      </c>
      <c r="L241">
        <v>0</v>
      </c>
      <c r="M241">
        <v>387.21702034100002</v>
      </c>
      <c r="N241">
        <v>0</v>
      </c>
      <c r="O241">
        <v>0</v>
      </c>
      <c r="P241">
        <v>305.78953758799997</v>
      </c>
      <c r="Q241">
        <v>302.88195757</v>
      </c>
      <c r="R241">
        <v>301.28868550099997</v>
      </c>
      <c r="S241">
        <v>391.45114649800001</v>
      </c>
      <c r="T241">
        <v>349.525320507</v>
      </c>
      <c r="U241">
        <v>422.29564363899999</v>
      </c>
      <c r="V241">
        <v>6017.3056351109999</v>
      </c>
      <c r="W241">
        <v>29648.810384237</v>
      </c>
      <c r="X241">
        <v>35934.569379804998</v>
      </c>
      <c r="Y241">
        <v>52.178450036999998</v>
      </c>
      <c r="Z241">
        <v>3.9354165399999999</v>
      </c>
      <c r="AA241">
        <v>-1.471990406</v>
      </c>
      <c r="AE241">
        <v>505.55131620499998</v>
      </c>
      <c r="AF241">
        <v>494.112693643</v>
      </c>
      <c r="AG241" s="25">
        <v>495.23780667699998</v>
      </c>
      <c r="AH241">
        <v>0</v>
      </c>
      <c r="AI241">
        <v>221.512717452</v>
      </c>
      <c r="AJ241">
        <v>233.040131538</v>
      </c>
      <c r="AK241">
        <v>4204.7630750629996</v>
      </c>
      <c r="AL241">
        <v>1117.446015151</v>
      </c>
      <c r="AM241">
        <v>1025.457901988</v>
      </c>
      <c r="AN241">
        <v>1089.8345385780001</v>
      </c>
      <c r="AO241">
        <v>1909.9451801180001</v>
      </c>
      <c r="AP241">
        <v>0</v>
      </c>
      <c r="AQ241">
        <v>3900.9947240729998</v>
      </c>
      <c r="AR241">
        <v>0</v>
      </c>
      <c r="AS241">
        <v>0</v>
      </c>
      <c r="AT241">
        <v>2099.5412422710001</v>
      </c>
      <c r="AU241">
        <v>141.10207747600001</v>
      </c>
      <c r="AV241">
        <v>565.75929155200004</v>
      </c>
      <c r="AW241">
        <v>1081.7743048570001</v>
      </c>
      <c r="AX241">
        <v>846.82269432299995</v>
      </c>
      <c r="AY241">
        <v>124.52851849300001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</vt:lpstr>
      <vt:lpstr>Power</vt:lpstr>
      <vt:lpstr>Pressure</vt:lpstr>
      <vt:lpstr>Flow</vt:lpstr>
      <vt:lpstr>Power Data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B. Friedenstein</dc:creator>
  <cp:lastModifiedBy>Brandon Friedenstein</cp:lastModifiedBy>
  <cp:lastPrinted>2016-05-30T07:06:48Z</cp:lastPrinted>
  <dcterms:created xsi:type="dcterms:W3CDTF">2016-03-01T16:19:10Z</dcterms:created>
  <dcterms:modified xsi:type="dcterms:W3CDTF">2017-06-01T13:34:29Z</dcterms:modified>
</cp:coreProperties>
</file>