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bakerintl-my.sharepoint.com/personal/ali_salimi_mbakerintl_com/Documents/Documents/189151_Pelican_Island_Bridge/scour/Pelican-Island-Wave-Load/Muthu-work/"/>
    </mc:Choice>
  </mc:AlternateContent>
  <xr:revisionPtr revIDLastSave="24" documentId="8_{066E9273-7E16-43DE-BEE7-755957AC5E66}" xr6:coauthVersionLast="47" xr6:coauthVersionMax="47" xr10:uidLastSave="{6E1D1344-A06E-47D6-ABD4-AD02D19E1EDD}"/>
  <bookViews>
    <workbookView xWindow="-108" yWindow="-108" windowWidth="23256" windowHeight="12576" firstSheet="1" activeTab="5" xr2:uid="{FB74725F-1DA6-4131-A954-F1735A1617F9}"/>
  </bookViews>
  <sheets>
    <sheet name="Loads_Do_Not_Use" sheetId="4" state="hidden" r:id="rId1"/>
    <sheet name="Vessel_Allison_Currents" sheetId="6" r:id="rId2"/>
    <sheet name="Loads_Do_Not_Use (2)" sheetId="7" state="hidden" r:id="rId3"/>
    <sheet name="Wave Loads_Not_For_Use" sheetId="9" state="hidden" r:id="rId4"/>
    <sheet name="Current Loads" sheetId="10" r:id="rId5"/>
    <sheet name="Wave Loads" sheetId="11" r:id="rId6"/>
    <sheet name="PLOTS" sheetId="8" state="hidden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1" l="1"/>
  <c r="E2" i="11"/>
  <c r="D3" i="11"/>
  <c r="E3" i="11"/>
  <c r="D4" i="11"/>
  <c r="E4" i="11"/>
  <c r="D5" i="11"/>
  <c r="E5" i="11"/>
  <c r="D6" i="11"/>
  <c r="E6" i="11"/>
  <c r="D7" i="11"/>
  <c r="E7" i="11"/>
  <c r="D8" i="11"/>
  <c r="E8" i="11"/>
  <c r="D9" i="11"/>
  <c r="E9" i="11"/>
  <c r="D10" i="11"/>
  <c r="E10" i="11"/>
  <c r="D11" i="11"/>
  <c r="E11" i="11"/>
  <c r="D12" i="11"/>
  <c r="E12" i="11"/>
  <c r="D13" i="11"/>
  <c r="E13" i="11"/>
  <c r="D14" i="11"/>
  <c r="E14" i="11"/>
  <c r="D15" i="11"/>
  <c r="E15" i="11"/>
  <c r="D16" i="11"/>
  <c r="E16" i="11"/>
  <c r="D17" i="11"/>
  <c r="E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24" i="11"/>
  <c r="E24" i="11"/>
  <c r="D25" i="11"/>
  <c r="E25" i="11"/>
  <c r="D26" i="11"/>
  <c r="E26" i="11"/>
  <c r="D27" i="11"/>
  <c r="E27" i="11"/>
  <c r="D28" i="11"/>
  <c r="E28" i="11"/>
  <c r="D29" i="11"/>
  <c r="E29" i="11"/>
  <c r="R29" i="11"/>
  <c r="AU29" i="11" s="1"/>
  <c r="Q29" i="11"/>
  <c r="T29" i="11" s="1"/>
  <c r="M29" i="11"/>
  <c r="N29" i="11" s="1"/>
  <c r="J29" i="11"/>
  <c r="G29" i="11"/>
  <c r="R28" i="11"/>
  <c r="BF28" i="11" s="1"/>
  <c r="Q28" i="11"/>
  <c r="T28" i="11" s="1"/>
  <c r="M28" i="11"/>
  <c r="N28" i="11" s="1"/>
  <c r="J28" i="11"/>
  <c r="G28" i="11"/>
  <c r="R27" i="11"/>
  <c r="BA27" i="11" s="1"/>
  <c r="Q27" i="11"/>
  <c r="T27" i="11" s="1"/>
  <c r="M27" i="11"/>
  <c r="N27" i="11" s="1"/>
  <c r="J27" i="11"/>
  <c r="G27" i="11"/>
  <c r="R26" i="11"/>
  <c r="AV26" i="11" s="1"/>
  <c r="Q26" i="11"/>
  <c r="T26" i="11" s="1"/>
  <c r="M26" i="11"/>
  <c r="N26" i="11" s="1"/>
  <c r="J26" i="11"/>
  <c r="G26" i="11"/>
  <c r="R25" i="11"/>
  <c r="BG25" i="11" s="1"/>
  <c r="Q25" i="11"/>
  <c r="T25" i="11" s="1"/>
  <c r="M25" i="11"/>
  <c r="N25" i="11" s="1"/>
  <c r="J25" i="11"/>
  <c r="G25" i="11"/>
  <c r="R24" i="11"/>
  <c r="BB24" i="11" s="1"/>
  <c r="Q24" i="11"/>
  <c r="T24" i="11" s="1"/>
  <c r="M24" i="11"/>
  <c r="N24" i="11" s="1"/>
  <c r="J24" i="11"/>
  <c r="G24" i="11"/>
  <c r="R23" i="11"/>
  <c r="AW23" i="11" s="1"/>
  <c r="Q23" i="11"/>
  <c r="T23" i="11" s="1"/>
  <c r="M23" i="11"/>
  <c r="N23" i="11" s="1"/>
  <c r="J23" i="11"/>
  <c r="G23" i="11"/>
  <c r="R22" i="11"/>
  <c r="BH22" i="11" s="1"/>
  <c r="Q22" i="11"/>
  <c r="T22" i="11" s="1"/>
  <c r="M22" i="11"/>
  <c r="N22" i="11" s="1"/>
  <c r="J22" i="11"/>
  <c r="G22" i="11"/>
  <c r="R21" i="11"/>
  <c r="Q21" i="11"/>
  <c r="T21" i="11" s="1"/>
  <c r="M21" i="11"/>
  <c r="N21" i="11" s="1"/>
  <c r="J21" i="11"/>
  <c r="G21" i="11"/>
  <c r="R20" i="11"/>
  <c r="BJ20" i="11" s="1"/>
  <c r="Q20" i="11"/>
  <c r="T20" i="11" s="1"/>
  <c r="M20" i="11"/>
  <c r="N20" i="11" s="1"/>
  <c r="J20" i="11"/>
  <c r="G20" i="11"/>
  <c r="R19" i="11"/>
  <c r="BJ19" i="11" s="1"/>
  <c r="Q19" i="11"/>
  <c r="T19" i="11" s="1"/>
  <c r="M19" i="11"/>
  <c r="N19" i="11" s="1"/>
  <c r="J19" i="11"/>
  <c r="G19" i="11"/>
  <c r="R18" i="11"/>
  <c r="BD18" i="11" s="1"/>
  <c r="Q18" i="11"/>
  <c r="T18" i="11" s="1"/>
  <c r="M18" i="11"/>
  <c r="N18" i="11" s="1"/>
  <c r="J18" i="11"/>
  <c r="G18" i="11"/>
  <c r="R17" i="11"/>
  <c r="AW17" i="11" s="1"/>
  <c r="Q17" i="11"/>
  <c r="T17" i="11" s="1"/>
  <c r="M17" i="11"/>
  <c r="N17" i="11" s="1"/>
  <c r="J17" i="11"/>
  <c r="G17" i="11"/>
  <c r="R16" i="11"/>
  <c r="BJ16" i="11" s="1"/>
  <c r="Q16" i="11"/>
  <c r="T16" i="11" s="1"/>
  <c r="M16" i="11"/>
  <c r="N16" i="11" s="1"/>
  <c r="J16" i="11"/>
  <c r="G16" i="11"/>
  <c r="R15" i="11"/>
  <c r="BE15" i="11" s="1"/>
  <c r="Q15" i="11"/>
  <c r="T15" i="11" s="1"/>
  <c r="M15" i="11"/>
  <c r="N15" i="11" s="1"/>
  <c r="J15" i="11"/>
  <c r="G15" i="11"/>
  <c r="R14" i="11"/>
  <c r="AX14" i="11" s="1"/>
  <c r="Q14" i="11"/>
  <c r="T14" i="11" s="1"/>
  <c r="M14" i="11"/>
  <c r="N14" i="11" s="1"/>
  <c r="J14" i="11"/>
  <c r="G14" i="11"/>
  <c r="R13" i="11"/>
  <c r="BB13" i="11" s="1"/>
  <c r="Q13" i="11"/>
  <c r="T13" i="11" s="1"/>
  <c r="M13" i="11"/>
  <c r="N13" i="11" s="1"/>
  <c r="J13" i="11"/>
  <c r="G13" i="11"/>
  <c r="R12" i="11"/>
  <c r="BB12" i="11" s="1"/>
  <c r="Q12" i="11"/>
  <c r="T12" i="11" s="1"/>
  <c r="M12" i="11"/>
  <c r="N12" i="11" s="1"/>
  <c r="J12" i="11"/>
  <c r="G12" i="11"/>
  <c r="R11" i="11"/>
  <c r="BA11" i="11" s="1"/>
  <c r="Q11" i="11"/>
  <c r="T11" i="11" s="1"/>
  <c r="M11" i="11"/>
  <c r="N11" i="11" s="1"/>
  <c r="J11" i="11"/>
  <c r="G11" i="11"/>
  <c r="R10" i="11"/>
  <c r="BJ10" i="11" s="1"/>
  <c r="Q10" i="11"/>
  <c r="T10" i="11" s="1"/>
  <c r="M10" i="11"/>
  <c r="N10" i="11" s="1"/>
  <c r="J10" i="11"/>
  <c r="G10" i="11"/>
  <c r="R9" i="11"/>
  <c r="BD9" i="11" s="1"/>
  <c r="Q9" i="11"/>
  <c r="T9" i="11" s="1"/>
  <c r="M9" i="11"/>
  <c r="N9" i="11" s="1"/>
  <c r="J9" i="11"/>
  <c r="G9" i="11"/>
  <c r="R8" i="11"/>
  <c r="BB8" i="11" s="1"/>
  <c r="Q8" i="11"/>
  <c r="T8" i="11" s="1"/>
  <c r="M8" i="11"/>
  <c r="N8" i="11" s="1"/>
  <c r="J8" i="11"/>
  <c r="G8" i="11"/>
  <c r="R7" i="11"/>
  <c r="BD7" i="11" s="1"/>
  <c r="Q7" i="11"/>
  <c r="T7" i="11" s="1"/>
  <c r="M7" i="11"/>
  <c r="N7" i="11" s="1"/>
  <c r="J7" i="11"/>
  <c r="G7" i="11"/>
  <c r="R6" i="11"/>
  <c r="BE6" i="11" s="1"/>
  <c r="Q6" i="11"/>
  <c r="T6" i="11" s="1"/>
  <c r="M6" i="11"/>
  <c r="N6" i="11" s="1"/>
  <c r="J6" i="11"/>
  <c r="G6" i="11"/>
  <c r="R5" i="11"/>
  <c r="AR5" i="11" s="1"/>
  <c r="Q5" i="11"/>
  <c r="T5" i="11" s="1"/>
  <c r="M5" i="11"/>
  <c r="N5" i="11" s="1"/>
  <c r="J5" i="11"/>
  <c r="G5" i="11"/>
  <c r="R4" i="11"/>
  <c r="AW4" i="11" s="1"/>
  <c r="Q4" i="11"/>
  <c r="T4" i="11" s="1"/>
  <c r="M4" i="11"/>
  <c r="N4" i="11" s="1"/>
  <c r="J4" i="11"/>
  <c r="G4" i="11"/>
  <c r="R3" i="11"/>
  <c r="BE3" i="11" s="1"/>
  <c r="Q3" i="11"/>
  <c r="T3" i="11" s="1"/>
  <c r="M3" i="11"/>
  <c r="N3" i="11" s="1"/>
  <c r="J3" i="11"/>
  <c r="G3" i="11"/>
  <c r="R2" i="11"/>
  <c r="BE2" i="11" s="1"/>
  <c r="Q2" i="11"/>
  <c r="T2" i="11" s="1"/>
  <c r="M2" i="11"/>
  <c r="N2" i="11" s="1"/>
  <c r="J2" i="11"/>
  <c r="G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2" i="10"/>
  <c r="Q30" i="9"/>
  <c r="Y29" i="9"/>
  <c r="V29" i="9"/>
  <c r="BO29" i="9" s="1"/>
  <c r="U29" i="9"/>
  <c r="AC29" i="9" s="1"/>
  <c r="T29" i="9"/>
  <c r="P29" i="9"/>
  <c r="N29" i="9"/>
  <c r="O29" i="9" s="1"/>
  <c r="Q29" i="9" s="1"/>
  <c r="J29" i="9"/>
  <c r="G29" i="9"/>
  <c r="E29" i="9"/>
  <c r="D29" i="9"/>
  <c r="Z29" i="9" s="1"/>
  <c r="Z28" i="9"/>
  <c r="Y28" i="9"/>
  <c r="AA28" i="9" s="1"/>
  <c r="V28" i="9"/>
  <c r="BK28" i="9" s="1"/>
  <c r="U28" i="9"/>
  <c r="AC28" i="9" s="1"/>
  <c r="T28" i="9"/>
  <c r="P28" i="9"/>
  <c r="N28" i="9"/>
  <c r="O28" i="9" s="1"/>
  <c r="Q28" i="9" s="1"/>
  <c r="J28" i="9"/>
  <c r="G28" i="9"/>
  <c r="E28" i="9"/>
  <c r="D28" i="9"/>
  <c r="BF27" i="9"/>
  <c r="BD27" i="9"/>
  <c r="V27" i="9"/>
  <c r="BM27" i="9" s="1"/>
  <c r="U27" i="9"/>
  <c r="AC27" i="9" s="1"/>
  <c r="T27" i="9"/>
  <c r="P27" i="9"/>
  <c r="N27" i="9"/>
  <c r="O27" i="9" s="1"/>
  <c r="Q27" i="9" s="1"/>
  <c r="J27" i="9"/>
  <c r="G27" i="9"/>
  <c r="E27" i="9"/>
  <c r="D27" i="9"/>
  <c r="Z27" i="9" s="1"/>
  <c r="BJ26" i="9"/>
  <c r="BH26" i="9"/>
  <c r="V26" i="9"/>
  <c r="BI26" i="9" s="1"/>
  <c r="U26" i="9"/>
  <c r="AC26" i="9" s="1"/>
  <c r="T26" i="9"/>
  <c r="P26" i="9"/>
  <c r="N26" i="9"/>
  <c r="O26" i="9" s="1"/>
  <c r="Q26" i="9" s="1"/>
  <c r="J26" i="9"/>
  <c r="G26" i="9"/>
  <c r="E26" i="9"/>
  <c r="D26" i="9"/>
  <c r="Z26" i="9" s="1"/>
  <c r="BR25" i="9"/>
  <c r="BP25" i="9"/>
  <c r="BO25" i="9"/>
  <c r="BN25" i="9"/>
  <c r="BM25" i="9"/>
  <c r="BL25" i="9"/>
  <c r="BE25" i="9"/>
  <c r="BD25" i="9"/>
  <c r="BB25" i="9"/>
  <c r="V25" i="9"/>
  <c r="BK25" i="9" s="1"/>
  <c r="U25" i="9"/>
  <c r="AC25" i="9" s="1"/>
  <c r="T25" i="9"/>
  <c r="P25" i="9"/>
  <c r="N25" i="9"/>
  <c r="O25" i="9" s="1"/>
  <c r="Q25" i="9" s="1"/>
  <c r="J25" i="9"/>
  <c r="G25" i="9"/>
  <c r="E25" i="9"/>
  <c r="D25" i="9"/>
  <c r="V24" i="9"/>
  <c r="BG24" i="9" s="1"/>
  <c r="U24" i="9"/>
  <c r="AC24" i="9" s="1"/>
  <c r="T24" i="9"/>
  <c r="P24" i="9"/>
  <c r="N24" i="9"/>
  <c r="O24" i="9" s="1"/>
  <c r="Q24" i="9" s="1"/>
  <c r="J24" i="9"/>
  <c r="G24" i="9"/>
  <c r="E24" i="9"/>
  <c r="D24" i="9"/>
  <c r="Z24" i="9" s="1"/>
  <c r="V23" i="9"/>
  <c r="BI23" i="9" s="1"/>
  <c r="U23" i="9"/>
  <c r="AC23" i="9" s="1"/>
  <c r="T23" i="9"/>
  <c r="P23" i="9"/>
  <c r="N23" i="9"/>
  <c r="O23" i="9" s="1"/>
  <c r="Q23" i="9" s="1"/>
  <c r="J23" i="9"/>
  <c r="G23" i="9"/>
  <c r="E23" i="9"/>
  <c r="D23" i="9"/>
  <c r="Z22" i="9"/>
  <c r="AA22" i="9" s="1"/>
  <c r="V22" i="9"/>
  <c r="BE22" i="9" s="1"/>
  <c r="U22" i="9"/>
  <c r="AC22" i="9" s="1"/>
  <c r="T22" i="9"/>
  <c r="P22" i="9"/>
  <c r="N22" i="9"/>
  <c r="O22" i="9" s="1"/>
  <c r="Q22" i="9" s="1"/>
  <c r="J22" i="9"/>
  <c r="G22" i="9"/>
  <c r="E22" i="9"/>
  <c r="D22" i="9"/>
  <c r="Y22" i="9" s="1"/>
  <c r="BN21" i="9"/>
  <c r="BM21" i="9"/>
  <c r="BE21" i="9"/>
  <c r="BD21" i="9"/>
  <c r="V21" i="9"/>
  <c r="BG21" i="9" s="1"/>
  <c r="U21" i="9"/>
  <c r="AC21" i="9" s="1"/>
  <c r="T21" i="9"/>
  <c r="P21" i="9"/>
  <c r="N21" i="9"/>
  <c r="O21" i="9" s="1"/>
  <c r="Q21" i="9" s="1"/>
  <c r="J21" i="9"/>
  <c r="G21" i="9"/>
  <c r="E21" i="9"/>
  <c r="D21" i="9"/>
  <c r="Y21" i="9" s="1"/>
  <c r="BP20" i="9"/>
  <c r="BC20" i="9"/>
  <c r="V20" i="9"/>
  <c r="BS20" i="9" s="1"/>
  <c r="U20" i="9"/>
  <c r="AC20" i="9" s="1"/>
  <c r="T20" i="9"/>
  <c r="P20" i="9"/>
  <c r="N20" i="9"/>
  <c r="O20" i="9" s="1"/>
  <c r="Q20" i="9" s="1"/>
  <c r="J20" i="9"/>
  <c r="G20" i="9"/>
  <c r="E20" i="9"/>
  <c r="D20" i="9"/>
  <c r="Z20" i="9" s="1"/>
  <c r="V19" i="9"/>
  <c r="BN19" i="9" s="1"/>
  <c r="U19" i="9"/>
  <c r="AC19" i="9" s="1"/>
  <c r="T19" i="9"/>
  <c r="P19" i="9"/>
  <c r="N19" i="9"/>
  <c r="O19" i="9" s="1"/>
  <c r="Q19" i="9" s="1"/>
  <c r="J19" i="9"/>
  <c r="G19" i="9"/>
  <c r="E19" i="9"/>
  <c r="D19" i="9"/>
  <c r="Z19" i="9" s="1"/>
  <c r="V18" i="9"/>
  <c r="BL18" i="9" s="1"/>
  <c r="U18" i="9"/>
  <c r="AC18" i="9" s="1"/>
  <c r="T18" i="9"/>
  <c r="P18" i="9"/>
  <c r="N18" i="9"/>
  <c r="O18" i="9" s="1"/>
  <c r="Q18" i="9" s="1"/>
  <c r="J18" i="9"/>
  <c r="G18" i="9"/>
  <c r="E18" i="9"/>
  <c r="D18" i="9"/>
  <c r="Y18" i="9" s="1"/>
  <c r="V17" i="9"/>
  <c r="AZ17" i="9" s="1"/>
  <c r="U17" i="9"/>
  <c r="AC17" i="9" s="1"/>
  <c r="T17" i="9"/>
  <c r="P17" i="9"/>
  <c r="N17" i="9"/>
  <c r="O17" i="9" s="1"/>
  <c r="Q17" i="9" s="1"/>
  <c r="J17" i="9"/>
  <c r="G17" i="9"/>
  <c r="E17" i="9"/>
  <c r="D17" i="9"/>
  <c r="Z17" i="9" s="1"/>
  <c r="BS16" i="9"/>
  <c r="BK16" i="9"/>
  <c r="BC16" i="9"/>
  <c r="V16" i="9"/>
  <c r="BP16" i="9" s="1"/>
  <c r="U16" i="9"/>
  <c r="AC16" i="9" s="1"/>
  <c r="T16" i="9"/>
  <c r="P16" i="9"/>
  <c r="N16" i="9"/>
  <c r="O16" i="9" s="1"/>
  <c r="Q16" i="9" s="1"/>
  <c r="J16" i="9"/>
  <c r="G16" i="9"/>
  <c r="E16" i="9"/>
  <c r="D16" i="9"/>
  <c r="V15" i="9"/>
  <c r="BS15" i="9" s="1"/>
  <c r="U15" i="9"/>
  <c r="AC15" i="9" s="1"/>
  <c r="T15" i="9"/>
  <c r="P15" i="9"/>
  <c r="N15" i="9"/>
  <c r="O15" i="9" s="1"/>
  <c r="Q15" i="9" s="1"/>
  <c r="J15" i="9"/>
  <c r="G15" i="9"/>
  <c r="E15" i="9"/>
  <c r="D15" i="9"/>
  <c r="Z15" i="9" s="1"/>
  <c r="BM14" i="9"/>
  <c r="BL14" i="9"/>
  <c r="BK14" i="9"/>
  <c r="V14" i="9"/>
  <c r="BH14" i="9" s="1"/>
  <c r="U14" i="9"/>
  <c r="AC14" i="9" s="1"/>
  <c r="T14" i="9"/>
  <c r="P14" i="9"/>
  <c r="N14" i="9"/>
  <c r="O14" i="9" s="1"/>
  <c r="Q14" i="9" s="1"/>
  <c r="J14" i="9"/>
  <c r="G14" i="9"/>
  <c r="E14" i="9"/>
  <c r="D14" i="9"/>
  <c r="Y14" i="9" s="1"/>
  <c r="BL13" i="9"/>
  <c r="BJ13" i="9"/>
  <c r="BI13" i="9"/>
  <c r="BH13" i="9"/>
  <c r="BF13" i="9"/>
  <c r="BE13" i="9"/>
  <c r="BA13" i="9"/>
  <c r="AZ13" i="9"/>
  <c r="V13" i="9"/>
  <c r="BO13" i="9" s="1"/>
  <c r="U13" i="9"/>
  <c r="AC13" i="9" s="1"/>
  <c r="T13" i="9"/>
  <c r="P13" i="9"/>
  <c r="N13" i="9"/>
  <c r="O13" i="9" s="1"/>
  <c r="Q13" i="9" s="1"/>
  <c r="J13" i="9"/>
  <c r="G13" i="9"/>
  <c r="E13" i="9"/>
  <c r="D13" i="9"/>
  <c r="Z13" i="9" s="1"/>
  <c r="BS12" i="9"/>
  <c r="BJ12" i="9"/>
  <c r="AZ12" i="9"/>
  <c r="V12" i="9"/>
  <c r="BK12" i="9" s="1"/>
  <c r="U12" i="9"/>
  <c r="AC12" i="9" s="1"/>
  <c r="T12" i="9"/>
  <c r="P12" i="9"/>
  <c r="N12" i="9"/>
  <c r="O12" i="9" s="1"/>
  <c r="Q12" i="9" s="1"/>
  <c r="J12" i="9"/>
  <c r="G12" i="9"/>
  <c r="E12" i="9"/>
  <c r="D12" i="9"/>
  <c r="Z12" i="9" s="1"/>
  <c r="BS11" i="9"/>
  <c r="BR11" i="9"/>
  <c r="BD11" i="9"/>
  <c r="BC11" i="9"/>
  <c r="BA11" i="9"/>
  <c r="V11" i="9"/>
  <c r="BJ11" i="9" s="1"/>
  <c r="U11" i="9"/>
  <c r="AC11" i="9" s="1"/>
  <c r="T11" i="9"/>
  <c r="P11" i="9"/>
  <c r="N11" i="9"/>
  <c r="O11" i="9" s="1"/>
  <c r="Q11" i="9" s="1"/>
  <c r="J11" i="9"/>
  <c r="G11" i="9"/>
  <c r="E11" i="9"/>
  <c r="D11" i="9"/>
  <c r="Z11" i="9" s="1"/>
  <c r="BJ10" i="9"/>
  <c r="BI10" i="9"/>
  <c r="V10" i="9"/>
  <c r="BR10" i="9" s="1"/>
  <c r="U10" i="9"/>
  <c r="AC10" i="9" s="1"/>
  <c r="T10" i="9"/>
  <c r="P10" i="9"/>
  <c r="N10" i="9"/>
  <c r="O10" i="9" s="1"/>
  <c r="Q10" i="9" s="1"/>
  <c r="J10" i="9"/>
  <c r="G10" i="9"/>
  <c r="E10" i="9"/>
  <c r="D10" i="9"/>
  <c r="Y10" i="9" s="1"/>
  <c r="V9" i="9"/>
  <c r="BK9" i="9" s="1"/>
  <c r="U9" i="9"/>
  <c r="AC9" i="9" s="1"/>
  <c r="T9" i="9"/>
  <c r="P9" i="9"/>
  <c r="N9" i="9"/>
  <c r="O9" i="9" s="1"/>
  <c r="Q9" i="9" s="1"/>
  <c r="J9" i="9"/>
  <c r="G9" i="9"/>
  <c r="E9" i="9"/>
  <c r="D9" i="9"/>
  <c r="Z9" i="9" s="1"/>
  <c r="BG8" i="9"/>
  <c r="BF8" i="9"/>
  <c r="BE8" i="9"/>
  <c r="V8" i="9"/>
  <c r="BK8" i="9" s="1"/>
  <c r="U8" i="9"/>
  <c r="AC8" i="9" s="1"/>
  <c r="T8" i="9"/>
  <c r="P8" i="9"/>
  <c r="N8" i="9"/>
  <c r="O8" i="9" s="1"/>
  <c r="Q8" i="9" s="1"/>
  <c r="J8" i="9"/>
  <c r="G8" i="9"/>
  <c r="E8" i="9"/>
  <c r="D8" i="9"/>
  <c r="Z8" i="9" s="1"/>
  <c r="V7" i="9"/>
  <c r="BK7" i="9" s="1"/>
  <c r="U7" i="9"/>
  <c r="AC7" i="9" s="1"/>
  <c r="T7" i="9"/>
  <c r="P7" i="9"/>
  <c r="O7" i="9"/>
  <c r="Q7" i="9" s="1"/>
  <c r="N7" i="9"/>
  <c r="J7" i="9"/>
  <c r="G7" i="9"/>
  <c r="E7" i="9"/>
  <c r="D7" i="9"/>
  <c r="Z7" i="9" s="1"/>
  <c r="V6" i="9"/>
  <c r="BM6" i="9" s="1"/>
  <c r="U6" i="9"/>
  <c r="AC6" i="9" s="1"/>
  <c r="T6" i="9"/>
  <c r="P6" i="9"/>
  <c r="N6" i="9"/>
  <c r="O6" i="9" s="1"/>
  <c r="Q6" i="9" s="1"/>
  <c r="J6" i="9"/>
  <c r="G6" i="9"/>
  <c r="E6" i="9"/>
  <c r="D6" i="9"/>
  <c r="Y6" i="9" s="1"/>
  <c r="BO5" i="9"/>
  <c r="BK5" i="9"/>
  <c r="V5" i="9"/>
  <c r="BG5" i="9" s="1"/>
  <c r="U5" i="9"/>
  <c r="AC5" i="9" s="1"/>
  <c r="T5" i="9"/>
  <c r="P5" i="9"/>
  <c r="N5" i="9"/>
  <c r="O5" i="9" s="1"/>
  <c r="Q5" i="9" s="1"/>
  <c r="J5" i="9"/>
  <c r="G5" i="9"/>
  <c r="E5" i="9"/>
  <c r="D5" i="9"/>
  <c r="Z5" i="9" s="1"/>
  <c r="V4" i="9"/>
  <c r="BR4" i="9" s="1"/>
  <c r="U4" i="9"/>
  <c r="AC4" i="9" s="1"/>
  <c r="T4" i="9"/>
  <c r="P4" i="9"/>
  <c r="N4" i="9"/>
  <c r="O4" i="9" s="1"/>
  <c r="Q4" i="9" s="1"/>
  <c r="J4" i="9"/>
  <c r="G4" i="9"/>
  <c r="E4" i="9"/>
  <c r="D4" i="9"/>
  <c r="Z4" i="9" s="1"/>
  <c r="BN3" i="9"/>
  <c r="BJ3" i="9"/>
  <c r="V3" i="9"/>
  <c r="BD3" i="9" s="1"/>
  <c r="U3" i="9"/>
  <c r="AC3" i="9" s="1"/>
  <c r="T3" i="9"/>
  <c r="P3" i="9"/>
  <c r="N3" i="9"/>
  <c r="O3" i="9" s="1"/>
  <c r="Q3" i="9" s="1"/>
  <c r="J3" i="9"/>
  <c r="G3" i="9"/>
  <c r="E3" i="9"/>
  <c r="D3" i="9"/>
  <c r="Z3" i="9" s="1"/>
  <c r="V2" i="9"/>
  <c r="BL2" i="9" s="1"/>
  <c r="U2" i="9"/>
  <c r="AC2" i="9" s="1"/>
  <c r="T2" i="9"/>
  <c r="P2" i="9"/>
  <c r="N2" i="9"/>
  <c r="O2" i="9" s="1"/>
  <c r="Q2" i="9" s="1"/>
  <c r="J2" i="9"/>
  <c r="G2" i="9"/>
  <c r="E2" i="9"/>
  <c r="D2" i="9"/>
  <c r="Y2" i="9" s="1"/>
  <c r="AD3" i="7"/>
  <c r="AD4" i="7"/>
  <c r="AG4" i="7" s="1"/>
  <c r="AD5" i="7"/>
  <c r="AG5" i="7" s="1"/>
  <c r="AD6" i="7"/>
  <c r="AG6" i="7" s="1"/>
  <c r="AD7" i="7"/>
  <c r="AD8" i="7"/>
  <c r="AG8" i="7" s="1"/>
  <c r="AD9" i="7"/>
  <c r="AD10" i="7"/>
  <c r="AD11" i="7"/>
  <c r="AD12" i="7"/>
  <c r="AG12" i="7" s="1"/>
  <c r="AD13" i="7"/>
  <c r="AG13" i="7" s="1"/>
  <c r="AD14" i="7"/>
  <c r="AD15" i="7"/>
  <c r="AD16" i="7"/>
  <c r="AD17" i="7"/>
  <c r="AD18" i="7"/>
  <c r="AD19" i="7"/>
  <c r="AG19" i="7" s="1"/>
  <c r="AD20" i="7"/>
  <c r="AG20" i="7" s="1"/>
  <c r="AD21" i="7"/>
  <c r="AG21" i="7" s="1"/>
  <c r="AD22" i="7"/>
  <c r="AG22" i="7" s="1"/>
  <c r="AD23" i="7"/>
  <c r="AD24" i="7"/>
  <c r="AD25" i="7"/>
  <c r="AD26" i="7"/>
  <c r="AD27" i="7"/>
  <c r="AD28" i="7"/>
  <c r="AG28" i="7" s="1"/>
  <c r="AD29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D2" i="7"/>
  <c r="AG2" i="7" s="1"/>
  <c r="AE2" i="7"/>
  <c r="AF2" i="7"/>
  <c r="BS2" i="7"/>
  <c r="AG3" i="7"/>
  <c r="AG7" i="7"/>
  <c r="AG9" i="7"/>
  <c r="AG10" i="7"/>
  <c r="AG11" i="7"/>
  <c r="AG14" i="7"/>
  <c r="AG15" i="7"/>
  <c r="AG16" i="7"/>
  <c r="AG17" i="7"/>
  <c r="AG18" i="7"/>
  <c r="AG23" i="7"/>
  <c r="AG24" i="7"/>
  <c r="AG25" i="7"/>
  <c r="AG26" i="7"/>
  <c r="AG27" i="7"/>
  <c r="AG29" i="7"/>
  <c r="AR8" i="11" l="1"/>
  <c r="AX16" i="11"/>
  <c r="BC14" i="11"/>
  <c r="BF16" i="11"/>
  <c r="AR3" i="11"/>
  <c r="BB5" i="11"/>
  <c r="BH3" i="11"/>
  <c r="BJ3" i="11"/>
  <c r="AW14" i="11"/>
  <c r="AQ16" i="11"/>
  <c r="AQ6" i="11"/>
  <c r="BE5" i="11"/>
  <c r="AY4" i="11"/>
  <c r="AZ4" i="11"/>
  <c r="AV19" i="11"/>
  <c r="BB4" i="11"/>
  <c r="BC4" i="11"/>
  <c r="BA14" i="11"/>
  <c r="BI14" i="11"/>
  <c r="AU16" i="11"/>
  <c r="AY22" i="11"/>
  <c r="AT5" i="11"/>
  <c r="BG22" i="11"/>
  <c r="AY5" i="11"/>
  <c r="BI22" i="11"/>
  <c r="AS8" i="11"/>
  <c r="AW19" i="11"/>
  <c r="AU15" i="11"/>
  <c r="BC8" i="11"/>
  <c r="BD5" i="11"/>
  <c r="BD8" i="11"/>
  <c r="AQ12" i="11"/>
  <c r="AQ14" i="11"/>
  <c r="BA15" i="11"/>
  <c r="BE8" i="11"/>
  <c r="AR14" i="11"/>
  <c r="AY8" i="11"/>
  <c r="BG5" i="11"/>
  <c r="BF8" i="11"/>
  <c r="AS14" i="11"/>
  <c r="BA8" i="11"/>
  <c r="AV14" i="11"/>
  <c r="AV17" i="11"/>
  <c r="AX17" i="11"/>
  <c r="AZ17" i="11"/>
  <c r="BE17" i="11"/>
  <c r="AS11" i="11"/>
  <c r="AW13" i="11"/>
  <c r="AY17" i="11"/>
  <c r="AS24" i="11"/>
  <c r="AQ27" i="11"/>
  <c r="AY24" i="11"/>
  <c r="AW27" i="11"/>
  <c r="AW11" i="11"/>
  <c r="AY13" i="11"/>
  <c r="BA17" i="11"/>
  <c r="BA24" i="11"/>
  <c r="AX27" i="11"/>
  <c r="AR11" i="11"/>
  <c r="AT13" i="11"/>
  <c r="AX11" i="11"/>
  <c r="BA13" i="11"/>
  <c r="BG8" i="11"/>
  <c r="AZ11" i="11"/>
  <c r="BH13" i="11"/>
  <c r="AY14" i="11"/>
  <c r="BD15" i="11"/>
  <c r="BB17" i="11"/>
  <c r="BD24" i="11"/>
  <c r="AZ27" i="11"/>
  <c r="BC28" i="11"/>
  <c r="AQ5" i="11"/>
  <c r="BH8" i="11"/>
  <c r="BB11" i="11"/>
  <c r="BJ13" i="11"/>
  <c r="AZ14" i="11"/>
  <c r="BG15" i="11"/>
  <c r="BC17" i="11"/>
  <c r="BB27" i="11"/>
  <c r="BC27" i="11"/>
  <c r="BC10" i="11"/>
  <c r="BD11" i="11"/>
  <c r="BJ12" i="11"/>
  <c r="BD26" i="11"/>
  <c r="BD27" i="11"/>
  <c r="BC11" i="11"/>
  <c r="AZ5" i="11"/>
  <c r="AW6" i="11"/>
  <c r="BH10" i="11"/>
  <c r="BE11" i="11"/>
  <c r="BE14" i="11"/>
  <c r="AQ22" i="11"/>
  <c r="BE27" i="11"/>
  <c r="BF11" i="11"/>
  <c r="AU22" i="11"/>
  <c r="BG27" i="11"/>
  <c r="BG11" i="11"/>
  <c r="AV22" i="11"/>
  <c r="BH27" i="11"/>
  <c r="BH11" i="11"/>
  <c r="AX22" i="11"/>
  <c r="BI11" i="11"/>
  <c r="BJ4" i="11"/>
  <c r="BH5" i="11"/>
  <c r="AX8" i="11"/>
  <c r="AR17" i="11"/>
  <c r="BE19" i="11"/>
  <c r="BD22" i="11"/>
  <c r="AV29" i="11"/>
  <c r="AU17" i="11"/>
  <c r="BE22" i="11"/>
  <c r="AR25" i="11"/>
  <c r="BD10" i="11"/>
  <c r="AV15" i="11"/>
  <c r="BG16" i="11"/>
  <c r="BE26" i="11"/>
  <c r="BE10" i="11"/>
  <c r="AW15" i="11"/>
  <c r="BI16" i="11"/>
  <c r="AS23" i="11"/>
  <c r="BH26" i="11"/>
  <c r="AQ2" i="11"/>
  <c r="AX23" i="11"/>
  <c r="BI26" i="11"/>
  <c r="AR2" i="11"/>
  <c r="BI10" i="11"/>
  <c r="BB15" i="11"/>
  <c r="AZ23" i="11"/>
  <c r="AR24" i="11"/>
  <c r="BA23" i="11"/>
  <c r="AT2" i="11"/>
  <c r="AR10" i="11"/>
  <c r="BF15" i="11"/>
  <c r="AS16" i="11"/>
  <c r="BD23" i="11"/>
  <c r="AX24" i="11"/>
  <c r="AR26" i="11"/>
  <c r="AS2" i="11"/>
  <c r="BI23" i="11"/>
  <c r="AS26" i="11"/>
  <c r="AQ28" i="11"/>
  <c r="BH15" i="11"/>
  <c r="AV16" i="11"/>
  <c r="AU26" i="11"/>
  <c r="AS28" i="11"/>
  <c r="AQ29" i="11"/>
  <c r="AZ2" i="11"/>
  <c r="AU10" i="11"/>
  <c r="BA2" i="11"/>
  <c r="AU9" i="11"/>
  <c r="AV10" i="11"/>
  <c r="BB14" i="11"/>
  <c r="BI15" i="11"/>
  <c r="AW16" i="11"/>
  <c r="BD17" i="11"/>
  <c r="AQ18" i="11"/>
  <c r="BA20" i="11"/>
  <c r="BC24" i="11"/>
  <c r="AW26" i="11"/>
  <c r="BB28" i="11"/>
  <c r="AR29" i="11"/>
  <c r="AR18" i="11"/>
  <c r="AX26" i="11"/>
  <c r="BG2" i="11"/>
  <c r="AT3" i="11"/>
  <c r="BI8" i="11"/>
  <c r="AX9" i="11"/>
  <c r="AX10" i="11"/>
  <c r="AR12" i="11"/>
  <c r="BD14" i="11"/>
  <c r="AY16" i="11"/>
  <c r="BF17" i="11"/>
  <c r="AU18" i="11"/>
  <c r="BE24" i="11"/>
  <c r="W24" i="11" s="1"/>
  <c r="BC25" i="11"/>
  <c r="AY26" i="11"/>
  <c r="BG28" i="11"/>
  <c r="AX29" i="11"/>
  <c r="AU2" i="11"/>
  <c r="AS10" i="11"/>
  <c r="AW9" i="11"/>
  <c r="AW10" i="11"/>
  <c r="AT12" i="11"/>
  <c r="BG17" i="11"/>
  <c r="AZ18" i="11"/>
  <c r="BF24" i="11"/>
  <c r="BH25" i="11"/>
  <c r="AZ26" i="11"/>
  <c r="BI28" i="11"/>
  <c r="AY29" i="11"/>
  <c r="AU3" i="11"/>
  <c r="AZ16" i="11"/>
  <c r="BI2" i="11"/>
  <c r="AV3" i="11"/>
  <c r="AT4" i="11"/>
  <c r="AZ10" i="11"/>
  <c r="AV12" i="11"/>
  <c r="AR13" i="11"/>
  <c r="BF14" i="11"/>
  <c r="AQ15" i="11"/>
  <c r="BA16" i="11"/>
  <c r="BH17" i="11"/>
  <c r="BE18" i="11"/>
  <c r="BH24" i="11"/>
  <c r="BA26" i="11"/>
  <c r="BG29" i="11"/>
  <c r="BC2" i="11"/>
  <c r="BH2" i="11"/>
  <c r="BI9" i="11"/>
  <c r="AY10" i="11"/>
  <c r="BJ2" i="11"/>
  <c r="AW3" i="11"/>
  <c r="AU4" i="11"/>
  <c r="BC12" i="11"/>
  <c r="BG14" i="11"/>
  <c r="AR15" i="11"/>
  <c r="BB16" i="11"/>
  <c r="BI24" i="11"/>
  <c r="BB26" i="11"/>
  <c r="BH29" i="11"/>
  <c r="BA10" i="11"/>
  <c r="BG18" i="11"/>
  <c r="AY3" i="11"/>
  <c r="AQ8" i="11"/>
  <c r="BB10" i="11"/>
  <c r="AQ11" i="11"/>
  <c r="BE12" i="11"/>
  <c r="AV13" i="11"/>
  <c r="BH14" i="11"/>
  <c r="AS15" i="11"/>
  <c r="BC16" i="11"/>
  <c r="AQ17" i="11"/>
  <c r="BH18" i="11"/>
  <c r="AS22" i="11"/>
  <c r="BC26" i="11"/>
  <c r="AR27" i="11"/>
  <c r="AX6" i="11"/>
  <c r="BC7" i="11"/>
  <c r="BJ9" i="11"/>
  <c r="AT20" i="11"/>
  <c r="AY6" i="11"/>
  <c r="AY20" i="11"/>
  <c r="AW7" i="11"/>
  <c r="AU7" i="11"/>
  <c r="BH7" i="11"/>
  <c r="AR7" i="11"/>
  <c r="BE7" i="11"/>
  <c r="BG7" i="11"/>
  <c r="AQ7" i="11"/>
  <c r="BF7" i="11"/>
  <c r="BB7" i="11"/>
  <c r="BC21" i="11"/>
  <c r="BB21" i="11"/>
  <c r="BA21" i="11"/>
  <c r="AZ21" i="11"/>
  <c r="AX21" i="11"/>
  <c r="AW21" i="11"/>
  <c r="AV21" i="11"/>
  <c r="AU21" i="11"/>
  <c r="BI21" i="11"/>
  <c r="AS21" i="11"/>
  <c r="BH21" i="11"/>
  <c r="AR21" i="11"/>
  <c r="BE21" i="11"/>
  <c r="AX3" i="11"/>
  <c r="AX4" i="11"/>
  <c r="AV4" i="11"/>
  <c r="BI4" i="11"/>
  <c r="AS4" i="11"/>
  <c r="AQ4" i="11"/>
  <c r="BF4" i="11"/>
  <c r="BH4" i="11"/>
  <c r="AR4" i="11"/>
  <c r="BG4" i="11"/>
  <c r="BA4" i="11"/>
  <c r="BC5" i="11"/>
  <c r="BA5" i="11"/>
  <c r="AX5" i="11"/>
  <c r="AV5" i="11"/>
  <c r="AU5" i="11"/>
  <c r="AW5" i="11"/>
  <c r="BF5" i="11"/>
  <c r="BJ7" i="11"/>
  <c r="AS12" i="11"/>
  <c r="AX13" i="11"/>
  <c r="BB20" i="11"/>
  <c r="AQ21" i="11"/>
  <c r="BH6" i="11"/>
  <c r="AR6" i="11"/>
  <c r="BF6" i="11"/>
  <c r="BC6" i="11"/>
  <c r="BA6" i="11"/>
  <c r="BB6" i="11"/>
  <c r="AZ6" i="11"/>
  <c r="BD6" i="11"/>
  <c r="BG6" i="11"/>
  <c r="BE20" i="11"/>
  <c r="AT21" i="11"/>
  <c r="BI19" i="11"/>
  <c r="AS19" i="11"/>
  <c r="BH19" i="11"/>
  <c r="AR19" i="11"/>
  <c r="BG19" i="11"/>
  <c r="AQ19" i="11"/>
  <c r="BF19" i="11"/>
  <c r="BD19" i="11"/>
  <c r="BC19" i="11"/>
  <c r="BB19" i="11"/>
  <c r="BA19" i="11"/>
  <c r="AY19" i="11"/>
  <c r="AX19" i="11"/>
  <c r="AU19" i="11"/>
  <c r="AY21" i="11"/>
  <c r="BI7" i="11"/>
  <c r="BI6" i="11"/>
  <c r="AR9" i="11"/>
  <c r="BD4" i="11"/>
  <c r="BI5" i="11"/>
  <c r="BJ6" i="11"/>
  <c r="AS9" i="11"/>
  <c r="AW12" i="11"/>
  <c r="BD21" i="11"/>
  <c r="BI3" i="11"/>
  <c r="AS3" i="11"/>
  <c r="BG3" i="11"/>
  <c r="AQ3" i="11"/>
  <c r="BD3" i="11"/>
  <c r="BA3" i="11"/>
  <c r="BC3" i="11"/>
  <c r="BB3" i="11"/>
  <c r="AZ3" i="11"/>
  <c r="BD2" i="11"/>
  <c r="BB2" i="11"/>
  <c r="AY2" i="11"/>
  <c r="AW2" i="11"/>
  <c r="AX2" i="11"/>
  <c r="AV2" i="11"/>
  <c r="BF2" i="11"/>
  <c r="BF3" i="11"/>
  <c r="BE4" i="11"/>
  <c r="BJ5" i="11"/>
  <c r="AT9" i="11"/>
  <c r="AU13" i="11"/>
  <c r="BI13" i="11"/>
  <c r="AS13" i="11"/>
  <c r="BF13" i="11"/>
  <c r="BD13" i="11"/>
  <c r="BC13" i="11"/>
  <c r="BE13" i="11"/>
  <c r="AZ13" i="11"/>
  <c r="BG13" i="11"/>
  <c r="BF21" i="11"/>
  <c r="AS7" i="11"/>
  <c r="BG21" i="11"/>
  <c r="BJ21" i="11"/>
  <c r="AV7" i="11"/>
  <c r="BF12" i="11"/>
  <c r="BD12" i="11"/>
  <c r="BA12" i="11"/>
  <c r="AY12" i="11"/>
  <c r="AX12" i="11"/>
  <c r="AZ12" i="11"/>
  <c r="AU12" i="11"/>
  <c r="BG12" i="11"/>
  <c r="AX20" i="11"/>
  <c r="AW20" i="11"/>
  <c r="AV20" i="11"/>
  <c r="AU20" i="11"/>
  <c r="BI20" i="11"/>
  <c r="AS20" i="11"/>
  <c r="BH20" i="11"/>
  <c r="AR20" i="11"/>
  <c r="BG20" i="11"/>
  <c r="AQ20" i="11"/>
  <c r="BF20" i="11"/>
  <c r="BD20" i="11"/>
  <c r="BC20" i="11"/>
  <c r="AZ20" i="11"/>
  <c r="BH12" i="11"/>
  <c r="AT19" i="11"/>
  <c r="AS6" i="11"/>
  <c r="AX7" i="11"/>
  <c r="BC9" i="11"/>
  <c r="AS5" i="11"/>
  <c r="U5" i="11" s="1"/>
  <c r="AT6" i="11"/>
  <c r="AY7" i="11"/>
  <c r="W11" i="11"/>
  <c r="BI12" i="11"/>
  <c r="AU6" i="11"/>
  <c r="AZ7" i="11"/>
  <c r="BG9" i="11"/>
  <c r="AQ9" i="11"/>
  <c r="BE9" i="11"/>
  <c r="BB9" i="11"/>
  <c r="BA9" i="11"/>
  <c r="AZ9" i="11"/>
  <c r="AY9" i="11"/>
  <c r="AV9" i="11"/>
  <c r="BF9" i="11"/>
  <c r="AT7" i="11"/>
  <c r="AV6" i="11"/>
  <c r="BA7" i="11"/>
  <c r="BH9" i="11"/>
  <c r="AQ13" i="11"/>
  <c r="AZ19" i="11"/>
  <c r="BF18" i="11"/>
  <c r="AT22" i="11"/>
  <c r="BJ22" i="11"/>
  <c r="AY23" i="11"/>
  <c r="AS25" i="11"/>
  <c r="BI25" i="11"/>
  <c r="AR28" i="11"/>
  <c r="BH28" i="11"/>
  <c r="AW29" i="11"/>
  <c r="AT25" i="11"/>
  <c r="BJ25" i="11"/>
  <c r="X25" i="11" s="1"/>
  <c r="AU25" i="11"/>
  <c r="U25" i="11" s="1"/>
  <c r="Y25" i="11" s="1"/>
  <c r="AT28" i="11"/>
  <c r="BJ28" i="11"/>
  <c r="U29" i="11"/>
  <c r="Y29" i="11" s="1"/>
  <c r="AT15" i="11"/>
  <c r="BJ15" i="11"/>
  <c r="AS18" i="11"/>
  <c r="BI18" i="11"/>
  <c r="AW22" i="11"/>
  <c r="BB23" i="11"/>
  <c r="AQ24" i="11"/>
  <c r="BG24" i="11"/>
  <c r="AV25" i="11"/>
  <c r="BF27" i="11"/>
  <c r="AU28" i="11"/>
  <c r="AZ29" i="11"/>
  <c r="V29" i="11" s="1"/>
  <c r="Z29" i="11" s="1"/>
  <c r="AT18" i="11"/>
  <c r="BJ18" i="11"/>
  <c r="BC23" i="11"/>
  <c r="AW25" i="11"/>
  <c r="AV28" i="11"/>
  <c r="BA29" i="11"/>
  <c r="AX25" i="11"/>
  <c r="AW28" i="11"/>
  <c r="BB29" i="11"/>
  <c r="AT8" i="11"/>
  <c r="BJ8" i="11"/>
  <c r="AV18" i="11"/>
  <c r="AZ22" i="11"/>
  <c r="BE23" i="11"/>
  <c r="AT24" i="11"/>
  <c r="BJ24" i="11"/>
  <c r="X24" i="11" s="1"/>
  <c r="AY25" i="11"/>
  <c r="AS27" i="11"/>
  <c r="BI27" i="11"/>
  <c r="AX28" i="11"/>
  <c r="BC29" i="11"/>
  <c r="AU8" i="11"/>
  <c r="BA22" i="11"/>
  <c r="BF23" i="11"/>
  <c r="AU24" i="11"/>
  <c r="U24" i="11" s="1"/>
  <c r="Y24" i="11" s="1"/>
  <c r="AZ25" i="11"/>
  <c r="V25" i="11" s="1"/>
  <c r="Z25" i="11" s="1"/>
  <c r="AT27" i="11"/>
  <c r="BJ27" i="11"/>
  <c r="AY28" i="11"/>
  <c r="BD29" i="11"/>
  <c r="AX15" i="11"/>
  <c r="AV8" i="11"/>
  <c r="BF10" i="11"/>
  <c r="AU11" i="11"/>
  <c r="AT14" i="11"/>
  <c r="BJ14" i="11"/>
  <c r="AY15" i="11"/>
  <c r="BD16" i="11"/>
  <c r="AS17" i="11"/>
  <c r="BI17" i="11"/>
  <c r="AX18" i="11"/>
  <c r="BB22" i="11"/>
  <c r="AQ23" i="11"/>
  <c r="BG23" i="11"/>
  <c r="AV24" i="11"/>
  <c r="BA25" i="11"/>
  <c r="BF26" i="11"/>
  <c r="AU27" i="11"/>
  <c r="AZ28" i="11"/>
  <c r="BE29" i="11"/>
  <c r="W29" i="11" s="1"/>
  <c r="AT11" i="11"/>
  <c r="BJ11" i="11"/>
  <c r="AW18" i="11"/>
  <c r="AW8" i="11"/>
  <c r="AQ10" i="11"/>
  <c r="BG10" i="11"/>
  <c r="AV11" i="11"/>
  <c r="AU14" i="11"/>
  <c r="AZ15" i="11"/>
  <c r="BE16" i="11"/>
  <c r="AT17" i="11"/>
  <c r="BJ17" i="11"/>
  <c r="AY18" i="11"/>
  <c r="BC22" i="11"/>
  <c r="AR23" i="11"/>
  <c r="BH23" i="11"/>
  <c r="AW24" i="11"/>
  <c r="BB25" i="11"/>
  <c r="AQ26" i="11"/>
  <c r="BG26" i="11"/>
  <c r="AV27" i="11"/>
  <c r="BA28" i="11"/>
  <c r="BF29" i="11"/>
  <c r="BA18" i="11"/>
  <c r="AT23" i="11"/>
  <c r="BJ23" i="11"/>
  <c r="BD25" i="11"/>
  <c r="AZ8" i="11"/>
  <c r="AT10" i="11"/>
  <c r="AY11" i="11"/>
  <c r="BC15" i="11"/>
  <c r="AR16" i="11"/>
  <c r="BH16" i="11"/>
  <c r="BB18" i="11"/>
  <c r="BF22" i="11"/>
  <c r="AU23" i="11"/>
  <c r="AZ24" i="11"/>
  <c r="V24" i="11" s="1"/>
  <c r="Z24" i="11" s="1"/>
  <c r="BE25" i="11"/>
  <c r="W25" i="11" s="1"/>
  <c r="AT26" i="11"/>
  <c r="BJ26" i="11"/>
  <c r="AY27" i="11"/>
  <c r="BD28" i="11"/>
  <c r="AS29" i="11"/>
  <c r="BI29" i="11"/>
  <c r="BC18" i="11"/>
  <c r="BF25" i="11"/>
  <c r="BE28" i="11"/>
  <c r="AT29" i="11"/>
  <c r="BJ29" i="11"/>
  <c r="X29" i="11" s="1"/>
  <c r="AV23" i="11"/>
  <c r="AT16" i="11"/>
  <c r="AR22" i="11"/>
  <c r="AQ25" i="11"/>
  <c r="BS3" i="9"/>
  <c r="BA10" i="9"/>
  <c r="BB10" i="9"/>
  <c r="BF5" i="9"/>
  <c r="BE10" i="9"/>
  <c r="BM13" i="9"/>
  <c r="BN14" i="9"/>
  <c r="BD17" i="9"/>
  <c r="BF21" i="9"/>
  <c r="BN13" i="9"/>
  <c r="BE17" i="9"/>
  <c r="BH21" i="9"/>
  <c r="BH5" i="9"/>
  <c r="BF10" i="9"/>
  <c r="BI5" i="9"/>
  <c r="BP13" i="9"/>
  <c r="BF17" i="9"/>
  <c r="BI21" i="9"/>
  <c r="AZ25" i="9"/>
  <c r="BN9" i="9"/>
  <c r="BG10" i="9"/>
  <c r="BJ5" i="9"/>
  <c r="BD8" i="9"/>
  <c r="BO9" i="9"/>
  <c r="BH10" i="9"/>
  <c r="AZ11" i="9"/>
  <c r="BS13" i="9"/>
  <c r="AZ16" i="9"/>
  <c r="BG17" i="9"/>
  <c r="BR20" i="9"/>
  <c r="BJ21" i="9"/>
  <c r="BA25" i="9"/>
  <c r="BP17" i="9"/>
  <c r="BL21" i="9"/>
  <c r="BC12" i="9"/>
  <c r="BG3" i="9"/>
  <c r="BH8" i="9"/>
  <c r="BN10" i="9"/>
  <c r="BK11" i="9"/>
  <c r="BD12" i="9"/>
  <c r="BB13" i="9"/>
  <c r="BP21" i="9"/>
  <c r="BD24" i="9"/>
  <c r="BF25" i="9"/>
  <c r="BJ27" i="9"/>
  <c r="BK10" i="9"/>
  <c r="BQ10" i="9"/>
  <c r="BO11" i="9"/>
  <c r="BH12" i="9"/>
  <c r="BC13" i="9"/>
  <c r="BQ21" i="9"/>
  <c r="BF24" i="9"/>
  <c r="BI25" i="9"/>
  <c r="AE25" i="9" s="1"/>
  <c r="AI25" i="9" s="1"/>
  <c r="BN27" i="9"/>
  <c r="BF3" i="9"/>
  <c r="BS4" i="9"/>
  <c r="BH3" i="9"/>
  <c r="BS8" i="9"/>
  <c r="BI3" i="9"/>
  <c r="BS7" i="9"/>
  <c r="BQ11" i="9"/>
  <c r="BI12" i="9"/>
  <c r="BD13" i="9"/>
  <c r="BJ25" i="9"/>
  <c r="BF26" i="9"/>
  <c r="BF15" i="9"/>
  <c r="BS18" i="9"/>
  <c r="BR29" i="9"/>
  <c r="BR2" i="9"/>
  <c r="AZ18" i="9"/>
  <c r="AZ29" i="9"/>
  <c r="BS29" i="9"/>
  <c r="BO14" i="9"/>
  <c r="BN15" i="9"/>
  <c r="BH17" i="9"/>
  <c r="BA18" i="9"/>
  <c r="BA29" i="9"/>
  <c r="BA4" i="9"/>
  <c r="BQ14" i="9"/>
  <c r="BR15" i="9"/>
  <c r="BI17" i="9"/>
  <c r="BB18" i="9"/>
  <c r="AZ23" i="9"/>
  <c r="BO27" i="9"/>
  <c r="BB29" i="9"/>
  <c r="BQ29" i="9"/>
  <c r="BB4" i="9"/>
  <c r="BL5" i="9"/>
  <c r="BA6" i="9"/>
  <c r="BI8" i="9"/>
  <c r="BA9" i="9"/>
  <c r="BE2" i="9"/>
  <c r="BO3" i="9"/>
  <c r="BC4" i="9"/>
  <c r="BM5" i="9"/>
  <c r="BC6" i="9"/>
  <c r="BB7" i="9"/>
  <c r="BP8" i="9"/>
  <c r="BB9" i="9"/>
  <c r="BR14" i="9"/>
  <c r="BJ17" i="9"/>
  <c r="BC18" i="9"/>
  <c r="BK21" i="9"/>
  <c r="BB23" i="9"/>
  <c r="BQ25" i="9"/>
  <c r="BP27" i="9"/>
  <c r="BH28" i="9"/>
  <c r="BC29" i="9"/>
  <c r="BC2" i="9"/>
  <c r="AZ9" i="9"/>
  <c r="BR9" i="9"/>
  <c r="BD2" i="9"/>
  <c r="AZ7" i="9"/>
  <c r="BS9" i="9"/>
  <c r="BF2" i="9"/>
  <c r="BR3" i="9"/>
  <c r="BD4" i="9"/>
  <c r="BN5" i="9"/>
  <c r="BO6" i="9"/>
  <c r="BC7" i="9"/>
  <c r="BQ8" i="9"/>
  <c r="BC9" i="9"/>
  <c r="BL17" i="9"/>
  <c r="BE18" i="9"/>
  <c r="BF23" i="9"/>
  <c r="BQ27" i="9"/>
  <c r="BJ28" i="9"/>
  <c r="BD29" i="9"/>
  <c r="AE10" i="9"/>
  <c r="AI10" i="9" s="1"/>
  <c r="BF18" i="9"/>
  <c r="BJ23" i="9"/>
  <c r="BR27" i="9"/>
  <c r="BL28" i="9"/>
  <c r="BE29" i="9"/>
  <c r="BB2" i="9"/>
  <c r="AZ4" i="9"/>
  <c r="BF7" i="9"/>
  <c r="BG4" i="9"/>
  <c r="BI18" i="9"/>
  <c r="BK23" i="9"/>
  <c r="Y24" i="9"/>
  <c r="BS27" i="9"/>
  <c r="BF29" i="9"/>
  <c r="BE4" i="9"/>
  <c r="BQ6" i="9"/>
  <c r="BD9" i="9"/>
  <c r="BJ2" i="9"/>
  <c r="BK2" i="9"/>
  <c r="BH4" i="9"/>
  <c r="BQ5" i="9"/>
  <c r="BH7" i="9"/>
  <c r="Y8" i="9"/>
  <c r="BF9" i="9"/>
  <c r="BB11" i="9"/>
  <c r="BA14" i="9"/>
  <c r="BJ18" i="9"/>
  <c r="Y20" i="9"/>
  <c r="BO21" i="9"/>
  <c r="BL23" i="9"/>
  <c r="BH29" i="9"/>
  <c r="AZ2" i="9"/>
  <c r="BR18" i="9"/>
  <c r="BQ9" i="9"/>
  <c r="BB14" i="9"/>
  <c r="BK18" i="9"/>
  <c r="Z21" i="9"/>
  <c r="BM23" i="9"/>
  <c r="BI29" i="9"/>
  <c r="BG15" i="9"/>
  <c r="BI2" i="9"/>
  <c r="BN23" i="9"/>
  <c r="BJ29" i="9"/>
  <c r="BP5" i="9"/>
  <c r="BS6" i="9"/>
  <c r="BG7" i="9"/>
  <c r="BO2" i="9"/>
  <c r="BB3" i="9"/>
  <c r="BP4" i="9"/>
  <c r="AZ8" i="9"/>
  <c r="BJ9" i="9"/>
  <c r="BF11" i="9"/>
  <c r="BF14" i="9"/>
  <c r="Y17" i="9"/>
  <c r="AA17" i="9" s="1"/>
  <c r="BN18" i="9"/>
  <c r="Y19" i="9"/>
  <c r="BD20" i="9"/>
  <c r="AZ21" i="9"/>
  <c r="BR21" i="9"/>
  <c r="BO23" i="9"/>
  <c r="BH24" i="9"/>
  <c r="AZ27" i="9"/>
  <c r="BL29" i="9"/>
  <c r="BP9" i="9"/>
  <c r="BE9" i="9"/>
  <c r="BM2" i="9"/>
  <c r="BK4" i="9"/>
  <c r="AZ5" i="9"/>
  <c r="BR5" i="9"/>
  <c r="BJ7" i="9"/>
  <c r="BH9" i="9"/>
  <c r="BN2" i="9"/>
  <c r="BL4" i="9"/>
  <c r="BA5" i="9"/>
  <c r="BE14" i="9"/>
  <c r="BM18" i="9"/>
  <c r="BB5" i="9"/>
  <c r="BO7" i="9"/>
  <c r="BP2" i="9"/>
  <c r="BC3" i="9"/>
  <c r="BQ4" i="9"/>
  <c r="BD5" i="9"/>
  <c r="BP7" i="9"/>
  <c r="BA8" i="9"/>
  <c r="BL9" i="9"/>
  <c r="BG11" i="9"/>
  <c r="BQ13" i="9"/>
  <c r="BI14" i="9"/>
  <c r="BO18" i="9"/>
  <c r="BG20" i="9"/>
  <c r="BA21" i="9"/>
  <c r="BP23" i="9"/>
  <c r="BH25" i="9"/>
  <c r="BA27" i="9"/>
  <c r="BM29" i="9"/>
  <c r="BS2" i="9"/>
  <c r="BA2" i="9"/>
  <c r="AD2" i="9" s="1"/>
  <c r="BN7" i="9"/>
  <c r="BI9" i="9"/>
  <c r="BQ2" i="9"/>
  <c r="BE5" i="9"/>
  <c r="BR7" i="9"/>
  <c r="BC8" i="9"/>
  <c r="BM9" i="9"/>
  <c r="Z10" i="9"/>
  <c r="AA10" i="9" s="1"/>
  <c r="BR13" i="9"/>
  <c r="BJ14" i="9"/>
  <c r="AF14" i="9" s="1"/>
  <c r="BP18" i="9"/>
  <c r="BO20" i="9"/>
  <c r="BB21" i="9"/>
  <c r="BR23" i="9"/>
  <c r="BB27" i="9"/>
  <c r="BN29" i="9"/>
  <c r="AF29" i="9" s="1"/>
  <c r="BQ18" i="9"/>
  <c r="BC27" i="9"/>
  <c r="BP29" i="9"/>
  <c r="AA29" i="9"/>
  <c r="AA24" i="9"/>
  <c r="AA8" i="9"/>
  <c r="AA19" i="9"/>
  <c r="Z6" i="9"/>
  <c r="AA6" i="9" s="1"/>
  <c r="Y15" i="9"/>
  <c r="AA15" i="9" s="1"/>
  <c r="Y27" i="9"/>
  <c r="AA27" i="9" s="1"/>
  <c r="AA20" i="9"/>
  <c r="Y11" i="9"/>
  <c r="AA11" i="9" s="1"/>
  <c r="Y26" i="9"/>
  <c r="AA26" i="9" s="1"/>
  <c r="Z18" i="9"/>
  <c r="AA18" i="9" s="1"/>
  <c r="Y3" i="9"/>
  <c r="AA3" i="9" s="1"/>
  <c r="AA21" i="9"/>
  <c r="AF2" i="9"/>
  <c r="BB6" i="9"/>
  <c r="BG12" i="9"/>
  <c r="BA16" i="9"/>
  <c r="BQ20" i="9"/>
  <c r="BB22" i="9"/>
  <c r="AE8" i="9"/>
  <c r="AI8" i="9" s="1"/>
  <c r="BQ15" i="9"/>
  <c r="BA15" i="9"/>
  <c r="BP15" i="9"/>
  <c r="AZ15" i="9"/>
  <c r="BO15" i="9"/>
  <c r="BM15" i="9"/>
  <c r="BL15" i="9"/>
  <c r="BK15" i="9"/>
  <c r="BI15" i="9"/>
  <c r="Z16" i="9"/>
  <c r="Y16" i="9"/>
  <c r="BF19" i="9"/>
  <c r="AE21" i="9"/>
  <c r="AI21" i="9" s="1"/>
  <c r="BC22" i="9"/>
  <c r="Z25" i="9"/>
  <c r="Y25" i="9"/>
  <c r="BG16" i="9"/>
  <c r="BG19" i="9"/>
  <c r="AF21" i="9"/>
  <c r="BD22" i="9"/>
  <c r="AD27" i="9"/>
  <c r="AH27" i="9" s="1"/>
  <c r="BD6" i="9"/>
  <c r="Z14" i="9"/>
  <c r="AA14" i="9" s="1"/>
  <c r="AE17" i="9"/>
  <c r="AI17" i="9" s="1"/>
  <c r="BH19" i="9"/>
  <c r="BN20" i="9"/>
  <c r="BM20" i="9"/>
  <c r="BL20" i="9"/>
  <c r="BK20" i="9"/>
  <c r="AF20" i="9" s="1"/>
  <c r="BJ20" i="9"/>
  <c r="BI20" i="9"/>
  <c r="BH20" i="9"/>
  <c r="BF20" i="9"/>
  <c r="BQ22" i="9"/>
  <c r="BA22" i="9"/>
  <c r="BP22" i="9"/>
  <c r="AZ22" i="9"/>
  <c r="AD22" i="9" s="1"/>
  <c r="BO22" i="9"/>
  <c r="BN22" i="9"/>
  <c r="BM22" i="9"/>
  <c r="BL22" i="9"/>
  <c r="BK22" i="9"/>
  <c r="BJ22" i="9"/>
  <c r="BI22" i="9"/>
  <c r="BH22" i="9"/>
  <c r="BF6" i="9"/>
  <c r="BL16" i="9"/>
  <c r="BS17" i="9"/>
  <c r="BC17" i="9"/>
  <c r="BR17" i="9"/>
  <c r="BB17" i="9"/>
  <c r="BQ17" i="9"/>
  <c r="BA17" i="9"/>
  <c r="AD17" i="9" s="1"/>
  <c r="BO17" i="9"/>
  <c r="BN17" i="9"/>
  <c r="BM17" i="9"/>
  <c r="BK17" i="9"/>
  <c r="BI19" i="9"/>
  <c r="BF22" i="9"/>
  <c r="BG6" i="9"/>
  <c r="BF12" i="9"/>
  <c r="BE12" i="9"/>
  <c r="BR12" i="9"/>
  <c r="BB12" i="9"/>
  <c r="BQ12" i="9"/>
  <c r="BA12" i="9"/>
  <c r="BN12" i="9"/>
  <c r="BL12" i="9"/>
  <c r="Y13" i="9"/>
  <c r="AA13" i="9" s="1"/>
  <c r="BM16" i="9"/>
  <c r="BJ19" i="9"/>
  <c r="BG22" i="9"/>
  <c r="Z2" i="9"/>
  <c r="AA2" i="9" s="1"/>
  <c r="BI6" i="9"/>
  <c r="BM11" i="9"/>
  <c r="BL11" i="9"/>
  <c r="BI11" i="9"/>
  <c r="BH11" i="9"/>
  <c r="BE11" i="9"/>
  <c r="BN11" i="9"/>
  <c r="Y12" i="9"/>
  <c r="AA12" i="9" s="1"/>
  <c r="BM12" i="9"/>
  <c r="BB15" i="9"/>
  <c r="BN16" i="9"/>
  <c r="BK19" i="9"/>
  <c r="BR22" i="9"/>
  <c r="BE6" i="9"/>
  <c r="BE3" i="9"/>
  <c r="AE3" i="9" s="1"/>
  <c r="AI3" i="9" s="1"/>
  <c r="BQ3" i="9"/>
  <c r="BA3" i="9"/>
  <c r="AD3" i="9" s="1"/>
  <c r="BP3" i="9"/>
  <c r="AZ3" i="9"/>
  <c r="BM3" i="9"/>
  <c r="BK3" i="9"/>
  <c r="BN4" i="9"/>
  <c r="BJ4" i="9"/>
  <c r="BI4" i="9"/>
  <c r="BF4" i="9"/>
  <c r="BM4" i="9"/>
  <c r="Y5" i="9"/>
  <c r="AA5" i="9" s="1"/>
  <c r="BO12" i="9"/>
  <c r="AD13" i="9"/>
  <c r="BC15" i="9"/>
  <c r="BO16" i="9"/>
  <c r="BL19" i="9"/>
  <c r="AZ20" i="9"/>
  <c r="BS22" i="9"/>
  <c r="BJ6" i="9"/>
  <c r="BI7" i="9"/>
  <c r="BE7" i="9"/>
  <c r="BD7" i="9"/>
  <c r="BQ7" i="9"/>
  <c r="BA7" i="9"/>
  <c r="BL7" i="9"/>
  <c r="AF7" i="9" s="1"/>
  <c r="BR8" i="9"/>
  <c r="BB8" i="9"/>
  <c r="AD8" i="9" s="1"/>
  <c r="BN8" i="9"/>
  <c r="BM8" i="9"/>
  <c r="BJ8" i="9"/>
  <c r="BL8" i="9"/>
  <c r="Y9" i="9"/>
  <c r="AA9" i="9" s="1"/>
  <c r="BL3" i="9"/>
  <c r="Y4" i="9"/>
  <c r="AA4" i="9" s="1"/>
  <c r="BO4" i="9"/>
  <c r="Y7" i="9"/>
  <c r="AA7" i="9" s="1"/>
  <c r="BM7" i="9"/>
  <c r="BO8" i="9"/>
  <c r="BD10" i="9"/>
  <c r="BS10" i="9"/>
  <c r="BC10" i="9"/>
  <c r="BP10" i="9"/>
  <c r="AZ10" i="9"/>
  <c r="BO10" i="9"/>
  <c r="BL10" i="9"/>
  <c r="BM10" i="9"/>
  <c r="BP11" i="9"/>
  <c r="BP12" i="9"/>
  <c r="BD15" i="9"/>
  <c r="BA20" i="9"/>
  <c r="Z23" i="9"/>
  <c r="Y23" i="9"/>
  <c r="AF25" i="9"/>
  <c r="AD25" i="9"/>
  <c r="AH25" i="9" s="1"/>
  <c r="BP6" i="9"/>
  <c r="AZ6" i="9"/>
  <c r="AD6" i="9" s="1"/>
  <c r="BL6" i="9"/>
  <c r="BK6" i="9"/>
  <c r="BH6" i="9"/>
  <c r="BN6" i="9"/>
  <c r="BE15" i="9"/>
  <c r="BJ16" i="9"/>
  <c r="BI16" i="9"/>
  <c r="BH16" i="9"/>
  <c r="BF16" i="9"/>
  <c r="BD16" i="9"/>
  <c r="BE16" i="9"/>
  <c r="BR16" i="9"/>
  <c r="BB16" i="9"/>
  <c r="BQ16" i="9"/>
  <c r="BB20" i="9"/>
  <c r="AG29" i="9"/>
  <c r="AE29" i="9"/>
  <c r="AI29" i="9" s="1"/>
  <c r="AD29" i="9"/>
  <c r="AH29" i="9" s="1"/>
  <c r="AD11" i="9"/>
  <c r="AH11" i="9" s="1"/>
  <c r="BE19" i="9"/>
  <c r="BD19" i="9"/>
  <c r="BS19" i="9"/>
  <c r="BC19" i="9"/>
  <c r="BR19" i="9"/>
  <c r="BB19" i="9"/>
  <c r="BQ19" i="9"/>
  <c r="BA19" i="9"/>
  <c r="BP19" i="9"/>
  <c r="AZ19" i="9"/>
  <c r="BO19" i="9"/>
  <c r="BM19" i="9"/>
  <c r="AE24" i="9"/>
  <c r="AI24" i="9" s="1"/>
  <c r="AD24" i="9"/>
  <c r="AH24" i="9" s="1"/>
  <c r="AD7" i="9"/>
  <c r="AE5" i="9"/>
  <c r="AI5" i="9" s="1"/>
  <c r="BR6" i="9"/>
  <c r="AD10" i="9"/>
  <c r="AH10" i="9" s="1"/>
  <c r="BH15" i="9"/>
  <c r="BE20" i="9"/>
  <c r="AE20" i="9" s="1"/>
  <c r="AI20" i="9" s="1"/>
  <c r="BJ15" i="9"/>
  <c r="AF22" i="9"/>
  <c r="AE22" i="9"/>
  <c r="AI22" i="9" s="1"/>
  <c r="BI24" i="9"/>
  <c r="BK26" i="9"/>
  <c r="BM28" i="9"/>
  <c r="BG13" i="9"/>
  <c r="AE13" i="9" s="1"/>
  <c r="AI13" i="9" s="1"/>
  <c r="AZ14" i="9"/>
  <c r="BP14" i="9"/>
  <c r="BD18" i="9"/>
  <c r="BA23" i="9"/>
  <c r="BQ23" i="9"/>
  <c r="BJ24" i="9"/>
  <c r="BC25" i="9"/>
  <c r="BS25" i="9"/>
  <c r="AG25" i="9" s="1"/>
  <c r="BL26" i="9"/>
  <c r="BE27" i="9"/>
  <c r="BN28" i="9"/>
  <c r="BG29" i="9"/>
  <c r="BK24" i="9"/>
  <c r="BM26" i="9"/>
  <c r="BO28" i="9"/>
  <c r="BC23" i="9"/>
  <c r="BS23" i="9"/>
  <c r="BL24" i="9"/>
  <c r="BN26" i="9"/>
  <c r="BG27" i="9"/>
  <c r="AZ28" i="9"/>
  <c r="BP28" i="9"/>
  <c r="BG2" i="9"/>
  <c r="BS14" i="9"/>
  <c r="BC14" i="9"/>
  <c r="BG18" i="9"/>
  <c r="AE18" i="9" s="1"/>
  <c r="AI18" i="9" s="1"/>
  <c r="BD23" i="9"/>
  <c r="BM24" i="9"/>
  <c r="BO26" i="9"/>
  <c r="BH27" i="9"/>
  <c r="BA28" i="9"/>
  <c r="BQ28" i="9"/>
  <c r="BH2" i="9"/>
  <c r="BC5" i="9"/>
  <c r="BS5" i="9"/>
  <c r="BG9" i="9"/>
  <c r="AE9" i="9" s="1"/>
  <c r="AI9" i="9" s="1"/>
  <c r="BK13" i="9"/>
  <c r="AF13" i="9" s="1"/>
  <c r="BD14" i="9"/>
  <c r="BH18" i="9"/>
  <c r="BC21" i="9"/>
  <c r="AD21" i="9" s="1"/>
  <c r="BS21" i="9"/>
  <c r="BE23" i="9"/>
  <c r="BN24" i="9"/>
  <c r="AF24" i="9" s="1"/>
  <c r="BG25" i="9"/>
  <c r="AZ26" i="9"/>
  <c r="BP26" i="9"/>
  <c r="BI27" i="9"/>
  <c r="BB28" i="9"/>
  <c r="BR28" i="9"/>
  <c r="BK29" i="9"/>
  <c r="BO24" i="9"/>
  <c r="BA26" i="9"/>
  <c r="BQ26" i="9"/>
  <c r="BC28" i="9"/>
  <c r="BS28" i="9"/>
  <c r="AD20" i="9"/>
  <c r="BG23" i="9"/>
  <c r="AZ24" i="9"/>
  <c r="BP24" i="9"/>
  <c r="BB26" i="9"/>
  <c r="BR26" i="9"/>
  <c r="BK27" i="9"/>
  <c r="BD28" i="9"/>
  <c r="BG14" i="9"/>
  <c r="AE14" i="9" s="1"/>
  <c r="AI14" i="9" s="1"/>
  <c r="BH23" i="9"/>
  <c r="BA24" i="9"/>
  <c r="BQ24" i="9"/>
  <c r="BC26" i="9"/>
  <c r="BS26" i="9"/>
  <c r="BL27" i="9"/>
  <c r="BE28" i="9"/>
  <c r="BB24" i="9"/>
  <c r="BR24" i="9"/>
  <c r="BD26" i="9"/>
  <c r="BF28" i="9"/>
  <c r="BC24" i="9"/>
  <c r="BS24" i="9"/>
  <c r="AG24" i="9" s="1"/>
  <c r="BE26" i="9"/>
  <c r="BG28" i="9"/>
  <c r="BE24" i="9"/>
  <c r="BG26" i="9"/>
  <c r="BI28" i="9"/>
  <c r="BC3" i="7"/>
  <c r="BC5" i="7"/>
  <c r="BD5" i="7"/>
  <c r="BD6" i="7"/>
  <c r="AZ10" i="7"/>
  <c r="AZ11" i="7"/>
  <c r="AZ12" i="7"/>
  <c r="BA12" i="7"/>
  <c r="BB12" i="7"/>
  <c r="BD12" i="7"/>
  <c r="AZ13" i="7"/>
  <c r="BA13" i="7"/>
  <c r="BC13" i="7"/>
  <c r="BD13" i="7"/>
  <c r="BB16" i="7"/>
  <c r="AZ17" i="7"/>
  <c r="BA17" i="7"/>
  <c r="BB17" i="7"/>
  <c r="BC19" i="7"/>
  <c r="BC21" i="7"/>
  <c r="BD21" i="7"/>
  <c r="BD22" i="7"/>
  <c r="AZ26" i="7"/>
  <c r="BC26" i="7"/>
  <c r="AZ27" i="7"/>
  <c r="AZ28" i="7"/>
  <c r="BA28" i="7"/>
  <c r="BB28" i="7"/>
  <c r="BD28" i="7"/>
  <c r="AZ29" i="7"/>
  <c r="BA29" i="7"/>
  <c r="BC29" i="7"/>
  <c r="BD29" i="7"/>
  <c r="BA2" i="7"/>
  <c r="BE5" i="7"/>
  <c r="BG5" i="7"/>
  <c r="BH5" i="7"/>
  <c r="BI5" i="7"/>
  <c r="BE6" i="7"/>
  <c r="BF8" i="7"/>
  <c r="BF10" i="7"/>
  <c r="BG10" i="7"/>
  <c r="BH10" i="7"/>
  <c r="BE11" i="7"/>
  <c r="BF11" i="7"/>
  <c r="BG11" i="7"/>
  <c r="BI11" i="7"/>
  <c r="BE12" i="7"/>
  <c r="BF12" i="7"/>
  <c r="BG12" i="7"/>
  <c r="BG13" i="7"/>
  <c r="BH13" i="7"/>
  <c r="BI13" i="7"/>
  <c r="BH14" i="7"/>
  <c r="BF15" i="7"/>
  <c r="BH15" i="7"/>
  <c r="BE17" i="7"/>
  <c r="BG17" i="7"/>
  <c r="BH17" i="7"/>
  <c r="BI17" i="7"/>
  <c r="BG18" i="7"/>
  <c r="BI18" i="7"/>
  <c r="BE21" i="7"/>
  <c r="BF21" i="7"/>
  <c r="BH21" i="7"/>
  <c r="BI21" i="7"/>
  <c r="BF22" i="7"/>
  <c r="BG24" i="7"/>
  <c r="BG26" i="7"/>
  <c r="BH26" i="7"/>
  <c r="BI26" i="7"/>
  <c r="BF27" i="7"/>
  <c r="BG27" i="7"/>
  <c r="BH27" i="7"/>
  <c r="BE28" i="7"/>
  <c r="BF28" i="7"/>
  <c r="BG28" i="7"/>
  <c r="BH28" i="7"/>
  <c r="BH29" i="7"/>
  <c r="BI29" i="7"/>
  <c r="BE2" i="7"/>
  <c r="BH2" i="7"/>
  <c r="BI2" i="7"/>
  <c r="BO10" i="7"/>
  <c r="BS12" i="7"/>
  <c r="BP13" i="7"/>
  <c r="BO26" i="7"/>
  <c r="BP29" i="7"/>
  <c r="BK5" i="7"/>
  <c r="BJ8" i="7"/>
  <c r="BK11" i="7"/>
  <c r="BM11" i="7"/>
  <c r="BL14" i="7"/>
  <c r="BN14" i="7"/>
  <c r="BM17" i="7"/>
  <c r="BK27" i="7"/>
  <c r="BM27" i="7"/>
  <c r="BN2" i="7"/>
  <c r="V3" i="7"/>
  <c r="BS3" i="7" s="1"/>
  <c r="V4" i="7"/>
  <c r="BO4" i="7" s="1"/>
  <c r="V5" i="7"/>
  <c r="BL5" i="7" s="1"/>
  <c r="V6" i="7"/>
  <c r="BJ6" i="7" s="1"/>
  <c r="V7" i="7"/>
  <c r="BO7" i="7" s="1"/>
  <c r="V8" i="7"/>
  <c r="BM8" i="7" s="1"/>
  <c r="V9" i="7"/>
  <c r="BJ9" i="7" s="1"/>
  <c r="V10" i="7"/>
  <c r="BP10" i="7" s="1"/>
  <c r="V11" i="7"/>
  <c r="BN11" i="7" s="1"/>
  <c r="V12" i="7"/>
  <c r="BJ12" i="7" s="1"/>
  <c r="V13" i="7"/>
  <c r="BQ13" i="7" s="1"/>
  <c r="V14" i="7"/>
  <c r="BO14" i="7" s="1"/>
  <c r="V15" i="7"/>
  <c r="BJ15" i="7" s="1"/>
  <c r="V16" i="7"/>
  <c r="BR16" i="7" s="1"/>
  <c r="V17" i="7"/>
  <c r="BO17" i="7" s="1"/>
  <c r="V18" i="7"/>
  <c r="BK18" i="7" s="1"/>
  <c r="V19" i="7"/>
  <c r="BS19" i="7" s="1"/>
  <c r="V20" i="7"/>
  <c r="BO20" i="7" s="1"/>
  <c r="V21" i="7"/>
  <c r="BL21" i="7" s="1"/>
  <c r="V22" i="7"/>
  <c r="BJ22" i="7" s="1"/>
  <c r="V23" i="7"/>
  <c r="BO23" i="7" s="1"/>
  <c r="V24" i="7"/>
  <c r="BM24" i="7" s="1"/>
  <c r="V25" i="7"/>
  <c r="BJ25" i="7" s="1"/>
  <c r="V26" i="7"/>
  <c r="BP26" i="7" s="1"/>
  <c r="V27" i="7"/>
  <c r="BN27" i="7" s="1"/>
  <c r="V28" i="7"/>
  <c r="BJ28" i="7" s="1"/>
  <c r="V29" i="7"/>
  <c r="BQ29" i="7" s="1"/>
  <c r="V2" i="7"/>
  <c r="BO2" i="7" s="1"/>
  <c r="U3" i="7"/>
  <c r="AC3" i="7" s="1"/>
  <c r="U4" i="7"/>
  <c r="AC4" i="7" s="1"/>
  <c r="U5" i="7"/>
  <c r="AC5" i="7" s="1"/>
  <c r="U6" i="7"/>
  <c r="AC6" i="7" s="1"/>
  <c r="U7" i="7"/>
  <c r="AC7" i="7" s="1"/>
  <c r="U8" i="7"/>
  <c r="AC8" i="7" s="1"/>
  <c r="U9" i="7"/>
  <c r="AC9" i="7" s="1"/>
  <c r="U10" i="7"/>
  <c r="AC10" i="7" s="1"/>
  <c r="U11" i="7"/>
  <c r="AC11" i="7" s="1"/>
  <c r="U12" i="7"/>
  <c r="AC12" i="7" s="1"/>
  <c r="U13" i="7"/>
  <c r="AC13" i="7" s="1"/>
  <c r="U14" i="7"/>
  <c r="AC14" i="7" s="1"/>
  <c r="U15" i="7"/>
  <c r="AC15" i="7" s="1"/>
  <c r="U16" i="7"/>
  <c r="AC16" i="7" s="1"/>
  <c r="U17" i="7"/>
  <c r="AC17" i="7" s="1"/>
  <c r="U18" i="7"/>
  <c r="AC18" i="7" s="1"/>
  <c r="U19" i="7"/>
  <c r="AC19" i="7" s="1"/>
  <c r="U20" i="7"/>
  <c r="AC20" i="7" s="1"/>
  <c r="U21" i="7"/>
  <c r="AC21" i="7" s="1"/>
  <c r="U22" i="7"/>
  <c r="AC22" i="7" s="1"/>
  <c r="U23" i="7"/>
  <c r="AC23" i="7" s="1"/>
  <c r="U24" i="7"/>
  <c r="AC24" i="7" s="1"/>
  <c r="U25" i="7"/>
  <c r="AC25" i="7" s="1"/>
  <c r="U26" i="7"/>
  <c r="AC26" i="7" s="1"/>
  <c r="U27" i="7"/>
  <c r="AC27" i="7" s="1"/>
  <c r="U28" i="7"/>
  <c r="AC28" i="7" s="1"/>
  <c r="U29" i="7"/>
  <c r="AC29" i="7" s="1"/>
  <c r="U2" i="7"/>
  <c r="AC2" i="7" s="1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2" i="7"/>
  <c r="W15" i="11" l="1"/>
  <c r="V13" i="11"/>
  <c r="Z13" i="11" s="1"/>
  <c r="V23" i="11"/>
  <c r="Z23" i="11" s="1"/>
  <c r="V16" i="11"/>
  <c r="Z16" i="11" s="1"/>
  <c r="W8" i="11"/>
  <c r="U15" i="11"/>
  <c r="Y15" i="11" s="1"/>
  <c r="V17" i="11"/>
  <c r="Z17" i="11" s="1"/>
  <c r="W27" i="11"/>
  <c r="W10" i="11"/>
  <c r="V26" i="11"/>
  <c r="Z26" i="11" s="1"/>
  <c r="V21" i="11"/>
  <c r="Z21" i="11" s="1"/>
  <c r="W3" i="11"/>
  <c r="W14" i="11"/>
  <c r="W17" i="11"/>
  <c r="V14" i="11"/>
  <c r="Z14" i="11" s="1"/>
  <c r="U13" i="11"/>
  <c r="X13" i="11" s="1"/>
  <c r="AB13" i="11" s="1"/>
  <c r="AA24" i="11"/>
  <c r="U26" i="11"/>
  <c r="Y26" i="11" s="1"/>
  <c r="U18" i="11"/>
  <c r="Y18" i="11" s="1"/>
  <c r="W6" i="11"/>
  <c r="W5" i="11"/>
  <c r="V8" i="11"/>
  <c r="Z8" i="11" s="1"/>
  <c r="W20" i="11"/>
  <c r="W26" i="11"/>
  <c r="AB29" i="11"/>
  <c r="V3" i="11"/>
  <c r="Z3" i="11" s="1"/>
  <c r="W18" i="11"/>
  <c r="U23" i="11"/>
  <c r="X23" i="11" s="1"/>
  <c r="W28" i="11"/>
  <c r="V7" i="11"/>
  <c r="Z7" i="11" s="1"/>
  <c r="U12" i="11"/>
  <c r="Y12" i="11" s="1"/>
  <c r="U22" i="11"/>
  <c r="Y22" i="11" s="1"/>
  <c r="V27" i="11"/>
  <c r="Z27" i="11" s="1"/>
  <c r="U8" i="11"/>
  <c r="Y8" i="11" s="1"/>
  <c r="V10" i="11"/>
  <c r="Z10" i="11" s="1"/>
  <c r="U2" i="11"/>
  <c r="Y2" i="11" s="1"/>
  <c r="V20" i="11"/>
  <c r="Z20" i="11" s="1"/>
  <c r="V5" i="11"/>
  <c r="Z5" i="11" s="1"/>
  <c r="AB25" i="11"/>
  <c r="V18" i="11"/>
  <c r="Z18" i="11" s="1"/>
  <c r="U28" i="11"/>
  <c r="Y28" i="11" s="1"/>
  <c r="W12" i="11"/>
  <c r="W13" i="11"/>
  <c r="AB24" i="11"/>
  <c r="U6" i="11"/>
  <c r="X6" i="11" s="1"/>
  <c r="U10" i="11"/>
  <c r="Y10" i="11" s="1"/>
  <c r="W23" i="11"/>
  <c r="U17" i="11"/>
  <c r="Y17" i="11" s="1"/>
  <c r="W22" i="11"/>
  <c r="V22" i="11"/>
  <c r="Z22" i="11" s="1"/>
  <c r="W16" i="11"/>
  <c r="U11" i="11"/>
  <c r="X11" i="11" s="1"/>
  <c r="V9" i="11"/>
  <c r="Z9" i="11" s="1"/>
  <c r="U20" i="11"/>
  <c r="X20" i="11" s="1"/>
  <c r="U16" i="11"/>
  <c r="Y16" i="11" s="1"/>
  <c r="U14" i="11"/>
  <c r="X14" i="11" s="1"/>
  <c r="V28" i="11"/>
  <c r="Z28" i="11" s="1"/>
  <c r="U3" i="11"/>
  <c r="Y3" i="11" s="1"/>
  <c r="W9" i="11"/>
  <c r="U27" i="11"/>
  <c r="X27" i="11" s="1"/>
  <c r="V15" i="11"/>
  <c r="Z15" i="11" s="1"/>
  <c r="V4" i="11"/>
  <c r="Z4" i="11" s="1"/>
  <c r="W21" i="11"/>
  <c r="U9" i="11"/>
  <c r="Y9" i="11" s="1"/>
  <c r="V2" i="11"/>
  <c r="Z2" i="11" s="1"/>
  <c r="W19" i="11"/>
  <c r="W7" i="11"/>
  <c r="V6" i="11"/>
  <c r="Z6" i="11" s="1"/>
  <c r="V12" i="11"/>
  <c r="Z12" i="11" s="1"/>
  <c r="Y5" i="11"/>
  <c r="X5" i="11"/>
  <c r="AA25" i="11"/>
  <c r="AA29" i="11"/>
  <c r="U4" i="11"/>
  <c r="U19" i="11"/>
  <c r="V11" i="11"/>
  <c r="Z11" i="11" s="1"/>
  <c r="U7" i="11"/>
  <c r="W2" i="11"/>
  <c r="V19" i="11"/>
  <c r="Z19" i="11" s="1"/>
  <c r="U21" i="11"/>
  <c r="W4" i="11"/>
  <c r="AD23" i="9"/>
  <c r="AD5" i="9"/>
  <c r="AK29" i="9"/>
  <c r="AF11" i="9"/>
  <c r="AF5" i="9"/>
  <c r="AE16" i="9"/>
  <c r="AI16" i="9" s="1"/>
  <c r="AE12" i="9"/>
  <c r="AI12" i="9" s="1"/>
  <c r="AF9" i="9"/>
  <c r="AK25" i="9"/>
  <c r="AD18" i="9"/>
  <c r="AH18" i="9" s="1"/>
  <c r="AJ18" i="9" s="1"/>
  <c r="AG5" i="9"/>
  <c r="AK5" i="9" s="1"/>
  <c r="AH5" i="9"/>
  <c r="AG22" i="9"/>
  <c r="AK22" i="9" s="1"/>
  <c r="AH22" i="9"/>
  <c r="AJ22" i="9" s="1"/>
  <c r="AG8" i="9"/>
  <c r="AK8" i="9" s="1"/>
  <c r="AH8" i="9"/>
  <c r="AG17" i="9"/>
  <c r="AH17" i="9"/>
  <c r="AG3" i="9"/>
  <c r="AK3" i="9" s="1"/>
  <c r="AH3" i="9"/>
  <c r="AG2" i="9"/>
  <c r="AH2" i="9"/>
  <c r="AJ2" i="9" s="1"/>
  <c r="AG18" i="9"/>
  <c r="AJ10" i="9"/>
  <c r="AD9" i="9"/>
  <c r="AG10" i="9"/>
  <c r="AK10" i="9" s="1"/>
  <c r="AE11" i="9"/>
  <c r="AI11" i="9" s="1"/>
  <c r="AG23" i="9"/>
  <c r="AH23" i="9"/>
  <c r="AE7" i="9"/>
  <c r="AI7" i="9" s="1"/>
  <c r="AK7" i="9" s="1"/>
  <c r="AF3" i="9"/>
  <c r="AF18" i="9"/>
  <c r="AF23" i="9"/>
  <c r="AD14" i="9"/>
  <c r="AD16" i="9"/>
  <c r="AG6" i="9"/>
  <c r="AH6" i="9"/>
  <c r="AJ6" i="9" s="1"/>
  <c r="AG21" i="9"/>
  <c r="AK21" i="9" s="1"/>
  <c r="AH21" i="9"/>
  <c r="AJ21" i="9" s="1"/>
  <c r="AK13" i="9"/>
  <c r="AF6" i="9"/>
  <c r="AF28" i="9"/>
  <c r="AE26" i="9"/>
  <c r="AI26" i="9" s="1"/>
  <c r="AD4" i="9"/>
  <c r="AH4" i="9" s="1"/>
  <c r="AJ4" i="9" s="1"/>
  <c r="AD26" i="9"/>
  <c r="AF16" i="9"/>
  <c r="AG20" i="9"/>
  <c r="AK20" i="9" s="1"/>
  <c r="AH20" i="9"/>
  <c r="AJ20" i="9" s="1"/>
  <c r="AF27" i="9"/>
  <c r="AJ27" i="9" s="1"/>
  <c r="AF26" i="9"/>
  <c r="AE19" i="9"/>
  <c r="AI19" i="9" s="1"/>
  <c r="AE15" i="9"/>
  <c r="AI15" i="9" s="1"/>
  <c r="AF17" i="9"/>
  <c r="AG7" i="9"/>
  <c r="AH7" i="9"/>
  <c r="AJ7" i="9" s="1"/>
  <c r="AJ11" i="9"/>
  <c r="AF8" i="9"/>
  <c r="AK17" i="9"/>
  <c r="AE23" i="9"/>
  <c r="AI23" i="9" s="1"/>
  <c r="AK23" i="9" s="1"/>
  <c r="AK18" i="9"/>
  <c r="AE27" i="9"/>
  <c r="AI27" i="9" s="1"/>
  <c r="AK27" i="9" s="1"/>
  <c r="AJ24" i="9"/>
  <c r="AJ29" i="9"/>
  <c r="AG13" i="9"/>
  <c r="AH13" i="9"/>
  <c r="AJ13" i="9" s="1"/>
  <c r="AF19" i="9"/>
  <c r="AF15" i="9"/>
  <c r="AK24" i="9"/>
  <c r="AE28" i="9"/>
  <c r="AI28" i="9" s="1"/>
  <c r="AE2" i="9"/>
  <c r="AI2" i="9" s="1"/>
  <c r="AF4" i="9"/>
  <c r="AG27" i="9"/>
  <c r="AF12" i="9"/>
  <c r="AD15" i="9"/>
  <c r="AD28" i="9"/>
  <c r="AG11" i="9"/>
  <c r="AD19" i="9"/>
  <c r="AJ25" i="9"/>
  <c r="AD12" i="9"/>
  <c r="AA25" i="9"/>
  <c r="AF10" i="9"/>
  <c r="AE6" i="9"/>
  <c r="AI6" i="9" s="1"/>
  <c r="AA16" i="9"/>
  <c r="AE4" i="9"/>
  <c r="AI4" i="9" s="1"/>
  <c r="AA23" i="9"/>
  <c r="BF24" i="7"/>
  <c r="BG14" i="7"/>
  <c r="BE8" i="7"/>
  <c r="BI4" i="7"/>
  <c r="BD25" i="7"/>
  <c r="BC22" i="7"/>
  <c r="BB19" i="7"/>
  <c r="BA16" i="7"/>
  <c r="BD9" i="7"/>
  <c r="BC6" i="7"/>
  <c r="BB3" i="7"/>
  <c r="BE24" i="7"/>
  <c r="BI20" i="7"/>
  <c r="BI7" i="7"/>
  <c r="BH4" i="7"/>
  <c r="BC9" i="7"/>
  <c r="BB6" i="7"/>
  <c r="BA3" i="7"/>
  <c r="BG2" i="7"/>
  <c r="BF14" i="7"/>
  <c r="BC25" i="7"/>
  <c r="BB22" i="7"/>
  <c r="BA19" i="7"/>
  <c r="AZ16" i="7"/>
  <c r="BL2" i="7"/>
  <c r="BS28" i="7"/>
  <c r="BF2" i="7"/>
  <c r="BE27" i="7"/>
  <c r="BI23" i="7"/>
  <c r="BG20" i="7"/>
  <c r="BF17" i="7"/>
  <c r="BE14" i="7"/>
  <c r="BI10" i="7"/>
  <c r="BH7" i="7"/>
  <c r="BG4" i="7"/>
  <c r="BC28" i="7"/>
  <c r="BB25" i="7"/>
  <c r="BA22" i="7"/>
  <c r="AZ19" i="7"/>
  <c r="BD15" i="7"/>
  <c r="BC12" i="7"/>
  <c r="BB9" i="7"/>
  <c r="BA6" i="7"/>
  <c r="AZ3" i="7"/>
  <c r="BG7" i="7"/>
  <c r="BF4" i="7"/>
  <c r="BA25" i="7"/>
  <c r="AZ22" i="7"/>
  <c r="BD18" i="7"/>
  <c r="BC15" i="7"/>
  <c r="BA9" i="7"/>
  <c r="AZ6" i="7"/>
  <c r="BC18" i="7"/>
  <c r="BB15" i="7"/>
  <c r="AZ9" i="7"/>
  <c r="BR25" i="7"/>
  <c r="BE20" i="7"/>
  <c r="BL24" i="7"/>
  <c r="BD8" i="7"/>
  <c r="BE4" i="7"/>
  <c r="BI19" i="7"/>
  <c r="BJ24" i="7"/>
  <c r="BP19" i="7"/>
  <c r="BG29" i="7"/>
  <c r="BF26" i="7"/>
  <c r="BE23" i="7"/>
  <c r="BH19" i="7"/>
  <c r="BG16" i="7"/>
  <c r="BF13" i="7"/>
  <c r="BE10" i="7"/>
  <c r="BI6" i="7"/>
  <c r="BH3" i="7"/>
  <c r="BD27" i="7"/>
  <c r="BC24" i="7"/>
  <c r="BB21" i="7"/>
  <c r="BA18" i="7"/>
  <c r="AZ15" i="7"/>
  <c r="BD11" i="7"/>
  <c r="BC8" i="7"/>
  <c r="BB5" i="7"/>
  <c r="BR19" i="7"/>
  <c r="BE7" i="7"/>
  <c r="BI3" i="7"/>
  <c r="BA15" i="7"/>
  <c r="BK21" i="7"/>
  <c r="BQ16" i="7"/>
  <c r="BF29" i="7"/>
  <c r="BE26" i="7"/>
  <c r="BI22" i="7"/>
  <c r="BG19" i="7"/>
  <c r="BF16" i="7"/>
  <c r="BE13" i="7"/>
  <c r="BI9" i="7"/>
  <c r="BH6" i="7"/>
  <c r="BG3" i="7"/>
  <c r="BD2" i="7"/>
  <c r="BC27" i="7"/>
  <c r="BB24" i="7"/>
  <c r="BA21" i="7"/>
  <c r="AZ18" i="7"/>
  <c r="BD14" i="7"/>
  <c r="BC11" i="7"/>
  <c r="BB8" i="7"/>
  <c r="BA5" i="7"/>
  <c r="BH23" i="7"/>
  <c r="BF20" i="7"/>
  <c r="BF7" i="7"/>
  <c r="AZ25" i="7"/>
  <c r="BF23" i="7"/>
  <c r="BH16" i="7"/>
  <c r="BD24" i="7"/>
  <c r="BB18" i="7"/>
  <c r="BJ18" i="7"/>
  <c r="BO16" i="7"/>
  <c r="BE29" i="7"/>
  <c r="BI25" i="7"/>
  <c r="BH22" i="7"/>
  <c r="BF19" i="7"/>
  <c r="BE16" i="7"/>
  <c r="BI12" i="7"/>
  <c r="BH9" i="7"/>
  <c r="BG6" i="7"/>
  <c r="BF3" i="7"/>
  <c r="BC2" i="7"/>
  <c r="BB27" i="7"/>
  <c r="BA24" i="7"/>
  <c r="AZ21" i="7"/>
  <c r="BD17" i="7"/>
  <c r="BC14" i="7"/>
  <c r="BB11" i="7"/>
  <c r="BA8" i="7"/>
  <c r="AZ5" i="7"/>
  <c r="BG23" i="7"/>
  <c r="BI16" i="7"/>
  <c r="BI28" i="7"/>
  <c r="BH25" i="7"/>
  <c r="BG22" i="7"/>
  <c r="BE19" i="7"/>
  <c r="BI15" i="7"/>
  <c r="BH12" i="7"/>
  <c r="BG9" i="7"/>
  <c r="BF6" i="7"/>
  <c r="BE3" i="7"/>
  <c r="BB2" i="7"/>
  <c r="BA27" i="7"/>
  <c r="AZ24" i="7"/>
  <c r="BD20" i="7"/>
  <c r="BC17" i="7"/>
  <c r="BB14" i="7"/>
  <c r="BA11" i="7"/>
  <c r="AZ8" i="7"/>
  <c r="BD4" i="7"/>
  <c r="BF9" i="7"/>
  <c r="BH20" i="7"/>
  <c r="BD23" i="7"/>
  <c r="BC20" i="7"/>
  <c r="BA14" i="7"/>
  <c r="BD7" i="7"/>
  <c r="BC4" i="7"/>
  <c r="BF25" i="7"/>
  <c r="BE22" i="7"/>
  <c r="BH18" i="7"/>
  <c r="BG15" i="7"/>
  <c r="BE9" i="7"/>
  <c r="AZ2" i="7"/>
  <c r="BD26" i="7"/>
  <c r="BC23" i="7"/>
  <c r="BB20" i="7"/>
  <c r="AZ14" i="7"/>
  <c r="BD10" i="7"/>
  <c r="BC7" i="7"/>
  <c r="BB4" i="7"/>
  <c r="BE25" i="7"/>
  <c r="BB23" i="7"/>
  <c r="BA20" i="7"/>
  <c r="BC10" i="7"/>
  <c r="BB7" i="7"/>
  <c r="BA4" i="7"/>
  <c r="BG25" i="7"/>
  <c r="BI8" i="7"/>
  <c r="BI24" i="7"/>
  <c r="BH8" i="7"/>
  <c r="BB26" i="7"/>
  <c r="BA23" i="7"/>
  <c r="AZ20" i="7"/>
  <c r="BD16" i="7"/>
  <c r="BB10" i="7"/>
  <c r="BA7" i="7"/>
  <c r="AZ4" i="7"/>
  <c r="BR9" i="7"/>
  <c r="BR3" i="7"/>
  <c r="BF18" i="7"/>
  <c r="BE15" i="7"/>
  <c r="BL8" i="7"/>
  <c r="BP3" i="7"/>
  <c r="BI27" i="7"/>
  <c r="BH24" i="7"/>
  <c r="BG21" i="7"/>
  <c r="BE18" i="7"/>
  <c r="BI14" i="7"/>
  <c r="BH11" i="7"/>
  <c r="BG8" i="7"/>
  <c r="BF5" i="7"/>
  <c r="BB29" i="7"/>
  <c r="BA26" i="7"/>
  <c r="AZ23" i="7"/>
  <c r="BD19" i="7"/>
  <c r="BC16" i="7"/>
  <c r="BB13" i="7"/>
  <c r="BA10" i="7"/>
  <c r="AZ7" i="7"/>
  <c r="BD3" i="7"/>
  <c r="BS6" i="7"/>
  <c r="BM2" i="7"/>
  <c r="BL27" i="7"/>
  <c r="BK24" i="7"/>
  <c r="BJ21" i="7"/>
  <c r="BN17" i="7"/>
  <c r="BM14" i="7"/>
  <c r="BL11" i="7"/>
  <c r="BK8" i="7"/>
  <c r="BJ5" i="7"/>
  <c r="BO29" i="7"/>
  <c r="BS25" i="7"/>
  <c r="BR22" i="7"/>
  <c r="BQ19" i="7"/>
  <c r="BP16" i="7"/>
  <c r="BO13" i="7"/>
  <c r="BS9" i="7"/>
  <c r="BR6" i="7"/>
  <c r="BQ3" i="7"/>
  <c r="BN4" i="7"/>
  <c r="BK2" i="7"/>
  <c r="BJ27" i="7"/>
  <c r="BN23" i="7"/>
  <c r="BM20" i="7"/>
  <c r="BL17" i="7"/>
  <c r="BK14" i="7"/>
  <c r="BJ11" i="7"/>
  <c r="BN7" i="7"/>
  <c r="BM4" i="7"/>
  <c r="BR28" i="7"/>
  <c r="BQ25" i="7"/>
  <c r="BP22" i="7"/>
  <c r="BO19" i="7"/>
  <c r="BS15" i="7"/>
  <c r="BR12" i="7"/>
  <c r="BQ9" i="7"/>
  <c r="BP6" i="7"/>
  <c r="BO3" i="7"/>
  <c r="BJ2" i="7"/>
  <c r="BN26" i="7"/>
  <c r="BM23" i="7"/>
  <c r="BL20" i="7"/>
  <c r="BK17" i="7"/>
  <c r="BJ14" i="7"/>
  <c r="BN10" i="7"/>
  <c r="BM7" i="7"/>
  <c r="BL4" i="7"/>
  <c r="BQ28" i="7"/>
  <c r="BP25" i="7"/>
  <c r="BO22" i="7"/>
  <c r="BS18" i="7"/>
  <c r="BR15" i="7"/>
  <c r="BQ12" i="7"/>
  <c r="BP9" i="7"/>
  <c r="BO6" i="7"/>
  <c r="BN29" i="7"/>
  <c r="BM26" i="7"/>
  <c r="BL23" i="7"/>
  <c r="BK20" i="7"/>
  <c r="BJ17" i="7"/>
  <c r="BN13" i="7"/>
  <c r="BM10" i="7"/>
  <c r="BL7" i="7"/>
  <c r="BK4" i="7"/>
  <c r="BP28" i="7"/>
  <c r="BO25" i="7"/>
  <c r="BS21" i="7"/>
  <c r="BR18" i="7"/>
  <c r="BQ15" i="7"/>
  <c r="BP12" i="7"/>
  <c r="BO9" i="7"/>
  <c r="BS5" i="7"/>
  <c r="BM29" i="7"/>
  <c r="BL26" i="7"/>
  <c r="BK23" i="7"/>
  <c r="BJ20" i="7"/>
  <c r="BN16" i="7"/>
  <c r="BM13" i="7"/>
  <c r="BL10" i="7"/>
  <c r="BK7" i="7"/>
  <c r="BJ4" i="7"/>
  <c r="BO28" i="7"/>
  <c r="BS24" i="7"/>
  <c r="BR21" i="7"/>
  <c r="BQ18" i="7"/>
  <c r="BP15" i="7"/>
  <c r="BO12" i="7"/>
  <c r="BS8" i="7"/>
  <c r="BR5" i="7"/>
  <c r="BL29" i="7"/>
  <c r="BK26" i="7"/>
  <c r="BJ23" i="7"/>
  <c r="BN19" i="7"/>
  <c r="BM16" i="7"/>
  <c r="BL13" i="7"/>
  <c r="BK10" i="7"/>
  <c r="BJ7" i="7"/>
  <c r="BN3" i="7"/>
  <c r="BS27" i="7"/>
  <c r="BR24" i="7"/>
  <c r="BQ21" i="7"/>
  <c r="BP18" i="7"/>
  <c r="BO15" i="7"/>
  <c r="BS11" i="7"/>
  <c r="BR8" i="7"/>
  <c r="BQ5" i="7"/>
  <c r="BN20" i="7"/>
  <c r="BQ22" i="7"/>
  <c r="BK29" i="7"/>
  <c r="BJ26" i="7"/>
  <c r="BN22" i="7"/>
  <c r="BM19" i="7"/>
  <c r="BL16" i="7"/>
  <c r="BK13" i="7"/>
  <c r="BJ10" i="7"/>
  <c r="BN6" i="7"/>
  <c r="BM3" i="7"/>
  <c r="BR27" i="7"/>
  <c r="BQ24" i="7"/>
  <c r="BP21" i="7"/>
  <c r="BO18" i="7"/>
  <c r="BS14" i="7"/>
  <c r="BR11" i="7"/>
  <c r="BQ8" i="7"/>
  <c r="BP5" i="7"/>
  <c r="BJ29" i="7"/>
  <c r="BN25" i="7"/>
  <c r="BM22" i="7"/>
  <c r="BL19" i="7"/>
  <c r="BK16" i="7"/>
  <c r="BJ13" i="7"/>
  <c r="BN9" i="7"/>
  <c r="BM6" i="7"/>
  <c r="BL3" i="7"/>
  <c r="BR2" i="7"/>
  <c r="BQ27" i="7"/>
  <c r="BP24" i="7"/>
  <c r="BO21" i="7"/>
  <c r="BS17" i="7"/>
  <c r="BR14" i="7"/>
  <c r="BQ11" i="7"/>
  <c r="BP8" i="7"/>
  <c r="BO5" i="7"/>
  <c r="BN28" i="7"/>
  <c r="BM25" i="7"/>
  <c r="BL22" i="7"/>
  <c r="BK19" i="7"/>
  <c r="BJ16" i="7"/>
  <c r="BN12" i="7"/>
  <c r="BM9" i="7"/>
  <c r="BL6" i="7"/>
  <c r="BK3" i="7"/>
  <c r="BQ2" i="7"/>
  <c r="BP27" i="7"/>
  <c r="BO24" i="7"/>
  <c r="BS20" i="7"/>
  <c r="BR17" i="7"/>
  <c r="BQ14" i="7"/>
  <c r="BP11" i="7"/>
  <c r="BO8" i="7"/>
  <c r="BS4" i="7"/>
  <c r="BS22" i="7"/>
  <c r="BM28" i="7"/>
  <c r="BL25" i="7"/>
  <c r="BK22" i="7"/>
  <c r="BJ19" i="7"/>
  <c r="BN15" i="7"/>
  <c r="BM12" i="7"/>
  <c r="BL9" i="7"/>
  <c r="BK6" i="7"/>
  <c r="BJ3" i="7"/>
  <c r="BP2" i="7"/>
  <c r="BO27" i="7"/>
  <c r="BS23" i="7"/>
  <c r="BR20" i="7"/>
  <c r="BQ17" i="7"/>
  <c r="BP14" i="7"/>
  <c r="BO11" i="7"/>
  <c r="BS7" i="7"/>
  <c r="BR4" i="7"/>
  <c r="BQ6" i="7"/>
  <c r="BL28" i="7"/>
  <c r="BK25" i="7"/>
  <c r="BN18" i="7"/>
  <c r="BM15" i="7"/>
  <c r="BL12" i="7"/>
  <c r="BK9" i="7"/>
  <c r="BS26" i="7"/>
  <c r="BR23" i="7"/>
  <c r="BQ20" i="7"/>
  <c r="BP17" i="7"/>
  <c r="BS10" i="7"/>
  <c r="BR7" i="7"/>
  <c r="BQ4" i="7"/>
  <c r="BK28" i="7"/>
  <c r="BN21" i="7"/>
  <c r="BM18" i="7"/>
  <c r="BL15" i="7"/>
  <c r="BK12" i="7"/>
  <c r="BN5" i="7"/>
  <c r="BS29" i="7"/>
  <c r="BR26" i="7"/>
  <c r="BQ23" i="7"/>
  <c r="BP20" i="7"/>
  <c r="BS13" i="7"/>
  <c r="BR10" i="7"/>
  <c r="BQ7" i="7"/>
  <c r="BP4" i="7"/>
  <c r="BN24" i="7"/>
  <c r="BM21" i="7"/>
  <c r="BL18" i="7"/>
  <c r="BK15" i="7"/>
  <c r="BN8" i="7"/>
  <c r="BM5" i="7"/>
  <c r="BR29" i="7"/>
  <c r="BQ26" i="7"/>
  <c r="BP23" i="7"/>
  <c r="BS16" i="7"/>
  <c r="BR13" i="7"/>
  <c r="BQ10" i="7"/>
  <c r="BP7" i="7"/>
  <c r="Q30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2" i="7"/>
  <c r="O21" i="7"/>
  <c r="Q21" i="7" s="1"/>
  <c r="O28" i="7"/>
  <c r="Q28" i="7" s="1"/>
  <c r="N3" i="7"/>
  <c r="O3" i="7" s="1"/>
  <c r="Q3" i="7" s="1"/>
  <c r="N4" i="7"/>
  <c r="O4" i="7" s="1"/>
  <c r="Q4" i="7" s="1"/>
  <c r="N5" i="7"/>
  <c r="O5" i="7" s="1"/>
  <c r="Q5" i="7" s="1"/>
  <c r="N6" i="7"/>
  <c r="O6" i="7" s="1"/>
  <c r="Q6" i="7" s="1"/>
  <c r="N7" i="7"/>
  <c r="O7" i="7" s="1"/>
  <c r="Q7" i="7" s="1"/>
  <c r="N8" i="7"/>
  <c r="O8" i="7" s="1"/>
  <c r="Q8" i="7" s="1"/>
  <c r="N9" i="7"/>
  <c r="O9" i="7" s="1"/>
  <c r="Q9" i="7" s="1"/>
  <c r="N10" i="7"/>
  <c r="O10" i="7" s="1"/>
  <c r="Q10" i="7" s="1"/>
  <c r="N11" i="7"/>
  <c r="O11" i="7" s="1"/>
  <c r="Q11" i="7" s="1"/>
  <c r="N12" i="7"/>
  <c r="O12" i="7" s="1"/>
  <c r="Q12" i="7" s="1"/>
  <c r="N13" i="7"/>
  <c r="O13" i="7" s="1"/>
  <c r="Q13" i="7" s="1"/>
  <c r="N14" i="7"/>
  <c r="O14" i="7" s="1"/>
  <c r="Q14" i="7" s="1"/>
  <c r="N15" i="7"/>
  <c r="O15" i="7" s="1"/>
  <c r="Q15" i="7" s="1"/>
  <c r="N16" i="7"/>
  <c r="O16" i="7" s="1"/>
  <c r="Q16" i="7" s="1"/>
  <c r="N17" i="7"/>
  <c r="O17" i="7" s="1"/>
  <c r="Q17" i="7" s="1"/>
  <c r="N18" i="7"/>
  <c r="O18" i="7" s="1"/>
  <c r="Q18" i="7" s="1"/>
  <c r="N19" i="7"/>
  <c r="O19" i="7" s="1"/>
  <c r="Q19" i="7" s="1"/>
  <c r="N20" i="7"/>
  <c r="O20" i="7" s="1"/>
  <c r="Q20" i="7" s="1"/>
  <c r="N21" i="7"/>
  <c r="N22" i="7"/>
  <c r="O22" i="7" s="1"/>
  <c r="Q22" i="7" s="1"/>
  <c r="N23" i="7"/>
  <c r="O23" i="7" s="1"/>
  <c r="Q23" i="7" s="1"/>
  <c r="N24" i="7"/>
  <c r="O24" i="7" s="1"/>
  <c r="Q24" i="7" s="1"/>
  <c r="N25" i="7"/>
  <c r="O25" i="7" s="1"/>
  <c r="Q25" i="7" s="1"/>
  <c r="N26" i="7"/>
  <c r="O26" i="7" s="1"/>
  <c r="Q26" i="7" s="1"/>
  <c r="N27" i="7"/>
  <c r="O27" i="7" s="1"/>
  <c r="Q27" i="7" s="1"/>
  <c r="N28" i="7"/>
  <c r="N29" i="7"/>
  <c r="O29" i="7" s="1"/>
  <c r="Q29" i="7" s="1"/>
  <c r="N2" i="7"/>
  <c r="O2" i="7" s="1"/>
  <c r="Q2" i="7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2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E7" i="7"/>
  <c r="D7" i="7"/>
  <c r="E6" i="7"/>
  <c r="D6" i="7"/>
  <c r="E5" i="7"/>
  <c r="D5" i="7"/>
  <c r="E4" i="7"/>
  <c r="D4" i="7"/>
  <c r="E3" i="7"/>
  <c r="D3" i="7"/>
  <c r="E2" i="7"/>
  <c r="D2" i="7"/>
  <c r="O7" i="6"/>
  <c r="P7" i="6" s="1"/>
  <c r="O15" i="6"/>
  <c r="P15" i="6" s="1"/>
  <c r="O23" i="6"/>
  <c r="P23" i="6" s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2" i="6"/>
  <c r="M5" i="6"/>
  <c r="M8" i="6"/>
  <c r="M9" i="6"/>
  <c r="M16" i="6"/>
  <c r="O16" i="6" s="1"/>
  <c r="P16" i="6" s="1"/>
  <c r="M24" i="6"/>
  <c r="M25" i="6"/>
  <c r="L12" i="6"/>
  <c r="O12" i="6" s="1"/>
  <c r="P12" i="6" s="1"/>
  <c r="L13" i="6"/>
  <c r="O13" i="6" s="1"/>
  <c r="P13" i="6" s="1"/>
  <c r="L20" i="6"/>
  <c r="L21" i="6"/>
  <c r="L28" i="6"/>
  <c r="O28" i="6" s="1"/>
  <c r="P28" i="6" s="1"/>
  <c r="L29" i="6"/>
  <c r="O29" i="6" s="1"/>
  <c r="P29" i="6" s="1"/>
  <c r="I29" i="6"/>
  <c r="F29" i="6"/>
  <c r="M29" i="6" s="1"/>
  <c r="I28" i="6"/>
  <c r="F28" i="6"/>
  <c r="M28" i="6" s="1"/>
  <c r="I27" i="6"/>
  <c r="L27" i="6" s="1"/>
  <c r="O27" i="6" s="1"/>
  <c r="P27" i="6" s="1"/>
  <c r="F27" i="6"/>
  <c r="M27" i="6" s="1"/>
  <c r="I26" i="6"/>
  <c r="L26" i="6" s="1"/>
  <c r="F26" i="6"/>
  <c r="M26" i="6" s="1"/>
  <c r="I25" i="6"/>
  <c r="L25" i="6" s="1"/>
  <c r="O25" i="6" s="1"/>
  <c r="P25" i="6" s="1"/>
  <c r="F25" i="6"/>
  <c r="I24" i="6"/>
  <c r="L24" i="6" s="1"/>
  <c r="O24" i="6" s="1"/>
  <c r="P24" i="6" s="1"/>
  <c r="F24" i="6"/>
  <c r="I23" i="6"/>
  <c r="L23" i="6" s="1"/>
  <c r="F23" i="6"/>
  <c r="M23" i="6" s="1"/>
  <c r="I22" i="6"/>
  <c r="L22" i="6" s="1"/>
  <c r="O22" i="6" s="1"/>
  <c r="P22" i="6" s="1"/>
  <c r="F22" i="6"/>
  <c r="M22" i="6" s="1"/>
  <c r="I21" i="6"/>
  <c r="F21" i="6"/>
  <c r="M21" i="6" s="1"/>
  <c r="I20" i="6"/>
  <c r="F20" i="6"/>
  <c r="M20" i="6" s="1"/>
  <c r="I19" i="6"/>
  <c r="L19" i="6" s="1"/>
  <c r="O19" i="6" s="1"/>
  <c r="P19" i="6" s="1"/>
  <c r="F19" i="6"/>
  <c r="M19" i="6" s="1"/>
  <c r="I18" i="6"/>
  <c r="L18" i="6" s="1"/>
  <c r="O18" i="6" s="1"/>
  <c r="P18" i="6" s="1"/>
  <c r="F18" i="6"/>
  <c r="M18" i="6" s="1"/>
  <c r="I17" i="6"/>
  <c r="L17" i="6" s="1"/>
  <c r="O17" i="6" s="1"/>
  <c r="P17" i="6" s="1"/>
  <c r="F17" i="6"/>
  <c r="M17" i="6" s="1"/>
  <c r="I16" i="6"/>
  <c r="L16" i="6" s="1"/>
  <c r="F16" i="6"/>
  <c r="I15" i="6"/>
  <c r="L15" i="6" s="1"/>
  <c r="F15" i="6"/>
  <c r="M15" i="6" s="1"/>
  <c r="I14" i="6"/>
  <c r="L14" i="6" s="1"/>
  <c r="O14" i="6" s="1"/>
  <c r="P14" i="6" s="1"/>
  <c r="F14" i="6"/>
  <c r="M14" i="6" s="1"/>
  <c r="I13" i="6"/>
  <c r="F13" i="6"/>
  <c r="M13" i="6" s="1"/>
  <c r="I12" i="6"/>
  <c r="F12" i="6"/>
  <c r="M12" i="6" s="1"/>
  <c r="I11" i="6"/>
  <c r="L11" i="6" s="1"/>
  <c r="O11" i="6" s="1"/>
  <c r="P11" i="6" s="1"/>
  <c r="F11" i="6"/>
  <c r="M11" i="6" s="1"/>
  <c r="I10" i="6"/>
  <c r="L10" i="6" s="1"/>
  <c r="F10" i="6"/>
  <c r="M10" i="6" s="1"/>
  <c r="I9" i="6"/>
  <c r="L9" i="6" s="1"/>
  <c r="O9" i="6" s="1"/>
  <c r="P9" i="6" s="1"/>
  <c r="F9" i="6"/>
  <c r="I8" i="6"/>
  <c r="L8" i="6" s="1"/>
  <c r="O8" i="6" s="1"/>
  <c r="P8" i="6" s="1"/>
  <c r="F8" i="6"/>
  <c r="I7" i="6"/>
  <c r="L7" i="6" s="1"/>
  <c r="F7" i="6"/>
  <c r="M7" i="6" s="1"/>
  <c r="I6" i="6"/>
  <c r="L6" i="6" s="1"/>
  <c r="O6" i="6" s="1"/>
  <c r="P6" i="6" s="1"/>
  <c r="F6" i="6"/>
  <c r="M6" i="6" s="1"/>
  <c r="I5" i="6"/>
  <c r="L5" i="6" s="1"/>
  <c r="O5" i="6" s="1"/>
  <c r="P5" i="6" s="1"/>
  <c r="F5" i="6"/>
  <c r="I4" i="6"/>
  <c r="L4" i="6" s="1"/>
  <c r="F4" i="6"/>
  <c r="M4" i="6" s="1"/>
  <c r="I3" i="6"/>
  <c r="L3" i="6" s="1"/>
  <c r="O3" i="6" s="1"/>
  <c r="P3" i="6" s="1"/>
  <c r="F3" i="6"/>
  <c r="M3" i="6" s="1"/>
  <c r="I2" i="6"/>
  <c r="L2" i="6" s="1"/>
  <c r="O2" i="6" s="1"/>
  <c r="P2" i="6" s="1"/>
  <c r="F2" i="6"/>
  <c r="M2" i="6" s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2" i="4"/>
  <c r="AA3" i="11" l="1"/>
  <c r="AA15" i="11"/>
  <c r="Y14" i="11"/>
  <c r="AA14" i="11" s="1"/>
  <c r="AB23" i="11"/>
  <c r="X15" i="11"/>
  <c r="AA8" i="11"/>
  <c r="AA12" i="11"/>
  <c r="AB27" i="11"/>
  <c r="X26" i="11"/>
  <c r="AB26" i="11" s="1"/>
  <c r="AA18" i="11"/>
  <c r="AA17" i="11"/>
  <c r="X8" i="11"/>
  <c r="AB8" i="11" s="1"/>
  <c r="Y23" i="11"/>
  <c r="AA23" i="11" s="1"/>
  <c r="AB6" i="11"/>
  <c r="AA16" i="11"/>
  <c r="AA26" i="11"/>
  <c r="AB20" i="11"/>
  <c r="AA2" i="11"/>
  <c r="AA10" i="11"/>
  <c r="AB14" i="11"/>
  <c r="AB5" i="11"/>
  <c r="AA5" i="11"/>
  <c r="X18" i="11"/>
  <c r="AB18" i="11" s="1"/>
  <c r="X28" i="11"/>
  <c r="AB28" i="11" s="1"/>
  <c r="Y6" i="11"/>
  <c r="AA6" i="11" s="1"/>
  <c r="X12" i="11"/>
  <c r="AB12" i="11" s="1"/>
  <c r="X9" i="11"/>
  <c r="AB9" i="11" s="1"/>
  <c r="Y13" i="11"/>
  <c r="AA13" i="11" s="1"/>
  <c r="Y27" i="11"/>
  <c r="AA27" i="11" s="1"/>
  <c r="AB15" i="11"/>
  <c r="AA9" i="11"/>
  <c r="AA22" i="11"/>
  <c r="Y20" i="11"/>
  <c r="AA20" i="11" s="1"/>
  <c r="X2" i="11"/>
  <c r="AB2" i="11" s="1"/>
  <c r="X22" i="11"/>
  <c r="AB22" i="11" s="1"/>
  <c r="AA28" i="11"/>
  <c r="X17" i="11"/>
  <c r="AB17" i="11" s="1"/>
  <c r="X16" i="11"/>
  <c r="AB16" i="11" s="1"/>
  <c r="Y11" i="11"/>
  <c r="AA11" i="11" s="1"/>
  <c r="X10" i="11"/>
  <c r="AB10" i="11" s="1"/>
  <c r="X3" i="11"/>
  <c r="AB3" i="11" s="1"/>
  <c r="Y19" i="11"/>
  <c r="AA19" i="11" s="1"/>
  <c r="X19" i="11"/>
  <c r="AB19" i="11" s="1"/>
  <c r="X4" i="11"/>
  <c r="AB4" i="11" s="1"/>
  <c r="Y4" i="11"/>
  <c r="AA4" i="11" s="1"/>
  <c r="Y21" i="11"/>
  <c r="AA21" i="11" s="1"/>
  <c r="X21" i="11"/>
  <c r="AB21" i="11" s="1"/>
  <c r="Y7" i="11"/>
  <c r="AA7" i="11" s="1"/>
  <c r="X7" i="11"/>
  <c r="AB7" i="11" s="1"/>
  <c r="AB11" i="11"/>
  <c r="AK11" i="9"/>
  <c r="AJ5" i="9"/>
  <c r="AJ3" i="9"/>
  <c r="AG28" i="9"/>
  <c r="AK28" i="9" s="1"/>
  <c r="AH28" i="9"/>
  <c r="AJ28" i="9" s="1"/>
  <c r="AG15" i="9"/>
  <c r="AK15" i="9" s="1"/>
  <c r="AH15" i="9"/>
  <c r="AJ15" i="9" s="1"/>
  <c r="AG9" i="9"/>
  <c r="AK9" i="9" s="1"/>
  <c r="AH9" i="9"/>
  <c r="AJ9" i="9" s="1"/>
  <c r="AG26" i="9"/>
  <c r="AH26" i="9"/>
  <c r="AJ26" i="9" s="1"/>
  <c r="AG16" i="9"/>
  <c r="AK16" i="9" s="1"/>
  <c r="AH16" i="9"/>
  <c r="AJ16" i="9" s="1"/>
  <c r="AK26" i="9"/>
  <c r="AG14" i="9"/>
  <c r="AK14" i="9" s="1"/>
  <c r="AH14" i="9"/>
  <c r="AJ14" i="9" s="1"/>
  <c r="AK2" i="9"/>
  <c r="AJ17" i="9"/>
  <c r="AK6" i="9"/>
  <c r="AJ23" i="9"/>
  <c r="AJ8" i="9"/>
  <c r="AG12" i="9"/>
  <c r="AK12" i="9" s="1"/>
  <c r="AH12" i="9"/>
  <c r="AJ12" i="9" s="1"/>
  <c r="AG19" i="9"/>
  <c r="AK19" i="9" s="1"/>
  <c r="AH19" i="9"/>
  <c r="AJ19" i="9" s="1"/>
  <c r="AG4" i="9"/>
  <c r="AK4" i="9" s="1"/>
  <c r="Z8" i="7"/>
  <c r="Y8" i="7"/>
  <c r="Z16" i="7"/>
  <c r="Y16" i="7"/>
  <c r="Z24" i="7"/>
  <c r="Y24" i="7"/>
  <c r="Y23" i="7"/>
  <c r="Z23" i="7"/>
  <c r="Z7" i="7"/>
  <c r="Y7" i="7"/>
  <c r="Z9" i="7"/>
  <c r="Y9" i="7"/>
  <c r="Z15" i="7"/>
  <c r="Y15" i="7"/>
  <c r="Y25" i="7"/>
  <c r="Z25" i="7"/>
  <c r="AA25" i="7" s="1"/>
  <c r="Z17" i="7"/>
  <c r="Y17" i="7"/>
  <c r="Y2" i="7"/>
  <c r="Z2" i="7"/>
  <c r="Y10" i="7"/>
  <c r="Z10" i="7"/>
  <c r="Y18" i="7"/>
  <c r="Z18" i="7"/>
  <c r="Y26" i="7"/>
  <c r="Z26" i="7"/>
  <c r="AA26" i="7" s="1"/>
  <c r="Y3" i="7"/>
  <c r="Z3" i="7"/>
  <c r="AA3" i="7" s="1"/>
  <c r="Y11" i="7"/>
  <c r="Z11" i="7"/>
  <c r="AA11" i="7" s="1"/>
  <c r="Y19" i="7"/>
  <c r="Z19" i="7"/>
  <c r="AA19" i="7" s="1"/>
  <c r="Y27" i="7"/>
  <c r="Z27" i="7"/>
  <c r="Y13" i="7"/>
  <c r="Z13" i="7"/>
  <c r="AA13" i="7" s="1"/>
  <c r="Z5" i="7"/>
  <c r="Y5" i="7"/>
  <c r="Z4" i="7"/>
  <c r="Y4" i="7"/>
  <c r="Y12" i="7"/>
  <c r="Z12" i="7"/>
  <c r="AA12" i="7" s="1"/>
  <c r="Y20" i="7"/>
  <c r="Z20" i="7"/>
  <c r="AA20" i="7" s="1"/>
  <c r="Y28" i="7"/>
  <c r="Z28" i="7"/>
  <c r="AA28" i="7" s="1"/>
  <c r="Y29" i="7"/>
  <c r="Z29" i="7"/>
  <c r="AA29" i="7" s="1"/>
  <c r="Y6" i="7"/>
  <c r="Z6" i="7"/>
  <c r="Y14" i="7"/>
  <c r="Z14" i="7"/>
  <c r="AA14" i="7" s="1"/>
  <c r="Y22" i="7"/>
  <c r="Z22" i="7"/>
  <c r="Y21" i="7"/>
  <c r="Z21" i="7"/>
  <c r="O21" i="6"/>
  <c r="P21" i="6" s="1"/>
  <c r="O4" i="6"/>
  <c r="P4" i="6" s="1"/>
  <c r="O20" i="6"/>
  <c r="P20" i="6" s="1"/>
  <c r="O10" i="6"/>
  <c r="P10" i="6" s="1"/>
  <c r="O26" i="6"/>
  <c r="P26" i="6" s="1"/>
  <c r="E29" i="4"/>
  <c r="D29" i="4"/>
  <c r="L29" i="4" s="1"/>
  <c r="E28" i="4"/>
  <c r="D28" i="4"/>
  <c r="L28" i="4" s="1"/>
  <c r="E27" i="4"/>
  <c r="D27" i="4"/>
  <c r="L27" i="4" s="1"/>
  <c r="E26" i="4"/>
  <c r="D26" i="4"/>
  <c r="L26" i="4" s="1"/>
  <c r="E25" i="4"/>
  <c r="D25" i="4"/>
  <c r="L25" i="4" s="1"/>
  <c r="E24" i="4"/>
  <c r="D24" i="4"/>
  <c r="L24" i="4" s="1"/>
  <c r="E23" i="4"/>
  <c r="D23" i="4"/>
  <c r="L23" i="4" s="1"/>
  <c r="E22" i="4"/>
  <c r="D22" i="4"/>
  <c r="L22" i="4" s="1"/>
  <c r="E21" i="4"/>
  <c r="D21" i="4"/>
  <c r="L21" i="4" s="1"/>
  <c r="E20" i="4"/>
  <c r="D20" i="4"/>
  <c r="L20" i="4" s="1"/>
  <c r="E19" i="4"/>
  <c r="D19" i="4"/>
  <c r="M19" i="4" s="1"/>
  <c r="P19" i="4" s="1"/>
  <c r="S19" i="4" s="1"/>
  <c r="E18" i="4"/>
  <c r="D18" i="4"/>
  <c r="L18" i="4" s="1"/>
  <c r="E17" i="4"/>
  <c r="D17" i="4"/>
  <c r="L17" i="4" s="1"/>
  <c r="E16" i="4"/>
  <c r="D16" i="4"/>
  <c r="L16" i="4" s="1"/>
  <c r="E15" i="4"/>
  <c r="D15" i="4"/>
  <c r="E14" i="4"/>
  <c r="D14" i="4"/>
  <c r="L14" i="4" s="1"/>
  <c r="E13" i="4"/>
  <c r="D13" i="4"/>
  <c r="L13" i="4" s="1"/>
  <c r="E12" i="4"/>
  <c r="D12" i="4"/>
  <c r="L12" i="4" s="1"/>
  <c r="E11" i="4"/>
  <c r="D11" i="4"/>
  <c r="L11" i="4" s="1"/>
  <c r="E10" i="4"/>
  <c r="D10" i="4"/>
  <c r="L10" i="4" s="1"/>
  <c r="E9" i="4"/>
  <c r="D9" i="4"/>
  <c r="L9" i="4" s="1"/>
  <c r="E8" i="4"/>
  <c r="D8" i="4"/>
  <c r="L8" i="4" s="1"/>
  <c r="E7" i="4"/>
  <c r="D7" i="4"/>
  <c r="L7" i="4" s="1"/>
  <c r="E6" i="4"/>
  <c r="D6" i="4"/>
  <c r="L6" i="4" s="1"/>
  <c r="E5" i="4"/>
  <c r="D5" i="4"/>
  <c r="L5" i="4" s="1"/>
  <c r="E4" i="4"/>
  <c r="D4" i="4"/>
  <c r="L4" i="4" s="1"/>
  <c r="E3" i="4"/>
  <c r="D3" i="4"/>
  <c r="M3" i="4" s="1"/>
  <c r="P3" i="4" s="1"/>
  <c r="S3" i="4" s="1"/>
  <c r="E2" i="4"/>
  <c r="D2" i="4"/>
  <c r="L2" i="4" s="1"/>
  <c r="AA6" i="7" l="1"/>
  <c r="AA16" i="7"/>
  <c r="AA15" i="7"/>
  <c r="AA9" i="7"/>
  <c r="AA18" i="7"/>
  <c r="AA23" i="7"/>
  <c r="AA8" i="7"/>
  <c r="AA17" i="7"/>
  <c r="AA24" i="7"/>
  <c r="AA7" i="7"/>
  <c r="AA21" i="7"/>
  <c r="AA4" i="7"/>
  <c r="AA22" i="7"/>
  <c r="AA10" i="7"/>
  <c r="AA5" i="7"/>
  <c r="AA2" i="7"/>
  <c r="AA27" i="7"/>
  <c r="O6" i="4"/>
  <c r="O7" i="4"/>
  <c r="O9" i="4"/>
  <c r="O17" i="4"/>
  <c r="O25" i="4"/>
  <c r="O14" i="4"/>
  <c r="O8" i="4"/>
  <c r="O24" i="4"/>
  <c r="O2" i="4"/>
  <c r="O10" i="4"/>
  <c r="O18" i="4"/>
  <c r="O26" i="4"/>
  <c r="O23" i="4"/>
  <c r="O16" i="4"/>
  <c r="O22" i="4"/>
  <c r="O12" i="4"/>
  <c r="O28" i="4"/>
  <c r="O11" i="4"/>
  <c r="O27" i="4"/>
  <c r="O4" i="4"/>
  <c r="O20" i="4"/>
  <c r="O5" i="4"/>
  <c r="O13" i="4"/>
  <c r="O21" i="4"/>
  <c r="O29" i="4"/>
  <c r="M29" i="4"/>
  <c r="P29" i="4" s="1"/>
  <c r="S29" i="4" s="1"/>
  <c r="M15" i="4"/>
  <c r="P15" i="4" s="1"/>
  <c r="S15" i="4" s="1"/>
  <c r="M13" i="4"/>
  <c r="P13" i="4" s="1"/>
  <c r="S13" i="4" s="1"/>
  <c r="M18" i="4"/>
  <c r="P18" i="4" s="1"/>
  <c r="S18" i="4" s="1"/>
  <c r="M17" i="4"/>
  <c r="P17" i="4" s="1"/>
  <c r="S17" i="4" s="1"/>
  <c r="M16" i="4"/>
  <c r="P16" i="4" s="1"/>
  <c r="S16" i="4" s="1"/>
  <c r="M2" i="4"/>
  <c r="P2" i="4" s="1"/>
  <c r="S2" i="4" s="1"/>
  <c r="M14" i="4"/>
  <c r="P14" i="4" s="1"/>
  <c r="S14" i="4" s="1"/>
  <c r="M28" i="4"/>
  <c r="P28" i="4" s="1"/>
  <c r="S28" i="4" s="1"/>
  <c r="M12" i="4"/>
  <c r="P12" i="4" s="1"/>
  <c r="S12" i="4" s="1"/>
  <c r="M27" i="4"/>
  <c r="P27" i="4" s="1"/>
  <c r="S27" i="4" s="1"/>
  <c r="M11" i="4"/>
  <c r="P11" i="4" s="1"/>
  <c r="S11" i="4" s="1"/>
  <c r="M26" i="4"/>
  <c r="P26" i="4" s="1"/>
  <c r="S26" i="4" s="1"/>
  <c r="M10" i="4"/>
  <c r="P10" i="4" s="1"/>
  <c r="S10" i="4" s="1"/>
  <c r="M25" i="4"/>
  <c r="P25" i="4" s="1"/>
  <c r="S25" i="4" s="1"/>
  <c r="M9" i="4"/>
  <c r="P9" i="4" s="1"/>
  <c r="S9" i="4" s="1"/>
  <c r="M24" i="4"/>
  <c r="P24" i="4" s="1"/>
  <c r="S24" i="4" s="1"/>
  <c r="M8" i="4"/>
  <c r="P8" i="4" s="1"/>
  <c r="S8" i="4" s="1"/>
  <c r="M23" i="4"/>
  <c r="P23" i="4" s="1"/>
  <c r="S23" i="4" s="1"/>
  <c r="M7" i="4"/>
  <c r="P7" i="4" s="1"/>
  <c r="S7" i="4" s="1"/>
  <c r="M22" i="4"/>
  <c r="P22" i="4" s="1"/>
  <c r="S22" i="4" s="1"/>
  <c r="M6" i="4"/>
  <c r="P6" i="4" s="1"/>
  <c r="S6" i="4" s="1"/>
  <c r="M21" i="4"/>
  <c r="P21" i="4" s="1"/>
  <c r="S21" i="4" s="1"/>
  <c r="M5" i="4"/>
  <c r="P5" i="4" s="1"/>
  <c r="S5" i="4" s="1"/>
  <c r="M20" i="4"/>
  <c r="P20" i="4" s="1"/>
  <c r="S20" i="4" s="1"/>
  <c r="M4" i="4"/>
  <c r="P4" i="4" s="1"/>
  <c r="S4" i="4" s="1"/>
  <c r="L15" i="4"/>
  <c r="L19" i="4"/>
  <c r="L3" i="4"/>
  <c r="N26" i="4"/>
  <c r="Q26" i="4" s="1"/>
  <c r="N29" i="4"/>
  <c r="Q29" i="4" s="1"/>
  <c r="N16" i="4"/>
  <c r="Q16" i="4" s="1"/>
  <c r="N17" i="4"/>
  <c r="Q17" i="4" s="1"/>
  <c r="N4" i="4"/>
  <c r="Q4" i="4" s="1"/>
  <c r="N5" i="4"/>
  <c r="Q5" i="4" s="1"/>
  <c r="N13" i="4"/>
  <c r="Q13" i="4" s="1"/>
  <c r="N21" i="4"/>
  <c r="Q21" i="4" s="1"/>
  <c r="N8" i="4"/>
  <c r="Q8" i="4" s="1"/>
  <c r="N24" i="4"/>
  <c r="Q24" i="4" s="1"/>
  <c r="N20" i="4"/>
  <c r="Q20" i="4" s="1"/>
  <c r="N6" i="4"/>
  <c r="Q6" i="4" s="1"/>
  <c r="N22" i="4"/>
  <c r="Q22" i="4" s="1"/>
  <c r="N14" i="4"/>
  <c r="Q14" i="4" s="1"/>
  <c r="N7" i="4"/>
  <c r="Q7" i="4" s="1"/>
  <c r="N15" i="4"/>
  <c r="Q15" i="4" s="1"/>
  <c r="N23" i="4"/>
  <c r="Q23" i="4" s="1"/>
  <c r="N10" i="4"/>
  <c r="Q10" i="4" s="1"/>
  <c r="N9" i="4"/>
  <c r="Q9" i="4" s="1"/>
  <c r="N25" i="4"/>
  <c r="Q25" i="4" s="1"/>
  <c r="N2" i="4"/>
  <c r="Q2" i="4" s="1"/>
  <c r="N18" i="4"/>
  <c r="Q18" i="4" s="1"/>
  <c r="N3" i="4"/>
  <c r="Q3" i="4" s="1"/>
  <c r="N11" i="4"/>
  <c r="Q11" i="4" s="1"/>
  <c r="N19" i="4"/>
  <c r="Q19" i="4" s="1"/>
  <c r="N27" i="4"/>
  <c r="Q27" i="4" s="1"/>
  <c r="N28" i="4"/>
  <c r="Q28" i="4" s="1"/>
  <c r="N12" i="4"/>
  <c r="Q12" i="4" s="1"/>
  <c r="O19" i="4" l="1"/>
  <c r="O3" i="4"/>
  <c r="O15" i="4"/>
</calcChain>
</file>

<file path=xl/sharedStrings.xml><?xml version="1.0" encoding="utf-8"?>
<sst xmlns="http://schemas.openxmlformats.org/spreadsheetml/2006/main" count="170" uniqueCount="79">
  <si>
    <t>Pier index</t>
  </si>
  <si>
    <t>L (ft)</t>
  </si>
  <si>
    <t>D (ft)</t>
  </si>
  <si>
    <t>Area per unit length, A (ft2/ft)</t>
  </si>
  <si>
    <t>Displaced Volume per unit length (ft3/ft</t>
  </si>
  <si>
    <t>total depth (ft) (NAVD88)</t>
  </si>
  <si>
    <t>wave period (sec)</t>
  </si>
  <si>
    <t>Hmax(ft)</t>
  </si>
  <si>
    <t>Ustokes (ft/s)</t>
  </si>
  <si>
    <t>Ucurrent (ft/s)</t>
  </si>
  <si>
    <t>Horizontal acceleration (ft/s^2)</t>
  </si>
  <si>
    <t>Drag-wave (kip/ft)</t>
  </si>
  <si>
    <t xml:space="preserve">Drag-Current (kips/ft) </t>
  </si>
  <si>
    <t>Inertia force (kips/ft)</t>
  </si>
  <si>
    <t>Drag -wave (kips)</t>
  </si>
  <si>
    <t>Drag-current(kips)</t>
  </si>
  <si>
    <t>Inertia force (kips)</t>
  </si>
  <si>
    <t>total wave load (kips)</t>
  </si>
  <si>
    <t>total load (kips)</t>
  </si>
  <si>
    <t>total wave Moment (kips-ft)</t>
  </si>
  <si>
    <t>Wave Force action point (ft) (from mudline)</t>
  </si>
  <si>
    <t>Cd</t>
  </si>
  <si>
    <t>Cm</t>
  </si>
  <si>
    <t>rho</t>
  </si>
  <si>
    <t>Lat</t>
  </si>
  <si>
    <t>Lon</t>
  </si>
  <si>
    <t>Depth(ft)</t>
  </si>
  <si>
    <t>1% AEP Water Surface Elevation (NAVD88)</t>
  </si>
  <si>
    <t xml:space="preserve">Total 1% AEP Water depth </t>
  </si>
  <si>
    <t>1% AEP Tp (sec)</t>
  </si>
  <si>
    <t>1% AEP Hmo (ft)</t>
  </si>
  <si>
    <t>1% AEP Hmax (ft)</t>
  </si>
  <si>
    <t>Wave length (ft)</t>
  </si>
  <si>
    <t>1% AEP Depth Averaged Current  (ft/s)</t>
  </si>
  <si>
    <t>H/L</t>
  </si>
  <si>
    <t>d/L</t>
  </si>
  <si>
    <t>C (ft/s)</t>
  </si>
  <si>
    <t>Stokes Drift (ft/s)</t>
  </si>
  <si>
    <t>Total Surface Current (ft/s)</t>
  </si>
  <si>
    <t>Total depth (m NAVD88)</t>
  </si>
  <si>
    <t>Hmax (m)</t>
  </si>
  <si>
    <t>Um Crest (m/s)</t>
  </si>
  <si>
    <t>Um Seabed (m/s)</t>
  </si>
  <si>
    <t>Uav m/s</t>
  </si>
  <si>
    <t>KC</t>
  </si>
  <si>
    <t>Reav</t>
  </si>
  <si>
    <t>W</t>
  </si>
  <si>
    <t>Hmax/gT^2</t>
  </si>
  <si>
    <t>d/gT^2</t>
  </si>
  <si>
    <t>Phim</t>
  </si>
  <si>
    <t>alpham</t>
  </si>
  <si>
    <t>Fm(kips)</t>
  </si>
  <si>
    <t>Mm(kips-ft)</t>
  </si>
  <si>
    <t>rm (ft)</t>
  </si>
  <si>
    <t>Depth Averaged Wave VelocityUav ft/s</t>
  </si>
  <si>
    <t>Hb/gT2</t>
  </si>
  <si>
    <t>Hmax/Hb</t>
  </si>
  <si>
    <t>Kim</t>
  </si>
  <si>
    <t>Kdm</t>
  </si>
  <si>
    <t>Sim</t>
  </si>
  <si>
    <t>Sdm</t>
  </si>
  <si>
    <t>x</t>
  </si>
  <si>
    <t>Hb</t>
  </si>
  <si>
    <t>3/4 Hb</t>
  </si>
  <si>
    <t>1/2 Hb</t>
  </si>
  <si>
    <t>1/4 Hb</t>
  </si>
  <si>
    <t>H = 0</t>
  </si>
  <si>
    <t>Mi</t>
  </si>
  <si>
    <t>Md</t>
  </si>
  <si>
    <t>Fi (kips)</t>
  </si>
  <si>
    <t>Fd (kips)</t>
  </si>
  <si>
    <t>Depth Averaged Wave Velocity Uav m/s</t>
  </si>
  <si>
    <t>1% AEP Event Current Speed (ft/s)</t>
  </si>
  <si>
    <t>Depth Averaged Wave Velocity ft/s</t>
  </si>
  <si>
    <t>Wave Induced Drag Force (kips)</t>
  </si>
  <si>
    <t>Wave Induced Inertia Force (kips)</t>
  </si>
  <si>
    <t>Moment due to Wave Induced Intertia Force (Kips-ft)</t>
  </si>
  <si>
    <t>Moment due to Wave Induced Drag Force (Kips-ft)</t>
  </si>
  <si>
    <t>Current Drag per unit length of the pile (kips/ft)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</si>
</sst>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5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165" fontId="1" fillId="2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5" fontId="0" fillId="0" borderId="2" xfId="0" applyNumberFormat="1" applyBorder="1" applyAlignment="1">
      <alignment horizontal="center"/>
    </xf>
    <xf numFmtId="0" fontId="0" fillId="0" borderId="2" xfId="0" applyFill="1" applyBorder="1"/>
    <xf numFmtId="0" fontId="0" fillId="0" borderId="2" xfId="0" applyBorder="1" applyAlignment="1">
      <alignment wrapText="1"/>
    </xf>
    <xf numFmtId="167" fontId="0" fillId="0" borderId="2" xfId="0" applyNumberFormat="1" applyBorder="1"/>
    <xf numFmtId="167" fontId="0" fillId="0" borderId="0" xfId="0" applyNumberFormat="1"/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167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Hb</c:v>
          </c:tx>
          <c:spPr>
            <a:ln w="2540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PLOTS!$A$2:$A$161</c:f>
              <c:numCache>
                <c:formatCode>General</c:formatCode>
                <c:ptCount val="160"/>
                <c:pt idx="0">
                  <c:v>1.00635E-3</c:v>
                </c:pt>
                <c:pt idx="1">
                  <c:v>1.0087900000000001E-3</c:v>
                </c:pt>
                <c:pt idx="2">
                  <c:v>1.0112400000000001E-3</c:v>
                </c:pt>
                <c:pt idx="3">
                  <c:v>1.02473E-3</c:v>
                </c:pt>
                <c:pt idx="4">
                  <c:v>1.17928E-3</c:v>
                </c:pt>
                <c:pt idx="5">
                  <c:v>1.19378E-3</c:v>
                </c:pt>
                <c:pt idx="6">
                  <c:v>1.37382E-3</c:v>
                </c:pt>
                <c:pt idx="7">
                  <c:v>1.51582E-3</c:v>
                </c:pt>
                <c:pt idx="8">
                  <c:v>1.52414E-3</c:v>
                </c:pt>
                <c:pt idx="9">
                  <c:v>1.64E-3</c:v>
                </c:pt>
                <c:pt idx="10">
                  <c:v>1.8874E-3</c:v>
                </c:pt>
                <c:pt idx="11">
                  <c:v>1.8990000000000001E-3</c:v>
                </c:pt>
                <c:pt idx="12">
                  <c:v>2.0127999999999999E-3</c:v>
                </c:pt>
                <c:pt idx="13">
                  <c:v>2.0433999999999999E-3</c:v>
                </c:pt>
                <c:pt idx="14">
                  <c:v>2.1128000000000002E-3</c:v>
                </c:pt>
                <c:pt idx="15">
                  <c:v>2.3659000000000002E-3</c:v>
                </c:pt>
                <c:pt idx="16">
                  <c:v>2.5615E-3</c:v>
                </c:pt>
                <c:pt idx="17">
                  <c:v>2.6342000000000002E-3</c:v>
                </c:pt>
                <c:pt idx="18">
                  <c:v>2.8942999999999998E-3</c:v>
                </c:pt>
                <c:pt idx="19">
                  <c:v>2.9952999999999998E-3</c:v>
                </c:pt>
                <c:pt idx="20">
                  <c:v>3.8354000000000001E-3</c:v>
                </c:pt>
                <c:pt idx="21">
                  <c:v>3.9773999999999999E-3</c:v>
                </c:pt>
                <c:pt idx="22">
                  <c:v>4.0553000000000004E-3</c:v>
                </c:pt>
                <c:pt idx="23">
                  <c:v>4.3576999999999999E-3</c:v>
                </c:pt>
                <c:pt idx="24">
                  <c:v>4.5446000000000002E-3</c:v>
                </c:pt>
                <c:pt idx="25">
                  <c:v>4.9230999999999997E-3</c:v>
                </c:pt>
                <c:pt idx="26">
                  <c:v>5.0073000000000001E-3</c:v>
                </c:pt>
                <c:pt idx="27">
                  <c:v>5.1301999999999997E-3</c:v>
                </c:pt>
                <c:pt idx="28">
                  <c:v>5.7492000000000003E-3</c:v>
                </c:pt>
                <c:pt idx="29">
                  <c:v>5.7631000000000002E-3</c:v>
                </c:pt>
                <c:pt idx="30">
                  <c:v>6.0346999999999996E-3</c:v>
                </c:pt>
                <c:pt idx="31">
                  <c:v>6.862E-3</c:v>
                </c:pt>
                <c:pt idx="32">
                  <c:v>6.8953E-3</c:v>
                </c:pt>
                <c:pt idx="33">
                  <c:v>7.1853999999999998E-3</c:v>
                </c:pt>
                <c:pt idx="34">
                  <c:v>7.8805000000000004E-3</c:v>
                </c:pt>
                <c:pt idx="35">
                  <c:v>8.2100999999999997E-3</c:v>
                </c:pt>
                <c:pt idx="36">
                  <c:v>8.2299999999999995E-3</c:v>
                </c:pt>
                <c:pt idx="37">
                  <c:v>9.6577E-3</c:v>
                </c:pt>
                <c:pt idx="38">
                  <c:v>9.7281999999999993E-3</c:v>
                </c:pt>
                <c:pt idx="39">
                  <c:v>9.9187000000000008E-3</c:v>
                </c:pt>
                <c:pt idx="40">
                  <c:v>1.0037900000000001E-2</c:v>
                </c:pt>
                <c:pt idx="41">
                  <c:v>1.0247300000000001E-2</c:v>
                </c:pt>
                <c:pt idx="42">
                  <c:v>1.06949E-2</c:v>
                </c:pt>
                <c:pt idx="43">
                  <c:v>1.1578700000000001E-2</c:v>
                </c:pt>
                <c:pt idx="44">
                  <c:v>1.16112E-2</c:v>
                </c:pt>
                <c:pt idx="45">
                  <c:v>1.16393E-2</c:v>
                </c:pt>
                <c:pt idx="46">
                  <c:v>1.1792800000000001E-2</c:v>
                </c:pt>
                <c:pt idx="47">
                  <c:v>1.27642E-2</c:v>
                </c:pt>
                <c:pt idx="48">
                  <c:v>1.3139E-2</c:v>
                </c:pt>
                <c:pt idx="49">
                  <c:v>1.35225E-2</c:v>
                </c:pt>
                <c:pt idx="50">
                  <c:v>1.42331E-2</c:v>
                </c:pt>
                <c:pt idx="51">
                  <c:v>1.49453E-2</c:v>
                </c:pt>
                <c:pt idx="52">
                  <c:v>1.53437E-2</c:v>
                </c:pt>
                <c:pt idx="53">
                  <c:v>1.5772399999999999E-2</c:v>
                </c:pt>
                <c:pt idx="54">
                  <c:v>1.6903000000000001E-2</c:v>
                </c:pt>
                <c:pt idx="55">
                  <c:v>1.7321E-2</c:v>
                </c:pt>
                <c:pt idx="56">
                  <c:v>1.8180999999999999E-2</c:v>
                </c:pt>
                <c:pt idx="57">
                  <c:v>1.8185E-2</c:v>
                </c:pt>
                <c:pt idx="58">
                  <c:v>1.9791E-2</c:v>
                </c:pt>
                <c:pt idx="59">
                  <c:v>2.1292999999999999E-2</c:v>
                </c:pt>
                <c:pt idx="60">
                  <c:v>2.1457E-2</c:v>
                </c:pt>
                <c:pt idx="61">
                  <c:v>2.1543E-2</c:v>
                </c:pt>
                <c:pt idx="62">
                  <c:v>2.1805000000000001E-2</c:v>
                </c:pt>
                <c:pt idx="63">
                  <c:v>2.4201E-2</c:v>
                </c:pt>
                <c:pt idx="64">
                  <c:v>2.5713E-2</c:v>
                </c:pt>
                <c:pt idx="65">
                  <c:v>2.5760000000000002E-2</c:v>
                </c:pt>
                <c:pt idx="66">
                  <c:v>2.581E-2</c:v>
                </c:pt>
                <c:pt idx="67">
                  <c:v>2.8745E-2</c:v>
                </c:pt>
                <c:pt idx="68">
                  <c:v>3.0099999999999998E-2</c:v>
                </c:pt>
                <c:pt idx="69">
                  <c:v>3.022E-2</c:v>
                </c:pt>
                <c:pt idx="70">
                  <c:v>3.0689000000000001E-2</c:v>
                </c:pt>
                <c:pt idx="71">
                  <c:v>3.1441999999999998E-2</c:v>
                </c:pt>
                <c:pt idx="72">
                  <c:v>3.5726000000000001E-2</c:v>
                </c:pt>
                <c:pt idx="73">
                  <c:v>3.7075999999999998E-2</c:v>
                </c:pt>
                <c:pt idx="74">
                  <c:v>3.7165999999999998E-2</c:v>
                </c:pt>
                <c:pt idx="75">
                  <c:v>3.7342E-2</c:v>
                </c:pt>
                <c:pt idx="76">
                  <c:v>4.2396999999999997E-2</c:v>
                </c:pt>
                <c:pt idx="77">
                  <c:v>4.2465999999999997E-2</c:v>
                </c:pt>
                <c:pt idx="78">
                  <c:v>4.3722999999999998E-2</c:v>
                </c:pt>
                <c:pt idx="79">
                  <c:v>4.4145999999999998E-2</c:v>
                </c:pt>
                <c:pt idx="80">
                  <c:v>4.5448000000000002E-2</c:v>
                </c:pt>
                <c:pt idx="81">
                  <c:v>4.8136999999999999E-2</c:v>
                </c:pt>
                <c:pt idx="82">
                  <c:v>5.0217999999999999E-2</c:v>
                </c:pt>
                <c:pt idx="83">
                  <c:v>5.2181999999999999E-2</c:v>
                </c:pt>
                <c:pt idx="84">
                  <c:v>5.5981999999999997E-2</c:v>
                </c:pt>
                <c:pt idx="85">
                  <c:v>5.6798000000000001E-2</c:v>
                </c:pt>
                <c:pt idx="86">
                  <c:v>5.7914E-2</c:v>
                </c:pt>
                <c:pt idx="87">
                  <c:v>6.1224000000000001E-2</c:v>
                </c:pt>
                <c:pt idx="88">
                  <c:v>6.4240000000000005E-2</c:v>
                </c:pt>
                <c:pt idx="89">
                  <c:v>6.5060000000000007E-2</c:v>
                </c:pt>
                <c:pt idx="90">
                  <c:v>6.8457000000000004E-2</c:v>
                </c:pt>
                <c:pt idx="91">
                  <c:v>7.0476999999999998E-2</c:v>
                </c:pt>
                <c:pt idx="92">
                  <c:v>7.2099999999999997E-2</c:v>
                </c:pt>
                <c:pt idx="93">
                  <c:v>7.4639999999999998E-2</c:v>
                </c:pt>
                <c:pt idx="94">
                  <c:v>7.6902999999999999E-2</c:v>
                </c:pt>
                <c:pt idx="95">
                  <c:v>7.7465000000000006E-2</c:v>
                </c:pt>
                <c:pt idx="96">
                  <c:v>8.2493999999999998E-2</c:v>
                </c:pt>
                <c:pt idx="97">
                  <c:v>8.4733000000000003E-2</c:v>
                </c:pt>
                <c:pt idx="98">
                  <c:v>8.8725999999999999E-2</c:v>
                </c:pt>
                <c:pt idx="99">
                  <c:v>8.9591000000000004E-2</c:v>
                </c:pt>
                <c:pt idx="100">
                  <c:v>9.3301999999999996E-2</c:v>
                </c:pt>
                <c:pt idx="101">
                  <c:v>9.4749E-2</c:v>
                </c:pt>
                <c:pt idx="102">
                  <c:v>9.6115000000000006E-2</c:v>
                </c:pt>
                <c:pt idx="103">
                  <c:v>9.8711999999999994E-2</c:v>
                </c:pt>
                <c:pt idx="104">
                  <c:v>0.10589999999999999</c:v>
                </c:pt>
                <c:pt idx="105">
                  <c:v>0.110301</c:v>
                </c:pt>
                <c:pt idx="106">
                  <c:v>0.110939</c:v>
                </c:pt>
                <c:pt idx="107">
                  <c:v>0.113062</c:v>
                </c:pt>
                <c:pt idx="108">
                  <c:v>0.119834</c:v>
                </c:pt>
                <c:pt idx="109">
                  <c:v>0.12620100000000001</c:v>
                </c:pt>
                <c:pt idx="110">
                  <c:v>0.13603399999999999</c:v>
                </c:pt>
                <c:pt idx="111">
                  <c:v>0.140623</c:v>
                </c:pt>
                <c:pt idx="112">
                  <c:v>0.14372399999999999</c:v>
                </c:pt>
                <c:pt idx="113">
                  <c:v>0.15013299999999999</c:v>
                </c:pt>
                <c:pt idx="114">
                  <c:v>0.151229</c:v>
                </c:pt>
                <c:pt idx="115">
                  <c:v>0.15745100000000001</c:v>
                </c:pt>
                <c:pt idx="116">
                  <c:v>0.16989000000000001</c:v>
                </c:pt>
                <c:pt idx="117">
                  <c:v>0.1774</c:v>
                </c:pt>
                <c:pt idx="118">
                  <c:v>0.17963000000000001</c:v>
                </c:pt>
                <c:pt idx="119">
                  <c:v>0.18403</c:v>
                </c:pt>
                <c:pt idx="120">
                  <c:v>0.19131000000000001</c:v>
                </c:pt>
                <c:pt idx="121">
                  <c:v>0.21503</c:v>
                </c:pt>
                <c:pt idx="122">
                  <c:v>0.21648999999999999</c:v>
                </c:pt>
                <c:pt idx="123">
                  <c:v>0.23225000000000001</c:v>
                </c:pt>
                <c:pt idx="124">
                  <c:v>0.23737</c:v>
                </c:pt>
                <c:pt idx="125">
                  <c:v>0.24260999999999999</c:v>
                </c:pt>
                <c:pt idx="126">
                  <c:v>0.25764999999999999</c:v>
                </c:pt>
                <c:pt idx="127">
                  <c:v>0.27585999999999999</c:v>
                </c:pt>
                <c:pt idx="128">
                  <c:v>0.28886000000000001</c:v>
                </c:pt>
                <c:pt idx="129">
                  <c:v>0.29666999999999999</c:v>
                </c:pt>
                <c:pt idx="130">
                  <c:v>0.31215999999999999</c:v>
                </c:pt>
                <c:pt idx="131">
                  <c:v>0.31592999999999999</c:v>
                </c:pt>
                <c:pt idx="132">
                  <c:v>0.34814000000000001</c:v>
                </c:pt>
                <c:pt idx="133">
                  <c:v>0.36015000000000003</c:v>
                </c:pt>
                <c:pt idx="134">
                  <c:v>0.36631000000000002</c:v>
                </c:pt>
                <c:pt idx="135">
                  <c:v>0.39189000000000002</c:v>
                </c:pt>
                <c:pt idx="136">
                  <c:v>0.40459000000000001</c:v>
                </c:pt>
                <c:pt idx="137">
                  <c:v>0.44362000000000001</c:v>
                </c:pt>
                <c:pt idx="138">
                  <c:v>0.44469999999999998</c:v>
                </c:pt>
                <c:pt idx="139">
                  <c:v>0.45340999999999998</c:v>
                </c:pt>
                <c:pt idx="140">
                  <c:v>0.45885999999999999</c:v>
                </c:pt>
                <c:pt idx="141">
                  <c:v>0.50456999999999996</c:v>
                </c:pt>
                <c:pt idx="142">
                  <c:v>0.53076999999999996</c:v>
                </c:pt>
                <c:pt idx="143">
                  <c:v>0.55984999999999996</c:v>
                </c:pt>
                <c:pt idx="144">
                  <c:v>0.56667000000000001</c:v>
                </c:pt>
                <c:pt idx="145">
                  <c:v>0.58067000000000002</c:v>
                </c:pt>
                <c:pt idx="146">
                  <c:v>0.60794000000000004</c:v>
                </c:pt>
                <c:pt idx="147">
                  <c:v>0.69632000000000005</c:v>
                </c:pt>
                <c:pt idx="148">
                  <c:v>0.69969999999999999</c:v>
                </c:pt>
                <c:pt idx="149">
                  <c:v>0.70481000000000005</c:v>
                </c:pt>
                <c:pt idx="150">
                  <c:v>0.70652000000000004</c:v>
                </c:pt>
                <c:pt idx="151">
                  <c:v>0.76165000000000005</c:v>
                </c:pt>
                <c:pt idx="152">
                  <c:v>0.80337000000000003</c:v>
                </c:pt>
                <c:pt idx="153">
                  <c:v>0.85148999999999997</c:v>
                </c:pt>
                <c:pt idx="154">
                  <c:v>0.85770000000000002</c:v>
                </c:pt>
                <c:pt idx="155">
                  <c:v>0.88946000000000003</c:v>
                </c:pt>
                <c:pt idx="156">
                  <c:v>0.90029999999999999</c:v>
                </c:pt>
                <c:pt idx="157">
                  <c:v>0.94730999999999999</c:v>
                </c:pt>
                <c:pt idx="158">
                  <c:v>0.99919999999999998</c:v>
                </c:pt>
                <c:pt idx="159">
                  <c:v>1.00406</c:v>
                </c:pt>
              </c:numCache>
            </c:numRef>
          </c:xVal>
          <c:yVal>
            <c:numRef>
              <c:f>PLOTS!$B$2:$B$161</c:f>
              <c:numCache>
                <c:formatCode>General</c:formatCode>
                <c:ptCount val="160"/>
                <c:pt idx="3">
                  <c:v>0.86109999999999998</c:v>
                </c:pt>
                <c:pt idx="4">
                  <c:v>0.86109999999999998</c:v>
                </c:pt>
                <c:pt idx="5">
                  <c:v>0.86116999999999999</c:v>
                </c:pt>
                <c:pt idx="6">
                  <c:v>0.86212999999999995</c:v>
                </c:pt>
                <c:pt idx="7">
                  <c:v>0.86267000000000005</c:v>
                </c:pt>
                <c:pt idx="8">
                  <c:v>0.86270000000000002</c:v>
                </c:pt>
                <c:pt idx="9">
                  <c:v>0.86282000000000003</c:v>
                </c:pt>
                <c:pt idx="10">
                  <c:v>0.86109999999999998</c:v>
                </c:pt>
                <c:pt idx="11">
                  <c:v>0.86112</c:v>
                </c:pt>
                <c:pt idx="12">
                  <c:v>0.86246999999999996</c:v>
                </c:pt>
                <c:pt idx="13">
                  <c:v>0.86282000000000003</c:v>
                </c:pt>
                <c:pt idx="14">
                  <c:v>0.86204000000000003</c:v>
                </c:pt>
                <c:pt idx="15">
                  <c:v>0.86109999999999998</c:v>
                </c:pt>
                <c:pt idx="16">
                  <c:v>0.86090999999999995</c:v>
                </c:pt>
                <c:pt idx="17">
                  <c:v>0.86087000000000002</c:v>
                </c:pt>
                <c:pt idx="18">
                  <c:v>0.86082000000000003</c:v>
                </c:pt>
                <c:pt idx="19">
                  <c:v>0.86082000000000003</c:v>
                </c:pt>
                <c:pt idx="20">
                  <c:v>0.86095999999999995</c:v>
                </c:pt>
                <c:pt idx="21">
                  <c:v>0.86099999999999999</c:v>
                </c:pt>
                <c:pt idx="22">
                  <c:v>0.86102000000000001</c:v>
                </c:pt>
                <c:pt idx="23">
                  <c:v>0.86109999999999998</c:v>
                </c:pt>
                <c:pt idx="24">
                  <c:v>0.86114000000000002</c:v>
                </c:pt>
                <c:pt idx="25">
                  <c:v>0.86123000000000005</c:v>
                </c:pt>
                <c:pt idx="26">
                  <c:v>0.86126000000000003</c:v>
                </c:pt>
                <c:pt idx="27">
                  <c:v>0.86129</c:v>
                </c:pt>
                <c:pt idx="28">
                  <c:v>0.86163999999999996</c:v>
                </c:pt>
                <c:pt idx="29">
                  <c:v>0.86165000000000003</c:v>
                </c:pt>
                <c:pt idx="30">
                  <c:v>0.86194999999999999</c:v>
                </c:pt>
                <c:pt idx="31">
                  <c:v>0.86294999999999999</c:v>
                </c:pt>
                <c:pt idx="32">
                  <c:v>0.86297999999999997</c:v>
                </c:pt>
                <c:pt idx="33">
                  <c:v>0.86312999999999995</c:v>
                </c:pt>
                <c:pt idx="34">
                  <c:v>0.86282000000000003</c:v>
                </c:pt>
                <c:pt idx="35">
                  <c:v>0.86233000000000004</c:v>
                </c:pt>
                <c:pt idx="36">
                  <c:v>0.86229999999999996</c:v>
                </c:pt>
                <c:pt idx="37">
                  <c:v>0.85941000000000001</c:v>
                </c:pt>
                <c:pt idx="38">
                  <c:v>0.85929999999999995</c:v>
                </c:pt>
                <c:pt idx="39">
                  <c:v>0.85909999999999997</c:v>
                </c:pt>
                <c:pt idx="40">
                  <c:v>0.85906000000000005</c:v>
                </c:pt>
                <c:pt idx="41">
                  <c:v>0.85931999999999997</c:v>
                </c:pt>
                <c:pt idx="42">
                  <c:v>0.86282000000000003</c:v>
                </c:pt>
                <c:pt idx="43">
                  <c:v>0.86109999999999998</c:v>
                </c:pt>
                <c:pt idx="44">
                  <c:v>0.86102999999999996</c:v>
                </c:pt>
                <c:pt idx="45">
                  <c:v>0.86097999999999997</c:v>
                </c:pt>
                <c:pt idx="46">
                  <c:v>0.86077999999999999</c:v>
                </c:pt>
                <c:pt idx="47">
                  <c:v>0.86077000000000004</c:v>
                </c:pt>
                <c:pt idx="48">
                  <c:v>0.86075000000000002</c:v>
                </c:pt>
                <c:pt idx="49">
                  <c:v>0.86068999999999996</c:v>
                </c:pt>
                <c:pt idx="50">
                  <c:v>0.86063000000000001</c:v>
                </c:pt>
                <c:pt idx="51">
                  <c:v>0.86077000000000004</c:v>
                </c:pt>
                <c:pt idx="52">
                  <c:v>0.86106000000000005</c:v>
                </c:pt>
                <c:pt idx="53">
                  <c:v>0.86146999999999996</c:v>
                </c:pt>
                <c:pt idx="54">
                  <c:v>0.86185999999999996</c:v>
                </c:pt>
                <c:pt idx="55">
                  <c:v>0.86172000000000004</c:v>
                </c:pt>
                <c:pt idx="56">
                  <c:v>0.86119999999999997</c:v>
                </c:pt>
                <c:pt idx="57">
                  <c:v>0.86119999999999997</c:v>
                </c:pt>
                <c:pt idx="58">
                  <c:v>0.85963000000000001</c:v>
                </c:pt>
                <c:pt idx="59">
                  <c:v>0.85750000000000004</c:v>
                </c:pt>
                <c:pt idx="60">
                  <c:v>0.85721999999999998</c:v>
                </c:pt>
                <c:pt idx="61">
                  <c:v>0.85707</c:v>
                </c:pt>
                <c:pt idx="62">
                  <c:v>0.85660000000000003</c:v>
                </c:pt>
                <c:pt idx="63">
                  <c:v>0.85162000000000004</c:v>
                </c:pt>
                <c:pt idx="64">
                  <c:v>0.84892000000000001</c:v>
                </c:pt>
                <c:pt idx="65">
                  <c:v>0.84884999999999999</c:v>
                </c:pt>
                <c:pt idx="66">
                  <c:v>0.84879000000000004</c:v>
                </c:pt>
                <c:pt idx="67">
                  <c:v>0.84650999999999998</c:v>
                </c:pt>
                <c:pt idx="68">
                  <c:v>0.84465000000000001</c:v>
                </c:pt>
                <c:pt idx="69">
                  <c:v>0.84443000000000001</c:v>
                </c:pt>
                <c:pt idx="70">
                  <c:v>0.84353</c:v>
                </c:pt>
                <c:pt idx="71">
                  <c:v>0.84191000000000005</c:v>
                </c:pt>
                <c:pt idx="72">
                  <c:v>0.83167999999999997</c:v>
                </c:pt>
                <c:pt idx="73">
                  <c:v>0.82865999999999995</c:v>
                </c:pt>
                <c:pt idx="74">
                  <c:v>0.82847000000000004</c:v>
                </c:pt>
                <c:pt idx="75">
                  <c:v>0.82808999999999999</c:v>
                </c:pt>
                <c:pt idx="76">
                  <c:v>0.81884000000000001</c:v>
                </c:pt>
                <c:pt idx="77">
                  <c:v>0.81871000000000005</c:v>
                </c:pt>
                <c:pt idx="78">
                  <c:v>0.81611</c:v>
                </c:pt>
                <c:pt idx="79">
                  <c:v>0.81505000000000005</c:v>
                </c:pt>
                <c:pt idx="80">
                  <c:v>0.81098000000000003</c:v>
                </c:pt>
                <c:pt idx="81">
                  <c:v>0.80195000000000005</c:v>
                </c:pt>
                <c:pt idx="82">
                  <c:v>0.79644999999999999</c:v>
                </c:pt>
                <c:pt idx="83">
                  <c:v>0.79196999999999995</c:v>
                </c:pt>
                <c:pt idx="84">
                  <c:v>0.78473999999999999</c:v>
                </c:pt>
                <c:pt idx="85">
                  <c:v>0.78342999999999996</c:v>
                </c:pt>
                <c:pt idx="86">
                  <c:v>0.78183000000000002</c:v>
                </c:pt>
                <c:pt idx="87">
                  <c:v>0.77824000000000004</c:v>
                </c:pt>
                <c:pt idx="88">
                  <c:v>0.77581</c:v>
                </c:pt>
                <c:pt idx="89">
                  <c:v>0.77512000000000003</c:v>
                </c:pt>
                <c:pt idx="90">
                  <c:v>0.77261999999999997</c:v>
                </c:pt>
                <c:pt idx="91">
                  <c:v>0.77173999999999998</c:v>
                </c:pt>
                <c:pt idx="92">
                  <c:v>0.77139999999999997</c:v>
                </c:pt>
                <c:pt idx="93">
                  <c:v>0.77144999999999997</c:v>
                </c:pt>
                <c:pt idx="94">
                  <c:v>0.77198</c:v>
                </c:pt>
                <c:pt idx="95">
                  <c:v>0.77215999999999996</c:v>
                </c:pt>
                <c:pt idx="96">
                  <c:v>0.77429999999999999</c:v>
                </c:pt>
                <c:pt idx="97">
                  <c:v>0.77542999999999995</c:v>
                </c:pt>
                <c:pt idx="98">
                  <c:v>0.77759999999999996</c:v>
                </c:pt>
                <c:pt idx="99">
                  <c:v>0.77807999999999999</c:v>
                </c:pt>
                <c:pt idx="100">
                  <c:v>0.78017000000000003</c:v>
                </c:pt>
                <c:pt idx="101">
                  <c:v>0.78098000000000001</c:v>
                </c:pt>
                <c:pt idx="102">
                  <c:v>0.78174999999999994</c:v>
                </c:pt>
                <c:pt idx="103">
                  <c:v>0.78329000000000004</c:v>
                </c:pt>
                <c:pt idx="104">
                  <c:v>0.78886999999999996</c:v>
                </c:pt>
                <c:pt idx="105">
                  <c:v>0.79357</c:v>
                </c:pt>
                <c:pt idx="106">
                  <c:v>0.79432999999999998</c:v>
                </c:pt>
                <c:pt idx="107">
                  <c:v>0.79693000000000003</c:v>
                </c:pt>
                <c:pt idx="108">
                  <c:v>0.80564999999999998</c:v>
                </c:pt>
                <c:pt idx="109">
                  <c:v>0.81374000000000002</c:v>
                </c:pt>
                <c:pt idx="110">
                  <c:v>0.82482999999999995</c:v>
                </c:pt>
                <c:pt idx="111">
                  <c:v>0.82899999999999996</c:v>
                </c:pt>
                <c:pt idx="112">
                  <c:v>0.83143</c:v>
                </c:pt>
                <c:pt idx="113">
                  <c:v>0.83567999999999998</c:v>
                </c:pt>
                <c:pt idx="114">
                  <c:v>0.83633999999999997</c:v>
                </c:pt>
                <c:pt idx="115">
                  <c:v>0.84008000000000005</c:v>
                </c:pt>
                <c:pt idx="116">
                  <c:v>0.84953999999999996</c:v>
                </c:pt>
                <c:pt idx="117">
                  <c:v>0.85533000000000003</c:v>
                </c:pt>
                <c:pt idx="118">
                  <c:v>0.85694000000000004</c:v>
                </c:pt>
                <c:pt idx="119">
                  <c:v>0.86001000000000005</c:v>
                </c:pt>
                <c:pt idx="120">
                  <c:v>0.86477000000000004</c:v>
                </c:pt>
                <c:pt idx="121">
                  <c:v>0.87819999999999998</c:v>
                </c:pt>
                <c:pt idx="122">
                  <c:v>0.87892999999999999</c:v>
                </c:pt>
                <c:pt idx="123">
                  <c:v>0.88622000000000001</c:v>
                </c:pt>
                <c:pt idx="124">
                  <c:v>0.88841000000000003</c:v>
                </c:pt>
                <c:pt idx="125">
                  <c:v>0.89058999999999999</c:v>
                </c:pt>
                <c:pt idx="126">
                  <c:v>0.89671999999999996</c:v>
                </c:pt>
                <c:pt idx="127">
                  <c:v>0.90402000000000005</c:v>
                </c:pt>
                <c:pt idx="128">
                  <c:v>0.90900999999999998</c:v>
                </c:pt>
                <c:pt idx="129">
                  <c:v>0.91188000000000002</c:v>
                </c:pt>
                <c:pt idx="130">
                  <c:v>0.91725999999999996</c:v>
                </c:pt>
                <c:pt idx="131">
                  <c:v>0.91849999999999998</c:v>
                </c:pt>
                <c:pt idx="132">
                  <c:v>0.92803999999999998</c:v>
                </c:pt>
                <c:pt idx="133">
                  <c:v>0.93113999999999997</c:v>
                </c:pt>
                <c:pt idx="134">
                  <c:v>0.93262999999999996</c:v>
                </c:pt>
                <c:pt idx="135">
                  <c:v>0.93811</c:v>
                </c:pt>
                <c:pt idx="136">
                  <c:v>0.94037999999999999</c:v>
                </c:pt>
                <c:pt idx="137">
                  <c:v>0.94596000000000002</c:v>
                </c:pt>
                <c:pt idx="138">
                  <c:v>0.94610000000000005</c:v>
                </c:pt>
                <c:pt idx="139">
                  <c:v>0.94721</c:v>
                </c:pt>
                <c:pt idx="140">
                  <c:v>0.94791000000000003</c:v>
                </c:pt>
                <c:pt idx="141">
                  <c:v>0.95447000000000004</c:v>
                </c:pt>
                <c:pt idx="142">
                  <c:v>0.95730000000000004</c:v>
                </c:pt>
                <c:pt idx="143">
                  <c:v>0.95982000000000001</c:v>
                </c:pt>
                <c:pt idx="144">
                  <c:v>0.96035000000000004</c:v>
                </c:pt>
                <c:pt idx="145">
                  <c:v>0.96138000000000001</c:v>
                </c:pt>
                <c:pt idx="146">
                  <c:v>0.96321999999999997</c:v>
                </c:pt>
                <c:pt idx="147">
                  <c:v>0.96831</c:v>
                </c:pt>
                <c:pt idx="148">
                  <c:v>0.96848999999999996</c:v>
                </c:pt>
                <c:pt idx="149">
                  <c:v>0.96875999999999995</c:v>
                </c:pt>
                <c:pt idx="150">
                  <c:v>0.96886000000000005</c:v>
                </c:pt>
                <c:pt idx="151">
                  <c:v>0.97158999999999995</c:v>
                </c:pt>
                <c:pt idx="152">
                  <c:v>0.97311000000000003</c:v>
                </c:pt>
                <c:pt idx="153">
                  <c:v>0.97397</c:v>
                </c:pt>
                <c:pt idx="154">
                  <c:v>0.97404000000000002</c:v>
                </c:pt>
                <c:pt idx="155">
                  <c:v>0.97436</c:v>
                </c:pt>
                <c:pt idx="156">
                  <c:v>0.97448999999999997</c:v>
                </c:pt>
                <c:pt idx="157">
                  <c:v>0.97533000000000003</c:v>
                </c:pt>
                <c:pt idx="158">
                  <c:v>0.97655000000000003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3-450E-83F5-F9F3435E73F6}"/>
            </c:ext>
          </c:extLst>
        </c:ser>
        <c:ser>
          <c:idx val="1"/>
          <c:order val="1"/>
          <c:tx>
            <c:v>3/4 Hb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PLOTS!$A$2:$A$161</c:f>
              <c:numCache>
                <c:formatCode>General</c:formatCode>
                <c:ptCount val="160"/>
                <c:pt idx="0">
                  <c:v>1.00635E-3</c:v>
                </c:pt>
                <c:pt idx="1">
                  <c:v>1.0087900000000001E-3</c:v>
                </c:pt>
                <c:pt idx="2">
                  <c:v>1.0112400000000001E-3</c:v>
                </c:pt>
                <c:pt idx="3">
                  <c:v>1.02473E-3</c:v>
                </c:pt>
                <c:pt idx="4">
                  <c:v>1.17928E-3</c:v>
                </c:pt>
                <c:pt idx="5">
                  <c:v>1.19378E-3</c:v>
                </c:pt>
                <c:pt idx="6">
                  <c:v>1.37382E-3</c:v>
                </c:pt>
                <c:pt idx="7">
                  <c:v>1.51582E-3</c:v>
                </c:pt>
                <c:pt idx="8">
                  <c:v>1.52414E-3</c:v>
                </c:pt>
                <c:pt idx="9">
                  <c:v>1.64E-3</c:v>
                </c:pt>
                <c:pt idx="10">
                  <c:v>1.8874E-3</c:v>
                </c:pt>
                <c:pt idx="11">
                  <c:v>1.8990000000000001E-3</c:v>
                </c:pt>
                <c:pt idx="12">
                  <c:v>2.0127999999999999E-3</c:v>
                </c:pt>
                <c:pt idx="13">
                  <c:v>2.0433999999999999E-3</c:v>
                </c:pt>
                <c:pt idx="14">
                  <c:v>2.1128000000000002E-3</c:v>
                </c:pt>
                <c:pt idx="15">
                  <c:v>2.3659000000000002E-3</c:v>
                </c:pt>
                <c:pt idx="16">
                  <c:v>2.5615E-3</c:v>
                </c:pt>
                <c:pt idx="17">
                  <c:v>2.6342000000000002E-3</c:v>
                </c:pt>
                <c:pt idx="18">
                  <c:v>2.8942999999999998E-3</c:v>
                </c:pt>
                <c:pt idx="19">
                  <c:v>2.9952999999999998E-3</c:v>
                </c:pt>
                <c:pt idx="20">
                  <c:v>3.8354000000000001E-3</c:v>
                </c:pt>
                <c:pt idx="21">
                  <c:v>3.9773999999999999E-3</c:v>
                </c:pt>
                <c:pt idx="22">
                  <c:v>4.0553000000000004E-3</c:v>
                </c:pt>
                <c:pt idx="23">
                  <c:v>4.3576999999999999E-3</c:v>
                </c:pt>
                <c:pt idx="24">
                  <c:v>4.5446000000000002E-3</c:v>
                </c:pt>
                <c:pt idx="25">
                  <c:v>4.9230999999999997E-3</c:v>
                </c:pt>
                <c:pt idx="26">
                  <c:v>5.0073000000000001E-3</c:v>
                </c:pt>
                <c:pt idx="27">
                  <c:v>5.1301999999999997E-3</c:v>
                </c:pt>
                <c:pt idx="28">
                  <c:v>5.7492000000000003E-3</c:v>
                </c:pt>
                <c:pt idx="29">
                  <c:v>5.7631000000000002E-3</c:v>
                </c:pt>
                <c:pt idx="30">
                  <c:v>6.0346999999999996E-3</c:v>
                </c:pt>
                <c:pt idx="31">
                  <c:v>6.862E-3</c:v>
                </c:pt>
                <c:pt idx="32">
                  <c:v>6.8953E-3</c:v>
                </c:pt>
                <c:pt idx="33">
                  <c:v>7.1853999999999998E-3</c:v>
                </c:pt>
                <c:pt idx="34">
                  <c:v>7.8805000000000004E-3</c:v>
                </c:pt>
                <c:pt idx="35">
                  <c:v>8.2100999999999997E-3</c:v>
                </c:pt>
                <c:pt idx="36">
                  <c:v>8.2299999999999995E-3</c:v>
                </c:pt>
                <c:pt idx="37">
                  <c:v>9.6577E-3</c:v>
                </c:pt>
                <c:pt idx="38">
                  <c:v>9.7281999999999993E-3</c:v>
                </c:pt>
                <c:pt idx="39">
                  <c:v>9.9187000000000008E-3</c:v>
                </c:pt>
                <c:pt idx="40">
                  <c:v>1.0037900000000001E-2</c:v>
                </c:pt>
                <c:pt idx="41">
                  <c:v>1.0247300000000001E-2</c:v>
                </c:pt>
                <c:pt idx="42">
                  <c:v>1.06949E-2</c:v>
                </c:pt>
                <c:pt idx="43">
                  <c:v>1.1578700000000001E-2</c:v>
                </c:pt>
                <c:pt idx="44">
                  <c:v>1.16112E-2</c:v>
                </c:pt>
                <c:pt idx="45">
                  <c:v>1.16393E-2</c:v>
                </c:pt>
                <c:pt idx="46">
                  <c:v>1.1792800000000001E-2</c:v>
                </c:pt>
                <c:pt idx="47">
                  <c:v>1.27642E-2</c:v>
                </c:pt>
                <c:pt idx="48">
                  <c:v>1.3139E-2</c:v>
                </c:pt>
                <c:pt idx="49">
                  <c:v>1.35225E-2</c:v>
                </c:pt>
                <c:pt idx="50">
                  <c:v>1.42331E-2</c:v>
                </c:pt>
                <c:pt idx="51">
                  <c:v>1.49453E-2</c:v>
                </c:pt>
                <c:pt idx="52">
                  <c:v>1.53437E-2</c:v>
                </c:pt>
                <c:pt idx="53">
                  <c:v>1.5772399999999999E-2</c:v>
                </c:pt>
                <c:pt idx="54">
                  <c:v>1.6903000000000001E-2</c:v>
                </c:pt>
                <c:pt idx="55">
                  <c:v>1.7321E-2</c:v>
                </c:pt>
                <c:pt idx="56">
                  <c:v>1.8180999999999999E-2</c:v>
                </c:pt>
                <c:pt idx="57">
                  <c:v>1.8185E-2</c:v>
                </c:pt>
                <c:pt idx="58">
                  <c:v>1.9791E-2</c:v>
                </c:pt>
                <c:pt idx="59">
                  <c:v>2.1292999999999999E-2</c:v>
                </c:pt>
                <c:pt idx="60">
                  <c:v>2.1457E-2</c:v>
                </c:pt>
                <c:pt idx="61">
                  <c:v>2.1543E-2</c:v>
                </c:pt>
                <c:pt idx="62">
                  <c:v>2.1805000000000001E-2</c:v>
                </c:pt>
                <c:pt idx="63">
                  <c:v>2.4201E-2</c:v>
                </c:pt>
                <c:pt idx="64">
                  <c:v>2.5713E-2</c:v>
                </c:pt>
                <c:pt idx="65">
                  <c:v>2.5760000000000002E-2</c:v>
                </c:pt>
                <c:pt idx="66">
                  <c:v>2.581E-2</c:v>
                </c:pt>
                <c:pt idx="67">
                  <c:v>2.8745E-2</c:v>
                </c:pt>
                <c:pt idx="68">
                  <c:v>3.0099999999999998E-2</c:v>
                </c:pt>
                <c:pt idx="69">
                  <c:v>3.022E-2</c:v>
                </c:pt>
                <c:pt idx="70">
                  <c:v>3.0689000000000001E-2</c:v>
                </c:pt>
                <c:pt idx="71">
                  <c:v>3.1441999999999998E-2</c:v>
                </c:pt>
                <c:pt idx="72">
                  <c:v>3.5726000000000001E-2</c:v>
                </c:pt>
                <c:pt idx="73">
                  <c:v>3.7075999999999998E-2</c:v>
                </c:pt>
                <c:pt idx="74">
                  <c:v>3.7165999999999998E-2</c:v>
                </c:pt>
                <c:pt idx="75">
                  <c:v>3.7342E-2</c:v>
                </c:pt>
                <c:pt idx="76">
                  <c:v>4.2396999999999997E-2</c:v>
                </c:pt>
                <c:pt idx="77">
                  <c:v>4.2465999999999997E-2</c:v>
                </c:pt>
                <c:pt idx="78">
                  <c:v>4.3722999999999998E-2</c:v>
                </c:pt>
                <c:pt idx="79">
                  <c:v>4.4145999999999998E-2</c:v>
                </c:pt>
                <c:pt idx="80">
                  <c:v>4.5448000000000002E-2</c:v>
                </c:pt>
                <c:pt idx="81">
                  <c:v>4.8136999999999999E-2</c:v>
                </c:pt>
                <c:pt idx="82">
                  <c:v>5.0217999999999999E-2</c:v>
                </c:pt>
                <c:pt idx="83">
                  <c:v>5.2181999999999999E-2</c:v>
                </c:pt>
                <c:pt idx="84">
                  <c:v>5.5981999999999997E-2</c:v>
                </c:pt>
                <c:pt idx="85">
                  <c:v>5.6798000000000001E-2</c:v>
                </c:pt>
                <c:pt idx="86">
                  <c:v>5.7914E-2</c:v>
                </c:pt>
                <c:pt idx="87">
                  <c:v>6.1224000000000001E-2</c:v>
                </c:pt>
                <c:pt idx="88">
                  <c:v>6.4240000000000005E-2</c:v>
                </c:pt>
                <c:pt idx="89">
                  <c:v>6.5060000000000007E-2</c:v>
                </c:pt>
                <c:pt idx="90">
                  <c:v>6.8457000000000004E-2</c:v>
                </c:pt>
                <c:pt idx="91">
                  <c:v>7.0476999999999998E-2</c:v>
                </c:pt>
                <c:pt idx="92">
                  <c:v>7.2099999999999997E-2</c:v>
                </c:pt>
                <c:pt idx="93">
                  <c:v>7.4639999999999998E-2</c:v>
                </c:pt>
                <c:pt idx="94">
                  <c:v>7.6902999999999999E-2</c:v>
                </c:pt>
                <c:pt idx="95">
                  <c:v>7.7465000000000006E-2</c:v>
                </c:pt>
                <c:pt idx="96">
                  <c:v>8.2493999999999998E-2</c:v>
                </c:pt>
                <c:pt idx="97">
                  <c:v>8.4733000000000003E-2</c:v>
                </c:pt>
                <c:pt idx="98">
                  <c:v>8.8725999999999999E-2</c:v>
                </c:pt>
                <c:pt idx="99">
                  <c:v>8.9591000000000004E-2</c:v>
                </c:pt>
                <c:pt idx="100">
                  <c:v>9.3301999999999996E-2</c:v>
                </c:pt>
                <c:pt idx="101">
                  <c:v>9.4749E-2</c:v>
                </c:pt>
                <c:pt idx="102">
                  <c:v>9.6115000000000006E-2</c:v>
                </c:pt>
                <c:pt idx="103">
                  <c:v>9.8711999999999994E-2</c:v>
                </c:pt>
                <c:pt idx="104">
                  <c:v>0.10589999999999999</c:v>
                </c:pt>
                <c:pt idx="105">
                  <c:v>0.110301</c:v>
                </c:pt>
                <c:pt idx="106">
                  <c:v>0.110939</c:v>
                </c:pt>
                <c:pt idx="107">
                  <c:v>0.113062</c:v>
                </c:pt>
                <c:pt idx="108">
                  <c:v>0.119834</c:v>
                </c:pt>
                <c:pt idx="109">
                  <c:v>0.12620100000000001</c:v>
                </c:pt>
                <c:pt idx="110">
                  <c:v>0.13603399999999999</c:v>
                </c:pt>
                <c:pt idx="111">
                  <c:v>0.140623</c:v>
                </c:pt>
                <c:pt idx="112">
                  <c:v>0.14372399999999999</c:v>
                </c:pt>
                <c:pt idx="113">
                  <c:v>0.15013299999999999</c:v>
                </c:pt>
                <c:pt idx="114">
                  <c:v>0.151229</c:v>
                </c:pt>
                <c:pt idx="115">
                  <c:v>0.15745100000000001</c:v>
                </c:pt>
                <c:pt idx="116">
                  <c:v>0.16989000000000001</c:v>
                </c:pt>
                <c:pt idx="117">
                  <c:v>0.1774</c:v>
                </c:pt>
                <c:pt idx="118">
                  <c:v>0.17963000000000001</c:v>
                </c:pt>
                <c:pt idx="119">
                  <c:v>0.18403</c:v>
                </c:pt>
                <c:pt idx="120">
                  <c:v>0.19131000000000001</c:v>
                </c:pt>
                <c:pt idx="121">
                  <c:v>0.21503</c:v>
                </c:pt>
                <c:pt idx="122">
                  <c:v>0.21648999999999999</c:v>
                </c:pt>
                <c:pt idx="123">
                  <c:v>0.23225000000000001</c:v>
                </c:pt>
                <c:pt idx="124">
                  <c:v>0.23737</c:v>
                </c:pt>
                <c:pt idx="125">
                  <c:v>0.24260999999999999</c:v>
                </c:pt>
                <c:pt idx="126">
                  <c:v>0.25764999999999999</c:v>
                </c:pt>
                <c:pt idx="127">
                  <c:v>0.27585999999999999</c:v>
                </c:pt>
                <c:pt idx="128">
                  <c:v>0.28886000000000001</c:v>
                </c:pt>
                <c:pt idx="129">
                  <c:v>0.29666999999999999</c:v>
                </c:pt>
                <c:pt idx="130">
                  <c:v>0.31215999999999999</c:v>
                </c:pt>
                <c:pt idx="131">
                  <c:v>0.31592999999999999</c:v>
                </c:pt>
                <c:pt idx="132">
                  <c:v>0.34814000000000001</c:v>
                </c:pt>
                <c:pt idx="133">
                  <c:v>0.36015000000000003</c:v>
                </c:pt>
                <c:pt idx="134">
                  <c:v>0.36631000000000002</c:v>
                </c:pt>
                <c:pt idx="135">
                  <c:v>0.39189000000000002</c:v>
                </c:pt>
                <c:pt idx="136">
                  <c:v>0.40459000000000001</c:v>
                </c:pt>
                <c:pt idx="137">
                  <c:v>0.44362000000000001</c:v>
                </c:pt>
                <c:pt idx="138">
                  <c:v>0.44469999999999998</c:v>
                </c:pt>
                <c:pt idx="139">
                  <c:v>0.45340999999999998</c:v>
                </c:pt>
                <c:pt idx="140">
                  <c:v>0.45885999999999999</c:v>
                </c:pt>
                <c:pt idx="141">
                  <c:v>0.50456999999999996</c:v>
                </c:pt>
                <c:pt idx="142">
                  <c:v>0.53076999999999996</c:v>
                </c:pt>
                <c:pt idx="143">
                  <c:v>0.55984999999999996</c:v>
                </c:pt>
                <c:pt idx="144">
                  <c:v>0.56667000000000001</c:v>
                </c:pt>
                <c:pt idx="145">
                  <c:v>0.58067000000000002</c:v>
                </c:pt>
                <c:pt idx="146">
                  <c:v>0.60794000000000004</c:v>
                </c:pt>
                <c:pt idx="147">
                  <c:v>0.69632000000000005</c:v>
                </c:pt>
                <c:pt idx="148">
                  <c:v>0.69969999999999999</c:v>
                </c:pt>
                <c:pt idx="149">
                  <c:v>0.70481000000000005</c:v>
                </c:pt>
                <c:pt idx="150">
                  <c:v>0.70652000000000004</c:v>
                </c:pt>
                <c:pt idx="151">
                  <c:v>0.76165000000000005</c:v>
                </c:pt>
                <c:pt idx="152">
                  <c:v>0.80337000000000003</c:v>
                </c:pt>
                <c:pt idx="153">
                  <c:v>0.85148999999999997</c:v>
                </c:pt>
                <c:pt idx="154">
                  <c:v>0.85770000000000002</c:v>
                </c:pt>
                <c:pt idx="155">
                  <c:v>0.88946000000000003</c:v>
                </c:pt>
                <c:pt idx="156">
                  <c:v>0.90029999999999999</c:v>
                </c:pt>
                <c:pt idx="157">
                  <c:v>0.94730999999999999</c:v>
                </c:pt>
                <c:pt idx="158">
                  <c:v>0.99919999999999998</c:v>
                </c:pt>
                <c:pt idx="159">
                  <c:v>1.00406</c:v>
                </c:pt>
              </c:numCache>
            </c:numRef>
          </c:xVal>
          <c:yVal>
            <c:numRef>
              <c:f>PLOTS!$C$2:$C$162</c:f>
              <c:numCache>
                <c:formatCode>General</c:formatCode>
                <c:ptCount val="161"/>
                <c:pt idx="3">
                  <c:v>0.76080999999999999</c:v>
                </c:pt>
                <c:pt idx="4">
                  <c:v>0.76078000000000001</c:v>
                </c:pt>
                <c:pt idx="5">
                  <c:v>0.76080999999999999</c:v>
                </c:pt>
                <c:pt idx="6">
                  <c:v>0.76080999999999999</c:v>
                </c:pt>
                <c:pt idx="7">
                  <c:v>0.75934000000000001</c:v>
                </c:pt>
                <c:pt idx="8">
                  <c:v>0.75932999999999995</c:v>
                </c:pt>
                <c:pt idx="9">
                  <c:v>0.76080999999999999</c:v>
                </c:pt>
                <c:pt idx="10">
                  <c:v>0.76080999999999999</c:v>
                </c:pt>
                <c:pt idx="11">
                  <c:v>0.76080999999999999</c:v>
                </c:pt>
                <c:pt idx="12">
                  <c:v>0.76076999999999995</c:v>
                </c:pt>
                <c:pt idx="13">
                  <c:v>0.76075999999999999</c:v>
                </c:pt>
                <c:pt idx="14">
                  <c:v>0.76075000000000004</c:v>
                </c:pt>
                <c:pt idx="15">
                  <c:v>0.76075999999999999</c:v>
                </c:pt>
                <c:pt idx="16">
                  <c:v>0.76080999999999999</c:v>
                </c:pt>
                <c:pt idx="17">
                  <c:v>0.76082000000000005</c:v>
                </c:pt>
                <c:pt idx="18">
                  <c:v>0.76080999999999999</c:v>
                </c:pt>
                <c:pt idx="19">
                  <c:v>0.76080000000000003</c:v>
                </c:pt>
                <c:pt idx="20">
                  <c:v>0.76078000000000001</c:v>
                </c:pt>
                <c:pt idx="21">
                  <c:v>0.76078000000000001</c:v>
                </c:pt>
                <c:pt idx="22">
                  <c:v>0.76078000000000001</c:v>
                </c:pt>
                <c:pt idx="23">
                  <c:v>0.76076999999999995</c:v>
                </c:pt>
                <c:pt idx="24">
                  <c:v>0.76076999999999995</c:v>
                </c:pt>
                <c:pt idx="25">
                  <c:v>0.76076999999999995</c:v>
                </c:pt>
                <c:pt idx="26">
                  <c:v>0.76075999999999999</c:v>
                </c:pt>
                <c:pt idx="27">
                  <c:v>0.76075999999999999</c:v>
                </c:pt>
                <c:pt idx="28">
                  <c:v>0.76075999999999999</c:v>
                </c:pt>
                <c:pt idx="29">
                  <c:v>0.76075999999999999</c:v>
                </c:pt>
                <c:pt idx="30">
                  <c:v>0.76075999999999999</c:v>
                </c:pt>
                <c:pt idx="31">
                  <c:v>0.76075999999999999</c:v>
                </c:pt>
                <c:pt idx="32">
                  <c:v>0.76075999999999999</c:v>
                </c:pt>
                <c:pt idx="33">
                  <c:v>0.76075999999999999</c:v>
                </c:pt>
                <c:pt idx="34">
                  <c:v>0.76076999999999995</c:v>
                </c:pt>
                <c:pt idx="35">
                  <c:v>0.76076999999999995</c:v>
                </c:pt>
                <c:pt idx="36">
                  <c:v>0.76076999999999995</c:v>
                </c:pt>
                <c:pt idx="37">
                  <c:v>0.76078999999999997</c:v>
                </c:pt>
                <c:pt idx="38">
                  <c:v>0.76078999999999997</c:v>
                </c:pt>
                <c:pt idx="39">
                  <c:v>0.76080000000000003</c:v>
                </c:pt>
                <c:pt idx="40">
                  <c:v>0.76080000000000003</c:v>
                </c:pt>
                <c:pt idx="41">
                  <c:v>0.76080999999999999</c:v>
                </c:pt>
                <c:pt idx="42">
                  <c:v>0.76082000000000005</c:v>
                </c:pt>
                <c:pt idx="43">
                  <c:v>0.76087000000000005</c:v>
                </c:pt>
                <c:pt idx="44">
                  <c:v>0.76087000000000005</c:v>
                </c:pt>
                <c:pt idx="45">
                  <c:v>0.76087000000000005</c:v>
                </c:pt>
                <c:pt idx="46">
                  <c:v>0.76080999999999999</c:v>
                </c:pt>
                <c:pt idx="47">
                  <c:v>0.75931000000000004</c:v>
                </c:pt>
                <c:pt idx="48">
                  <c:v>0.75887000000000004</c:v>
                </c:pt>
                <c:pt idx="49">
                  <c:v>0.75838000000000005</c:v>
                </c:pt>
                <c:pt idx="50">
                  <c:v>0.75729999999999997</c:v>
                </c:pt>
                <c:pt idx="51">
                  <c:v>0.75602000000000003</c:v>
                </c:pt>
                <c:pt idx="52">
                  <c:v>0.75527999999999995</c:v>
                </c:pt>
                <c:pt idx="53">
                  <c:v>0.75456999999999996</c:v>
                </c:pt>
                <c:pt idx="54">
                  <c:v>0.75309999999999999</c:v>
                </c:pt>
                <c:pt idx="55">
                  <c:v>0.75258000000000003</c:v>
                </c:pt>
                <c:pt idx="56">
                  <c:v>0.75131000000000003</c:v>
                </c:pt>
                <c:pt idx="57">
                  <c:v>0.75129999999999997</c:v>
                </c:pt>
                <c:pt idx="58">
                  <c:v>0.74812000000000001</c:v>
                </c:pt>
                <c:pt idx="59">
                  <c:v>0.74461999999999995</c:v>
                </c:pt>
                <c:pt idx="60">
                  <c:v>0.74421999999999999</c:v>
                </c:pt>
                <c:pt idx="61">
                  <c:v>0.74400999999999995</c:v>
                </c:pt>
                <c:pt idx="62">
                  <c:v>0.74336999999999998</c:v>
                </c:pt>
                <c:pt idx="63">
                  <c:v>0.73751999999999995</c:v>
                </c:pt>
                <c:pt idx="64">
                  <c:v>0.73397999999999997</c:v>
                </c:pt>
                <c:pt idx="65">
                  <c:v>0.73387000000000002</c:v>
                </c:pt>
                <c:pt idx="66">
                  <c:v>0.73375999999999997</c:v>
                </c:pt>
                <c:pt idx="67">
                  <c:v>0.72731999999999997</c:v>
                </c:pt>
                <c:pt idx="68">
                  <c:v>0.72431999999999996</c:v>
                </c:pt>
                <c:pt idx="69">
                  <c:v>0.72404999999999997</c:v>
                </c:pt>
                <c:pt idx="70">
                  <c:v>0.72297999999999996</c:v>
                </c:pt>
                <c:pt idx="71">
                  <c:v>0.72119999999999995</c:v>
                </c:pt>
                <c:pt idx="72">
                  <c:v>0.71045000000000003</c:v>
                </c:pt>
                <c:pt idx="73">
                  <c:v>0.70716999999999997</c:v>
                </c:pt>
                <c:pt idx="74">
                  <c:v>0.70696000000000003</c:v>
                </c:pt>
                <c:pt idx="75">
                  <c:v>0.70655000000000001</c:v>
                </c:pt>
                <c:pt idx="76">
                  <c:v>0.69574999999999998</c:v>
                </c:pt>
                <c:pt idx="77">
                  <c:v>0.69562000000000002</c:v>
                </c:pt>
                <c:pt idx="78">
                  <c:v>0.69333999999999996</c:v>
                </c:pt>
                <c:pt idx="79">
                  <c:v>0.69262000000000001</c:v>
                </c:pt>
                <c:pt idx="80">
                  <c:v>0.69059000000000004</c:v>
                </c:pt>
                <c:pt idx="81">
                  <c:v>0.68744000000000005</c:v>
                </c:pt>
                <c:pt idx="82">
                  <c:v>0.68593999999999999</c:v>
                </c:pt>
                <c:pt idx="83">
                  <c:v>0.68516999999999995</c:v>
                </c:pt>
                <c:pt idx="84">
                  <c:v>0.68481999999999998</c:v>
                </c:pt>
                <c:pt idx="85">
                  <c:v>0.68489</c:v>
                </c:pt>
                <c:pt idx="86">
                  <c:v>0.68505000000000005</c:v>
                </c:pt>
                <c:pt idx="87">
                  <c:v>0.68593999999999999</c:v>
                </c:pt>
                <c:pt idx="88">
                  <c:v>0.68730999999999998</c:v>
                </c:pt>
                <c:pt idx="89">
                  <c:v>0.68779000000000001</c:v>
                </c:pt>
                <c:pt idx="90">
                  <c:v>0.69042000000000003</c:v>
                </c:pt>
                <c:pt idx="91">
                  <c:v>0.69255999999999995</c:v>
                </c:pt>
                <c:pt idx="92">
                  <c:v>0.69466000000000006</c:v>
                </c:pt>
                <c:pt idx="93">
                  <c:v>0.69860999999999995</c:v>
                </c:pt>
                <c:pt idx="94">
                  <c:v>0.70260999999999996</c:v>
                </c:pt>
                <c:pt idx="95">
                  <c:v>0.70364000000000004</c:v>
                </c:pt>
                <c:pt idx="96">
                  <c:v>0.71262999999999999</c:v>
                </c:pt>
                <c:pt idx="97">
                  <c:v>0.71616000000000002</c:v>
                </c:pt>
                <c:pt idx="98">
                  <c:v>0.72221999999999997</c:v>
                </c:pt>
                <c:pt idx="99">
                  <c:v>0.72358</c:v>
                </c:pt>
                <c:pt idx="100">
                  <c:v>0.72999000000000003</c:v>
                </c:pt>
                <c:pt idx="101">
                  <c:v>0.73277999999999999</c:v>
                </c:pt>
                <c:pt idx="102">
                  <c:v>0.73558000000000001</c:v>
                </c:pt>
                <c:pt idx="103">
                  <c:v>0.74119999999999997</c:v>
                </c:pt>
                <c:pt idx="104">
                  <c:v>0.75749999999999995</c:v>
                </c:pt>
                <c:pt idx="105">
                  <c:v>0.7671</c:v>
                </c:pt>
                <c:pt idx="106">
                  <c:v>0.76841999999999999</c:v>
                </c:pt>
                <c:pt idx="107">
                  <c:v>0.77266000000000001</c:v>
                </c:pt>
                <c:pt idx="108">
                  <c:v>0.78466999999999998</c:v>
                </c:pt>
                <c:pt idx="109">
                  <c:v>0.79432999999999998</c:v>
                </c:pt>
                <c:pt idx="110">
                  <c:v>0.80757000000000001</c:v>
                </c:pt>
                <c:pt idx="111">
                  <c:v>0.81325999999999998</c:v>
                </c:pt>
                <c:pt idx="112">
                  <c:v>0.81694</c:v>
                </c:pt>
                <c:pt idx="113">
                  <c:v>0.82421</c:v>
                </c:pt>
                <c:pt idx="114">
                  <c:v>0.82540999999999998</c:v>
                </c:pt>
                <c:pt idx="115">
                  <c:v>0.83196999999999999</c:v>
                </c:pt>
                <c:pt idx="116">
                  <c:v>0.84392</c:v>
                </c:pt>
                <c:pt idx="117">
                  <c:v>0.85043000000000002</c:v>
                </c:pt>
                <c:pt idx="118">
                  <c:v>0.85226999999999997</c:v>
                </c:pt>
                <c:pt idx="119">
                  <c:v>0.85577000000000003</c:v>
                </c:pt>
                <c:pt idx="120">
                  <c:v>0.86124000000000001</c:v>
                </c:pt>
                <c:pt idx="121">
                  <c:v>0.87663000000000002</c:v>
                </c:pt>
                <c:pt idx="122">
                  <c:v>0.87746999999999997</c:v>
                </c:pt>
                <c:pt idx="123">
                  <c:v>0.88597000000000004</c:v>
                </c:pt>
                <c:pt idx="124">
                  <c:v>0.88849999999999996</c:v>
                </c:pt>
                <c:pt idx="125">
                  <c:v>0.89098999999999995</c:v>
                </c:pt>
                <c:pt idx="126">
                  <c:v>0.89761999999999997</c:v>
                </c:pt>
                <c:pt idx="127">
                  <c:v>0.90480000000000005</c:v>
                </c:pt>
                <c:pt idx="128">
                  <c:v>0.90942999999999996</c:v>
                </c:pt>
                <c:pt idx="129">
                  <c:v>0.91203999999999996</c:v>
                </c:pt>
                <c:pt idx="130">
                  <c:v>0.91688999999999998</c:v>
                </c:pt>
                <c:pt idx="131">
                  <c:v>0.91800999999999999</c:v>
                </c:pt>
                <c:pt idx="132">
                  <c:v>0.92678000000000005</c:v>
                </c:pt>
                <c:pt idx="133">
                  <c:v>0.92976999999999999</c:v>
                </c:pt>
                <c:pt idx="134">
                  <c:v>0.93125999999999998</c:v>
                </c:pt>
                <c:pt idx="135">
                  <c:v>0.93698000000000004</c:v>
                </c:pt>
                <c:pt idx="136">
                  <c:v>0.93937000000000004</c:v>
                </c:pt>
                <c:pt idx="137">
                  <c:v>0.94498000000000004</c:v>
                </c:pt>
                <c:pt idx="138">
                  <c:v>0.94511000000000001</c:v>
                </c:pt>
                <c:pt idx="139">
                  <c:v>0.94611000000000001</c:v>
                </c:pt>
                <c:pt idx="140">
                  <c:v>0.94669999999999999</c:v>
                </c:pt>
                <c:pt idx="141">
                  <c:v>0.95115000000000005</c:v>
                </c:pt>
                <c:pt idx="142">
                  <c:v>0.95340000000000003</c:v>
                </c:pt>
                <c:pt idx="143">
                  <c:v>0.95574000000000003</c:v>
                </c:pt>
                <c:pt idx="144">
                  <c:v>0.95626999999999995</c:v>
                </c:pt>
                <c:pt idx="145">
                  <c:v>0.95733999999999997</c:v>
                </c:pt>
                <c:pt idx="146">
                  <c:v>0.95938999999999997</c:v>
                </c:pt>
                <c:pt idx="147">
                  <c:v>0.96577000000000002</c:v>
                </c:pt>
                <c:pt idx="148">
                  <c:v>0.96599999999999997</c:v>
                </c:pt>
                <c:pt idx="149">
                  <c:v>0.96633999999999998</c:v>
                </c:pt>
                <c:pt idx="150">
                  <c:v>0.96645000000000003</c:v>
                </c:pt>
                <c:pt idx="151">
                  <c:v>0.96967999999999999</c:v>
                </c:pt>
                <c:pt idx="152">
                  <c:v>0.97167000000000003</c:v>
                </c:pt>
                <c:pt idx="153">
                  <c:v>0.97360999999999998</c:v>
                </c:pt>
                <c:pt idx="154">
                  <c:v>0.97384000000000004</c:v>
                </c:pt>
                <c:pt idx="155">
                  <c:v>0.97492999999999996</c:v>
                </c:pt>
                <c:pt idx="156">
                  <c:v>0.97526999999999997</c:v>
                </c:pt>
                <c:pt idx="157">
                  <c:v>0.97655000000000003</c:v>
                </c:pt>
                <c:pt idx="158">
                  <c:v>0.97585999999999995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3-450E-83F5-F9F3435E73F6}"/>
            </c:ext>
          </c:extLst>
        </c:ser>
        <c:ser>
          <c:idx val="2"/>
          <c:order val="2"/>
          <c:tx>
            <c:v>1/2 Hb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PLOTS!$A$2:$A$161</c:f>
              <c:numCache>
                <c:formatCode>General</c:formatCode>
                <c:ptCount val="160"/>
                <c:pt idx="0">
                  <c:v>1.00635E-3</c:v>
                </c:pt>
                <c:pt idx="1">
                  <c:v>1.0087900000000001E-3</c:v>
                </c:pt>
                <c:pt idx="2">
                  <c:v>1.0112400000000001E-3</c:v>
                </c:pt>
                <c:pt idx="3">
                  <c:v>1.02473E-3</c:v>
                </c:pt>
                <c:pt idx="4">
                  <c:v>1.17928E-3</c:v>
                </c:pt>
                <c:pt idx="5">
                  <c:v>1.19378E-3</c:v>
                </c:pt>
                <c:pt idx="6">
                  <c:v>1.37382E-3</c:v>
                </c:pt>
                <c:pt idx="7">
                  <c:v>1.51582E-3</c:v>
                </c:pt>
                <c:pt idx="8">
                  <c:v>1.52414E-3</c:v>
                </c:pt>
                <c:pt idx="9">
                  <c:v>1.64E-3</c:v>
                </c:pt>
                <c:pt idx="10">
                  <c:v>1.8874E-3</c:v>
                </c:pt>
                <c:pt idx="11">
                  <c:v>1.8990000000000001E-3</c:v>
                </c:pt>
                <c:pt idx="12">
                  <c:v>2.0127999999999999E-3</c:v>
                </c:pt>
                <c:pt idx="13">
                  <c:v>2.0433999999999999E-3</c:v>
                </c:pt>
                <c:pt idx="14">
                  <c:v>2.1128000000000002E-3</c:v>
                </c:pt>
                <c:pt idx="15">
                  <c:v>2.3659000000000002E-3</c:v>
                </c:pt>
                <c:pt idx="16">
                  <c:v>2.5615E-3</c:v>
                </c:pt>
                <c:pt idx="17">
                  <c:v>2.6342000000000002E-3</c:v>
                </c:pt>
                <c:pt idx="18">
                  <c:v>2.8942999999999998E-3</c:v>
                </c:pt>
                <c:pt idx="19">
                  <c:v>2.9952999999999998E-3</c:v>
                </c:pt>
                <c:pt idx="20">
                  <c:v>3.8354000000000001E-3</c:v>
                </c:pt>
                <c:pt idx="21">
                  <c:v>3.9773999999999999E-3</c:v>
                </c:pt>
                <c:pt idx="22">
                  <c:v>4.0553000000000004E-3</c:v>
                </c:pt>
                <c:pt idx="23">
                  <c:v>4.3576999999999999E-3</c:v>
                </c:pt>
                <c:pt idx="24">
                  <c:v>4.5446000000000002E-3</c:v>
                </c:pt>
                <c:pt idx="25">
                  <c:v>4.9230999999999997E-3</c:v>
                </c:pt>
                <c:pt idx="26">
                  <c:v>5.0073000000000001E-3</c:v>
                </c:pt>
                <c:pt idx="27">
                  <c:v>5.1301999999999997E-3</c:v>
                </c:pt>
                <c:pt idx="28">
                  <c:v>5.7492000000000003E-3</c:v>
                </c:pt>
                <c:pt idx="29">
                  <c:v>5.7631000000000002E-3</c:v>
                </c:pt>
                <c:pt idx="30">
                  <c:v>6.0346999999999996E-3</c:v>
                </c:pt>
                <c:pt idx="31">
                  <c:v>6.862E-3</c:v>
                </c:pt>
                <c:pt idx="32">
                  <c:v>6.8953E-3</c:v>
                </c:pt>
                <c:pt idx="33">
                  <c:v>7.1853999999999998E-3</c:v>
                </c:pt>
                <c:pt idx="34">
                  <c:v>7.8805000000000004E-3</c:v>
                </c:pt>
                <c:pt idx="35">
                  <c:v>8.2100999999999997E-3</c:v>
                </c:pt>
                <c:pt idx="36">
                  <c:v>8.2299999999999995E-3</c:v>
                </c:pt>
                <c:pt idx="37">
                  <c:v>9.6577E-3</c:v>
                </c:pt>
                <c:pt idx="38">
                  <c:v>9.7281999999999993E-3</c:v>
                </c:pt>
                <c:pt idx="39">
                  <c:v>9.9187000000000008E-3</c:v>
                </c:pt>
                <c:pt idx="40">
                  <c:v>1.0037900000000001E-2</c:v>
                </c:pt>
                <c:pt idx="41">
                  <c:v>1.0247300000000001E-2</c:v>
                </c:pt>
                <c:pt idx="42">
                  <c:v>1.06949E-2</c:v>
                </c:pt>
                <c:pt idx="43">
                  <c:v>1.1578700000000001E-2</c:v>
                </c:pt>
                <c:pt idx="44">
                  <c:v>1.16112E-2</c:v>
                </c:pt>
                <c:pt idx="45">
                  <c:v>1.16393E-2</c:v>
                </c:pt>
                <c:pt idx="46">
                  <c:v>1.1792800000000001E-2</c:v>
                </c:pt>
                <c:pt idx="47">
                  <c:v>1.27642E-2</c:v>
                </c:pt>
                <c:pt idx="48">
                  <c:v>1.3139E-2</c:v>
                </c:pt>
                <c:pt idx="49">
                  <c:v>1.35225E-2</c:v>
                </c:pt>
                <c:pt idx="50">
                  <c:v>1.42331E-2</c:v>
                </c:pt>
                <c:pt idx="51">
                  <c:v>1.49453E-2</c:v>
                </c:pt>
                <c:pt idx="52">
                  <c:v>1.53437E-2</c:v>
                </c:pt>
                <c:pt idx="53">
                  <c:v>1.5772399999999999E-2</c:v>
                </c:pt>
                <c:pt idx="54">
                  <c:v>1.6903000000000001E-2</c:v>
                </c:pt>
                <c:pt idx="55">
                  <c:v>1.7321E-2</c:v>
                </c:pt>
                <c:pt idx="56">
                  <c:v>1.8180999999999999E-2</c:v>
                </c:pt>
                <c:pt idx="57">
                  <c:v>1.8185E-2</c:v>
                </c:pt>
                <c:pt idx="58">
                  <c:v>1.9791E-2</c:v>
                </c:pt>
                <c:pt idx="59">
                  <c:v>2.1292999999999999E-2</c:v>
                </c:pt>
                <c:pt idx="60">
                  <c:v>2.1457E-2</c:v>
                </c:pt>
                <c:pt idx="61">
                  <c:v>2.1543E-2</c:v>
                </c:pt>
                <c:pt idx="62">
                  <c:v>2.1805000000000001E-2</c:v>
                </c:pt>
                <c:pt idx="63">
                  <c:v>2.4201E-2</c:v>
                </c:pt>
                <c:pt idx="64">
                  <c:v>2.5713E-2</c:v>
                </c:pt>
                <c:pt idx="65">
                  <c:v>2.5760000000000002E-2</c:v>
                </c:pt>
                <c:pt idx="66">
                  <c:v>2.581E-2</c:v>
                </c:pt>
                <c:pt idx="67">
                  <c:v>2.8745E-2</c:v>
                </c:pt>
                <c:pt idx="68">
                  <c:v>3.0099999999999998E-2</c:v>
                </c:pt>
                <c:pt idx="69">
                  <c:v>3.022E-2</c:v>
                </c:pt>
                <c:pt idx="70">
                  <c:v>3.0689000000000001E-2</c:v>
                </c:pt>
                <c:pt idx="71">
                  <c:v>3.1441999999999998E-2</c:v>
                </c:pt>
                <c:pt idx="72">
                  <c:v>3.5726000000000001E-2</c:v>
                </c:pt>
                <c:pt idx="73">
                  <c:v>3.7075999999999998E-2</c:v>
                </c:pt>
                <c:pt idx="74">
                  <c:v>3.7165999999999998E-2</c:v>
                </c:pt>
                <c:pt idx="75">
                  <c:v>3.7342E-2</c:v>
                </c:pt>
                <c:pt idx="76">
                  <c:v>4.2396999999999997E-2</c:v>
                </c:pt>
                <c:pt idx="77">
                  <c:v>4.2465999999999997E-2</c:v>
                </c:pt>
                <c:pt idx="78">
                  <c:v>4.3722999999999998E-2</c:v>
                </c:pt>
                <c:pt idx="79">
                  <c:v>4.4145999999999998E-2</c:v>
                </c:pt>
                <c:pt idx="80">
                  <c:v>4.5448000000000002E-2</c:v>
                </c:pt>
                <c:pt idx="81">
                  <c:v>4.8136999999999999E-2</c:v>
                </c:pt>
                <c:pt idx="82">
                  <c:v>5.0217999999999999E-2</c:v>
                </c:pt>
                <c:pt idx="83">
                  <c:v>5.2181999999999999E-2</c:v>
                </c:pt>
                <c:pt idx="84">
                  <c:v>5.5981999999999997E-2</c:v>
                </c:pt>
                <c:pt idx="85">
                  <c:v>5.6798000000000001E-2</c:v>
                </c:pt>
                <c:pt idx="86">
                  <c:v>5.7914E-2</c:v>
                </c:pt>
                <c:pt idx="87">
                  <c:v>6.1224000000000001E-2</c:v>
                </c:pt>
                <c:pt idx="88">
                  <c:v>6.4240000000000005E-2</c:v>
                </c:pt>
                <c:pt idx="89">
                  <c:v>6.5060000000000007E-2</c:v>
                </c:pt>
                <c:pt idx="90">
                  <c:v>6.8457000000000004E-2</c:v>
                </c:pt>
                <c:pt idx="91">
                  <c:v>7.0476999999999998E-2</c:v>
                </c:pt>
                <c:pt idx="92">
                  <c:v>7.2099999999999997E-2</c:v>
                </c:pt>
                <c:pt idx="93">
                  <c:v>7.4639999999999998E-2</c:v>
                </c:pt>
                <c:pt idx="94">
                  <c:v>7.6902999999999999E-2</c:v>
                </c:pt>
                <c:pt idx="95">
                  <c:v>7.7465000000000006E-2</c:v>
                </c:pt>
                <c:pt idx="96">
                  <c:v>8.2493999999999998E-2</c:v>
                </c:pt>
                <c:pt idx="97">
                  <c:v>8.4733000000000003E-2</c:v>
                </c:pt>
                <c:pt idx="98">
                  <c:v>8.8725999999999999E-2</c:v>
                </c:pt>
                <c:pt idx="99">
                  <c:v>8.9591000000000004E-2</c:v>
                </c:pt>
                <c:pt idx="100">
                  <c:v>9.3301999999999996E-2</c:v>
                </c:pt>
                <c:pt idx="101">
                  <c:v>9.4749E-2</c:v>
                </c:pt>
                <c:pt idx="102">
                  <c:v>9.6115000000000006E-2</c:v>
                </c:pt>
                <c:pt idx="103">
                  <c:v>9.8711999999999994E-2</c:v>
                </c:pt>
                <c:pt idx="104">
                  <c:v>0.10589999999999999</c:v>
                </c:pt>
                <c:pt idx="105">
                  <c:v>0.110301</c:v>
                </c:pt>
                <c:pt idx="106">
                  <c:v>0.110939</c:v>
                </c:pt>
                <c:pt idx="107">
                  <c:v>0.113062</c:v>
                </c:pt>
                <c:pt idx="108">
                  <c:v>0.119834</c:v>
                </c:pt>
                <c:pt idx="109">
                  <c:v>0.12620100000000001</c:v>
                </c:pt>
                <c:pt idx="110">
                  <c:v>0.13603399999999999</c:v>
                </c:pt>
                <c:pt idx="111">
                  <c:v>0.140623</c:v>
                </c:pt>
                <c:pt idx="112">
                  <c:v>0.14372399999999999</c:v>
                </c:pt>
                <c:pt idx="113">
                  <c:v>0.15013299999999999</c:v>
                </c:pt>
                <c:pt idx="114">
                  <c:v>0.151229</c:v>
                </c:pt>
                <c:pt idx="115">
                  <c:v>0.15745100000000001</c:v>
                </c:pt>
                <c:pt idx="116">
                  <c:v>0.16989000000000001</c:v>
                </c:pt>
                <c:pt idx="117">
                  <c:v>0.1774</c:v>
                </c:pt>
                <c:pt idx="118">
                  <c:v>0.17963000000000001</c:v>
                </c:pt>
                <c:pt idx="119">
                  <c:v>0.18403</c:v>
                </c:pt>
                <c:pt idx="120">
                  <c:v>0.19131000000000001</c:v>
                </c:pt>
                <c:pt idx="121">
                  <c:v>0.21503</c:v>
                </c:pt>
                <c:pt idx="122">
                  <c:v>0.21648999999999999</c:v>
                </c:pt>
                <c:pt idx="123">
                  <c:v>0.23225000000000001</c:v>
                </c:pt>
                <c:pt idx="124">
                  <c:v>0.23737</c:v>
                </c:pt>
                <c:pt idx="125">
                  <c:v>0.24260999999999999</c:v>
                </c:pt>
                <c:pt idx="126">
                  <c:v>0.25764999999999999</c:v>
                </c:pt>
                <c:pt idx="127">
                  <c:v>0.27585999999999999</c:v>
                </c:pt>
                <c:pt idx="128">
                  <c:v>0.28886000000000001</c:v>
                </c:pt>
                <c:pt idx="129">
                  <c:v>0.29666999999999999</c:v>
                </c:pt>
                <c:pt idx="130">
                  <c:v>0.31215999999999999</c:v>
                </c:pt>
                <c:pt idx="131">
                  <c:v>0.31592999999999999</c:v>
                </c:pt>
                <c:pt idx="132">
                  <c:v>0.34814000000000001</c:v>
                </c:pt>
                <c:pt idx="133">
                  <c:v>0.36015000000000003</c:v>
                </c:pt>
                <c:pt idx="134">
                  <c:v>0.36631000000000002</c:v>
                </c:pt>
                <c:pt idx="135">
                  <c:v>0.39189000000000002</c:v>
                </c:pt>
                <c:pt idx="136">
                  <c:v>0.40459000000000001</c:v>
                </c:pt>
                <c:pt idx="137">
                  <c:v>0.44362000000000001</c:v>
                </c:pt>
                <c:pt idx="138">
                  <c:v>0.44469999999999998</c:v>
                </c:pt>
                <c:pt idx="139">
                  <c:v>0.45340999999999998</c:v>
                </c:pt>
                <c:pt idx="140">
                  <c:v>0.45885999999999999</c:v>
                </c:pt>
                <c:pt idx="141">
                  <c:v>0.50456999999999996</c:v>
                </c:pt>
                <c:pt idx="142">
                  <c:v>0.53076999999999996</c:v>
                </c:pt>
                <c:pt idx="143">
                  <c:v>0.55984999999999996</c:v>
                </c:pt>
                <c:pt idx="144">
                  <c:v>0.56667000000000001</c:v>
                </c:pt>
                <c:pt idx="145">
                  <c:v>0.58067000000000002</c:v>
                </c:pt>
                <c:pt idx="146">
                  <c:v>0.60794000000000004</c:v>
                </c:pt>
                <c:pt idx="147">
                  <c:v>0.69632000000000005</c:v>
                </c:pt>
                <c:pt idx="148">
                  <c:v>0.69969999999999999</c:v>
                </c:pt>
                <c:pt idx="149">
                  <c:v>0.70481000000000005</c:v>
                </c:pt>
                <c:pt idx="150">
                  <c:v>0.70652000000000004</c:v>
                </c:pt>
                <c:pt idx="151">
                  <c:v>0.76165000000000005</c:v>
                </c:pt>
                <c:pt idx="152">
                  <c:v>0.80337000000000003</c:v>
                </c:pt>
                <c:pt idx="153">
                  <c:v>0.85148999999999997</c:v>
                </c:pt>
                <c:pt idx="154">
                  <c:v>0.85770000000000002</c:v>
                </c:pt>
                <c:pt idx="155">
                  <c:v>0.88946000000000003</c:v>
                </c:pt>
                <c:pt idx="156">
                  <c:v>0.90029999999999999</c:v>
                </c:pt>
                <c:pt idx="157">
                  <c:v>0.94730999999999999</c:v>
                </c:pt>
                <c:pt idx="158">
                  <c:v>0.99919999999999998</c:v>
                </c:pt>
                <c:pt idx="159">
                  <c:v>1.00406</c:v>
                </c:pt>
              </c:numCache>
            </c:numRef>
          </c:xVal>
          <c:yVal>
            <c:numRef>
              <c:f>PLOTS!$D$2:$D$161</c:f>
              <c:numCache>
                <c:formatCode>General</c:formatCode>
                <c:ptCount val="160"/>
                <c:pt idx="2">
                  <c:v>0.64031000000000005</c:v>
                </c:pt>
                <c:pt idx="3">
                  <c:v>0.64031000000000005</c:v>
                </c:pt>
                <c:pt idx="4">
                  <c:v>0.64034000000000002</c:v>
                </c:pt>
                <c:pt idx="5">
                  <c:v>0.64034999999999997</c:v>
                </c:pt>
                <c:pt idx="6">
                  <c:v>0.64037999999999995</c:v>
                </c:pt>
                <c:pt idx="7">
                  <c:v>0.64039999999999997</c:v>
                </c:pt>
                <c:pt idx="8">
                  <c:v>0.64039999999999997</c:v>
                </c:pt>
                <c:pt idx="9">
                  <c:v>0.64041000000000003</c:v>
                </c:pt>
                <c:pt idx="10">
                  <c:v>0.64043000000000005</c:v>
                </c:pt>
                <c:pt idx="11">
                  <c:v>0.64043000000000005</c:v>
                </c:pt>
                <c:pt idx="12">
                  <c:v>0.64044000000000001</c:v>
                </c:pt>
                <c:pt idx="13">
                  <c:v>0.64044000000000001</c:v>
                </c:pt>
                <c:pt idx="14">
                  <c:v>0.64044999999999996</c:v>
                </c:pt>
                <c:pt idx="15">
                  <c:v>0.64046000000000003</c:v>
                </c:pt>
                <c:pt idx="16">
                  <c:v>0.64046000000000003</c:v>
                </c:pt>
                <c:pt idx="17">
                  <c:v>0.64046000000000003</c:v>
                </c:pt>
                <c:pt idx="18">
                  <c:v>0.64044999999999996</c:v>
                </c:pt>
                <c:pt idx="19">
                  <c:v>0.64044999999999996</c:v>
                </c:pt>
                <c:pt idx="20">
                  <c:v>0.64036000000000004</c:v>
                </c:pt>
                <c:pt idx="21">
                  <c:v>0.64032999999999995</c:v>
                </c:pt>
                <c:pt idx="22">
                  <c:v>0.64031000000000005</c:v>
                </c:pt>
                <c:pt idx="23">
                  <c:v>0.64019999999999999</c:v>
                </c:pt>
                <c:pt idx="24">
                  <c:v>0.63893999999999995</c:v>
                </c:pt>
                <c:pt idx="25">
                  <c:v>0.63824000000000003</c:v>
                </c:pt>
                <c:pt idx="26">
                  <c:v>0.63824999999999998</c:v>
                </c:pt>
                <c:pt idx="27">
                  <c:v>0.63829999999999998</c:v>
                </c:pt>
                <c:pt idx="28">
                  <c:v>0.63756000000000002</c:v>
                </c:pt>
                <c:pt idx="29">
                  <c:v>0.63751000000000002</c:v>
                </c:pt>
                <c:pt idx="30">
                  <c:v>0.63622999999999996</c:v>
                </c:pt>
                <c:pt idx="31">
                  <c:v>0.63219999999999998</c:v>
                </c:pt>
                <c:pt idx="32">
                  <c:v>0.63207000000000002</c:v>
                </c:pt>
                <c:pt idx="33">
                  <c:v>0.63114000000000003</c:v>
                </c:pt>
                <c:pt idx="34">
                  <c:v>0.62951000000000001</c:v>
                </c:pt>
                <c:pt idx="35">
                  <c:v>0.62870000000000004</c:v>
                </c:pt>
                <c:pt idx="36">
                  <c:v>0.62863999999999998</c:v>
                </c:pt>
                <c:pt idx="37">
                  <c:v>0.62246999999999997</c:v>
                </c:pt>
                <c:pt idx="38">
                  <c:v>0.62209000000000003</c:v>
                </c:pt>
                <c:pt idx="39">
                  <c:v>0.62104999999999999</c:v>
                </c:pt>
                <c:pt idx="40">
                  <c:v>0.62041000000000002</c:v>
                </c:pt>
                <c:pt idx="41">
                  <c:v>0.61929000000000001</c:v>
                </c:pt>
                <c:pt idx="42">
                  <c:v>0.61706000000000005</c:v>
                </c:pt>
                <c:pt idx="43">
                  <c:v>0.61363999999999996</c:v>
                </c:pt>
                <c:pt idx="44">
                  <c:v>0.61355000000000004</c:v>
                </c:pt>
                <c:pt idx="45">
                  <c:v>0.61346999999999996</c:v>
                </c:pt>
                <c:pt idx="46">
                  <c:v>0.61307</c:v>
                </c:pt>
                <c:pt idx="47">
                  <c:v>0.61107999999999996</c:v>
                </c:pt>
                <c:pt idx="48">
                  <c:v>0.61023000000000005</c:v>
                </c:pt>
                <c:pt idx="49">
                  <c:v>0.60919000000000001</c:v>
                </c:pt>
                <c:pt idx="50">
                  <c:v>0.60668999999999995</c:v>
                </c:pt>
                <c:pt idx="51">
                  <c:v>0.60350999999999999</c:v>
                </c:pt>
                <c:pt idx="52">
                  <c:v>0.60160000000000002</c:v>
                </c:pt>
                <c:pt idx="53">
                  <c:v>0.59950000000000003</c:v>
                </c:pt>
                <c:pt idx="54">
                  <c:v>0.59408000000000005</c:v>
                </c:pt>
                <c:pt idx="55">
                  <c:v>0.59221999999999997</c:v>
                </c:pt>
                <c:pt idx="56">
                  <c:v>0.58884000000000003</c:v>
                </c:pt>
                <c:pt idx="57">
                  <c:v>0.58882999999999996</c:v>
                </c:pt>
                <c:pt idx="58">
                  <c:v>0.58496999999999999</c:v>
                </c:pt>
                <c:pt idx="59">
                  <c:v>0.58355999999999997</c:v>
                </c:pt>
                <c:pt idx="60">
                  <c:v>0.58343</c:v>
                </c:pt>
                <c:pt idx="61">
                  <c:v>0.58335000000000004</c:v>
                </c:pt>
                <c:pt idx="62">
                  <c:v>0.58311999999999997</c:v>
                </c:pt>
                <c:pt idx="63">
                  <c:v>0.58104</c:v>
                </c:pt>
                <c:pt idx="64">
                  <c:v>0.58060999999999996</c:v>
                </c:pt>
                <c:pt idx="65">
                  <c:v>0.58060999999999996</c:v>
                </c:pt>
                <c:pt idx="66">
                  <c:v>0.58060999999999996</c:v>
                </c:pt>
                <c:pt idx="67">
                  <c:v>0.58221000000000001</c:v>
                </c:pt>
                <c:pt idx="68">
                  <c:v>0.58362999999999998</c:v>
                </c:pt>
                <c:pt idx="69">
                  <c:v>0.58377999999999997</c:v>
                </c:pt>
                <c:pt idx="70">
                  <c:v>0.58436999999999995</c:v>
                </c:pt>
                <c:pt idx="71">
                  <c:v>0.58540999999999999</c:v>
                </c:pt>
                <c:pt idx="72">
                  <c:v>0.59340000000000004</c:v>
                </c:pt>
                <c:pt idx="73">
                  <c:v>0.59621000000000002</c:v>
                </c:pt>
                <c:pt idx="74">
                  <c:v>0.59638999999999998</c:v>
                </c:pt>
                <c:pt idx="75">
                  <c:v>0.59675</c:v>
                </c:pt>
                <c:pt idx="76">
                  <c:v>0.60694000000000004</c:v>
                </c:pt>
                <c:pt idx="77">
                  <c:v>0.60707999999999995</c:v>
                </c:pt>
                <c:pt idx="78">
                  <c:v>0.60972999999999999</c:v>
                </c:pt>
                <c:pt idx="79">
                  <c:v>0.61065000000000003</c:v>
                </c:pt>
                <c:pt idx="80">
                  <c:v>0.61355000000000004</c:v>
                </c:pt>
                <c:pt idx="81">
                  <c:v>0.61992999999999998</c:v>
                </c:pt>
                <c:pt idx="82">
                  <c:v>0.62505999999999995</c:v>
                </c:pt>
                <c:pt idx="83">
                  <c:v>0.62990999999999997</c:v>
                </c:pt>
                <c:pt idx="84">
                  <c:v>0.63893999999999995</c:v>
                </c:pt>
                <c:pt idx="85">
                  <c:v>0.64078000000000002</c:v>
                </c:pt>
                <c:pt idx="86">
                  <c:v>0.64324000000000003</c:v>
                </c:pt>
                <c:pt idx="87">
                  <c:v>0.65015999999999996</c:v>
                </c:pt>
                <c:pt idx="88">
                  <c:v>0.65605000000000002</c:v>
                </c:pt>
                <c:pt idx="89">
                  <c:v>0.65758000000000005</c:v>
                </c:pt>
                <c:pt idx="90">
                  <c:v>0.66364000000000001</c:v>
                </c:pt>
                <c:pt idx="91">
                  <c:v>0.66703999999999997</c:v>
                </c:pt>
                <c:pt idx="92">
                  <c:v>0.66979999999999995</c:v>
                </c:pt>
                <c:pt idx="93">
                  <c:v>0.67476000000000003</c:v>
                </c:pt>
                <c:pt idx="94">
                  <c:v>0.68010999999999999</c:v>
                </c:pt>
                <c:pt idx="95">
                  <c:v>0.68152999999999997</c:v>
                </c:pt>
                <c:pt idx="96">
                  <c:v>0.69508000000000003</c:v>
                </c:pt>
                <c:pt idx="97">
                  <c:v>0.70137000000000005</c:v>
                </c:pt>
                <c:pt idx="98">
                  <c:v>0.71304999999999996</c:v>
                </c:pt>
                <c:pt idx="99">
                  <c:v>0.71572000000000002</c:v>
                </c:pt>
                <c:pt idx="100">
                  <c:v>0.72774000000000005</c:v>
                </c:pt>
                <c:pt idx="101">
                  <c:v>0.73229999999999995</c:v>
                </c:pt>
                <c:pt idx="102">
                  <c:v>0.73633999999999999</c:v>
                </c:pt>
                <c:pt idx="103">
                  <c:v>0.74324000000000001</c:v>
                </c:pt>
                <c:pt idx="104">
                  <c:v>0.75900999999999996</c:v>
                </c:pt>
                <c:pt idx="105">
                  <c:v>0.76741999999999999</c:v>
                </c:pt>
                <c:pt idx="106">
                  <c:v>0.76858000000000004</c:v>
                </c:pt>
                <c:pt idx="107">
                  <c:v>0.77237</c:v>
                </c:pt>
                <c:pt idx="108">
                  <c:v>0.78371999999999997</c:v>
                </c:pt>
                <c:pt idx="109">
                  <c:v>0.79352999999999996</c:v>
                </c:pt>
                <c:pt idx="110">
                  <c:v>0.80727000000000004</c:v>
                </c:pt>
                <c:pt idx="111">
                  <c:v>0.81315000000000004</c:v>
                </c:pt>
                <c:pt idx="112">
                  <c:v>0.81694999999999995</c:v>
                </c:pt>
                <c:pt idx="113">
                  <c:v>0.82437000000000005</c:v>
                </c:pt>
                <c:pt idx="114">
                  <c:v>0.82557999999999998</c:v>
                </c:pt>
                <c:pt idx="115">
                  <c:v>0.83218999999999999</c:v>
                </c:pt>
                <c:pt idx="116">
                  <c:v>0.84402999999999995</c:v>
                </c:pt>
                <c:pt idx="117">
                  <c:v>0.85036</c:v>
                </c:pt>
                <c:pt idx="118">
                  <c:v>0.85211999999999999</c:v>
                </c:pt>
                <c:pt idx="119">
                  <c:v>0.85546999999999995</c:v>
                </c:pt>
                <c:pt idx="120">
                  <c:v>0.86058000000000001</c:v>
                </c:pt>
                <c:pt idx="121">
                  <c:v>0.87443000000000004</c:v>
                </c:pt>
                <c:pt idx="122">
                  <c:v>0.87519000000000002</c:v>
                </c:pt>
                <c:pt idx="123">
                  <c:v>0.88331000000000004</c:v>
                </c:pt>
                <c:pt idx="124">
                  <c:v>0.88597000000000004</c:v>
                </c:pt>
                <c:pt idx="125">
                  <c:v>0.88873000000000002</c:v>
                </c:pt>
                <c:pt idx="126">
                  <c:v>0.89663999999999999</c:v>
                </c:pt>
                <c:pt idx="127">
                  <c:v>0.90515000000000001</c:v>
                </c:pt>
                <c:pt idx="128">
                  <c:v>0.90998000000000001</c:v>
                </c:pt>
                <c:pt idx="129">
                  <c:v>0.91232999999999997</c:v>
                </c:pt>
                <c:pt idx="130">
                  <c:v>0.91613999999999995</c:v>
                </c:pt>
                <c:pt idx="131">
                  <c:v>0.91696</c:v>
                </c:pt>
                <c:pt idx="132">
                  <c:v>0.92334000000000005</c:v>
                </c:pt>
                <c:pt idx="133">
                  <c:v>0.92576999999999998</c:v>
                </c:pt>
                <c:pt idx="134">
                  <c:v>0.92706999999999995</c:v>
                </c:pt>
                <c:pt idx="135">
                  <c:v>0.93274999999999997</c:v>
                </c:pt>
                <c:pt idx="136">
                  <c:v>0.93559999999999999</c:v>
                </c:pt>
                <c:pt idx="137">
                  <c:v>0.94382999999999995</c:v>
                </c:pt>
                <c:pt idx="138">
                  <c:v>0.94403999999999999</c:v>
                </c:pt>
                <c:pt idx="139">
                  <c:v>0.94567000000000001</c:v>
                </c:pt>
                <c:pt idx="140">
                  <c:v>0.94664000000000004</c:v>
                </c:pt>
                <c:pt idx="141">
                  <c:v>0.95333999999999997</c:v>
                </c:pt>
                <c:pt idx="142">
                  <c:v>0.95618999999999998</c:v>
                </c:pt>
                <c:pt idx="143">
                  <c:v>0.9587</c:v>
                </c:pt>
                <c:pt idx="144">
                  <c:v>0.95921999999999996</c:v>
                </c:pt>
                <c:pt idx="145">
                  <c:v>0.96018999999999999</c:v>
                </c:pt>
                <c:pt idx="146">
                  <c:v>0.96189999999999998</c:v>
                </c:pt>
                <c:pt idx="147">
                  <c:v>0.96675</c:v>
                </c:pt>
                <c:pt idx="148">
                  <c:v>0.96694000000000002</c:v>
                </c:pt>
                <c:pt idx="149">
                  <c:v>0.96723000000000003</c:v>
                </c:pt>
                <c:pt idx="150">
                  <c:v>0.96731999999999996</c:v>
                </c:pt>
                <c:pt idx="151">
                  <c:v>0.97048999999999996</c:v>
                </c:pt>
                <c:pt idx="152">
                  <c:v>0.97265999999999997</c:v>
                </c:pt>
                <c:pt idx="153">
                  <c:v>0.97448999999999997</c:v>
                </c:pt>
                <c:pt idx="154">
                  <c:v>0.97463999999999995</c:v>
                </c:pt>
                <c:pt idx="155">
                  <c:v>0.97516000000000003</c:v>
                </c:pt>
                <c:pt idx="156">
                  <c:v>0.97523000000000004</c:v>
                </c:pt>
                <c:pt idx="157">
                  <c:v>0.97509999999999997</c:v>
                </c:pt>
                <c:pt idx="158">
                  <c:v>0.97448999999999997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3-450E-83F5-F9F3435E73F6}"/>
            </c:ext>
          </c:extLst>
        </c:ser>
        <c:ser>
          <c:idx val="3"/>
          <c:order val="3"/>
          <c:tx>
            <c:v>1/4 Hb</c:v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PLOTS!$A$2:$A$161</c:f>
              <c:numCache>
                <c:formatCode>General</c:formatCode>
                <c:ptCount val="160"/>
                <c:pt idx="0">
                  <c:v>1.00635E-3</c:v>
                </c:pt>
                <c:pt idx="1">
                  <c:v>1.0087900000000001E-3</c:v>
                </c:pt>
                <c:pt idx="2">
                  <c:v>1.0112400000000001E-3</c:v>
                </c:pt>
                <c:pt idx="3">
                  <c:v>1.02473E-3</c:v>
                </c:pt>
                <c:pt idx="4">
                  <c:v>1.17928E-3</c:v>
                </c:pt>
                <c:pt idx="5">
                  <c:v>1.19378E-3</c:v>
                </c:pt>
                <c:pt idx="6">
                  <c:v>1.37382E-3</c:v>
                </c:pt>
                <c:pt idx="7">
                  <c:v>1.51582E-3</c:v>
                </c:pt>
                <c:pt idx="8">
                  <c:v>1.52414E-3</c:v>
                </c:pt>
                <c:pt idx="9">
                  <c:v>1.64E-3</c:v>
                </c:pt>
                <c:pt idx="10">
                  <c:v>1.8874E-3</c:v>
                </c:pt>
                <c:pt idx="11">
                  <c:v>1.8990000000000001E-3</c:v>
                </c:pt>
                <c:pt idx="12">
                  <c:v>2.0127999999999999E-3</c:v>
                </c:pt>
                <c:pt idx="13">
                  <c:v>2.0433999999999999E-3</c:v>
                </c:pt>
                <c:pt idx="14">
                  <c:v>2.1128000000000002E-3</c:v>
                </c:pt>
                <c:pt idx="15">
                  <c:v>2.3659000000000002E-3</c:v>
                </c:pt>
                <c:pt idx="16">
                  <c:v>2.5615E-3</c:v>
                </c:pt>
                <c:pt idx="17">
                  <c:v>2.6342000000000002E-3</c:v>
                </c:pt>
                <c:pt idx="18">
                  <c:v>2.8942999999999998E-3</c:v>
                </c:pt>
                <c:pt idx="19">
                  <c:v>2.9952999999999998E-3</c:v>
                </c:pt>
                <c:pt idx="20">
                  <c:v>3.8354000000000001E-3</c:v>
                </c:pt>
                <c:pt idx="21">
                  <c:v>3.9773999999999999E-3</c:v>
                </c:pt>
                <c:pt idx="22">
                  <c:v>4.0553000000000004E-3</c:v>
                </c:pt>
                <c:pt idx="23">
                  <c:v>4.3576999999999999E-3</c:v>
                </c:pt>
                <c:pt idx="24">
                  <c:v>4.5446000000000002E-3</c:v>
                </c:pt>
                <c:pt idx="25">
                  <c:v>4.9230999999999997E-3</c:v>
                </c:pt>
                <c:pt idx="26">
                  <c:v>5.0073000000000001E-3</c:v>
                </c:pt>
                <c:pt idx="27">
                  <c:v>5.1301999999999997E-3</c:v>
                </c:pt>
                <c:pt idx="28">
                  <c:v>5.7492000000000003E-3</c:v>
                </c:pt>
                <c:pt idx="29">
                  <c:v>5.7631000000000002E-3</c:v>
                </c:pt>
                <c:pt idx="30">
                  <c:v>6.0346999999999996E-3</c:v>
                </c:pt>
                <c:pt idx="31">
                  <c:v>6.862E-3</c:v>
                </c:pt>
                <c:pt idx="32">
                  <c:v>6.8953E-3</c:v>
                </c:pt>
                <c:pt idx="33">
                  <c:v>7.1853999999999998E-3</c:v>
                </c:pt>
                <c:pt idx="34">
                  <c:v>7.8805000000000004E-3</c:v>
                </c:pt>
                <c:pt idx="35">
                  <c:v>8.2100999999999997E-3</c:v>
                </c:pt>
                <c:pt idx="36">
                  <c:v>8.2299999999999995E-3</c:v>
                </c:pt>
                <c:pt idx="37">
                  <c:v>9.6577E-3</c:v>
                </c:pt>
                <c:pt idx="38">
                  <c:v>9.7281999999999993E-3</c:v>
                </c:pt>
                <c:pt idx="39">
                  <c:v>9.9187000000000008E-3</c:v>
                </c:pt>
                <c:pt idx="40">
                  <c:v>1.0037900000000001E-2</c:v>
                </c:pt>
                <c:pt idx="41">
                  <c:v>1.0247300000000001E-2</c:v>
                </c:pt>
                <c:pt idx="42">
                  <c:v>1.06949E-2</c:v>
                </c:pt>
                <c:pt idx="43">
                  <c:v>1.1578700000000001E-2</c:v>
                </c:pt>
                <c:pt idx="44">
                  <c:v>1.16112E-2</c:v>
                </c:pt>
                <c:pt idx="45">
                  <c:v>1.16393E-2</c:v>
                </c:pt>
                <c:pt idx="46">
                  <c:v>1.1792800000000001E-2</c:v>
                </c:pt>
                <c:pt idx="47">
                  <c:v>1.27642E-2</c:v>
                </c:pt>
                <c:pt idx="48">
                  <c:v>1.3139E-2</c:v>
                </c:pt>
                <c:pt idx="49">
                  <c:v>1.35225E-2</c:v>
                </c:pt>
                <c:pt idx="50">
                  <c:v>1.42331E-2</c:v>
                </c:pt>
                <c:pt idx="51">
                  <c:v>1.49453E-2</c:v>
                </c:pt>
                <c:pt idx="52">
                  <c:v>1.53437E-2</c:v>
                </c:pt>
                <c:pt idx="53">
                  <c:v>1.5772399999999999E-2</c:v>
                </c:pt>
                <c:pt idx="54">
                  <c:v>1.6903000000000001E-2</c:v>
                </c:pt>
                <c:pt idx="55">
                  <c:v>1.7321E-2</c:v>
                </c:pt>
                <c:pt idx="56">
                  <c:v>1.8180999999999999E-2</c:v>
                </c:pt>
                <c:pt idx="57">
                  <c:v>1.8185E-2</c:v>
                </c:pt>
                <c:pt idx="58">
                  <c:v>1.9791E-2</c:v>
                </c:pt>
                <c:pt idx="59">
                  <c:v>2.1292999999999999E-2</c:v>
                </c:pt>
                <c:pt idx="60">
                  <c:v>2.1457E-2</c:v>
                </c:pt>
                <c:pt idx="61">
                  <c:v>2.1543E-2</c:v>
                </c:pt>
                <c:pt idx="62">
                  <c:v>2.1805000000000001E-2</c:v>
                </c:pt>
                <c:pt idx="63">
                  <c:v>2.4201E-2</c:v>
                </c:pt>
                <c:pt idx="64">
                  <c:v>2.5713E-2</c:v>
                </c:pt>
                <c:pt idx="65">
                  <c:v>2.5760000000000002E-2</c:v>
                </c:pt>
                <c:pt idx="66">
                  <c:v>2.581E-2</c:v>
                </c:pt>
                <c:pt idx="67">
                  <c:v>2.8745E-2</c:v>
                </c:pt>
                <c:pt idx="68">
                  <c:v>3.0099999999999998E-2</c:v>
                </c:pt>
                <c:pt idx="69">
                  <c:v>3.022E-2</c:v>
                </c:pt>
                <c:pt idx="70">
                  <c:v>3.0689000000000001E-2</c:v>
                </c:pt>
                <c:pt idx="71">
                  <c:v>3.1441999999999998E-2</c:v>
                </c:pt>
                <c:pt idx="72">
                  <c:v>3.5726000000000001E-2</c:v>
                </c:pt>
                <c:pt idx="73">
                  <c:v>3.7075999999999998E-2</c:v>
                </c:pt>
                <c:pt idx="74">
                  <c:v>3.7165999999999998E-2</c:v>
                </c:pt>
                <c:pt idx="75">
                  <c:v>3.7342E-2</c:v>
                </c:pt>
                <c:pt idx="76">
                  <c:v>4.2396999999999997E-2</c:v>
                </c:pt>
                <c:pt idx="77">
                  <c:v>4.2465999999999997E-2</c:v>
                </c:pt>
                <c:pt idx="78">
                  <c:v>4.3722999999999998E-2</c:v>
                </c:pt>
                <c:pt idx="79">
                  <c:v>4.4145999999999998E-2</c:v>
                </c:pt>
                <c:pt idx="80">
                  <c:v>4.5448000000000002E-2</c:v>
                </c:pt>
                <c:pt idx="81">
                  <c:v>4.8136999999999999E-2</c:v>
                </c:pt>
                <c:pt idx="82">
                  <c:v>5.0217999999999999E-2</c:v>
                </c:pt>
                <c:pt idx="83">
                  <c:v>5.2181999999999999E-2</c:v>
                </c:pt>
                <c:pt idx="84">
                  <c:v>5.5981999999999997E-2</c:v>
                </c:pt>
                <c:pt idx="85">
                  <c:v>5.6798000000000001E-2</c:v>
                </c:pt>
                <c:pt idx="86">
                  <c:v>5.7914E-2</c:v>
                </c:pt>
                <c:pt idx="87">
                  <c:v>6.1224000000000001E-2</c:v>
                </c:pt>
                <c:pt idx="88">
                  <c:v>6.4240000000000005E-2</c:v>
                </c:pt>
                <c:pt idx="89">
                  <c:v>6.5060000000000007E-2</c:v>
                </c:pt>
                <c:pt idx="90">
                  <c:v>6.8457000000000004E-2</c:v>
                </c:pt>
                <c:pt idx="91">
                  <c:v>7.0476999999999998E-2</c:v>
                </c:pt>
                <c:pt idx="92">
                  <c:v>7.2099999999999997E-2</c:v>
                </c:pt>
                <c:pt idx="93">
                  <c:v>7.4639999999999998E-2</c:v>
                </c:pt>
                <c:pt idx="94">
                  <c:v>7.6902999999999999E-2</c:v>
                </c:pt>
                <c:pt idx="95">
                  <c:v>7.7465000000000006E-2</c:v>
                </c:pt>
                <c:pt idx="96">
                  <c:v>8.2493999999999998E-2</c:v>
                </c:pt>
                <c:pt idx="97">
                  <c:v>8.4733000000000003E-2</c:v>
                </c:pt>
                <c:pt idx="98">
                  <c:v>8.8725999999999999E-2</c:v>
                </c:pt>
                <c:pt idx="99">
                  <c:v>8.9591000000000004E-2</c:v>
                </c:pt>
                <c:pt idx="100">
                  <c:v>9.3301999999999996E-2</c:v>
                </c:pt>
                <c:pt idx="101">
                  <c:v>9.4749E-2</c:v>
                </c:pt>
                <c:pt idx="102">
                  <c:v>9.6115000000000006E-2</c:v>
                </c:pt>
                <c:pt idx="103">
                  <c:v>9.8711999999999994E-2</c:v>
                </c:pt>
                <c:pt idx="104">
                  <c:v>0.10589999999999999</c:v>
                </c:pt>
                <c:pt idx="105">
                  <c:v>0.110301</c:v>
                </c:pt>
                <c:pt idx="106">
                  <c:v>0.110939</c:v>
                </c:pt>
                <c:pt idx="107">
                  <c:v>0.113062</c:v>
                </c:pt>
                <c:pt idx="108">
                  <c:v>0.119834</c:v>
                </c:pt>
                <c:pt idx="109">
                  <c:v>0.12620100000000001</c:v>
                </c:pt>
                <c:pt idx="110">
                  <c:v>0.13603399999999999</c:v>
                </c:pt>
                <c:pt idx="111">
                  <c:v>0.140623</c:v>
                </c:pt>
                <c:pt idx="112">
                  <c:v>0.14372399999999999</c:v>
                </c:pt>
                <c:pt idx="113">
                  <c:v>0.15013299999999999</c:v>
                </c:pt>
                <c:pt idx="114">
                  <c:v>0.151229</c:v>
                </c:pt>
                <c:pt idx="115">
                  <c:v>0.15745100000000001</c:v>
                </c:pt>
                <c:pt idx="116">
                  <c:v>0.16989000000000001</c:v>
                </c:pt>
                <c:pt idx="117">
                  <c:v>0.1774</c:v>
                </c:pt>
                <c:pt idx="118">
                  <c:v>0.17963000000000001</c:v>
                </c:pt>
                <c:pt idx="119">
                  <c:v>0.18403</c:v>
                </c:pt>
                <c:pt idx="120">
                  <c:v>0.19131000000000001</c:v>
                </c:pt>
                <c:pt idx="121">
                  <c:v>0.21503</c:v>
                </c:pt>
                <c:pt idx="122">
                  <c:v>0.21648999999999999</c:v>
                </c:pt>
                <c:pt idx="123">
                  <c:v>0.23225000000000001</c:v>
                </c:pt>
                <c:pt idx="124">
                  <c:v>0.23737</c:v>
                </c:pt>
                <c:pt idx="125">
                  <c:v>0.24260999999999999</c:v>
                </c:pt>
                <c:pt idx="126">
                  <c:v>0.25764999999999999</c:v>
                </c:pt>
                <c:pt idx="127">
                  <c:v>0.27585999999999999</c:v>
                </c:pt>
                <c:pt idx="128">
                  <c:v>0.28886000000000001</c:v>
                </c:pt>
                <c:pt idx="129">
                  <c:v>0.29666999999999999</c:v>
                </c:pt>
                <c:pt idx="130">
                  <c:v>0.31215999999999999</c:v>
                </c:pt>
                <c:pt idx="131">
                  <c:v>0.31592999999999999</c:v>
                </c:pt>
                <c:pt idx="132">
                  <c:v>0.34814000000000001</c:v>
                </c:pt>
                <c:pt idx="133">
                  <c:v>0.36015000000000003</c:v>
                </c:pt>
                <c:pt idx="134">
                  <c:v>0.36631000000000002</c:v>
                </c:pt>
                <c:pt idx="135">
                  <c:v>0.39189000000000002</c:v>
                </c:pt>
                <c:pt idx="136">
                  <c:v>0.40459000000000001</c:v>
                </c:pt>
                <c:pt idx="137">
                  <c:v>0.44362000000000001</c:v>
                </c:pt>
                <c:pt idx="138">
                  <c:v>0.44469999999999998</c:v>
                </c:pt>
                <c:pt idx="139">
                  <c:v>0.45340999999999998</c:v>
                </c:pt>
                <c:pt idx="140">
                  <c:v>0.45885999999999999</c:v>
                </c:pt>
                <c:pt idx="141">
                  <c:v>0.50456999999999996</c:v>
                </c:pt>
                <c:pt idx="142">
                  <c:v>0.53076999999999996</c:v>
                </c:pt>
                <c:pt idx="143">
                  <c:v>0.55984999999999996</c:v>
                </c:pt>
                <c:pt idx="144">
                  <c:v>0.56667000000000001</c:v>
                </c:pt>
                <c:pt idx="145">
                  <c:v>0.58067000000000002</c:v>
                </c:pt>
                <c:pt idx="146">
                  <c:v>0.60794000000000004</c:v>
                </c:pt>
                <c:pt idx="147">
                  <c:v>0.69632000000000005</c:v>
                </c:pt>
                <c:pt idx="148">
                  <c:v>0.69969999999999999</c:v>
                </c:pt>
                <c:pt idx="149">
                  <c:v>0.70481000000000005</c:v>
                </c:pt>
                <c:pt idx="150">
                  <c:v>0.70652000000000004</c:v>
                </c:pt>
                <c:pt idx="151">
                  <c:v>0.76165000000000005</c:v>
                </c:pt>
                <c:pt idx="152">
                  <c:v>0.80337000000000003</c:v>
                </c:pt>
                <c:pt idx="153">
                  <c:v>0.85148999999999997</c:v>
                </c:pt>
                <c:pt idx="154">
                  <c:v>0.85770000000000002</c:v>
                </c:pt>
                <c:pt idx="155">
                  <c:v>0.88946000000000003</c:v>
                </c:pt>
                <c:pt idx="156">
                  <c:v>0.90029999999999999</c:v>
                </c:pt>
                <c:pt idx="157">
                  <c:v>0.94730999999999999</c:v>
                </c:pt>
                <c:pt idx="158">
                  <c:v>0.99919999999999998</c:v>
                </c:pt>
                <c:pt idx="159">
                  <c:v>1.00406</c:v>
                </c:pt>
              </c:numCache>
            </c:numRef>
          </c:xVal>
          <c:yVal>
            <c:numRef>
              <c:f>PLOTS!$E$2:$E$161</c:f>
              <c:numCache>
                <c:formatCode>General</c:formatCode>
                <c:ptCount val="160"/>
                <c:pt idx="1">
                  <c:v>0.58060999999999996</c:v>
                </c:pt>
                <c:pt idx="2">
                  <c:v>0.58060999999999996</c:v>
                </c:pt>
                <c:pt idx="3">
                  <c:v>0.5806</c:v>
                </c:pt>
                <c:pt idx="4">
                  <c:v>0.58047000000000004</c:v>
                </c:pt>
                <c:pt idx="5">
                  <c:v>0.58045999999999998</c:v>
                </c:pt>
                <c:pt idx="6">
                  <c:v>0.58021999999999996</c:v>
                </c:pt>
                <c:pt idx="7">
                  <c:v>0.57991999999999999</c:v>
                </c:pt>
                <c:pt idx="8">
                  <c:v>0.57989999999999997</c:v>
                </c:pt>
                <c:pt idx="9">
                  <c:v>0.57955999999999996</c:v>
                </c:pt>
                <c:pt idx="10">
                  <c:v>0.57884000000000002</c:v>
                </c:pt>
                <c:pt idx="11">
                  <c:v>0.57881000000000005</c:v>
                </c:pt>
                <c:pt idx="12">
                  <c:v>0.57862000000000002</c:v>
                </c:pt>
                <c:pt idx="13">
                  <c:v>0.57859000000000005</c:v>
                </c:pt>
                <c:pt idx="14">
                  <c:v>0.57855000000000001</c:v>
                </c:pt>
                <c:pt idx="15">
                  <c:v>0.57865999999999995</c:v>
                </c:pt>
                <c:pt idx="16">
                  <c:v>0.57879000000000003</c:v>
                </c:pt>
                <c:pt idx="17">
                  <c:v>0.57882</c:v>
                </c:pt>
                <c:pt idx="18">
                  <c:v>0.57872000000000001</c:v>
                </c:pt>
                <c:pt idx="19">
                  <c:v>0.57855000000000001</c:v>
                </c:pt>
                <c:pt idx="20">
                  <c:v>0.57374999999999998</c:v>
                </c:pt>
                <c:pt idx="21">
                  <c:v>0.57281000000000004</c:v>
                </c:pt>
                <c:pt idx="22">
                  <c:v>0.57232000000000005</c:v>
                </c:pt>
                <c:pt idx="23">
                  <c:v>0.57055</c:v>
                </c:pt>
                <c:pt idx="24">
                  <c:v>0.56952999999999998</c:v>
                </c:pt>
                <c:pt idx="25">
                  <c:v>0.56757000000000002</c:v>
                </c:pt>
                <c:pt idx="26">
                  <c:v>0.56713999999999998</c:v>
                </c:pt>
                <c:pt idx="27">
                  <c:v>0.5665</c:v>
                </c:pt>
                <c:pt idx="28">
                  <c:v>0.56220999999999999</c:v>
                </c:pt>
                <c:pt idx="29">
                  <c:v>0.56208000000000002</c:v>
                </c:pt>
                <c:pt idx="30">
                  <c:v>0.55954999999999999</c:v>
                </c:pt>
                <c:pt idx="31">
                  <c:v>0.55247999999999997</c:v>
                </c:pt>
                <c:pt idx="32">
                  <c:v>0.55225000000000002</c:v>
                </c:pt>
                <c:pt idx="33">
                  <c:v>0.55047999999999997</c:v>
                </c:pt>
                <c:pt idx="34">
                  <c:v>0.54742999999999997</c:v>
                </c:pt>
                <c:pt idx="35">
                  <c:v>0.54630000000000001</c:v>
                </c:pt>
                <c:pt idx="36">
                  <c:v>0.54622999999999999</c:v>
                </c:pt>
                <c:pt idx="37">
                  <c:v>0.54213</c:v>
                </c:pt>
                <c:pt idx="38">
                  <c:v>0.54195000000000004</c:v>
                </c:pt>
                <c:pt idx="39">
                  <c:v>0.54149999999999998</c:v>
                </c:pt>
                <c:pt idx="40">
                  <c:v>0.54122000000000003</c:v>
                </c:pt>
                <c:pt idx="41">
                  <c:v>0.54078000000000004</c:v>
                </c:pt>
                <c:pt idx="42">
                  <c:v>0.54013</c:v>
                </c:pt>
                <c:pt idx="43">
                  <c:v>0.54008999999999996</c:v>
                </c:pt>
                <c:pt idx="44">
                  <c:v>0.54010999999999998</c:v>
                </c:pt>
                <c:pt idx="45">
                  <c:v>0.54012000000000004</c:v>
                </c:pt>
                <c:pt idx="46">
                  <c:v>0.54022999999999999</c:v>
                </c:pt>
                <c:pt idx="47">
                  <c:v>0.54108999999999996</c:v>
                </c:pt>
                <c:pt idx="48">
                  <c:v>0.54146000000000005</c:v>
                </c:pt>
                <c:pt idx="49">
                  <c:v>0.54183999999999999</c:v>
                </c:pt>
                <c:pt idx="50">
                  <c:v>0.54254000000000002</c:v>
                </c:pt>
                <c:pt idx="51">
                  <c:v>0.54320999999999997</c:v>
                </c:pt>
                <c:pt idx="52">
                  <c:v>0.54356000000000004</c:v>
                </c:pt>
                <c:pt idx="53">
                  <c:v>0.54391</c:v>
                </c:pt>
                <c:pt idx="54">
                  <c:v>0.54476000000000002</c:v>
                </c:pt>
                <c:pt idx="55">
                  <c:v>0.54505999999999999</c:v>
                </c:pt>
                <c:pt idx="56">
                  <c:v>0.54569000000000001</c:v>
                </c:pt>
                <c:pt idx="57">
                  <c:v>0.54569000000000001</c:v>
                </c:pt>
                <c:pt idx="58">
                  <c:v>0.54698999999999998</c:v>
                </c:pt>
                <c:pt idx="59">
                  <c:v>0.54854999999999998</c:v>
                </c:pt>
                <c:pt idx="60">
                  <c:v>0.54874000000000001</c:v>
                </c:pt>
                <c:pt idx="61">
                  <c:v>0.54883999999999999</c:v>
                </c:pt>
                <c:pt idx="62">
                  <c:v>0.54917000000000005</c:v>
                </c:pt>
                <c:pt idx="63">
                  <c:v>0.55247999999999997</c:v>
                </c:pt>
                <c:pt idx="64">
                  <c:v>0.55476000000000003</c:v>
                </c:pt>
                <c:pt idx="65">
                  <c:v>0.55483000000000005</c:v>
                </c:pt>
                <c:pt idx="66">
                  <c:v>0.55491000000000001</c:v>
                </c:pt>
                <c:pt idx="67">
                  <c:v>0.56001000000000001</c:v>
                </c:pt>
                <c:pt idx="68">
                  <c:v>0.56276999999999999</c:v>
                </c:pt>
                <c:pt idx="69">
                  <c:v>0.56303000000000003</c:v>
                </c:pt>
                <c:pt idx="70">
                  <c:v>0.56406999999999996</c:v>
                </c:pt>
                <c:pt idx="71">
                  <c:v>0.56581000000000004</c:v>
                </c:pt>
                <c:pt idx="72">
                  <c:v>0.57650999999999997</c:v>
                </c:pt>
                <c:pt idx="73">
                  <c:v>0.57991999999999999</c:v>
                </c:pt>
                <c:pt idx="74">
                  <c:v>0.58015000000000005</c:v>
                </c:pt>
                <c:pt idx="75">
                  <c:v>0.58057999999999998</c:v>
                </c:pt>
                <c:pt idx="76">
                  <c:v>0.59279999999999999</c:v>
                </c:pt>
                <c:pt idx="77">
                  <c:v>0.59297</c:v>
                </c:pt>
                <c:pt idx="78">
                  <c:v>0.59602999999999995</c:v>
                </c:pt>
                <c:pt idx="79">
                  <c:v>0.59708000000000006</c:v>
                </c:pt>
                <c:pt idx="80">
                  <c:v>0.60036</c:v>
                </c:pt>
                <c:pt idx="81">
                  <c:v>0.60741000000000001</c:v>
                </c:pt>
                <c:pt idx="82">
                  <c:v>0.61304000000000003</c:v>
                </c:pt>
                <c:pt idx="83">
                  <c:v>0.61834999999999996</c:v>
                </c:pt>
                <c:pt idx="84">
                  <c:v>0.62844</c:v>
                </c:pt>
                <c:pt idx="85">
                  <c:v>0.63056000000000001</c:v>
                </c:pt>
                <c:pt idx="86">
                  <c:v>0.63344</c:v>
                </c:pt>
                <c:pt idx="87">
                  <c:v>0.64180999999999999</c:v>
                </c:pt>
                <c:pt idx="88">
                  <c:v>0.64927999999999997</c:v>
                </c:pt>
                <c:pt idx="89">
                  <c:v>0.65129000000000004</c:v>
                </c:pt>
                <c:pt idx="90">
                  <c:v>0.65961000000000003</c:v>
                </c:pt>
                <c:pt idx="91">
                  <c:v>0.66457999999999995</c:v>
                </c:pt>
                <c:pt idx="92">
                  <c:v>0.66859999999999997</c:v>
                </c:pt>
                <c:pt idx="93">
                  <c:v>0.67496999999999996</c:v>
                </c:pt>
                <c:pt idx="94">
                  <c:v>0.68072999999999995</c:v>
                </c:pt>
                <c:pt idx="95">
                  <c:v>0.68217000000000005</c:v>
                </c:pt>
                <c:pt idx="96">
                  <c:v>0.69527000000000005</c:v>
                </c:pt>
                <c:pt idx="97">
                  <c:v>0.70121</c:v>
                </c:pt>
                <c:pt idx="98">
                  <c:v>0.71203000000000005</c:v>
                </c:pt>
                <c:pt idx="99">
                  <c:v>0.71442000000000005</c:v>
                </c:pt>
                <c:pt idx="100">
                  <c:v>0.72472000000000003</c:v>
                </c:pt>
                <c:pt idx="101">
                  <c:v>0.72863999999999995</c:v>
                </c:pt>
                <c:pt idx="102">
                  <c:v>0.73223000000000005</c:v>
                </c:pt>
                <c:pt idx="103">
                  <c:v>0.73875000000000002</c:v>
                </c:pt>
                <c:pt idx="104">
                  <c:v>0.75490000000000002</c:v>
                </c:pt>
                <c:pt idx="105">
                  <c:v>0.76373000000000002</c:v>
                </c:pt>
                <c:pt idx="106">
                  <c:v>0.76497000000000004</c:v>
                </c:pt>
                <c:pt idx="107">
                  <c:v>0.76898</c:v>
                </c:pt>
                <c:pt idx="108">
                  <c:v>0.78110000000000002</c:v>
                </c:pt>
                <c:pt idx="109">
                  <c:v>0.79164999999999996</c:v>
                </c:pt>
                <c:pt idx="110">
                  <c:v>0.80664000000000002</c:v>
                </c:pt>
                <c:pt idx="111">
                  <c:v>0.81313000000000002</c:v>
                </c:pt>
                <c:pt idx="112">
                  <c:v>0.81735000000000002</c:v>
                </c:pt>
                <c:pt idx="113">
                  <c:v>0.8256</c:v>
                </c:pt>
                <c:pt idx="114">
                  <c:v>0.82694000000000001</c:v>
                </c:pt>
                <c:pt idx="115">
                  <c:v>0.83411000000000002</c:v>
                </c:pt>
                <c:pt idx="116">
                  <c:v>0.84609000000000001</c:v>
                </c:pt>
                <c:pt idx="117">
                  <c:v>0.85206000000000004</c:v>
                </c:pt>
                <c:pt idx="118">
                  <c:v>0.85372000000000003</c:v>
                </c:pt>
                <c:pt idx="119">
                  <c:v>0.85685999999999996</c:v>
                </c:pt>
                <c:pt idx="120">
                  <c:v>0.86175000000000002</c:v>
                </c:pt>
                <c:pt idx="121">
                  <c:v>0.87590999999999997</c:v>
                </c:pt>
                <c:pt idx="122">
                  <c:v>0.87672000000000005</c:v>
                </c:pt>
                <c:pt idx="123">
                  <c:v>0.88499000000000005</c:v>
                </c:pt>
                <c:pt idx="124">
                  <c:v>0.88754</c:v>
                </c:pt>
                <c:pt idx="125">
                  <c:v>0.89007999999999998</c:v>
                </c:pt>
                <c:pt idx="126">
                  <c:v>0.89705999999999997</c:v>
                </c:pt>
                <c:pt idx="127">
                  <c:v>0.90478000000000003</c:v>
                </c:pt>
                <c:pt idx="128">
                  <c:v>0.90976000000000001</c:v>
                </c:pt>
                <c:pt idx="129">
                  <c:v>0.91252</c:v>
                </c:pt>
                <c:pt idx="130">
                  <c:v>0.91752999999999996</c:v>
                </c:pt>
                <c:pt idx="131">
                  <c:v>0.91866000000000003</c:v>
                </c:pt>
                <c:pt idx="132">
                  <c:v>0.92706999999999995</c:v>
                </c:pt>
                <c:pt idx="133">
                  <c:v>0.92976000000000003</c:v>
                </c:pt>
                <c:pt idx="134">
                  <c:v>0.93105000000000004</c:v>
                </c:pt>
                <c:pt idx="135">
                  <c:v>0.93594999999999995</c:v>
                </c:pt>
                <c:pt idx="136">
                  <c:v>0.93811999999999995</c:v>
                </c:pt>
                <c:pt idx="137">
                  <c:v>0.94391999999999998</c:v>
                </c:pt>
                <c:pt idx="138">
                  <c:v>0.94406000000000001</c:v>
                </c:pt>
                <c:pt idx="139">
                  <c:v>0.94520999999999999</c:v>
                </c:pt>
                <c:pt idx="140">
                  <c:v>0.94589999999999996</c:v>
                </c:pt>
                <c:pt idx="141">
                  <c:v>0.95118999999999998</c:v>
                </c:pt>
                <c:pt idx="142">
                  <c:v>0.95389999999999997</c:v>
                </c:pt>
                <c:pt idx="143">
                  <c:v>0.95670999999999995</c:v>
                </c:pt>
                <c:pt idx="144">
                  <c:v>0.95733999999999997</c:v>
                </c:pt>
                <c:pt idx="145">
                  <c:v>0.95860000000000001</c:v>
                </c:pt>
                <c:pt idx="146">
                  <c:v>0.96091000000000004</c:v>
                </c:pt>
                <c:pt idx="147">
                  <c:v>0.96714</c:v>
                </c:pt>
                <c:pt idx="148">
                  <c:v>0.96733000000000002</c:v>
                </c:pt>
                <c:pt idx="149">
                  <c:v>0.96762000000000004</c:v>
                </c:pt>
                <c:pt idx="150">
                  <c:v>0.96772000000000002</c:v>
                </c:pt>
                <c:pt idx="151">
                  <c:v>0.97040000000000004</c:v>
                </c:pt>
                <c:pt idx="152">
                  <c:v>0.97197</c:v>
                </c:pt>
                <c:pt idx="153">
                  <c:v>0.97345999999999999</c:v>
                </c:pt>
                <c:pt idx="154">
                  <c:v>0.97363</c:v>
                </c:pt>
                <c:pt idx="155">
                  <c:v>0.97448999999999997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3-450E-83F5-F9F3435E73F6}"/>
            </c:ext>
          </c:extLst>
        </c:ser>
        <c:ser>
          <c:idx val="4"/>
          <c:order val="4"/>
          <c:tx>
            <c:v>H = 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PLOTS!$A$2:$A$161</c:f>
              <c:numCache>
                <c:formatCode>General</c:formatCode>
                <c:ptCount val="160"/>
                <c:pt idx="0">
                  <c:v>1.00635E-3</c:v>
                </c:pt>
                <c:pt idx="1">
                  <c:v>1.0087900000000001E-3</c:v>
                </c:pt>
                <c:pt idx="2">
                  <c:v>1.0112400000000001E-3</c:v>
                </c:pt>
                <c:pt idx="3">
                  <c:v>1.02473E-3</c:v>
                </c:pt>
                <c:pt idx="4">
                  <c:v>1.17928E-3</c:v>
                </c:pt>
                <c:pt idx="5">
                  <c:v>1.19378E-3</c:v>
                </c:pt>
                <c:pt idx="6">
                  <c:v>1.37382E-3</c:v>
                </c:pt>
                <c:pt idx="7">
                  <c:v>1.51582E-3</c:v>
                </c:pt>
                <c:pt idx="8">
                  <c:v>1.52414E-3</c:v>
                </c:pt>
                <c:pt idx="9">
                  <c:v>1.64E-3</c:v>
                </c:pt>
                <c:pt idx="10">
                  <c:v>1.8874E-3</c:v>
                </c:pt>
                <c:pt idx="11">
                  <c:v>1.8990000000000001E-3</c:v>
                </c:pt>
                <c:pt idx="12">
                  <c:v>2.0127999999999999E-3</c:v>
                </c:pt>
                <c:pt idx="13">
                  <c:v>2.0433999999999999E-3</c:v>
                </c:pt>
                <c:pt idx="14">
                  <c:v>2.1128000000000002E-3</c:v>
                </c:pt>
                <c:pt idx="15">
                  <c:v>2.3659000000000002E-3</c:v>
                </c:pt>
                <c:pt idx="16">
                  <c:v>2.5615E-3</c:v>
                </c:pt>
                <c:pt idx="17">
                  <c:v>2.6342000000000002E-3</c:v>
                </c:pt>
                <c:pt idx="18">
                  <c:v>2.8942999999999998E-3</c:v>
                </c:pt>
                <c:pt idx="19">
                  <c:v>2.9952999999999998E-3</c:v>
                </c:pt>
                <c:pt idx="20">
                  <c:v>3.8354000000000001E-3</c:v>
                </c:pt>
                <c:pt idx="21">
                  <c:v>3.9773999999999999E-3</c:v>
                </c:pt>
                <c:pt idx="22">
                  <c:v>4.0553000000000004E-3</c:v>
                </c:pt>
                <c:pt idx="23">
                  <c:v>4.3576999999999999E-3</c:v>
                </c:pt>
                <c:pt idx="24">
                  <c:v>4.5446000000000002E-3</c:v>
                </c:pt>
                <c:pt idx="25">
                  <c:v>4.9230999999999997E-3</c:v>
                </c:pt>
                <c:pt idx="26">
                  <c:v>5.0073000000000001E-3</c:v>
                </c:pt>
                <c:pt idx="27">
                  <c:v>5.1301999999999997E-3</c:v>
                </c:pt>
                <c:pt idx="28">
                  <c:v>5.7492000000000003E-3</c:v>
                </c:pt>
                <c:pt idx="29">
                  <c:v>5.7631000000000002E-3</c:v>
                </c:pt>
                <c:pt idx="30">
                  <c:v>6.0346999999999996E-3</c:v>
                </c:pt>
                <c:pt idx="31">
                  <c:v>6.862E-3</c:v>
                </c:pt>
                <c:pt idx="32">
                  <c:v>6.8953E-3</c:v>
                </c:pt>
                <c:pt idx="33">
                  <c:v>7.1853999999999998E-3</c:v>
                </c:pt>
                <c:pt idx="34">
                  <c:v>7.8805000000000004E-3</c:v>
                </c:pt>
                <c:pt idx="35">
                  <c:v>8.2100999999999997E-3</c:v>
                </c:pt>
                <c:pt idx="36">
                  <c:v>8.2299999999999995E-3</c:v>
                </c:pt>
                <c:pt idx="37">
                  <c:v>9.6577E-3</c:v>
                </c:pt>
                <c:pt idx="38">
                  <c:v>9.7281999999999993E-3</c:v>
                </c:pt>
                <c:pt idx="39">
                  <c:v>9.9187000000000008E-3</c:v>
                </c:pt>
                <c:pt idx="40">
                  <c:v>1.0037900000000001E-2</c:v>
                </c:pt>
                <c:pt idx="41">
                  <c:v>1.0247300000000001E-2</c:v>
                </c:pt>
                <c:pt idx="42">
                  <c:v>1.06949E-2</c:v>
                </c:pt>
                <c:pt idx="43">
                  <c:v>1.1578700000000001E-2</c:v>
                </c:pt>
                <c:pt idx="44">
                  <c:v>1.16112E-2</c:v>
                </c:pt>
                <c:pt idx="45">
                  <c:v>1.16393E-2</c:v>
                </c:pt>
                <c:pt idx="46">
                  <c:v>1.1792800000000001E-2</c:v>
                </c:pt>
                <c:pt idx="47">
                  <c:v>1.27642E-2</c:v>
                </c:pt>
                <c:pt idx="48">
                  <c:v>1.3139E-2</c:v>
                </c:pt>
                <c:pt idx="49">
                  <c:v>1.35225E-2</c:v>
                </c:pt>
                <c:pt idx="50">
                  <c:v>1.42331E-2</c:v>
                </c:pt>
                <c:pt idx="51">
                  <c:v>1.49453E-2</c:v>
                </c:pt>
                <c:pt idx="52">
                  <c:v>1.53437E-2</c:v>
                </c:pt>
                <c:pt idx="53">
                  <c:v>1.5772399999999999E-2</c:v>
                </c:pt>
                <c:pt idx="54">
                  <c:v>1.6903000000000001E-2</c:v>
                </c:pt>
                <c:pt idx="55">
                  <c:v>1.7321E-2</c:v>
                </c:pt>
                <c:pt idx="56">
                  <c:v>1.8180999999999999E-2</c:v>
                </c:pt>
                <c:pt idx="57">
                  <c:v>1.8185E-2</c:v>
                </c:pt>
                <c:pt idx="58">
                  <c:v>1.9791E-2</c:v>
                </c:pt>
                <c:pt idx="59">
                  <c:v>2.1292999999999999E-2</c:v>
                </c:pt>
                <c:pt idx="60">
                  <c:v>2.1457E-2</c:v>
                </c:pt>
                <c:pt idx="61">
                  <c:v>2.1543E-2</c:v>
                </c:pt>
                <c:pt idx="62">
                  <c:v>2.1805000000000001E-2</c:v>
                </c:pt>
                <c:pt idx="63">
                  <c:v>2.4201E-2</c:v>
                </c:pt>
                <c:pt idx="64">
                  <c:v>2.5713E-2</c:v>
                </c:pt>
                <c:pt idx="65">
                  <c:v>2.5760000000000002E-2</c:v>
                </c:pt>
                <c:pt idx="66">
                  <c:v>2.581E-2</c:v>
                </c:pt>
                <c:pt idx="67">
                  <c:v>2.8745E-2</c:v>
                </c:pt>
                <c:pt idx="68">
                  <c:v>3.0099999999999998E-2</c:v>
                </c:pt>
                <c:pt idx="69">
                  <c:v>3.022E-2</c:v>
                </c:pt>
                <c:pt idx="70">
                  <c:v>3.0689000000000001E-2</c:v>
                </c:pt>
                <c:pt idx="71">
                  <c:v>3.1441999999999998E-2</c:v>
                </c:pt>
                <c:pt idx="72">
                  <c:v>3.5726000000000001E-2</c:v>
                </c:pt>
                <c:pt idx="73">
                  <c:v>3.7075999999999998E-2</c:v>
                </c:pt>
                <c:pt idx="74">
                  <c:v>3.7165999999999998E-2</c:v>
                </c:pt>
                <c:pt idx="75">
                  <c:v>3.7342E-2</c:v>
                </c:pt>
                <c:pt idx="76">
                  <c:v>4.2396999999999997E-2</c:v>
                </c:pt>
                <c:pt idx="77">
                  <c:v>4.2465999999999997E-2</c:v>
                </c:pt>
                <c:pt idx="78">
                  <c:v>4.3722999999999998E-2</c:v>
                </c:pt>
                <c:pt idx="79">
                  <c:v>4.4145999999999998E-2</c:v>
                </c:pt>
                <c:pt idx="80">
                  <c:v>4.5448000000000002E-2</c:v>
                </c:pt>
                <c:pt idx="81">
                  <c:v>4.8136999999999999E-2</c:v>
                </c:pt>
                <c:pt idx="82">
                  <c:v>5.0217999999999999E-2</c:v>
                </c:pt>
                <c:pt idx="83">
                  <c:v>5.2181999999999999E-2</c:v>
                </c:pt>
                <c:pt idx="84">
                  <c:v>5.5981999999999997E-2</c:v>
                </c:pt>
                <c:pt idx="85">
                  <c:v>5.6798000000000001E-2</c:v>
                </c:pt>
                <c:pt idx="86">
                  <c:v>5.7914E-2</c:v>
                </c:pt>
                <c:pt idx="87">
                  <c:v>6.1224000000000001E-2</c:v>
                </c:pt>
                <c:pt idx="88">
                  <c:v>6.4240000000000005E-2</c:v>
                </c:pt>
                <c:pt idx="89">
                  <c:v>6.5060000000000007E-2</c:v>
                </c:pt>
                <c:pt idx="90">
                  <c:v>6.8457000000000004E-2</c:v>
                </c:pt>
                <c:pt idx="91">
                  <c:v>7.0476999999999998E-2</c:v>
                </c:pt>
                <c:pt idx="92">
                  <c:v>7.2099999999999997E-2</c:v>
                </c:pt>
                <c:pt idx="93">
                  <c:v>7.4639999999999998E-2</c:v>
                </c:pt>
                <c:pt idx="94">
                  <c:v>7.6902999999999999E-2</c:v>
                </c:pt>
                <c:pt idx="95">
                  <c:v>7.7465000000000006E-2</c:v>
                </c:pt>
                <c:pt idx="96">
                  <c:v>8.2493999999999998E-2</c:v>
                </c:pt>
                <c:pt idx="97">
                  <c:v>8.4733000000000003E-2</c:v>
                </c:pt>
                <c:pt idx="98">
                  <c:v>8.8725999999999999E-2</c:v>
                </c:pt>
                <c:pt idx="99">
                  <c:v>8.9591000000000004E-2</c:v>
                </c:pt>
                <c:pt idx="100">
                  <c:v>9.3301999999999996E-2</c:v>
                </c:pt>
                <c:pt idx="101">
                  <c:v>9.4749E-2</c:v>
                </c:pt>
                <c:pt idx="102">
                  <c:v>9.6115000000000006E-2</c:v>
                </c:pt>
                <c:pt idx="103">
                  <c:v>9.8711999999999994E-2</c:v>
                </c:pt>
                <c:pt idx="104">
                  <c:v>0.10589999999999999</c:v>
                </c:pt>
                <c:pt idx="105">
                  <c:v>0.110301</c:v>
                </c:pt>
                <c:pt idx="106">
                  <c:v>0.110939</c:v>
                </c:pt>
                <c:pt idx="107">
                  <c:v>0.113062</c:v>
                </c:pt>
                <c:pt idx="108">
                  <c:v>0.119834</c:v>
                </c:pt>
                <c:pt idx="109">
                  <c:v>0.12620100000000001</c:v>
                </c:pt>
                <c:pt idx="110">
                  <c:v>0.13603399999999999</c:v>
                </c:pt>
                <c:pt idx="111">
                  <c:v>0.140623</c:v>
                </c:pt>
                <c:pt idx="112">
                  <c:v>0.14372399999999999</c:v>
                </c:pt>
                <c:pt idx="113">
                  <c:v>0.15013299999999999</c:v>
                </c:pt>
                <c:pt idx="114">
                  <c:v>0.151229</c:v>
                </c:pt>
                <c:pt idx="115">
                  <c:v>0.15745100000000001</c:v>
                </c:pt>
                <c:pt idx="116">
                  <c:v>0.16989000000000001</c:v>
                </c:pt>
                <c:pt idx="117">
                  <c:v>0.1774</c:v>
                </c:pt>
                <c:pt idx="118">
                  <c:v>0.17963000000000001</c:v>
                </c:pt>
                <c:pt idx="119">
                  <c:v>0.18403</c:v>
                </c:pt>
                <c:pt idx="120">
                  <c:v>0.19131000000000001</c:v>
                </c:pt>
                <c:pt idx="121">
                  <c:v>0.21503</c:v>
                </c:pt>
                <c:pt idx="122">
                  <c:v>0.21648999999999999</c:v>
                </c:pt>
                <c:pt idx="123">
                  <c:v>0.23225000000000001</c:v>
                </c:pt>
                <c:pt idx="124">
                  <c:v>0.23737</c:v>
                </c:pt>
                <c:pt idx="125">
                  <c:v>0.24260999999999999</c:v>
                </c:pt>
                <c:pt idx="126">
                  <c:v>0.25764999999999999</c:v>
                </c:pt>
                <c:pt idx="127">
                  <c:v>0.27585999999999999</c:v>
                </c:pt>
                <c:pt idx="128">
                  <c:v>0.28886000000000001</c:v>
                </c:pt>
                <c:pt idx="129">
                  <c:v>0.29666999999999999</c:v>
                </c:pt>
                <c:pt idx="130">
                  <c:v>0.31215999999999999</c:v>
                </c:pt>
                <c:pt idx="131">
                  <c:v>0.31592999999999999</c:v>
                </c:pt>
                <c:pt idx="132">
                  <c:v>0.34814000000000001</c:v>
                </c:pt>
                <c:pt idx="133">
                  <c:v>0.36015000000000003</c:v>
                </c:pt>
                <c:pt idx="134">
                  <c:v>0.36631000000000002</c:v>
                </c:pt>
                <c:pt idx="135">
                  <c:v>0.39189000000000002</c:v>
                </c:pt>
                <c:pt idx="136">
                  <c:v>0.40459000000000001</c:v>
                </c:pt>
                <c:pt idx="137">
                  <c:v>0.44362000000000001</c:v>
                </c:pt>
                <c:pt idx="138">
                  <c:v>0.44469999999999998</c:v>
                </c:pt>
                <c:pt idx="139">
                  <c:v>0.45340999999999998</c:v>
                </c:pt>
                <c:pt idx="140">
                  <c:v>0.45885999999999999</c:v>
                </c:pt>
                <c:pt idx="141">
                  <c:v>0.50456999999999996</c:v>
                </c:pt>
                <c:pt idx="142">
                  <c:v>0.53076999999999996</c:v>
                </c:pt>
                <c:pt idx="143">
                  <c:v>0.55984999999999996</c:v>
                </c:pt>
                <c:pt idx="144">
                  <c:v>0.56667000000000001</c:v>
                </c:pt>
                <c:pt idx="145">
                  <c:v>0.58067000000000002</c:v>
                </c:pt>
                <c:pt idx="146">
                  <c:v>0.60794000000000004</c:v>
                </c:pt>
                <c:pt idx="147">
                  <c:v>0.69632000000000005</c:v>
                </c:pt>
                <c:pt idx="148">
                  <c:v>0.69969999999999999</c:v>
                </c:pt>
                <c:pt idx="149">
                  <c:v>0.70481000000000005</c:v>
                </c:pt>
                <c:pt idx="150">
                  <c:v>0.70652000000000004</c:v>
                </c:pt>
                <c:pt idx="151">
                  <c:v>0.76165000000000005</c:v>
                </c:pt>
                <c:pt idx="152">
                  <c:v>0.80337000000000003</c:v>
                </c:pt>
                <c:pt idx="153">
                  <c:v>0.85148999999999997</c:v>
                </c:pt>
                <c:pt idx="154">
                  <c:v>0.85770000000000002</c:v>
                </c:pt>
                <c:pt idx="155">
                  <c:v>0.88946000000000003</c:v>
                </c:pt>
                <c:pt idx="156">
                  <c:v>0.90029999999999999</c:v>
                </c:pt>
                <c:pt idx="157">
                  <c:v>0.94730999999999999</c:v>
                </c:pt>
                <c:pt idx="158">
                  <c:v>0.99919999999999998</c:v>
                </c:pt>
                <c:pt idx="159">
                  <c:v>1.00406</c:v>
                </c:pt>
              </c:numCache>
            </c:numRef>
          </c:xVal>
          <c:yVal>
            <c:numRef>
              <c:f>PLOTS!$F$2:$F$161</c:f>
              <c:numCache>
                <c:formatCode>General</c:formatCode>
                <c:ptCount val="160"/>
                <c:pt idx="0">
                  <c:v>0.50031999999999999</c:v>
                </c:pt>
                <c:pt idx="1">
                  <c:v>0.50031999999999999</c:v>
                </c:pt>
                <c:pt idx="2">
                  <c:v>0.50033000000000005</c:v>
                </c:pt>
                <c:pt idx="3">
                  <c:v>0.50033000000000005</c:v>
                </c:pt>
                <c:pt idx="4">
                  <c:v>0.50034000000000001</c:v>
                </c:pt>
                <c:pt idx="5">
                  <c:v>0.50034000000000001</c:v>
                </c:pt>
                <c:pt idx="6">
                  <c:v>0.50034999999999996</c:v>
                </c:pt>
                <c:pt idx="7">
                  <c:v>0.50034999999999996</c:v>
                </c:pt>
                <c:pt idx="8">
                  <c:v>0.50034999999999996</c:v>
                </c:pt>
                <c:pt idx="9">
                  <c:v>0.50034999999999996</c:v>
                </c:pt>
                <c:pt idx="10">
                  <c:v>0.50034000000000001</c:v>
                </c:pt>
                <c:pt idx="11">
                  <c:v>0.50034000000000001</c:v>
                </c:pt>
                <c:pt idx="12">
                  <c:v>0.50031999999999999</c:v>
                </c:pt>
                <c:pt idx="13">
                  <c:v>0.50031999999999999</c:v>
                </c:pt>
                <c:pt idx="14">
                  <c:v>0.50031000000000003</c:v>
                </c:pt>
                <c:pt idx="15">
                  <c:v>0.50036999999999998</c:v>
                </c:pt>
                <c:pt idx="16">
                  <c:v>0.50078999999999996</c:v>
                </c:pt>
                <c:pt idx="17">
                  <c:v>0.50100999999999996</c:v>
                </c:pt>
                <c:pt idx="18">
                  <c:v>0.50180000000000002</c:v>
                </c:pt>
                <c:pt idx="19">
                  <c:v>0.50209999999999999</c:v>
                </c:pt>
                <c:pt idx="20">
                  <c:v>0.50417999999999996</c:v>
                </c:pt>
                <c:pt idx="21">
                  <c:v>0.50444</c:v>
                </c:pt>
                <c:pt idx="22">
                  <c:v>0.50456999999999996</c:v>
                </c:pt>
                <c:pt idx="23">
                  <c:v>0.505</c:v>
                </c:pt>
                <c:pt idx="24">
                  <c:v>0.50524000000000002</c:v>
                </c:pt>
                <c:pt idx="25">
                  <c:v>0.50593999999999995</c:v>
                </c:pt>
                <c:pt idx="26">
                  <c:v>0.50614999999999999</c:v>
                </c:pt>
                <c:pt idx="27">
                  <c:v>0.50649999999999995</c:v>
                </c:pt>
                <c:pt idx="28">
                  <c:v>0.50849999999999995</c:v>
                </c:pt>
                <c:pt idx="29">
                  <c:v>0.50853999999999999</c:v>
                </c:pt>
                <c:pt idx="30">
                  <c:v>0.50941999999999998</c:v>
                </c:pt>
                <c:pt idx="31">
                  <c:v>0.51185999999999998</c:v>
                </c:pt>
                <c:pt idx="32">
                  <c:v>0.51195000000000002</c:v>
                </c:pt>
                <c:pt idx="33">
                  <c:v>0.51268000000000002</c:v>
                </c:pt>
                <c:pt idx="34">
                  <c:v>0.51415</c:v>
                </c:pt>
                <c:pt idx="35">
                  <c:v>0.51476</c:v>
                </c:pt>
                <c:pt idx="36">
                  <c:v>0.51480000000000004</c:v>
                </c:pt>
                <c:pt idx="37">
                  <c:v>0.51734000000000002</c:v>
                </c:pt>
                <c:pt idx="38">
                  <c:v>0.51748000000000005</c:v>
                </c:pt>
                <c:pt idx="39">
                  <c:v>0.51785000000000003</c:v>
                </c:pt>
                <c:pt idx="40">
                  <c:v>0.5181</c:v>
                </c:pt>
                <c:pt idx="41">
                  <c:v>0.51853000000000005</c:v>
                </c:pt>
                <c:pt idx="42">
                  <c:v>0.51948000000000005</c:v>
                </c:pt>
                <c:pt idx="43">
                  <c:v>0.52144000000000001</c:v>
                </c:pt>
                <c:pt idx="44">
                  <c:v>0.52151000000000003</c:v>
                </c:pt>
                <c:pt idx="45">
                  <c:v>0.52158000000000004</c:v>
                </c:pt>
                <c:pt idx="46">
                  <c:v>0.52192000000000005</c:v>
                </c:pt>
                <c:pt idx="47">
                  <c:v>0.52415999999999996</c:v>
                </c:pt>
                <c:pt idx="48">
                  <c:v>0.52503</c:v>
                </c:pt>
                <c:pt idx="49">
                  <c:v>0.52592000000000005</c:v>
                </c:pt>
                <c:pt idx="50">
                  <c:v>0.52756999999999998</c:v>
                </c:pt>
                <c:pt idx="51">
                  <c:v>0.52922000000000002</c:v>
                </c:pt>
                <c:pt idx="52">
                  <c:v>0.53013999999999994</c:v>
                </c:pt>
                <c:pt idx="53">
                  <c:v>0.53112000000000004</c:v>
                </c:pt>
                <c:pt idx="54">
                  <c:v>0.53369999999999995</c:v>
                </c:pt>
                <c:pt idx="55">
                  <c:v>0.53463000000000005</c:v>
                </c:pt>
                <c:pt idx="56">
                  <c:v>0.53656000000000004</c:v>
                </c:pt>
                <c:pt idx="57">
                  <c:v>0.53656999999999999</c:v>
                </c:pt>
                <c:pt idx="58">
                  <c:v>0.54007000000000005</c:v>
                </c:pt>
                <c:pt idx="59">
                  <c:v>0.54320999999999997</c:v>
                </c:pt>
                <c:pt idx="60">
                  <c:v>0.54354000000000002</c:v>
                </c:pt>
                <c:pt idx="61">
                  <c:v>0.54371999999999998</c:v>
                </c:pt>
                <c:pt idx="62">
                  <c:v>0.54423999999999995</c:v>
                </c:pt>
                <c:pt idx="63">
                  <c:v>0.54900000000000004</c:v>
                </c:pt>
                <c:pt idx="64">
                  <c:v>0.55223</c:v>
                </c:pt>
                <c:pt idx="65">
                  <c:v>0.55234000000000005</c:v>
                </c:pt>
                <c:pt idx="66">
                  <c:v>0.55245</c:v>
                </c:pt>
                <c:pt idx="67">
                  <c:v>0.55933999999999995</c:v>
                </c:pt>
                <c:pt idx="68">
                  <c:v>0.56269000000000002</c:v>
                </c:pt>
                <c:pt idx="69">
                  <c:v>0.56298000000000004</c:v>
                </c:pt>
                <c:pt idx="70">
                  <c:v>0.56415999999999999</c:v>
                </c:pt>
                <c:pt idx="71">
                  <c:v>0.56603999999999999</c:v>
                </c:pt>
                <c:pt idx="72">
                  <c:v>0.57679999999999998</c:v>
                </c:pt>
                <c:pt idx="73">
                  <c:v>0.58016999999999996</c:v>
                </c:pt>
                <c:pt idx="74">
                  <c:v>0.58040000000000003</c:v>
                </c:pt>
                <c:pt idx="75">
                  <c:v>0.58084000000000002</c:v>
                </c:pt>
                <c:pt idx="76">
                  <c:v>0.59347000000000005</c:v>
                </c:pt>
                <c:pt idx="77">
                  <c:v>0.59365000000000001</c:v>
                </c:pt>
                <c:pt idx="78">
                  <c:v>0.59682000000000002</c:v>
                </c:pt>
                <c:pt idx="79">
                  <c:v>0.59789000000000003</c:v>
                </c:pt>
                <c:pt idx="80">
                  <c:v>0.60121000000000002</c:v>
                </c:pt>
                <c:pt idx="81">
                  <c:v>0.60807999999999995</c:v>
                </c:pt>
                <c:pt idx="82">
                  <c:v>0.61339999999999995</c:v>
                </c:pt>
                <c:pt idx="83">
                  <c:v>0.61841000000000002</c:v>
                </c:pt>
                <c:pt idx="84">
                  <c:v>0.62799000000000005</c:v>
                </c:pt>
                <c:pt idx="85">
                  <c:v>0.63002000000000002</c:v>
                </c:pt>
                <c:pt idx="86">
                  <c:v>0.63275999999999999</c:v>
                </c:pt>
                <c:pt idx="87">
                  <c:v>0.64073999999999998</c:v>
                </c:pt>
                <c:pt idx="88">
                  <c:v>0.64798</c:v>
                </c:pt>
                <c:pt idx="89">
                  <c:v>0.64997000000000005</c:v>
                </c:pt>
                <c:pt idx="90">
                  <c:v>0.65842999999999996</c:v>
                </c:pt>
                <c:pt idx="91">
                  <c:v>0.66364000000000001</c:v>
                </c:pt>
                <c:pt idx="92">
                  <c:v>0.66790000000000005</c:v>
                </c:pt>
                <c:pt idx="93">
                  <c:v>0.67466000000000004</c:v>
                </c:pt>
                <c:pt idx="94">
                  <c:v>0.68072999999999995</c:v>
                </c:pt>
                <c:pt idx="95">
                  <c:v>0.68223999999999996</c:v>
                </c:pt>
                <c:pt idx="96">
                  <c:v>0.69588000000000005</c:v>
                </c:pt>
                <c:pt idx="97">
                  <c:v>0.70206999999999997</c:v>
                </c:pt>
                <c:pt idx="98">
                  <c:v>0.71342000000000005</c:v>
                </c:pt>
                <c:pt idx="99">
                  <c:v>0.71592</c:v>
                </c:pt>
                <c:pt idx="100">
                  <c:v>0.72636999999999996</c:v>
                </c:pt>
                <c:pt idx="101">
                  <c:v>0.73019999999999996</c:v>
                </c:pt>
                <c:pt idx="102">
                  <c:v>0.73363</c:v>
                </c:pt>
                <c:pt idx="103">
                  <c:v>0.73968999999999996</c:v>
                </c:pt>
                <c:pt idx="104">
                  <c:v>0.75470000000000004</c:v>
                </c:pt>
                <c:pt idx="105">
                  <c:v>0.76332</c:v>
                </c:pt>
                <c:pt idx="106">
                  <c:v>0.76454999999999995</c:v>
                </c:pt>
                <c:pt idx="107">
                  <c:v>0.76863000000000004</c:v>
                </c:pt>
                <c:pt idx="108">
                  <c:v>0.78132999999999997</c:v>
                </c:pt>
                <c:pt idx="109">
                  <c:v>0.79259000000000002</c:v>
                </c:pt>
                <c:pt idx="110">
                  <c:v>0.80822000000000005</c:v>
                </c:pt>
                <c:pt idx="111">
                  <c:v>0.81459999999999999</c:v>
                </c:pt>
                <c:pt idx="112">
                  <c:v>0.81850999999999996</c:v>
                </c:pt>
                <c:pt idx="113">
                  <c:v>0.82560999999999996</c:v>
                </c:pt>
                <c:pt idx="114">
                  <c:v>0.82669999999999999</c:v>
                </c:pt>
                <c:pt idx="115">
                  <c:v>0.83245000000000002</c:v>
                </c:pt>
                <c:pt idx="116">
                  <c:v>0.84274000000000004</c:v>
                </c:pt>
                <c:pt idx="117">
                  <c:v>0.84879000000000004</c:v>
                </c:pt>
                <c:pt idx="118">
                  <c:v>0.85055999999999998</c:v>
                </c:pt>
                <c:pt idx="119">
                  <c:v>0.85402999999999996</c:v>
                </c:pt>
                <c:pt idx="120">
                  <c:v>0.85960000000000003</c:v>
                </c:pt>
                <c:pt idx="121">
                  <c:v>0.87612000000000001</c:v>
                </c:pt>
                <c:pt idx="122">
                  <c:v>0.87705</c:v>
                </c:pt>
                <c:pt idx="123">
                  <c:v>0.88639000000000001</c:v>
                </c:pt>
                <c:pt idx="124">
                  <c:v>0.88917000000000002</c:v>
                </c:pt>
                <c:pt idx="125">
                  <c:v>0.89188999999999996</c:v>
                </c:pt>
                <c:pt idx="126">
                  <c:v>0.89905999999999997</c:v>
                </c:pt>
                <c:pt idx="127">
                  <c:v>0.90654999999999997</c:v>
                </c:pt>
                <c:pt idx="128">
                  <c:v>0.91117999999999999</c:v>
                </c:pt>
                <c:pt idx="129">
                  <c:v>0.91369999999999996</c:v>
                </c:pt>
                <c:pt idx="130">
                  <c:v>0.91818999999999995</c:v>
                </c:pt>
                <c:pt idx="131">
                  <c:v>0.91918999999999995</c:v>
                </c:pt>
                <c:pt idx="132">
                  <c:v>0.92645</c:v>
                </c:pt>
                <c:pt idx="133">
                  <c:v>0.92869000000000002</c:v>
                </c:pt>
                <c:pt idx="134">
                  <c:v>0.92976000000000003</c:v>
                </c:pt>
                <c:pt idx="135">
                  <c:v>0.93384999999999996</c:v>
                </c:pt>
                <c:pt idx="136">
                  <c:v>0.93574000000000002</c:v>
                </c:pt>
                <c:pt idx="137">
                  <c:v>0.94138999999999995</c:v>
                </c:pt>
                <c:pt idx="138">
                  <c:v>0.94155</c:v>
                </c:pt>
                <c:pt idx="139">
                  <c:v>0.94281999999999999</c:v>
                </c:pt>
                <c:pt idx="140">
                  <c:v>0.94362999999999997</c:v>
                </c:pt>
                <c:pt idx="141">
                  <c:v>0.95023000000000002</c:v>
                </c:pt>
                <c:pt idx="142">
                  <c:v>0.95374999999999999</c:v>
                </c:pt>
                <c:pt idx="143">
                  <c:v>0.95726</c:v>
                </c:pt>
                <c:pt idx="144">
                  <c:v>0.95801999999999998</c:v>
                </c:pt>
                <c:pt idx="145">
                  <c:v>0.95947000000000005</c:v>
                </c:pt>
                <c:pt idx="146">
                  <c:v>0.96197999999999995</c:v>
                </c:pt>
                <c:pt idx="147">
                  <c:v>0.96780999999999995</c:v>
                </c:pt>
                <c:pt idx="148">
                  <c:v>0.96797999999999995</c:v>
                </c:pt>
                <c:pt idx="149">
                  <c:v>0.96823000000000004</c:v>
                </c:pt>
                <c:pt idx="150">
                  <c:v>0.96831</c:v>
                </c:pt>
                <c:pt idx="151">
                  <c:v>0.97055000000000002</c:v>
                </c:pt>
                <c:pt idx="152">
                  <c:v>0.97184000000000004</c:v>
                </c:pt>
                <c:pt idx="153">
                  <c:v>0.97299000000000002</c:v>
                </c:pt>
                <c:pt idx="154">
                  <c:v>0.97311000000000003</c:v>
                </c:pt>
                <c:pt idx="155">
                  <c:v>0.97370000000000001</c:v>
                </c:pt>
                <c:pt idx="156">
                  <c:v>0.97387999999999997</c:v>
                </c:pt>
                <c:pt idx="157">
                  <c:v>0.97453000000000001</c:v>
                </c:pt>
                <c:pt idx="158">
                  <c:v>0.97511999999999999</c:v>
                </c:pt>
                <c:pt idx="159">
                  <c:v>0.97516999999999998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B3-450E-83F5-F9F3435E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83592"/>
        <c:axId val="714585888"/>
      </c:scatterChart>
      <c:valAx>
        <c:axId val="714583592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d/gT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585888"/>
        <c:crosses val="autoZero"/>
        <c:crossBetween val="midCat"/>
      </c:valAx>
      <c:valAx>
        <c:axId val="7145858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</a:t>
                </a:r>
                <a:r>
                  <a:rPr lang="en-US" baseline="-25000"/>
                  <a:t>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583592"/>
        <c:crossesAt val="1.0000000000000002E-3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Hb</c:v>
          </c:tx>
          <c:spPr>
            <a:ln w="2540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PLOTS!$Q$2:$Q$161</c:f>
              <c:numCache>
                <c:formatCode>General</c:formatCode>
                <c:ptCount val="160"/>
                <c:pt idx="0" formatCode="0.00E+00">
                  <c:v>9.9994999999999994E-5</c:v>
                </c:pt>
                <c:pt idx="1">
                  <c:v>1.00024E-4</c:v>
                </c:pt>
                <c:pt idx="2">
                  <c:v>1.00037E-4</c:v>
                </c:pt>
                <c:pt idx="3">
                  <c:v>1.0021100000000001E-4</c:v>
                </c:pt>
                <c:pt idx="4">
                  <c:v>1.00336E-4</c:v>
                </c:pt>
                <c:pt idx="5">
                  <c:v>1.3168399999999999E-4</c:v>
                </c:pt>
                <c:pt idx="6">
                  <c:v>1.32228E-4</c:v>
                </c:pt>
                <c:pt idx="7">
                  <c:v>1.3511799999999999E-4</c:v>
                </c:pt>
                <c:pt idx="8">
                  <c:v>1.51144E-4</c:v>
                </c:pt>
                <c:pt idx="9">
                  <c:v>1.7169E-4</c:v>
                </c:pt>
                <c:pt idx="10">
                  <c:v>1.7304000000000001E-4</c:v>
                </c:pt>
                <c:pt idx="11">
                  <c:v>1.9383000000000001E-4</c:v>
                </c:pt>
                <c:pt idx="12">
                  <c:v>1.9391999999999999E-4</c:v>
                </c:pt>
                <c:pt idx="13">
                  <c:v>2.1232999999999999E-4</c:v>
                </c:pt>
                <c:pt idx="14">
                  <c:v>2.1939999999999999E-4</c:v>
                </c:pt>
                <c:pt idx="15">
                  <c:v>2.3102999999999999E-4</c:v>
                </c:pt>
                <c:pt idx="16">
                  <c:v>2.3110000000000001E-4</c:v>
                </c:pt>
                <c:pt idx="17">
                  <c:v>2.6085000000000002E-4</c:v>
                </c:pt>
                <c:pt idx="18">
                  <c:v>2.8317000000000001E-4</c:v>
                </c:pt>
                <c:pt idx="19">
                  <c:v>2.9064999999999999E-4</c:v>
                </c:pt>
                <c:pt idx="20">
                  <c:v>2.9582000000000002E-4</c:v>
                </c:pt>
                <c:pt idx="21">
                  <c:v>3.4687999999999999E-4</c:v>
                </c:pt>
                <c:pt idx="22">
                  <c:v>3.7135E-4</c:v>
                </c:pt>
                <c:pt idx="23">
                  <c:v>3.7439E-4</c:v>
                </c:pt>
                <c:pt idx="24">
                  <c:v>3.8180000000000001E-4</c:v>
                </c:pt>
                <c:pt idx="25">
                  <c:v>4.4499999999999997E-4</c:v>
                </c:pt>
                <c:pt idx="26">
                  <c:v>4.5475000000000002E-4</c:v>
                </c:pt>
                <c:pt idx="27">
                  <c:v>4.5962999999999999E-4</c:v>
                </c:pt>
                <c:pt idx="28">
                  <c:v>4.9688E-4</c:v>
                </c:pt>
                <c:pt idx="29">
                  <c:v>5.0770000000000003E-4</c:v>
                </c:pt>
                <c:pt idx="30">
                  <c:v>5.8586E-4</c:v>
                </c:pt>
                <c:pt idx="31">
                  <c:v>5.9321000000000005E-4</c:v>
                </c:pt>
                <c:pt idx="32">
                  <c:v>6.2713000000000005E-4</c:v>
                </c:pt>
                <c:pt idx="33">
                  <c:v>6.3113999999999998E-4</c:v>
                </c:pt>
                <c:pt idx="34">
                  <c:v>7.3862000000000005E-4</c:v>
                </c:pt>
                <c:pt idx="35">
                  <c:v>7.4264000000000003E-4</c:v>
                </c:pt>
                <c:pt idx="36">
                  <c:v>7.5007000000000003E-4</c:v>
                </c:pt>
                <c:pt idx="37">
                  <c:v>8.0135000000000004E-4</c:v>
                </c:pt>
                <c:pt idx="38">
                  <c:v>8.0648999999999998E-4</c:v>
                </c:pt>
                <c:pt idx="39">
                  <c:v>9.2279000000000005E-4</c:v>
                </c:pt>
                <c:pt idx="40">
                  <c:v>9.3818000000000005E-4</c:v>
                </c:pt>
                <c:pt idx="41">
                  <c:v>9.7417999999999995E-4</c:v>
                </c:pt>
                <c:pt idx="42">
                  <c:v>1.0788900000000001E-3</c:v>
                </c:pt>
                <c:pt idx="43">
                  <c:v>1.14893E-3</c:v>
                </c:pt>
                <c:pt idx="44">
                  <c:v>1.2202000000000001E-3</c:v>
                </c:pt>
                <c:pt idx="45">
                  <c:v>1.26004E-3</c:v>
                </c:pt>
                <c:pt idx="46">
                  <c:v>1.2645899999999999E-3</c:v>
                </c:pt>
                <c:pt idx="47">
                  <c:v>1.41197E-3</c:v>
                </c:pt>
                <c:pt idx="48">
                  <c:v>1.45633E-3</c:v>
                </c:pt>
                <c:pt idx="49">
                  <c:v>1.52531E-3</c:v>
                </c:pt>
                <c:pt idx="50">
                  <c:v>1.572E-3</c:v>
                </c:pt>
                <c:pt idx="51">
                  <c:v>1.7916E-3</c:v>
                </c:pt>
                <c:pt idx="52">
                  <c:v>2.0092E-3</c:v>
                </c:pt>
                <c:pt idx="53">
                  <c:v>2.0772999999999998E-3</c:v>
                </c:pt>
                <c:pt idx="54">
                  <c:v>2.2323999999999998E-3</c:v>
                </c:pt>
                <c:pt idx="55">
                  <c:v>2.3540000000000002E-3</c:v>
                </c:pt>
                <c:pt idx="56">
                  <c:v>2.3555E-3</c:v>
                </c:pt>
                <c:pt idx="57">
                  <c:v>2.6489E-3</c:v>
                </c:pt>
                <c:pt idx="58">
                  <c:v>2.7693000000000001E-3</c:v>
                </c:pt>
                <c:pt idx="59">
                  <c:v>2.8901E-3</c:v>
                </c:pt>
                <c:pt idx="60">
                  <c:v>3.1386999999999999E-3</c:v>
                </c:pt>
                <c:pt idx="61">
                  <c:v>3.2978999999999999E-3</c:v>
                </c:pt>
                <c:pt idx="62">
                  <c:v>3.3257E-3</c:v>
                </c:pt>
                <c:pt idx="63">
                  <c:v>3.6706999999999998E-3</c:v>
                </c:pt>
                <c:pt idx="64">
                  <c:v>3.7117999999999999E-3</c:v>
                </c:pt>
                <c:pt idx="65">
                  <c:v>3.9142999999999999E-3</c:v>
                </c:pt>
                <c:pt idx="66">
                  <c:v>4.2576000000000003E-3</c:v>
                </c:pt>
                <c:pt idx="67">
                  <c:v>4.6550999999999997E-3</c:v>
                </c:pt>
                <c:pt idx="68">
                  <c:v>4.6994000000000003E-3</c:v>
                </c:pt>
                <c:pt idx="69">
                  <c:v>4.7613000000000004E-3</c:v>
                </c:pt>
                <c:pt idx="70">
                  <c:v>5.1159999999999999E-3</c:v>
                </c:pt>
                <c:pt idx="71">
                  <c:v>5.7635999999999998E-3</c:v>
                </c:pt>
                <c:pt idx="72">
                  <c:v>5.7929000000000001E-3</c:v>
                </c:pt>
                <c:pt idx="73">
                  <c:v>5.8072999999999996E-3</c:v>
                </c:pt>
                <c:pt idx="74">
                  <c:v>6.4720999999999997E-3</c:v>
                </c:pt>
                <c:pt idx="75">
                  <c:v>6.5370000000000003E-3</c:v>
                </c:pt>
                <c:pt idx="76">
                  <c:v>7.0001000000000004E-3</c:v>
                </c:pt>
                <c:pt idx="77">
                  <c:v>7.1016999999999999E-3</c:v>
                </c:pt>
                <c:pt idx="78">
                  <c:v>7.2767999999999999E-3</c:v>
                </c:pt>
                <c:pt idx="79">
                  <c:v>8.4419999999999999E-3</c:v>
                </c:pt>
                <c:pt idx="80">
                  <c:v>8.6502000000000002E-3</c:v>
                </c:pt>
                <c:pt idx="81">
                  <c:v>8.6934000000000004E-3</c:v>
                </c:pt>
                <c:pt idx="82">
                  <c:v>8.8494000000000003E-3</c:v>
                </c:pt>
                <c:pt idx="83">
                  <c:v>9.5607999999999995E-3</c:v>
                </c:pt>
                <c:pt idx="84">
                  <c:v>1.01607E-2</c:v>
                </c:pt>
                <c:pt idx="85">
                  <c:v>1.09211E-2</c:v>
                </c:pt>
                <c:pt idx="86">
                  <c:v>1.17435E-2</c:v>
                </c:pt>
                <c:pt idx="87">
                  <c:v>1.21759E-2</c:v>
                </c:pt>
                <c:pt idx="88">
                  <c:v>1.23137E-2</c:v>
                </c:pt>
                <c:pt idx="89">
                  <c:v>1.28541E-2</c:v>
                </c:pt>
                <c:pt idx="90">
                  <c:v>1.3570199999999999E-2</c:v>
                </c:pt>
                <c:pt idx="91">
                  <c:v>1.5646500000000001E-2</c:v>
                </c:pt>
                <c:pt idx="92">
                  <c:v>1.6128E-2</c:v>
                </c:pt>
                <c:pt idx="93">
                  <c:v>1.6327000000000001E-2</c:v>
                </c:pt>
                <c:pt idx="94">
                  <c:v>1.7141E-2</c:v>
                </c:pt>
                <c:pt idx="95">
                  <c:v>1.7652999999999999E-2</c:v>
                </c:pt>
                <c:pt idx="96">
                  <c:v>2.0072E-2</c:v>
                </c:pt>
                <c:pt idx="97">
                  <c:v>2.0820000000000002E-2</c:v>
                </c:pt>
                <c:pt idx="98">
                  <c:v>2.1214E-2</c:v>
                </c:pt>
                <c:pt idx="99">
                  <c:v>2.1935E-2</c:v>
                </c:pt>
                <c:pt idx="100">
                  <c:v>2.2363000000000001E-2</c:v>
                </c:pt>
                <c:pt idx="101">
                  <c:v>2.5975999999999999E-2</c:v>
                </c:pt>
                <c:pt idx="102">
                  <c:v>2.6741999999999998E-2</c:v>
                </c:pt>
                <c:pt idx="103">
                  <c:v>2.6783000000000001E-2</c:v>
                </c:pt>
                <c:pt idx="104">
                  <c:v>2.7584000000000001E-2</c:v>
                </c:pt>
                <c:pt idx="105">
                  <c:v>3.0276999999999998E-2</c:v>
                </c:pt>
                <c:pt idx="106">
                  <c:v>3.2149999999999998E-2</c:v>
                </c:pt>
                <c:pt idx="107">
                  <c:v>3.2545999999999999E-2</c:v>
                </c:pt>
                <c:pt idx="108">
                  <c:v>3.3545999999999999E-2</c:v>
                </c:pt>
                <c:pt idx="109">
                  <c:v>3.6491999999999997E-2</c:v>
                </c:pt>
                <c:pt idx="110">
                  <c:v>3.9390000000000001E-2</c:v>
                </c:pt>
                <c:pt idx="111">
                  <c:v>4.0271000000000001E-2</c:v>
                </c:pt>
                <c:pt idx="112">
                  <c:v>4.1189000000000003E-2</c:v>
                </c:pt>
                <c:pt idx="113">
                  <c:v>4.2086999999999999E-2</c:v>
                </c:pt>
                <c:pt idx="114">
                  <c:v>4.5981000000000001E-2</c:v>
                </c:pt>
                <c:pt idx="115">
                  <c:v>4.7516000000000003E-2</c:v>
                </c:pt>
                <c:pt idx="116">
                  <c:v>5.1284000000000003E-2</c:v>
                </c:pt>
                <c:pt idx="117">
                  <c:v>5.1965999999999998E-2</c:v>
                </c:pt>
                <c:pt idx="118">
                  <c:v>5.6301999999999998E-2</c:v>
                </c:pt>
                <c:pt idx="119">
                  <c:v>5.8694999999999997E-2</c:v>
                </c:pt>
                <c:pt idx="120">
                  <c:v>5.9459999999999999E-2</c:v>
                </c:pt>
                <c:pt idx="121">
                  <c:v>6.7337999999999995E-2</c:v>
                </c:pt>
                <c:pt idx="122">
                  <c:v>6.7386000000000001E-2</c:v>
                </c:pt>
                <c:pt idx="123">
                  <c:v>6.7634E-2</c:v>
                </c:pt>
                <c:pt idx="124">
                  <c:v>7.0015999999999995E-2</c:v>
                </c:pt>
                <c:pt idx="125">
                  <c:v>7.4556999999999998E-2</c:v>
                </c:pt>
                <c:pt idx="126">
                  <c:v>8.0731999999999998E-2</c:v>
                </c:pt>
                <c:pt idx="127">
                  <c:v>8.1920999999999994E-2</c:v>
                </c:pt>
                <c:pt idx="128">
                  <c:v>8.3379999999999996E-2</c:v>
                </c:pt>
                <c:pt idx="129">
                  <c:v>8.4365999999999997E-2</c:v>
                </c:pt>
                <c:pt idx="130">
                  <c:v>8.4611000000000006E-2</c:v>
                </c:pt>
                <c:pt idx="131">
                  <c:v>9.3007000000000006E-2</c:v>
                </c:pt>
                <c:pt idx="132">
                  <c:v>9.6506999999999996E-2</c:v>
                </c:pt>
                <c:pt idx="133">
                  <c:v>9.9569000000000005E-2</c:v>
                </c:pt>
                <c:pt idx="134">
                  <c:v>9.9595000000000003E-2</c:v>
                </c:pt>
                <c:pt idx="135">
                  <c:v>9.9728999999999998E-2</c:v>
                </c:pt>
                <c:pt idx="136">
                  <c:v>9.9834000000000006E-2</c:v>
                </c:pt>
                <c:pt idx="137">
                  <c:v>9.9945000000000006E-2</c:v>
                </c:pt>
              </c:numCache>
            </c:numRef>
          </c:xVal>
          <c:yVal>
            <c:numRef>
              <c:f>PLOTS!$R$2:$R$161</c:f>
              <c:numCache>
                <c:formatCode>General</c:formatCode>
                <c:ptCount val="160"/>
                <c:pt idx="0">
                  <c:v>0.96084999999999998</c:v>
                </c:pt>
                <c:pt idx="1">
                  <c:v>0.96084999999999998</c:v>
                </c:pt>
                <c:pt idx="2">
                  <c:v>0.96084999999999998</c:v>
                </c:pt>
                <c:pt idx="3">
                  <c:v>0.96084999999999998</c:v>
                </c:pt>
                <c:pt idx="4">
                  <c:v>0.96084999999999998</c:v>
                </c:pt>
                <c:pt idx="5">
                  <c:v>0.96120000000000005</c:v>
                </c:pt>
                <c:pt idx="6">
                  <c:v>0.96120000000000005</c:v>
                </c:pt>
                <c:pt idx="7">
                  <c:v>0.96121000000000001</c:v>
                </c:pt>
                <c:pt idx="8">
                  <c:v>0.96116000000000001</c:v>
                </c:pt>
                <c:pt idx="9">
                  <c:v>0.96069000000000004</c:v>
                </c:pt>
                <c:pt idx="10">
                  <c:v>0.96064000000000005</c:v>
                </c:pt>
                <c:pt idx="11">
                  <c:v>0.95931999999999995</c:v>
                </c:pt>
                <c:pt idx="12">
                  <c:v>0.95931</c:v>
                </c:pt>
                <c:pt idx="13">
                  <c:v>0.95728000000000002</c:v>
                </c:pt>
                <c:pt idx="14">
                  <c:v>0.95645000000000002</c:v>
                </c:pt>
                <c:pt idx="15">
                  <c:v>0.95525000000000004</c:v>
                </c:pt>
                <c:pt idx="16">
                  <c:v>0.95523999999999998</c:v>
                </c:pt>
                <c:pt idx="17">
                  <c:v>0.95291999999999999</c:v>
                </c:pt>
                <c:pt idx="18">
                  <c:v>0.95120000000000005</c:v>
                </c:pt>
                <c:pt idx="19">
                  <c:v>0.95057000000000003</c:v>
                </c:pt>
                <c:pt idx="20">
                  <c:v>0.95011999999999996</c:v>
                </c:pt>
                <c:pt idx="21">
                  <c:v>0.94491999999999998</c:v>
                </c:pt>
                <c:pt idx="22">
                  <c:v>0.94225999999999999</c:v>
                </c:pt>
                <c:pt idx="23">
                  <c:v>0.94193000000000005</c:v>
                </c:pt>
                <c:pt idx="24">
                  <c:v>0.94113999999999998</c:v>
                </c:pt>
                <c:pt idx="25">
                  <c:v>0.93454000000000004</c:v>
                </c:pt>
                <c:pt idx="26">
                  <c:v>0.93354999999999999</c:v>
                </c:pt>
                <c:pt idx="27">
                  <c:v>0.93306</c:v>
                </c:pt>
                <c:pt idx="28">
                  <c:v>0.92930999999999997</c:v>
                </c:pt>
                <c:pt idx="29">
                  <c:v>0.92823</c:v>
                </c:pt>
                <c:pt idx="30">
                  <c:v>0.92027999999999999</c:v>
                </c:pt>
                <c:pt idx="31">
                  <c:v>0.91952</c:v>
                </c:pt>
                <c:pt idx="32">
                  <c:v>0.91600999999999999</c:v>
                </c:pt>
                <c:pt idx="33">
                  <c:v>0.91559000000000001</c:v>
                </c:pt>
                <c:pt idx="34">
                  <c:v>0.90490999999999999</c:v>
                </c:pt>
                <c:pt idx="35">
                  <c:v>0.90454000000000001</c:v>
                </c:pt>
                <c:pt idx="36">
                  <c:v>0.90386999999999995</c:v>
                </c:pt>
                <c:pt idx="37">
                  <c:v>0.89946000000000004</c:v>
                </c:pt>
                <c:pt idx="38">
                  <c:v>0.89903999999999995</c:v>
                </c:pt>
                <c:pt idx="39">
                  <c:v>0.89041000000000003</c:v>
                </c:pt>
                <c:pt idx="40">
                  <c:v>0.88934000000000002</c:v>
                </c:pt>
                <c:pt idx="41">
                  <c:v>0.88685999999999998</c:v>
                </c:pt>
                <c:pt idx="42">
                  <c:v>0.87963000000000002</c:v>
                </c:pt>
                <c:pt idx="43">
                  <c:v>0.87456999999999996</c:v>
                </c:pt>
                <c:pt idx="44">
                  <c:v>0.86928000000000005</c:v>
                </c:pt>
                <c:pt idx="45">
                  <c:v>0.86633000000000004</c:v>
                </c:pt>
                <c:pt idx="46">
                  <c:v>0.86599000000000004</c:v>
                </c:pt>
                <c:pt idx="47">
                  <c:v>0.85570999999999997</c:v>
                </c:pt>
                <c:pt idx="48">
                  <c:v>0.85285999999999995</c:v>
                </c:pt>
                <c:pt idx="49">
                  <c:v>0.84863</c:v>
                </c:pt>
                <c:pt idx="50">
                  <c:v>0.84589000000000003</c:v>
                </c:pt>
                <c:pt idx="51">
                  <c:v>0.83396000000000003</c:v>
                </c:pt>
                <c:pt idx="52">
                  <c:v>0.82325000000000004</c:v>
                </c:pt>
                <c:pt idx="53">
                  <c:v>0.82004999999999995</c:v>
                </c:pt>
                <c:pt idx="54">
                  <c:v>0.81298000000000004</c:v>
                </c:pt>
                <c:pt idx="55">
                  <c:v>0.80766000000000004</c:v>
                </c:pt>
                <c:pt idx="56">
                  <c:v>0.80759000000000003</c:v>
                </c:pt>
                <c:pt idx="57">
                  <c:v>0.79547999999999996</c:v>
                </c:pt>
                <c:pt idx="58">
                  <c:v>0.79081000000000001</c:v>
                </c:pt>
                <c:pt idx="59">
                  <c:v>0.7863</c:v>
                </c:pt>
                <c:pt idx="60">
                  <c:v>0.77753000000000005</c:v>
                </c:pt>
                <c:pt idx="61">
                  <c:v>0.77224000000000004</c:v>
                </c:pt>
                <c:pt idx="62">
                  <c:v>0.77134000000000003</c:v>
                </c:pt>
                <c:pt idx="63">
                  <c:v>0.76073000000000002</c:v>
                </c:pt>
                <c:pt idx="64">
                  <c:v>0.75953000000000004</c:v>
                </c:pt>
                <c:pt idx="65">
                  <c:v>0.75378999999999996</c:v>
                </c:pt>
                <c:pt idx="66">
                  <c:v>0.74467000000000005</c:v>
                </c:pt>
                <c:pt idx="67">
                  <c:v>0.73487999999999998</c:v>
                </c:pt>
                <c:pt idx="68">
                  <c:v>0.73382999999999998</c:v>
                </c:pt>
                <c:pt idx="69">
                  <c:v>0.73236999999999997</c:v>
                </c:pt>
                <c:pt idx="70">
                  <c:v>0.72426000000000001</c:v>
                </c:pt>
                <c:pt idx="71">
                  <c:v>0.71009999999999995</c:v>
                </c:pt>
                <c:pt idx="72">
                  <c:v>0.70948</c:v>
                </c:pt>
                <c:pt idx="73">
                  <c:v>0.70916999999999997</c:v>
                </c:pt>
                <c:pt idx="74">
                  <c:v>0.69584000000000001</c:v>
                </c:pt>
                <c:pt idx="75">
                  <c:v>0.69462000000000002</c:v>
                </c:pt>
                <c:pt idx="76">
                  <c:v>0.68632000000000004</c:v>
                </c:pt>
                <c:pt idx="77">
                  <c:v>0.68457000000000001</c:v>
                </c:pt>
                <c:pt idx="78">
                  <c:v>0.68162</c:v>
                </c:pt>
                <c:pt idx="79">
                  <c:v>0.66324000000000005</c:v>
                </c:pt>
                <c:pt idx="80">
                  <c:v>0.66012999999999999</c:v>
                </c:pt>
                <c:pt idx="81">
                  <c:v>0.65949000000000002</c:v>
                </c:pt>
                <c:pt idx="82">
                  <c:v>0.65717999999999999</c:v>
                </c:pt>
                <c:pt idx="83">
                  <c:v>0.64686999999999995</c:v>
                </c:pt>
                <c:pt idx="84">
                  <c:v>0.63854999999999995</c:v>
                </c:pt>
                <c:pt idx="85">
                  <c:v>0.62868999999999997</c:v>
                </c:pt>
                <c:pt idx="86">
                  <c:v>0.61911000000000005</c:v>
                </c:pt>
                <c:pt idx="87">
                  <c:v>0.61455000000000004</c:v>
                </c:pt>
                <c:pt idx="88">
                  <c:v>0.61316000000000004</c:v>
                </c:pt>
                <c:pt idx="89">
                  <c:v>0.6079</c:v>
                </c:pt>
                <c:pt idx="90">
                  <c:v>0.60136999999999996</c:v>
                </c:pt>
                <c:pt idx="91">
                  <c:v>0.58387</c:v>
                </c:pt>
                <c:pt idx="92">
                  <c:v>0.57991000000000004</c:v>
                </c:pt>
                <c:pt idx="93">
                  <c:v>0.57826</c:v>
                </c:pt>
                <c:pt idx="94">
                  <c:v>0.57159000000000004</c:v>
                </c:pt>
                <c:pt idx="95">
                  <c:v>0.56745000000000001</c:v>
                </c:pt>
                <c:pt idx="96">
                  <c:v>0.54922000000000004</c:v>
                </c:pt>
                <c:pt idx="97">
                  <c:v>0.54415999999999998</c:v>
                </c:pt>
                <c:pt idx="98">
                  <c:v>0.54161999999999999</c:v>
                </c:pt>
                <c:pt idx="99">
                  <c:v>0.53710999999999998</c:v>
                </c:pt>
                <c:pt idx="100">
                  <c:v>0.53452999999999995</c:v>
                </c:pt>
                <c:pt idx="101">
                  <c:v>0.51492000000000004</c:v>
                </c:pt>
                <c:pt idx="102">
                  <c:v>0.51114000000000004</c:v>
                </c:pt>
                <c:pt idx="103">
                  <c:v>0.51095000000000002</c:v>
                </c:pt>
                <c:pt idx="104">
                  <c:v>0.50712999999999997</c:v>
                </c:pt>
                <c:pt idx="105">
                  <c:v>0.49503000000000003</c:v>
                </c:pt>
                <c:pt idx="106">
                  <c:v>0.48716999999999999</c:v>
                </c:pt>
                <c:pt idx="107">
                  <c:v>0.48555999999999999</c:v>
                </c:pt>
                <c:pt idx="108">
                  <c:v>0.48155999999999999</c:v>
                </c:pt>
                <c:pt idx="109">
                  <c:v>0.47022999999999998</c:v>
                </c:pt>
                <c:pt idx="110">
                  <c:v>0.45959</c:v>
                </c:pt>
                <c:pt idx="111">
                  <c:v>0.45649000000000001</c:v>
                </c:pt>
                <c:pt idx="112">
                  <c:v>0.45334999999999998</c:v>
                </c:pt>
                <c:pt idx="113">
                  <c:v>0.45039000000000001</c:v>
                </c:pt>
                <c:pt idx="114">
                  <c:v>0.43897999999999998</c:v>
                </c:pt>
                <c:pt idx="115">
                  <c:v>0.43509999999999999</c:v>
                </c:pt>
                <c:pt idx="116">
                  <c:v>0.42657</c:v>
                </c:pt>
                <c:pt idx="117">
                  <c:v>0.42514999999999997</c:v>
                </c:pt>
                <c:pt idx="118">
                  <c:v>0.41671000000000002</c:v>
                </c:pt>
                <c:pt idx="119">
                  <c:v>0.41243000000000002</c:v>
                </c:pt>
                <c:pt idx="120">
                  <c:v>0.41110999999999998</c:v>
                </c:pt>
                <c:pt idx="121">
                  <c:v>0.39876</c:v>
                </c:pt>
                <c:pt idx="122">
                  <c:v>0.39868999999999999</c:v>
                </c:pt>
                <c:pt idx="123">
                  <c:v>0.39834000000000003</c:v>
                </c:pt>
                <c:pt idx="124">
                  <c:v>0.39517000000000002</c:v>
                </c:pt>
                <c:pt idx="125">
                  <c:v>0.38966000000000001</c:v>
                </c:pt>
                <c:pt idx="126">
                  <c:v>0.38319999999999999</c:v>
                </c:pt>
                <c:pt idx="127">
                  <c:v>0.38208999999999999</c:v>
                </c:pt>
                <c:pt idx="128">
                  <c:v>0.38080000000000003</c:v>
                </c:pt>
                <c:pt idx="129">
                  <c:v>0.37997999999999998</c:v>
                </c:pt>
                <c:pt idx="130">
                  <c:v>0.37978000000000001</c:v>
                </c:pt>
                <c:pt idx="131">
                  <c:v>0.37439</c:v>
                </c:pt>
                <c:pt idx="132">
                  <c:v>0.37291000000000002</c:v>
                </c:pt>
                <c:pt idx="133">
                  <c:v>0.37225000000000003</c:v>
                </c:pt>
                <c:pt idx="134">
                  <c:v>0.37225999999999998</c:v>
                </c:pt>
                <c:pt idx="135">
                  <c:v>0.37229000000000001</c:v>
                </c:pt>
                <c:pt idx="136">
                  <c:v>0.37232999999999999</c:v>
                </c:pt>
                <c:pt idx="137">
                  <c:v>0.37236000000000002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1-4F28-BB9C-6F5074D461B0}"/>
            </c:ext>
          </c:extLst>
        </c:ser>
        <c:ser>
          <c:idx val="1"/>
          <c:order val="1"/>
          <c:tx>
            <c:v>3/4 Hb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PLOTS!$Q$2:$Q$161</c:f>
              <c:numCache>
                <c:formatCode>General</c:formatCode>
                <c:ptCount val="160"/>
                <c:pt idx="0" formatCode="0.00E+00">
                  <c:v>9.9994999999999994E-5</c:v>
                </c:pt>
                <c:pt idx="1">
                  <c:v>1.00024E-4</c:v>
                </c:pt>
                <c:pt idx="2">
                  <c:v>1.00037E-4</c:v>
                </c:pt>
                <c:pt idx="3">
                  <c:v>1.0021100000000001E-4</c:v>
                </c:pt>
                <c:pt idx="4">
                  <c:v>1.00336E-4</c:v>
                </c:pt>
                <c:pt idx="5">
                  <c:v>1.3168399999999999E-4</c:v>
                </c:pt>
                <c:pt idx="6">
                  <c:v>1.32228E-4</c:v>
                </c:pt>
                <c:pt idx="7">
                  <c:v>1.3511799999999999E-4</c:v>
                </c:pt>
                <c:pt idx="8">
                  <c:v>1.51144E-4</c:v>
                </c:pt>
                <c:pt idx="9">
                  <c:v>1.7169E-4</c:v>
                </c:pt>
                <c:pt idx="10">
                  <c:v>1.7304000000000001E-4</c:v>
                </c:pt>
                <c:pt idx="11">
                  <c:v>1.9383000000000001E-4</c:v>
                </c:pt>
                <c:pt idx="12">
                  <c:v>1.9391999999999999E-4</c:v>
                </c:pt>
                <c:pt idx="13">
                  <c:v>2.1232999999999999E-4</c:v>
                </c:pt>
                <c:pt idx="14">
                  <c:v>2.1939999999999999E-4</c:v>
                </c:pt>
                <c:pt idx="15">
                  <c:v>2.3102999999999999E-4</c:v>
                </c:pt>
                <c:pt idx="16">
                  <c:v>2.3110000000000001E-4</c:v>
                </c:pt>
                <c:pt idx="17">
                  <c:v>2.6085000000000002E-4</c:v>
                </c:pt>
                <c:pt idx="18">
                  <c:v>2.8317000000000001E-4</c:v>
                </c:pt>
                <c:pt idx="19">
                  <c:v>2.9064999999999999E-4</c:v>
                </c:pt>
                <c:pt idx="20">
                  <c:v>2.9582000000000002E-4</c:v>
                </c:pt>
                <c:pt idx="21">
                  <c:v>3.4687999999999999E-4</c:v>
                </c:pt>
                <c:pt idx="22">
                  <c:v>3.7135E-4</c:v>
                </c:pt>
                <c:pt idx="23">
                  <c:v>3.7439E-4</c:v>
                </c:pt>
                <c:pt idx="24">
                  <c:v>3.8180000000000001E-4</c:v>
                </c:pt>
                <c:pt idx="25">
                  <c:v>4.4499999999999997E-4</c:v>
                </c:pt>
                <c:pt idx="26">
                  <c:v>4.5475000000000002E-4</c:v>
                </c:pt>
                <c:pt idx="27">
                  <c:v>4.5962999999999999E-4</c:v>
                </c:pt>
                <c:pt idx="28">
                  <c:v>4.9688E-4</c:v>
                </c:pt>
                <c:pt idx="29">
                  <c:v>5.0770000000000003E-4</c:v>
                </c:pt>
                <c:pt idx="30">
                  <c:v>5.8586E-4</c:v>
                </c:pt>
                <c:pt idx="31">
                  <c:v>5.9321000000000005E-4</c:v>
                </c:pt>
                <c:pt idx="32">
                  <c:v>6.2713000000000005E-4</c:v>
                </c:pt>
                <c:pt idx="33">
                  <c:v>6.3113999999999998E-4</c:v>
                </c:pt>
                <c:pt idx="34">
                  <c:v>7.3862000000000005E-4</c:v>
                </c:pt>
                <c:pt idx="35">
                  <c:v>7.4264000000000003E-4</c:v>
                </c:pt>
                <c:pt idx="36">
                  <c:v>7.5007000000000003E-4</c:v>
                </c:pt>
                <c:pt idx="37">
                  <c:v>8.0135000000000004E-4</c:v>
                </c:pt>
                <c:pt idx="38">
                  <c:v>8.0648999999999998E-4</c:v>
                </c:pt>
                <c:pt idx="39">
                  <c:v>9.2279000000000005E-4</c:v>
                </c:pt>
                <c:pt idx="40">
                  <c:v>9.3818000000000005E-4</c:v>
                </c:pt>
                <c:pt idx="41">
                  <c:v>9.7417999999999995E-4</c:v>
                </c:pt>
                <c:pt idx="42">
                  <c:v>1.0788900000000001E-3</c:v>
                </c:pt>
                <c:pt idx="43">
                  <c:v>1.14893E-3</c:v>
                </c:pt>
                <c:pt idx="44">
                  <c:v>1.2202000000000001E-3</c:v>
                </c:pt>
                <c:pt idx="45">
                  <c:v>1.26004E-3</c:v>
                </c:pt>
                <c:pt idx="46">
                  <c:v>1.2645899999999999E-3</c:v>
                </c:pt>
                <c:pt idx="47">
                  <c:v>1.41197E-3</c:v>
                </c:pt>
                <c:pt idx="48">
                  <c:v>1.45633E-3</c:v>
                </c:pt>
                <c:pt idx="49">
                  <c:v>1.52531E-3</c:v>
                </c:pt>
                <c:pt idx="50">
                  <c:v>1.572E-3</c:v>
                </c:pt>
                <c:pt idx="51">
                  <c:v>1.7916E-3</c:v>
                </c:pt>
                <c:pt idx="52">
                  <c:v>2.0092E-3</c:v>
                </c:pt>
                <c:pt idx="53">
                  <c:v>2.0772999999999998E-3</c:v>
                </c:pt>
                <c:pt idx="54">
                  <c:v>2.2323999999999998E-3</c:v>
                </c:pt>
                <c:pt idx="55">
                  <c:v>2.3540000000000002E-3</c:v>
                </c:pt>
                <c:pt idx="56">
                  <c:v>2.3555E-3</c:v>
                </c:pt>
                <c:pt idx="57">
                  <c:v>2.6489E-3</c:v>
                </c:pt>
                <c:pt idx="58">
                  <c:v>2.7693000000000001E-3</c:v>
                </c:pt>
                <c:pt idx="59">
                  <c:v>2.8901E-3</c:v>
                </c:pt>
                <c:pt idx="60">
                  <c:v>3.1386999999999999E-3</c:v>
                </c:pt>
                <c:pt idx="61">
                  <c:v>3.2978999999999999E-3</c:v>
                </c:pt>
                <c:pt idx="62">
                  <c:v>3.3257E-3</c:v>
                </c:pt>
                <c:pt idx="63">
                  <c:v>3.6706999999999998E-3</c:v>
                </c:pt>
                <c:pt idx="64">
                  <c:v>3.7117999999999999E-3</c:v>
                </c:pt>
                <c:pt idx="65">
                  <c:v>3.9142999999999999E-3</c:v>
                </c:pt>
                <c:pt idx="66">
                  <c:v>4.2576000000000003E-3</c:v>
                </c:pt>
                <c:pt idx="67">
                  <c:v>4.6550999999999997E-3</c:v>
                </c:pt>
                <c:pt idx="68">
                  <c:v>4.6994000000000003E-3</c:v>
                </c:pt>
                <c:pt idx="69">
                  <c:v>4.7613000000000004E-3</c:v>
                </c:pt>
                <c:pt idx="70">
                  <c:v>5.1159999999999999E-3</c:v>
                </c:pt>
                <c:pt idx="71">
                  <c:v>5.7635999999999998E-3</c:v>
                </c:pt>
                <c:pt idx="72">
                  <c:v>5.7929000000000001E-3</c:v>
                </c:pt>
                <c:pt idx="73">
                  <c:v>5.8072999999999996E-3</c:v>
                </c:pt>
                <c:pt idx="74">
                  <c:v>6.4720999999999997E-3</c:v>
                </c:pt>
                <c:pt idx="75">
                  <c:v>6.5370000000000003E-3</c:v>
                </c:pt>
                <c:pt idx="76">
                  <c:v>7.0001000000000004E-3</c:v>
                </c:pt>
                <c:pt idx="77">
                  <c:v>7.1016999999999999E-3</c:v>
                </c:pt>
                <c:pt idx="78">
                  <c:v>7.2767999999999999E-3</c:v>
                </c:pt>
                <c:pt idx="79">
                  <c:v>8.4419999999999999E-3</c:v>
                </c:pt>
                <c:pt idx="80">
                  <c:v>8.6502000000000002E-3</c:v>
                </c:pt>
                <c:pt idx="81">
                  <c:v>8.6934000000000004E-3</c:v>
                </c:pt>
                <c:pt idx="82">
                  <c:v>8.8494000000000003E-3</c:v>
                </c:pt>
                <c:pt idx="83">
                  <c:v>9.5607999999999995E-3</c:v>
                </c:pt>
                <c:pt idx="84">
                  <c:v>1.01607E-2</c:v>
                </c:pt>
                <c:pt idx="85">
                  <c:v>1.09211E-2</c:v>
                </c:pt>
                <c:pt idx="86">
                  <c:v>1.17435E-2</c:v>
                </c:pt>
                <c:pt idx="87">
                  <c:v>1.21759E-2</c:v>
                </c:pt>
                <c:pt idx="88">
                  <c:v>1.23137E-2</c:v>
                </c:pt>
                <c:pt idx="89">
                  <c:v>1.28541E-2</c:v>
                </c:pt>
                <c:pt idx="90">
                  <c:v>1.3570199999999999E-2</c:v>
                </c:pt>
                <c:pt idx="91">
                  <c:v>1.5646500000000001E-2</c:v>
                </c:pt>
                <c:pt idx="92">
                  <c:v>1.6128E-2</c:v>
                </c:pt>
                <c:pt idx="93">
                  <c:v>1.6327000000000001E-2</c:v>
                </c:pt>
                <c:pt idx="94">
                  <c:v>1.7141E-2</c:v>
                </c:pt>
                <c:pt idx="95">
                  <c:v>1.7652999999999999E-2</c:v>
                </c:pt>
                <c:pt idx="96">
                  <c:v>2.0072E-2</c:v>
                </c:pt>
                <c:pt idx="97">
                  <c:v>2.0820000000000002E-2</c:v>
                </c:pt>
                <c:pt idx="98">
                  <c:v>2.1214E-2</c:v>
                </c:pt>
                <c:pt idx="99">
                  <c:v>2.1935E-2</c:v>
                </c:pt>
                <c:pt idx="100">
                  <c:v>2.2363000000000001E-2</c:v>
                </c:pt>
                <c:pt idx="101">
                  <c:v>2.5975999999999999E-2</c:v>
                </c:pt>
                <c:pt idx="102">
                  <c:v>2.6741999999999998E-2</c:v>
                </c:pt>
                <c:pt idx="103">
                  <c:v>2.6783000000000001E-2</c:v>
                </c:pt>
                <c:pt idx="104">
                  <c:v>2.7584000000000001E-2</c:v>
                </c:pt>
                <c:pt idx="105">
                  <c:v>3.0276999999999998E-2</c:v>
                </c:pt>
                <c:pt idx="106">
                  <c:v>3.2149999999999998E-2</c:v>
                </c:pt>
                <c:pt idx="107">
                  <c:v>3.2545999999999999E-2</c:v>
                </c:pt>
                <c:pt idx="108">
                  <c:v>3.3545999999999999E-2</c:v>
                </c:pt>
                <c:pt idx="109">
                  <c:v>3.6491999999999997E-2</c:v>
                </c:pt>
                <c:pt idx="110">
                  <c:v>3.9390000000000001E-2</c:v>
                </c:pt>
                <c:pt idx="111">
                  <c:v>4.0271000000000001E-2</c:v>
                </c:pt>
                <c:pt idx="112">
                  <c:v>4.1189000000000003E-2</c:v>
                </c:pt>
                <c:pt idx="113">
                  <c:v>4.2086999999999999E-2</c:v>
                </c:pt>
                <c:pt idx="114">
                  <c:v>4.5981000000000001E-2</c:v>
                </c:pt>
                <c:pt idx="115">
                  <c:v>4.7516000000000003E-2</c:v>
                </c:pt>
                <c:pt idx="116">
                  <c:v>5.1284000000000003E-2</c:v>
                </c:pt>
                <c:pt idx="117">
                  <c:v>5.1965999999999998E-2</c:v>
                </c:pt>
                <c:pt idx="118">
                  <c:v>5.6301999999999998E-2</c:v>
                </c:pt>
                <c:pt idx="119">
                  <c:v>5.8694999999999997E-2</c:v>
                </c:pt>
                <c:pt idx="120">
                  <c:v>5.9459999999999999E-2</c:v>
                </c:pt>
                <c:pt idx="121">
                  <c:v>6.7337999999999995E-2</c:v>
                </c:pt>
                <c:pt idx="122">
                  <c:v>6.7386000000000001E-2</c:v>
                </c:pt>
                <c:pt idx="123">
                  <c:v>6.7634E-2</c:v>
                </c:pt>
                <c:pt idx="124">
                  <c:v>7.0015999999999995E-2</c:v>
                </c:pt>
                <c:pt idx="125">
                  <c:v>7.4556999999999998E-2</c:v>
                </c:pt>
                <c:pt idx="126">
                  <c:v>8.0731999999999998E-2</c:v>
                </c:pt>
                <c:pt idx="127">
                  <c:v>8.1920999999999994E-2</c:v>
                </c:pt>
                <c:pt idx="128">
                  <c:v>8.3379999999999996E-2</c:v>
                </c:pt>
                <c:pt idx="129">
                  <c:v>8.4365999999999997E-2</c:v>
                </c:pt>
                <c:pt idx="130">
                  <c:v>8.4611000000000006E-2</c:v>
                </c:pt>
                <c:pt idx="131">
                  <c:v>9.3007000000000006E-2</c:v>
                </c:pt>
                <c:pt idx="132">
                  <c:v>9.6506999999999996E-2</c:v>
                </c:pt>
                <c:pt idx="133">
                  <c:v>9.9569000000000005E-2</c:v>
                </c:pt>
                <c:pt idx="134">
                  <c:v>9.9595000000000003E-2</c:v>
                </c:pt>
                <c:pt idx="135">
                  <c:v>9.9728999999999998E-2</c:v>
                </c:pt>
                <c:pt idx="136">
                  <c:v>9.9834000000000006E-2</c:v>
                </c:pt>
                <c:pt idx="137">
                  <c:v>9.9945000000000006E-2</c:v>
                </c:pt>
              </c:numCache>
            </c:numRef>
          </c:xVal>
          <c:yVal>
            <c:numRef>
              <c:f>PLOTS!$S$2:$S$162</c:f>
              <c:numCache>
                <c:formatCode>General</c:formatCode>
                <c:ptCount val="161"/>
                <c:pt idx="0">
                  <c:v>0.93086999999999998</c:v>
                </c:pt>
                <c:pt idx="1">
                  <c:v>0.93086999999999998</c:v>
                </c:pt>
                <c:pt idx="2">
                  <c:v>0.93086999999999998</c:v>
                </c:pt>
                <c:pt idx="3">
                  <c:v>0.93086999999999998</c:v>
                </c:pt>
                <c:pt idx="4">
                  <c:v>0.93088000000000004</c:v>
                </c:pt>
                <c:pt idx="5">
                  <c:v>0.93018000000000001</c:v>
                </c:pt>
                <c:pt idx="6">
                  <c:v>0.93013000000000001</c:v>
                </c:pt>
                <c:pt idx="7">
                  <c:v>0.92988999999999999</c:v>
                </c:pt>
                <c:pt idx="8">
                  <c:v>0.92810000000000004</c:v>
                </c:pt>
                <c:pt idx="9">
                  <c:v>0.92544999999999999</c:v>
                </c:pt>
                <c:pt idx="10">
                  <c:v>0.92527999999999999</c:v>
                </c:pt>
                <c:pt idx="11">
                  <c:v>0.92288999999999999</c:v>
                </c:pt>
                <c:pt idx="12">
                  <c:v>0.92288000000000003</c:v>
                </c:pt>
                <c:pt idx="13">
                  <c:v>0.92093000000000003</c:v>
                </c:pt>
                <c:pt idx="14">
                  <c:v>0.92020999999999997</c:v>
                </c:pt>
                <c:pt idx="15">
                  <c:v>0.91900999999999999</c:v>
                </c:pt>
                <c:pt idx="16">
                  <c:v>0.91900000000000004</c:v>
                </c:pt>
                <c:pt idx="17">
                  <c:v>0.91564000000000001</c:v>
                </c:pt>
                <c:pt idx="18">
                  <c:v>0.91269999999999996</c:v>
                </c:pt>
                <c:pt idx="19">
                  <c:v>0.91163000000000005</c:v>
                </c:pt>
                <c:pt idx="20">
                  <c:v>0.91086999999999996</c:v>
                </c:pt>
                <c:pt idx="21">
                  <c:v>0.90337000000000001</c:v>
                </c:pt>
                <c:pt idx="22">
                  <c:v>0.90007999999999999</c:v>
                </c:pt>
                <c:pt idx="23">
                  <c:v>0.89970000000000006</c:v>
                </c:pt>
                <c:pt idx="24">
                  <c:v>0.89880000000000004</c:v>
                </c:pt>
                <c:pt idx="25">
                  <c:v>0.89156000000000002</c:v>
                </c:pt>
                <c:pt idx="26">
                  <c:v>0.89037999999999995</c:v>
                </c:pt>
                <c:pt idx="27">
                  <c:v>0.88976999999999995</c:v>
                </c:pt>
                <c:pt idx="28">
                  <c:v>0.88500000000000001</c:v>
                </c:pt>
                <c:pt idx="29">
                  <c:v>0.88358999999999999</c:v>
                </c:pt>
                <c:pt idx="30">
                  <c:v>0.87356999999999996</c:v>
                </c:pt>
                <c:pt idx="31">
                  <c:v>0.87265000000000004</c:v>
                </c:pt>
                <c:pt idx="32">
                  <c:v>0.86843000000000004</c:v>
                </c:pt>
                <c:pt idx="33">
                  <c:v>0.86794000000000004</c:v>
                </c:pt>
                <c:pt idx="34">
                  <c:v>0.85553999999999997</c:v>
                </c:pt>
                <c:pt idx="35">
                  <c:v>0.85511999999999999</c:v>
                </c:pt>
                <c:pt idx="36">
                  <c:v>0.85433999999999999</c:v>
                </c:pt>
                <c:pt idx="37">
                  <c:v>0.84919999999999995</c:v>
                </c:pt>
                <c:pt idx="38">
                  <c:v>0.84870000000000001</c:v>
                </c:pt>
                <c:pt idx="39">
                  <c:v>0.83760999999999997</c:v>
                </c:pt>
                <c:pt idx="40">
                  <c:v>0.83616999999999997</c:v>
                </c:pt>
                <c:pt idx="41">
                  <c:v>0.83279999999999998</c:v>
                </c:pt>
                <c:pt idx="42">
                  <c:v>0.82333000000000001</c:v>
                </c:pt>
                <c:pt idx="43">
                  <c:v>0.81730999999999998</c:v>
                </c:pt>
                <c:pt idx="44">
                  <c:v>0.81144000000000005</c:v>
                </c:pt>
                <c:pt idx="45">
                  <c:v>0.80827000000000004</c:v>
                </c:pt>
                <c:pt idx="46">
                  <c:v>0.80791000000000002</c:v>
                </c:pt>
                <c:pt idx="47">
                  <c:v>0.79664000000000001</c:v>
                </c:pt>
                <c:pt idx="48">
                  <c:v>0.79332999999999998</c:v>
                </c:pt>
                <c:pt idx="49">
                  <c:v>0.78827999999999998</c:v>
                </c:pt>
                <c:pt idx="50">
                  <c:v>0.78493999999999997</c:v>
                </c:pt>
                <c:pt idx="51">
                  <c:v>0.77027000000000001</c:v>
                </c:pt>
                <c:pt idx="52">
                  <c:v>0.75707000000000002</c:v>
                </c:pt>
                <c:pt idx="53">
                  <c:v>0.75317000000000001</c:v>
                </c:pt>
                <c:pt idx="54">
                  <c:v>0.74456999999999995</c:v>
                </c:pt>
                <c:pt idx="55">
                  <c:v>0.73809000000000002</c:v>
                </c:pt>
                <c:pt idx="56">
                  <c:v>0.73801000000000005</c:v>
                </c:pt>
                <c:pt idx="57">
                  <c:v>0.72331999999999996</c:v>
                </c:pt>
                <c:pt idx="58">
                  <c:v>0.71769000000000005</c:v>
                </c:pt>
                <c:pt idx="59">
                  <c:v>0.71228000000000002</c:v>
                </c:pt>
                <c:pt idx="60">
                  <c:v>0.70194000000000001</c:v>
                </c:pt>
                <c:pt idx="61">
                  <c:v>0.69586000000000003</c:v>
                </c:pt>
                <c:pt idx="62">
                  <c:v>0.69484000000000001</c:v>
                </c:pt>
                <c:pt idx="63">
                  <c:v>0.68288000000000004</c:v>
                </c:pt>
                <c:pt idx="64">
                  <c:v>0.68152999999999997</c:v>
                </c:pt>
                <c:pt idx="65">
                  <c:v>0.67501999999999995</c:v>
                </c:pt>
                <c:pt idx="66">
                  <c:v>0.66442000000000001</c:v>
                </c:pt>
                <c:pt idx="67">
                  <c:v>0.65263000000000004</c:v>
                </c:pt>
                <c:pt idx="68">
                  <c:v>0.65134999999999998</c:v>
                </c:pt>
                <c:pt idx="69">
                  <c:v>0.64956999999999998</c:v>
                </c:pt>
                <c:pt idx="70">
                  <c:v>0.63968999999999998</c:v>
                </c:pt>
                <c:pt idx="71">
                  <c:v>0.62295</c:v>
                </c:pt>
                <c:pt idx="72">
                  <c:v>0.62222999999999995</c:v>
                </c:pt>
                <c:pt idx="73">
                  <c:v>0.62187999999999999</c:v>
                </c:pt>
                <c:pt idx="74">
                  <c:v>0.60648999999999997</c:v>
                </c:pt>
                <c:pt idx="75">
                  <c:v>0.60507999999999995</c:v>
                </c:pt>
                <c:pt idx="76">
                  <c:v>0.59541999999999995</c:v>
                </c:pt>
                <c:pt idx="77">
                  <c:v>0.59340000000000004</c:v>
                </c:pt>
                <c:pt idx="78">
                  <c:v>0.59</c:v>
                </c:pt>
                <c:pt idx="79">
                  <c:v>0.56940000000000002</c:v>
                </c:pt>
                <c:pt idx="80">
                  <c:v>0.56601000000000001</c:v>
                </c:pt>
                <c:pt idx="81">
                  <c:v>0.56532000000000004</c:v>
                </c:pt>
                <c:pt idx="82">
                  <c:v>0.56283000000000005</c:v>
                </c:pt>
                <c:pt idx="83">
                  <c:v>0.55193999999999999</c:v>
                </c:pt>
                <c:pt idx="84">
                  <c:v>0.54315999999999998</c:v>
                </c:pt>
                <c:pt idx="85">
                  <c:v>0.53249999999999997</c:v>
                </c:pt>
                <c:pt idx="86">
                  <c:v>0.52159999999999995</c:v>
                </c:pt>
                <c:pt idx="87">
                  <c:v>0.51615</c:v>
                </c:pt>
                <c:pt idx="88">
                  <c:v>0.51444999999999996</c:v>
                </c:pt>
                <c:pt idx="89">
                  <c:v>0.50797999999999999</c:v>
                </c:pt>
                <c:pt idx="90">
                  <c:v>0.49981999999999999</c:v>
                </c:pt>
                <c:pt idx="91">
                  <c:v>0.47852</c:v>
                </c:pt>
                <c:pt idx="92">
                  <c:v>0.47402</c:v>
                </c:pt>
                <c:pt idx="93">
                  <c:v>0.47220000000000001</c:v>
                </c:pt>
                <c:pt idx="94">
                  <c:v>0.46504000000000001</c:v>
                </c:pt>
                <c:pt idx="95">
                  <c:v>0.46074999999999999</c:v>
                </c:pt>
                <c:pt idx="96">
                  <c:v>0.44217000000000001</c:v>
                </c:pt>
                <c:pt idx="97">
                  <c:v>0.43668000000000001</c:v>
                </c:pt>
                <c:pt idx="98">
                  <c:v>0.43380000000000002</c:v>
                </c:pt>
                <c:pt idx="99">
                  <c:v>0.42854999999999999</c:v>
                </c:pt>
                <c:pt idx="100">
                  <c:v>0.42548000000000002</c:v>
                </c:pt>
                <c:pt idx="101">
                  <c:v>0.40198</c:v>
                </c:pt>
                <c:pt idx="102">
                  <c:v>0.39767999999999998</c:v>
                </c:pt>
                <c:pt idx="103">
                  <c:v>0.39745999999999998</c:v>
                </c:pt>
                <c:pt idx="104">
                  <c:v>0.39328000000000002</c:v>
                </c:pt>
                <c:pt idx="105">
                  <c:v>0.38091000000000003</c:v>
                </c:pt>
                <c:pt idx="106">
                  <c:v>0.37331999999999999</c:v>
                </c:pt>
                <c:pt idx="107">
                  <c:v>0.37176999999999999</c:v>
                </c:pt>
                <c:pt idx="108">
                  <c:v>0.36791000000000001</c:v>
                </c:pt>
                <c:pt idx="109">
                  <c:v>0.35687000000000002</c:v>
                </c:pt>
                <c:pt idx="110">
                  <c:v>0.34683999999999998</c:v>
                </c:pt>
                <c:pt idx="111">
                  <c:v>0.34401999999999999</c:v>
                </c:pt>
                <c:pt idx="112">
                  <c:v>0.3412</c:v>
                </c:pt>
                <c:pt idx="113">
                  <c:v>0.33857999999999999</c:v>
                </c:pt>
                <c:pt idx="114">
                  <c:v>0.32871</c:v>
                </c:pt>
                <c:pt idx="115">
                  <c:v>0.32541999999999999</c:v>
                </c:pt>
                <c:pt idx="116">
                  <c:v>0.31844</c:v>
                </c:pt>
                <c:pt idx="117">
                  <c:v>0.31731999999999999</c:v>
                </c:pt>
                <c:pt idx="118">
                  <c:v>0.31084000000000001</c:v>
                </c:pt>
                <c:pt idx="119">
                  <c:v>0.30763000000000001</c:v>
                </c:pt>
                <c:pt idx="120">
                  <c:v>0.30664999999999998</c:v>
                </c:pt>
                <c:pt idx="121">
                  <c:v>0.2974</c:v>
                </c:pt>
                <c:pt idx="122">
                  <c:v>0.29735</c:v>
                </c:pt>
                <c:pt idx="123">
                  <c:v>0.29708000000000001</c:v>
                </c:pt>
                <c:pt idx="124">
                  <c:v>0.29450999999999999</c:v>
                </c:pt>
                <c:pt idx="125">
                  <c:v>0.28997000000000001</c:v>
                </c:pt>
                <c:pt idx="126">
                  <c:v>0.28498000000000001</c:v>
                </c:pt>
                <c:pt idx="127">
                  <c:v>0.28421999999999997</c:v>
                </c:pt>
                <c:pt idx="128">
                  <c:v>0.28337000000000001</c:v>
                </c:pt>
                <c:pt idx="129">
                  <c:v>0.28284999999999999</c:v>
                </c:pt>
                <c:pt idx="130">
                  <c:v>0.28272999999999998</c:v>
                </c:pt>
                <c:pt idx="131">
                  <c:v>0.27933000000000002</c:v>
                </c:pt>
                <c:pt idx="132">
                  <c:v>0.27822000000000002</c:v>
                </c:pt>
                <c:pt idx="133">
                  <c:v>0.27732000000000001</c:v>
                </c:pt>
                <c:pt idx="134">
                  <c:v>0.27731</c:v>
                </c:pt>
                <c:pt idx="135">
                  <c:v>0.27727000000000002</c:v>
                </c:pt>
                <c:pt idx="136">
                  <c:v>0.27723999999999999</c:v>
                </c:pt>
                <c:pt idx="137">
                  <c:v>0.27721000000000001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1-4F28-BB9C-6F5074D461B0}"/>
            </c:ext>
          </c:extLst>
        </c:ser>
        <c:ser>
          <c:idx val="2"/>
          <c:order val="2"/>
          <c:tx>
            <c:v>1/2 Hb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PLOTS!$Q$2:$Q$161</c:f>
              <c:numCache>
                <c:formatCode>General</c:formatCode>
                <c:ptCount val="160"/>
                <c:pt idx="0" formatCode="0.00E+00">
                  <c:v>9.9994999999999994E-5</c:v>
                </c:pt>
                <c:pt idx="1">
                  <c:v>1.00024E-4</c:v>
                </c:pt>
                <c:pt idx="2">
                  <c:v>1.00037E-4</c:v>
                </c:pt>
                <c:pt idx="3">
                  <c:v>1.0021100000000001E-4</c:v>
                </c:pt>
                <c:pt idx="4">
                  <c:v>1.00336E-4</c:v>
                </c:pt>
                <c:pt idx="5">
                  <c:v>1.3168399999999999E-4</c:v>
                </c:pt>
                <c:pt idx="6">
                  <c:v>1.32228E-4</c:v>
                </c:pt>
                <c:pt idx="7">
                  <c:v>1.3511799999999999E-4</c:v>
                </c:pt>
                <c:pt idx="8">
                  <c:v>1.51144E-4</c:v>
                </c:pt>
                <c:pt idx="9">
                  <c:v>1.7169E-4</c:v>
                </c:pt>
                <c:pt idx="10">
                  <c:v>1.7304000000000001E-4</c:v>
                </c:pt>
                <c:pt idx="11">
                  <c:v>1.9383000000000001E-4</c:v>
                </c:pt>
                <c:pt idx="12">
                  <c:v>1.9391999999999999E-4</c:v>
                </c:pt>
                <c:pt idx="13">
                  <c:v>2.1232999999999999E-4</c:v>
                </c:pt>
                <c:pt idx="14">
                  <c:v>2.1939999999999999E-4</c:v>
                </c:pt>
                <c:pt idx="15">
                  <c:v>2.3102999999999999E-4</c:v>
                </c:pt>
                <c:pt idx="16">
                  <c:v>2.3110000000000001E-4</c:v>
                </c:pt>
                <c:pt idx="17">
                  <c:v>2.6085000000000002E-4</c:v>
                </c:pt>
                <c:pt idx="18">
                  <c:v>2.8317000000000001E-4</c:v>
                </c:pt>
                <c:pt idx="19">
                  <c:v>2.9064999999999999E-4</c:v>
                </c:pt>
                <c:pt idx="20">
                  <c:v>2.9582000000000002E-4</c:v>
                </c:pt>
                <c:pt idx="21">
                  <c:v>3.4687999999999999E-4</c:v>
                </c:pt>
                <c:pt idx="22">
                  <c:v>3.7135E-4</c:v>
                </c:pt>
                <c:pt idx="23">
                  <c:v>3.7439E-4</c:v>
                </c:pt>
                <c:pt idx="24">
                  <c:v>3.8180000000000001E-4</c:v>
                </c:pt>
                <c:pt idx="25">
                  <c:v>4.4499999999999997E-4</c:v>
                </c:pt>
                <c:pt idx="26">
                  <c:v>4.5475000000000002E-4</c:v>
                </c:pt>
                <c:pt idx="27">
                  <c:v>4.5962999999999999E-4</c:v>
                </c:pt>
                <c:pt idx="28">
                  <c:v>4.9688E-4</c:v>
                </c:pt>
                <c:pt idx="29">
                  <c:v>5.0770000000000003E-4</c:v>
                </c:pt>
                <c:pt idx="30">
                  <c:v>5.8586E-4</c:v>
                </c:pt>
                <c:pt idx="31">
                  <c:v>5.9321000000000005E-4</c:v>
                </c:pt>
                <c:pt idx="32">
                  <c:v>6.2713000000000005E-4</c:v>
                </c:pt>
                <c:pt idx="33">
                  <c:v>6.3113999999999998E-4</c:v>
                </c:pt>
                <c:pt idx="34">
                  <c:v>7.3862000000000005E-4</c:v>
                </c:pt>
                <c:pt idx="35">
                  <c:v>7.4264000000000003E-4</c:v>
                </c:pt>
                <c:pt idx="36">
                  <c:v>7.5007000000000003E-4</c:v>
                </c:pt>
                <c:pt idx="37">
                  <c:v>8.0135000000000004E-4</c:v>
                </c:pt>
                <c:pt idx="38">
                  <c:v>8.0648999999999998E-4</c:v>
                </c:pt>
                <c:pt idx="39">
                  <c:v>9.2279000000000005E-4</c:v>
                </c:pt>
                <c:pt idx="40">
                  <c:v>9.3818000000000005E-4</c:v>
                </c:pt>
                <c:pt idx="41">
                  <c:v>9.7417999999999995E-4</c:v>
                </c:pt>
                <c:pt idx="42">
                  <c:v>1.0788900000000001E-3</c:v>
                </c:pt>
                <c:pt idx="43">
                  <c:v>1.14893E-3</c:v>
                </c:pt>
                <c:pt idx="44">
                  <c:v>1.2202000000000001E-3</c:v>
                </c:pt>
                <c:pt idx="45">
                  <c:v>1.26004E-3</c:v>
                </c:pt>
                <c:pt idx="46">
                  <c:v>1.2645899999999999E-3</c:v>
                </c:pt>
                <c:pt idx="47">
                  <c:v>1.41197E-3</c:v>
                </c:pt>
                <c:pt idx="48">
                  <c:v>1.45633E-3</c:v>
                </c:pt>
                <c:pt idx="49">
                  <c:v>1.52531E-3</c:v>
                </c:pt>
                <c:pt idx="50">
                  <c:v>1.572E-3</c:v>
                </c:pt>
                <c:pt idx="51">
                  <c:v>1.7916E-3</c:v>
                </c:pt>
                <c:pt idx="52">
                  <c:v>2.0092E-3</c:v>
                </c:pt>
                <c:pt idx="53">
                  <c:v>2.0772999999999998E-3</c:v>
                </c:pt>
                <c:pt idx="54">
                  <c:v>2.2323999999999998E-3</c:v>
                </c:pt>
                <c:pt idx="55">
                  <c:v>2.3540000000000002E-3</c:v>
                </c:pt>
                <c:pt idx="56">
                  <c:v>2.3555E-3</c:v>
                </c:pt>
                <c:pt idx="57">
                  <c:v>2.6489E-3</c:v>
                </c:pt>
                <c:pt idx="58">
                  <c:v>2.7693000000000001E-3</c:v>
                </c:pt>
                <c:pt idx="59">
                  <c:v>2.8901E-3</c:v>
                </c:pt>
                <c:pt idx="60">
                  <c:v>3.1386999999999999E-3</c:v>
                </c:pt>
                <c:pt idx="61">
                  <c:v>3.2978999999999999E-3</c:v>
                </c:pt>
                <c:pt idx="62">
                  <c:v>3.3257E-3</c:v>
                </c:pt>
                <c:pt idx="63">
                  <c:v>3.6706999999999998E-3</c:v>
                </c:pt>
                <c:pt idx="64">
                  <c:v>3.7117999999999999E-3</c:v>
                </c:pt>
                <c:pt idx="65">
                  <c:v>3.9142999999999999E-3</c:v>
                </c:pt>
                <c:pt idx="66">
                  <c:v>4.2576000000000003E-3</c:v>
                </c:pt>
                <c:pt idx="67">
                  <c:v>4.6550999999999997E-3</c:v>
                </c:pt>
                <c:pt idx="68">
                  <c:v>4.6994000000000003E-3</c:v>
                </c:pt>
                <c:pt idx="69">
                  <c:v>4.7613000000000004E-3</c:v>
                </c:pt>
                <c:pt idx="70">
                  <c:v>5.1159999999999999E-3</c:v>
                </c:pt>
                <c:pt idx="71">
                  <c:v>5.7635999999999998E-3</c:v>
                </c:pt>
                <c:pt idx="72">
                  <c:v>5.7929000000000001E-3</c:v>
                </c:pt>
                <c:pt idx="73">
                  <c:v>5.8072999999999996E-3</c:v>
                </c:pt>
                <c:pt idx="74">
                  <c:v>6.4720999999999997E-3</c:v>
                </c:pt>
                <c:pt idx="75">
                  <c:v>6.5370000000000003E-3</c:v>
                </c:pt>
                <c:pt idx="76">
                  <c:v>7.0001000000000004E-3</c:v>
                </c:pt>
                <c:pt idx="77">
                  <c:v>7.1016999999999999E-3</c:v>
                </c:pt>
                <c:pt idx="78">
                  <c:v>7.2767999999999999E-3</c:v>
                </c:pt>
                <c:pt idx="79">
                  <c:v>8.4419999999999999E-3</c:v>
                </c:pt>
                <c:pt idx="80">
                  <c:v>8.6502000000000002E-3</c:v>
                </c:pt>
                <c:pt idx="81">
                  <c:v>8.6934000000000004E-3</c:v>
                </c:pt>
                <c:pt idx="82">
                  <c:v>8.8494000000000003E-3</c:v>
                </c:pt>
                <c:pt idx="83">
                  <c:v>9.5607999999999995E-3</c:v>
                </c:pt>
                <c:pt idx="84">
                  <c:v>1.01607E-2</c:v>
                </c:pt>
                <c:pt idx="85">
                  <c:v>1.09211E-2</c:v>
                </c:pt>
                <c:pt idx="86">
                  <c:v>1.17435E-2</c:v>
                </c:pt>
                <c:pt idx="87">
                  <c:v>1.21759E-2</c:v>
                </c:pt>
                <c:pt idx="88">
                  <c:v>1.23137E-2</c:v>
                </c:pt>
                <c:pt idx="89">
                  <c:v>1.28541E-2</c:v>
                </c:pt>
                <c:pt idx="90">
                  <c:v>1.3570199999999999E-2</c:v>
                </c:pt>
                <c:pt idx="91">
                  <c:v>1.5646500000000001E-2</c:v>
                </c:pt>
                <c:pt idx="92">
                  <c:v>1.6128E-2</c:v>
                </c:pt>
                <c:pt idx="93">
                  <c:v>1.6327000000000001E-2</c:v>
                </c:pt>
                <c:pt idx="94">
                  <c:v>1.7141E-2</c:v>
                </c:pt>
                <c:pt idx="95">
                  <c:v>1.7652999999999999E-2</c:v>
                </c:pt>
                <c:pt idx="96">
                  <c:v>2.0072E-2</c:v>
                </c:pt>
                <c:pt idx="97">
                  <c:v>2.0820000000000002E-2</c:v>
                </c:pt>
                <c:pt idx="98">
                  <c:v>2.1214E-2</c:v>
                </c:pt>
                <c:pt idx="99">
                  <c:v>2.1935E-2</c:v>
                </c:pt>
                <c:pt idx="100">
                  <c:v>2.2363000000000001E-2</c:v>
                </c:pt>
                <c:pt idx="101">
                  <c:v>2.5975999999999999E-2</c:v>
                </c:pt>
                <c:pt idx="102">
                  <c:v>2.6741999999999998E-2</c:v>
                </c:pt>
                <c:pt idx="103">
                  <c:v>2.6783000000000001E-2</c:v>
                </c:pt>
                <c:pt idx="104">
                  <c:v>2.7584000000000001E-2</c:v>
                </c:pt>
                <c:pt idx="105">
                  <c:v>3.0276999999999998E-2</c:v>
                </c:pt>
                <c:pt idx="106">
                  <c:v>3.2149999999999998E-2</c:v>
                </c:pt>
                <c:pt idx="107">
                  <c:v>3.2545999999999999E-2</c:v>
                </c:pt>
                <c:pt idx="108">
                  <c:v>3.3545999999999999E-2</c:v>
                </c:pt>
                <c:pt idx="109">
                  <c:v>3.6491999999999997E-2</c:v>
                </c:pt>
                <c:pt idx="110">
                  <c:v>3.9390000000000001E-2</c:v>
                </c:pt>
                <c:pt idx="111">
                  <c:v>4.0271000000000001E-2</c:v>
                </c:pt>
                <c:pt idx="112">
                  <c:v>4.1189000000000003E-2</c:v>
                </c:pt>
                <c:pt idx="113">
                  <c:v>4.2086999999999999E-2</c:v>
                </c:pt>
                <c:pt idx="114">
                  <c:v>4.5981000000000001E-2</c:v>
                </c:pt>
                <c:pt idx="115">
                  <c:v>4.7516000000000003E-2</c:v>
                </c:pt>
                <c:pt idx="116">
                  <c:v>5.1284000000000003E-2</c:v>
                </c:pt>
                <c:pt idx="117">
                  <c:v>5.1965999999999998E-2</c:v>
                </c:pt>
                <c:pt idx="118">
                  <c:v>5.6301999999999998E-2</c:v>
                </c:pt>
                <c:pt idx="119">
                  <c:v>5.8694999999999997E-2</c:v>
                </c:pt>
                <c:pt idx="120">
                  <c:v>5.9459999999999999E-2</c:v>
                </c:pt>
                <c:pt idx="121">
                  <c:v>6.7337999999999995E-2</c:v>
                </c:pt>
                <c:pt idx="122">
                  <c:v>6.7386000000000001E-2</c:v>
                </c:pt>
                <c:pt idx="123">
                  <c:v>6.7634E-2</c:v>
                </c:pt>
                <c:pt idx="124">
                  <c:v>7.0015999999999995E-2</c:v>
                </c:pt>
                <c:pt idx="125">
                  <c:v>7.4556999999999998E-2</c:v>
                </c:pt>
                <c:pt idx="126">
                  <c:v>8.0731999999999998E-2</c:v>
                </c:pt>
                <c:pt idx="127">
                  <c:v>8.1920999999999994E-2</c:v>
                </c:pt>
                <c:pt idx="128">
                  <c:v>8.3379999999999996E-2</c:v>
                </c:pt>
                <c:pt idx="129">
                  <c:v>8.4365999999999997E-2</c:v>
                </c:pt>
                <c:pt idx="130">
                  <c:v>8.4611000000000006E-2</c:v>
                </c:pt>
                <c:pt idx="131">
                  <c:v>9.3007000000000006E-2</c:v>
                </c:pt>
                <c:pt idx="132">
                  <c:v>9.6506999999999996E-2</c:v>
                </c:pt>
                <c:pt idx="133">
                  <c:v>9.9569000000000005E-2</c:v>
                </c:pt>
                <c:pt idx="134">
                  <c:v>9.9595000000000003E-2</c:v>
                </c:pt>
                <c:pt idx="135">
                  <c:v>9.9728999999999998E-2</c:v>
                </c:pt>
                <c:pt idx="136">
                  <c:v>9.9834000000000006E-2</c:v>
                </c:pt>
                <c:pt idx="137">
                  <c:v>9.9945000000000006E-2</c:v>
                </c:pt>
              </c:numCache>
            </c:numRef>
          </c:xVal>
          <c:yVal>
            <c:numRef>
              <c:f>PLOTS!$T$2:$T$161</c:f>
              <c:numCache>
                <c:formatCode>General</c:formatCode>
                <c:ptCount val="160"/>
                <c:pt idx="0">
                  <c:v>0.90092000000000005</c:v>
                </c:pt>
                <c:pt idx="1">
                  <c:v>0.90090999999999999</c:v>
                </c:pt>
                <c:pt idx="2">
                  <c:v>0.90090999999999999</c:v>
                </c:pt>
                <c:pt idx="3">
                  <c:v>0.90090000000000003</c:v>
                </c:pt>
                <c:pt idx="4">
                  <c:v>0.90088000000000001</c:v>
                </c:pt>
                <c:pt idx="5">
                  <c:v>0.89732999999999996</c:v>
                </c:pt>
                <c:pt idx="6">
                  <c:v>0.89725999999999995</c:v>
                </c:pt>
                <c:pt idx="7">
                  <c:v>0.89683999999999997</c:v>
                </c:pt>
                <c:pt idx="8">
                  <c:v>0.89431000000000005</c:v>
                </c:pt>
                <c:pt idx="9">
                  <c:v>0.89114000000000004</c:v>
                </c:pt>
                <c:pt idx="10">
                  <c:v>0.89093999999999995</c:v>
                </c:pt>
                <c:pt idx="11">
                  <c:v>0.88815999999999995</c:v>
                </c:pt>
                <c:pt idx="12">
                  <c:v>0.88815</c:v>
                </c:pt>
                <c:pt idx="13">
                  <c:v>0.88566999999999996</c:v>
                </c:pt>
                <c:pt idx="14">
                  <c:v>0.88466</c:v>
                </c:pt>
                <c:pt idx="15">
                  <c:v>0.88285000000000002</c:v>
                </c:pt>
                <c:pt idx="16">
                  <c:v>0.88283</c:v>
                </c:pt>
                <c:pt idx="17">
                  <c:v>0.87744</c:v>
                </c:pt>
                <c:pt idx="18">
                  <c:v>0.87339</c:v>
                </c:pt>
                <c:pt idx="19">
                  <c:v>0.87217</c:v>
                </c:pt>
                <c:pt idx="20">
                  <c:v>0.87138000000000004</c:v>
                </c:pt>
                <c:pt idx="21">
                  <c:v>0.86485000000000001</c:v>
                </c:pt>
                <c:pt idx="22">
                  <c:v>0.86148999999999998</c:v>
                </c:pt>
                <c:pt idx="23">
                  <c:v>0.86104000000000003</c:v>
                </c:pt>
                <c:pt idx="24">
                  <c:v>0.85990999999999995</c:v>
                </c:pt>
                <c:pt idx="25">
                  <c:v>0.84928999999999999</c:v>
                </c:pt>
                <c:pt idx="26">
                  <c:v>0.84760999999999997</c:v>
                </c:pt>
                <c:pt idx="27">
                  <c:v>0.84677999999999998</c:v>
                </c:pt>
                <c:pt idx="28">
                  <c:v>0.84055000000000002</c:v>
                </c:pt>
                <c:pt idx="29">
                  <c:v>0.83880999999999994</c:v>
                </c:pt>
                <c:pt idx="30">
                  <c:v>0.82726999999999995</c:v>
                </c:pt>
                <c:pt idx="31">
                  <c:v>0.82625999999999999</c:v>
                </c:pt>
                <c:pt idx="32">
                  <c:v>0.82171000000000005</c:v>
                </c:pt>
                <c:pt idx="33">
                  <c:v>0.82118000000000002</c:v>
                </c:pt>
                <c:pt idx="34">
                  <c:v>0.80789</c:v>
                </c:pt>
                <c:pt idx="35">
                  <c:v>0.80740999999999996</c:v>
                </c:pt>
                <c:pt idx="36">
                  <c:v>0.80654000000000003</c:v>
                </c:pt>
                <c:pt idx="37">
                  <c:v>0.80062999999999995</c:v>
                </c:pt>
                <c:pt idx="38">
                  <c:v>0.80003999999999997</c:v>
                </c:pt>
                <c:pt idx="39">
                  <c:v>0.78664999999999996</c:v>
                </c:pt>
                <c:pt idx="40">
                  <c:v>0.78486</c:v>
                </c:pt>
                <c:pt idx="41">
                  <c:v>0.78071999999999997</c:v>
                </c:pt>
                <c:pt idx="42">
                  <c:v>0.76912999999999998</c:v>
                </c:pt>
                <c:pt idx="43">
                  <c:v>0.76178000000000001</c:v>
                </c:pt>
                <c:pt idx="44">
                  <c:v>0.75456000000000001</c:v>
                </c:pt>
                <c:pt idx="45">
                  <c:v>0.75061</c:v>
                </c:pt>
                <c:pt idx="46">
                  <c:v>0.75017</c:v>
                </c:pt>
                <c:pt idx="47">
                  <c:v>0.73614999999999997</c:v>
                </c:pt>
                <c:pt idx="48">
                  <c:v>0.73214000000000001</c:v>
                </c:pt>
                <c:pt idx="49">
                  <c:v>0.72614000000000001</c:v>
                </c:pt>
                <c:pt idx="50">
                  <c:v>0.72223000000000004</c:v>
                </c:pt>
                <c:pt idx="51">
                  <c:v>0.70516000000000001</c:v>
                </c:pt>
                <c:pt idx="52">
                  <c:v>0.68981999999999999</c:v>
                </c:pt>
                <c:pt idx="53">
                  <c:v>0.68523000000000001</c:v>
                </c:pt>
                <c:pt idx="54">
                  <c:v>0.67498000000000002</c:v>
                </c:pt>
                <c:pt idx="55">
                  <c:v>0.66713</c:v>
                </c:pt>
                <c:pt idx="56">
                  <c:v>0.66703000000000001</c:v>
                </c:pt>
                <c:pt idx="57">
                  <c:v>0.64888000000000001</c:v>
                </c:pt>
                <c:pt idx="58">
                  <c:v>0.64188000000000001</c:v>
                </c:pt>
                <c:pt idx="59">
                  <c:v>0.63512999999999997</c:v>
                </c:pt>
                <c:pt idx="60">
                  <c:v>0.62207999999999997</c:v>
                </c:pt>
                <c:pt idx="61">
                  <c:v>0.61424999999999996</c:v>
                </c:pt>
                <c:pt idx="62">
                  <c:v>0.61292000000000002</c:v>
                </c:pt>
                <c:pt idx="63">
                  <c:v>0.59728000000000003</c:v>
                </c:pt>
                <c:pt idx="64">
                  <c:v>0.59550999999999998</c:v>
                </c:pt>
                <c:pt idx="65">
                  <c:v>0.58699000000000001</c:v>
                </c:pt>
                <c:pt idx="66">
                  <c:v>0.57328999999999997</c:v>
                </c:pt>
                <c:pt idx="67">
                  <c:v>0.55859999999999999</c:v>
                </c:pt>
                <c:pt idx="68">
                  <c:v>0.55705000000000005</c:v>
                </c:pt>
                <c:pt idx="69">
                  <c:v>0.55489999999999995</c:v>
                </c:pt>
                <c:pt idx="70">
                  <c:v>0.54305000000000003</c:v>
                </c:pt>
                <c:pt idx="71">
                  <c:v>0.52300000000000002</c:v>
                </c:pt>
                <c:pt idx="72">
                  <c:v>0.52212999999999998</c:v>
                </c:pt>
                <c:pt idx="73">
                  <c:v>0.52170000000000005</c:v>
                </c:pt>
                <c:pt idx="74">
                  <c:v>0.50275000000000003</c:v>
                </c:pt>
                <c:pt idx="75">
                  <c:v>0.50100999999999996</c:v>
                </c:pt>
                <c:pt idx="76">
                  <c:v>0.48941000000000001</c:v>
                </c:pt>
                <c:pt idx="77">
                  <c:v>0.48708000000000001</c:v>
                </c:pt>
                <c:pt idx="78">
                  <c:v>0.48325000000000001</c:v>
                </c:pt>
                <c:pt idx="79">
                  <c:v>0.46122000000000002</c:v>
                </c:pt>
                <c:pt idx="80">
                  <c:v>0.45755000000000001</c:v>
                </c:pt>
                <c:pt idx="81">
                  <c:v>0.45678999999999997</c:v>
                </c:pt>
                <c:pt idx="82">
                  <c:v>0.45405000000000001</c:v>
                </c:pt>
                <c:pt idx="83">
                  <c:v>0.44186999999999999</c:v>
                </c:pt>
                <c:pt idx="84">
                  <c:v>0.43213000000000001</c:v>
                </c:pt>
                <c:pt idx="85">
                  <c:v>0.42064000000000001</c:v>
                </c:pt>
                <c:pt idx="86">
                  <c:v>0.40938999999999998</c:v>
                </c:pt>
                <c:pt idx="87">
                  <c:v>0.40395999999999999</c:v>
                </c:pt>
                <c:pt idx="88">
                  <c:v>0.40228999999999998</c:v>
                </c:pt>
                <c:pt idx="89">
                  <c:v>0.39600999999999997</c:v>
                </c:pt>
                <c:pt idx="90">
                  <c:v>0.38827</c:v>
                </c:pt>
                <c:pt idx="91">
                  <c:v>0.36843999999999999</c:v>
                </c:pt>
                <c:pt idx="92">
                  <c:v>0.36427999999999999</c:v>
                </c:pt>
                <c:pt idx="93">
                  <c:v>0.36259000000000002</c:v>
                </c:pt>
                <c:pt idx="94">
                  <c:v>0.35593000000000002</c:v>
                </c:pt>
                <c:pt idx="95">
                  <c:v>0.35191</c:v>
                </c:pt>
                <c:pt idx="96">
                  <c:v>0.33462999999999998</c:v>
                </c:pt>
                <c:pt idx="97">
                  <c:v>0.32991999999999999</c:v>
                </c:pt>
                <c:pt idx="98">
                  <c:v>0.32757999999999998</c:v>
                </c:pt>
                <c:pt idx="99">
                  <c:v>0.32349</c:v>
                </c:pt>
                <c:pt idx="100">
                  <c:v>0.32118999999999998</c:v>
                </c:pt>
                <c:pt idx="101">
                  <c:v>0.30409999999999998</c:v>
                </c:pt>
                <c:pt idx="102">
                  <c:v>0.30082999999999999</c:v>
                </c:pt>
                <c:pt idx="103">
                  <c:v>0.30065999999999998</c:v>
                </c:pt>
                <c:pt idx="104">
                  <c:v>0.29733999999999999</c:v>
                </c:pt>
                <c:pt idx="105">
                  <c:v>0.28671999999999997</c:v>
                </c:pt>
                <c:pt idx="106">
                  <c:v>0.28036</c:v>
                </c:pt>
                <c:pt idx="107">
                  <c:v>0.27912999999999999</c:v>
                </c:pt>
                <c:pt idx="108">
                  <c:v>0.2762</c:v>
                </c:pt>
                <c:pt idx="109">
                  <c:v>0.26846999999999999</c:v>
                </c:pt>
                <c:pt idx="110">
                  <c:v>0.26185000000000003</c:v>
                </c:pt>
                <c:pt idx="111">
                  <c:v>0.25999</c:v>
                </c:pt>
                <c:pt idx="112">
                  <c:v>0.25812000000000002</c:v>
                </c:pt>
                <c:pt idx="113">
                  <c:v>0.25635000000000002</c:v>
                </c:pt>
                <c:pt idx="114">
                  <c:v>0.24929000000000001</c:v>
                </c:pt>
                <c:pt idx="115">
                  <c:v>0.24673999999999999</c:v>
                </c:pt>
                <c:pt idx="116">
                  <c:v>0.24095</c:v>
                </c:pt>
                <c:pt idx="117">
                  <c:v>0.23996000000000001</c:v>
                </c:pt>
                <c:pt idx="118">
                  <c:v>0.23411000000000001</c:v>
                </c:pt>
                <c:pt idx="119">
                  <c:v>0.23119999999999999</c:v>
                </c:pt>
                <c:pt idx="120">
                  <c:v>0.23032</c:v>
                </c:pt>
                <c:pt idx="121">
                  <c:v>0.22292000000000001</c:v>
                </c:pt>
                <c:pt idx="122">
                  <c:v>0.22287999999999999</c:v>
                </c:pt>
                <c:pt idx="123">
                  <c:v>0.22269</c:v>
                </c:pt>
                <c:pt idx="124">
                  <c:v>0.22092999999999999</c:v>
                </c:pt>
                <c:pt idx="125">
                  <c:v>0.21801000000000001</c:v>
                </c:pt>
                <c:pt idx="126">
                  <c:v>0.21498</c:v>
                </c:pt>
                <c:pt idx="127">
                  <c:v>0.21454000000000001</c:v>
                </c:pt>
                <c:pt idx="128">
                  <c:v>0.21407999999999999</c:v>
                </c:pt>
                <c:pt idx="129">
                  <c:v>0.21381</c:v>
                </c:pt>
                <c:pt idx="130">
                  <c:v>0.21375</c:v>
                </c:pt>
                <c:pt idx="131">
                  <c:v>0.21295</c:v>
                </c:pt>
                <c:pt idx="132">
                  <c:v>0.21314</c:v>
                </c:pt>
                <c:pt idx="133">
                  <c:v>0.21340000000000001</c:v>
                </c:pt>
                <c:pt idx="134">
                  <c:v>0.21340000000000001</c:v>
                </c:pt>
                <c:pt idx="135">
                  <c:v>0.21340999999999999</c:v>
                </c:pt>
                <c:pt idx="136">
                  <c:v>0.21342</c:v>
                </c:pt>
                <c:pt idx="137">
                  <c:v>0.21343000000000001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21-4F28-BB9C-6F5074D461B0}"/>
            </c:ext>
          </c:extLst>
        </c:ser>
        <c:ser>
          <c:idx val="3"/>
          <c:order val="3"/>
          <c:tx>
            <c:v>1/4 Hb</c:v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PLOTS!$Q$2:$Q$161</c:f>
              <c:numCache>
                <c:formatCode>General</c:formatCode>
                <c:ptCount val="160"/>
                <c:pt idx="0" formatCode="0.00E+00">
                  <c:v>9.9994999999999994E-5</c:v>
                </c:pt>
                <c:pt idx="1">
                  <c:v>1.00024E-4</c:v>
                </c:pt>
                <c:pt idx="2">
                  <c:v>1.00037E-4</c:v>
                </c:pt>
                <c:pt idx="3">
                  <c:v>1.0021100000000001E-4</c:v>
                </c:pt>
                <c:pt idx="4">
                  <c:v>1.00336E-4</c:v>
                </c:pt>
                <c:pt idx="5">
                  <c:v>1.3168399999999999E-4</c:v>
                </c:pt>
                <c:pt idx="6">
                  <c:v>1.32228E-4</c:v>
                </c:pt>
                <c:pt idx="7">
                  <c:v>1.3511799999999999E-4</c:v>
                </c:pt>
                <c:pt idx="8">
                  <c:v>1.51144E-4</c:v>
                </c:pt>
                <c:pt idx="9">
                  <c:v>1.7169E-4</c:v>
                </c:pt>
                <c:pt idx="10">
                  <c:v>1.7304000000000001E-4</c:v>
                </c:pt>
                <c:pt idx="11">
                  <c:v>1.9383000000000001E-4</c:v>
                </c:pt>
                <c:pt idx="12">
                  <c:v>1.9391999999999999E-4</c:v>
                </c:pt>
                <c:pt idx="13">
                  <c:v>2.1232999999999999E-4</c:v>
                </c:pt>
                <c:pt idx="14">
                  <c:v>2.1939999999999999E-4</c:v>
                </c:pt>
                <c:pt idx="15">
                  <c:v>2.3102999999999999E-4</c:v>
                </c:pt>
                <c:pt idx="16">
                  <c:v>2.3110000000000001E-4</c:v>
                </c:pt>
                <c:pt idx="17">
                  <c:v>2.6085000000000002E-4</c:v>
                </c:pt>
                <c:pt idx="18">
                  <c:v>2.8317000000000001E-4</c:v>
                </c:pt>
                <c:pt idx="19">
                  <c:v>2.9064999999999999E-4</c:v>
                </c:pt>
                <c:pt idx="20">
                  <c:v>2.9582000000000002E-4</c:v>
                </c:pt>
                <c:pt idx="21">
                  <c:v>3.4687999999999999E-4</c:v>
                </c:pt>
                <c:pt idx="22">
                  <c:v>3.7135E-4</c:v>
                </c:pt>
                <c:pt idx="23">
                  <c:v>3.7439E-4</c:v>
                </c:pt>
                <c:pt idx="24">
                  <c:v>3.8180000000000001E-4</c:v>
                </c:pt>
                <c:pt idx="25">
                  <c:v>4.4499999999999997E-4</c:v>
                </c:pt>
                <c:pt idx="26">
                  <c:v>4.5475000000000002E-4</c:v>
                </c:pt>
                <c:pt idx="27">
                  <c:v>4.5962999999999999E-4</c:v>
                </c:pt>
                <c:pt idx="28">
                  <c:v>4.9688E-4</c:v>
                </c:pt>
                <c:pt idx="29">
                  <c:v>5.0770000000000003E-4</c:v>
                </c:pt>
                <c:pt idx="30">
                  <c:v>5.8586E-4</c:v>
                </c:pt>
                <c:pt idx="31">
                  <c:v>5.9321000000000005E-4</c:v>
                </c:pt>
                <c:pt idx="32">
                  <c:v>6.2713000000000005E-4</c:v>
                </c:pt>
                <c:pt idx="33">
                  <c:v>6.3113999999999998E-4</c:v>
                </c:pt>
                <c:pt idx="34">
                  <c:v>7.3862000000000005E-4</c:v>
                </c:pt>
                <c:pt idx="35">
                  <c:v>7.4264000000000003E-4</c:v>
                </c:pt>
                <c:pt idx="36">
                  <c:v>7.5007000000000003E-4</c:v>
                </c:pt>
                <c:pt idx="37">
                  <c:v>8.0135000000000004E-4</c:v>
                </c:pt>
                <c:pt idx="38">
                  <c:v>8.0648999999999998E-4</c:v>
                </c:pt>
                <c:pt idx="39">
                  <c:v>9.2279000000000005E-4</c:v>
                </c:pt>
                <c:pt idx="40">
                  <c:v>9.3818000000000005E-4</c:v>
                </c:pt>
                <c:pt idx="41">
                  <c:v>9.7417999999999995E-4</c:v>
                </c:pt>
                <c:pt idx="42">
                  <c:v>1.0788900000000001E-3</c:v>
                </c:pt>
                <c:pt idx="43">
                  <c:v>1.14893E-3</c:v>
                </c:pt>
                <c:pt idx="44">
                  <c:v>1.2202000000000001E-3</c:v>
                </c:pt>
                <c:pt idx="45">
                  <c:v>1.26004E-3</c:v>
                </c:pt>
                <c:pt idx="46">
                  <c:v>1.2645899999999999E-3</c:v>
                </c:pt>
                <c:pt idx="47">
                  <c:v>1.41197E-3</c:v>
                </c:pt>
                <c:pt idx="48">
                  <c:v>1.45633E-3</c:v>
                </c:pt>
                <c:pt idx="49">
                  <c:v>1.52531E-3</c:v>
                </c:pt>
                <c:pt idx="50">
                  <c:v>1.572E-3</c:v>
                </c:pt>
                <c:pt idx="51">
                  <c:v>1.7916E-3</c:v>
                </c:pt>
                <c:pt idx="52">
                  <c:v>2.0092E-3</c:v>
                </c:pt>
                <c:pt idx="53">
                  <c:v>2.0772999999999998E-3</c:v>
                </c:pt>
                <c:pt idx="54">
                  <c:v>2.2323999999999998E-3</c:v>
                </c:pt>
                <c:pt idx="55">
                  <c:v>2.3540000000000002E-3</c:v>
                </c:pt>
                <c:pt idx="56">
                  <c:v>2.3555E-3</c:v>
                </c:pt>
                <c:pt idx="57">
                  <c:v>2.6489E-3</c:v>
                </c:pt>
                <c:pt idx="58">
                  <c:v>2.7693000000000001E-3</c:v>
                </c:pt>
                <c:pt idx="59">
                  <c:v>2.8901E-3</c:v>
                </c:pt>
                <c:pt idx="60">
                  <c:v>3.1386999999999999E-3</c:v>
                </c:pt>
                <c:pt idx="61">
                  <c:v>3.2978999999999999E-3</c:v>
                </c:pt>
                <c:pt idx="62">
                  <c:v>3.3257E-3</c:v>
                </c:pt>
                <c:pt idx="63">
                  <c:v>3.6706999999999998E-3</c:v>
                </c:pt>
                <c:pt idx="64">
                  <c:v>3.7117999999999999E-3</c:v>
                </c:pt>
                <c:pt idx="65">
                  <c:v>3.9142999999999999E-3</c:v>
                </c:pt>
                <c:pt idx="66">
                  <c:v>4.2576000000000003E-3</c:v>
                </c:pt>
                <c:pt idx="67">
                  <c:v>4.6550999999999997E-3</c:v>
                </c:pt>
                <c:pt idx="68">
                  <c:v>4.6994000000000003E-3</c:v>
                </c:pt>
                <c:pt idx="69">
                  <c:v>4.7613000000000004E-3</c:v>
                </c:pt>
                <c:pt idx="70">
                  <c:v>5.1159999999999999E-3</c:v>
                </c:pt>
                <c:pt idx="71">
                  <c:v>5.7635999999999998E-3</c:v>
                </c:pt>
                <c:pt idx="72">
                  <c:v>5.7929000000000001E-3</c:v>
                </c:pt>
                <c:pt idx="73">
                  <c:v>5.8072999999999996E-3</c:v>
                </c:pt>
                <c:pt idx="74">
                  <c:v>6.4720999999999997E-3</c:v>
                </c:pt>
                <c:pt idx="75">
                  <c:v>6.5370000000000003E-3</c:v>
                </c:pt>
                <c:pt idx="76">
                  <c:v>7.0001000000000004E-3</c:v>
                </c:pt>
                <c:pt idx="77">
                  <c:v>7.1016999999999999E-3</c:v>
                </c:pt>
                <c:pt idx="78">
                  <c:v>7.2767999999999999E-3</c:v>
                </c:pt>
                <c:pt idx="79">
                  <c:v>8.4419999999999999E-3</c:v>
                </c:pt>
                <c:pt idx="80">
                  <c:v>8.6502000000000002E-3</c:v>
                </c:pt>
                <c:pt idx="81">
                  <c:v>8.6934000000000004E-3</c:v>
                </c:pt>
                <c:pt idx="82">
                  <c:v>8.8494000000000003E-3</c:v>
                </c:pt>
                <c:pt idx="83">
                  <c:v>9.5607999999999995E-3</c:v>
                </c:pt>
                <c:pt idx="84">
                  <c:v>1.01607E-2</c:v>
                </c:pt>
                <c:pt idx="85">
                  <c:v>1.09211E-2</c:v>
                </c:pt>
                <c:pt idx="86">
                  <c:v>1.17435E-2</c:v>
                </c:pt>
                <c:pt idx="87">
                  <c:v>1.21759E-2</c:v>
                </c:pt>
                <c:pt idx="88">
                  <c:v>1.23137E-2</c:v>
                </c:pt>
                <c:pt idx="89">
                  <c:v>1.28541E-2</c:v>
                </c:pt>
                <c:pt idx="90">
                  <c:v>1.3570199999999999E-2</c:v>
                </c:pt>
                <c:pt idx="91">
                  <c:v>1.5646500000000001E-2</c:v>
                </c:pt>
                <c:pt idx="92">
                  <c:v>1.6128E-2</c:v>
                </c:pt>
                <c:pt idx="93">
                  <c:v>1.6327000000000001E-2</c:v>
                </c:pt>
                <c:pt idx="94">
                  <c:v>1.7141E-2</c:v>
                </c:pt>
                <c:pt idx="95">
                  <c:v>1.7652999999999999E-2</c:v>
                </c:pt>
                <c:pt idx="96">
                  <c:v>2.0072E-2</c:v>
                </c:pt>
                <c:pt idx="97">
                  <c:v>2.0820000000000002E-2</c:v>
                </c:pt>
                <c:pt idx="98">
                  <c:v>2.1214E-2</c:v>
                </c:pt>
                <c:pt idx="99">
                  <c:v>2.1935E-2</c:v>
                </c:pt>
                <c:pt idx="100">
                  <c:v>2.2363000000000001E-2</c:v>
                </c:pt>
                <c:pt idx="101">
                  <c:v>2.5975999999999999E-2</c:v>
                </c:pt>
                <c:pt idx="102">
                  <c:v>2.6741999999999998E-2</c:v>
                </c:pt>
                <c:pt idx="103">
                  <c:v>2.6783000000000001E-2</c:v>
                </c:pt>
                <c:pt idx="104">
                  <c:v>2.7584000000000001E-2</c:v>
                </c:pt>
                <c:pt idx="105">
                  <c:v>3.0276999999999998E-2</c:v>
                </c:pt>
                <c:pt idx="106">
                  <c:v>3.2149999999999998E-2</c:v>
                </c:pt>
                <c:pt idx="107">
                  <c:v>3.2545999999999999E-2</c:v>
                </c:pt>
                <c:pt idx="108">
                  <c:v>3.3545999999999999E-2</c:v>
                </c:pt>
                <c:pt idx="109">
                  <c:v>3.6491999999999997E-2</c:v>
                </c:pt>
                <c:pt idx="110">
                  <c:v>3.9390000000000001E-2</c:v>
                </c:pt>
                <c:pt idx="111">
                  <c:v>4.0271000000000001E-2</c:v>
                </c:pt>
                <c:pt idx="112">
                  <c:v>4.1189000000000003E-2</c:v>
                </c:pt>
                <c:pt idx="113">
                  <c:v>4.2086999999999999E-2</c:v>
                </c:pt>
                <c:pt idx="114">
                  <c:v>4.5981000000000001E-2</c:v>
                </c:pt>
                <c:pt idx="115">
                  <c:v>4.7516000000000003E-2</c:v>
                </c:pt>
                <c:pt idx="116">
                  <c:v>5.1284000000000003E-2</c:v>
                </c:pt>
                <c:pt idx="117">
                  <c:v>5.1965999999999998E-2</c:v>
                </c:pt>
                <c:pt idx="118">
                  <c:v>5.6301999999999998E-2</c:v>
                </c:pt>
                <c:pt idx="119">
                  <c:v>5.8694999999999997E-2</c:v>
                </c:pt>
                <c:pt idx="120">
                  <c:v>5.9459999999999999E-2</c:v>
                </c:pt>
                <c:pt idx="121">
                  <c:v>6.7337999999999995E-2</c:v>
                </c:pt>
                <c:pt idx="122">
                  <c:v>6.7386000000000001E-2</c:v>
                </c:pt>
                <c:pt idx="123">
                  <c:v>6.7634E-2</c:v>
                </c:pt>
                <c:pt idx="124">
                  <c:v>7.0015999999999995E-2</c:v>
                </c:pt>
                <c:pt idx="125">
                  <c:v>7.4556999999999998E-2</c:v>
                </c:pt>
                <c:pt idx="126">
                  <c:v>8.0731999999999998E-2</c:v>
                </c:pt>
                <c:pt idx="127">
                  <c:v>8.1920999999999994E-2</c:v>
                </c:pt>
                <c:pt idx="128">
                  <c:v>8.3379999999999996E-2</c:v>
                </c:pt>
                <c:pt idx="129">
                  <c:v>8.4365999999999997E-2</c:v>
                </c:pt>
                <c:pt idx="130">
                  <c:v>8.4611000000000006E-2</c:v>
                </c:pt>
                <c:pt idx="131">
                  <c:v>9.3007000000000006E-2</c:v>
                </c:pt>
                <c:pt idx="132">
                  <c:v>9.6506999999999996E-2</c:v>
                </c:pt>
                <c:pt idx="133">
                  <c:v>9.9569000000000005E-2</c:v>
                </c:pt>
                <c:pt idx="134">
                  <c:v>9.9595000000000003E-2</c:v>
                </c:pt>
                <c:pt idx="135">
                  <c:v>9.9728999999999998E-2</c:v>
                </c:pt>
                <c:pt idx="136">
                  <c:v>9.9834000000000006E-2</c:v>
                </c:pt>
                <c:pt idx="137">
                  <c:v>9.9945000000000006E-2</c:v>
                </c:pt>
              </c:numCache>
            </c:numRef>
          </c:xVal>
          <c:yVal>
            <c:numRef>
              <c:f>PLOTS!$U$2:$U$161</c:f>
              <c:numCache>
                <c:formatCode>General</c:formatCode>
                <c:ptCount val="160"/>
                <c:pt idx="0">
                  <c:v>0.86187000000000002</c:v>
                </c:pt>
                <c:pt idx="1">
                  <c:v>0.86187000000000002</c:v>
                </c:pt>
                <c:pt idx="2">
                  <c:v>0.86187000000000002</c:v>
                </c:pt>
                <c:pt idx="3">
                  <c:v>0.86184000000000005</c:v>
                </c:pt>
                <c:pt idx="4">
                  <c:v>0.86182000000000003</c:v>
                </c:pt>
                <c:pt idx="5">
                  <c:v>0.85668999999999995</c:v>
                </c:pt>
                <c:pt idx="6">
                  <c:v>0.85658999999999996</c:v>
                </c:pt>
                <c:pt idx="7">
                  <c:v>0.85602999999999996</c:v>
                </c:pt>
                <c:pt idx="8">
                  <c:v>0.85274000000000005</c:v>
                </c:pt>
                <c:pt idx="9">
                  <c:v>0.84831000000000001</c:v>
                </c:pt>
                <c:pt idx="10">
                  <c:v>0.84802</c:v>
                </c:pt>
                <c:pt idx="11">
                  <c:v>0.84336</c:v>
                </c:pt>
                <c:pt idx="12">
                  <c:v>0.84333999999999998</c:v>
                </c:pt>
                <c:pt idx="13">
                  <c:v>0.83901000000000003</c:v>
                </c:pt>
                <c:pt idx="14">
                  <c:v>0.83730000000000004</c:v>
                </c:pt>
                <c:pt idx="15">
                  <c:v>0.83445999999999998</c:v>
                </c:pt>
                <c:pt idx="16">
                  <c:v>0.83445000000000003</c:v>
                </c:pt>
                <c:pt idx="17">
                  <c:v>0.82733999999999996</c:v>
                </c:pt>
                <c:pt idx="18">
                  <c:v>0.82235999999999998</c:v>
                </c:pt>
                <c:pt idx="19">
                  <c:v>0.82072999999999996</c:v>
                </c:pt>
                <c:pt idx="20">
                  <c:v>0.8196</c:v>
                </c:pt>
                <c:pt idx="21">
                  <c:v>0.80793999999999999</c:v>
                </c:pt>
                <c:pt idx="22">
                  <c:v>0.80157999999999996</c:v>
                </c:pt>
                <c:pt idx="23">
                  <c:v>0.80074999999999996</c:v>
                </c:pt>
                <c:pt idx="24">
                  <c:v>0.79873000000000005</c:v>
                </c:pt>
                <c:pt idx="25">
                  <c:v>0.78176999999999996</c:v>
                </c:pt>
                <c:pt idx="26">
                  <c:v>0.77937999999999996</c:v>
                </c:pt>
                <c:pt idx="27">
                  <c:v>0.77820999999999996</c:v>
                </c:pt>
                <c:pt idx="28">
                  <c:v>0.76978999999999997</c:v>
                </c:pt>
                <c:pt idx="29">
                  <c:v>0.76746999999999999</c:v>
                </c:pt>
                <c:pt idx="30">
                  <c:v>0.75161999999999995</c:v>
                </c:pt>
                <c:pt idx="31">
                  <c:v>0.75017</c:v>
                </c:pt>
                <c:pt idx="32">
                  <c:v>0.74350000000000005</c:v>
                </c:pt>
                <c:pt idx="33">
                  <c:v>0.74270999999999998</c:v>
                </c:pt>
                <c:pt idx="34">
                  <c:v>0.72275</c:v>
                </c:pt>
                <c:pt idx="35">
                  <c:v>0.72206000000000004</c:v>
                </c:pt>
                <c:pt idx="36">
                  <c:v>0.7208</c:v>
                </c:pt>
                <c:pt idx="37">
                  <c:v>0.71250999999999998</c:v>
                </c:pt>
                <c:pt idx="38">
                  <c:v>0.71170999999999995</c:v>
                </c:pt>
                <c:pt idx="39">
                  <c:v>0.69477999999999995</c:v>
                </c:pt>
                <c:pt idx="40">
                  <c:v>0.69264000000000003</c:v>
                </c:pt>
                <c:pt idx="41">
                  <c:v>0.68769000000000002</c:v>
                </c:pt>
                <c:pt idx="42">
                  <c:v>0.67349000000000003</c:v>
                </c:pt>
                <c:pt idx="43">
                  <c:v>0.66410000000000002</c:v>
                </c:pt>
                <c:pt idx="44">
                  <c:v>0.65468000000000004</c:v>
                </c:pt>
                <c:pt idx="45">
                  <c:v>0.64954000000000001</c:v>
                </c:pt>
                <c:pt idx="46">
                  <c:v>0.64895999999999998</c:v>
                </c:pt>
                <c:pt idx="47">
                  <c:v>0.63105999999999995</c:v>
                </c:pt>
                <c:pt idx="48">
                  <c:v>0.62605999999999995</c:v>
                </c:pt>
                <c:pt idx="49">
                  <c:v>0.61872000000000005</c:v>
                </c:pt>
                <c:pt idx="50">
                  <c:v>0.61402999999999996</c:v>
                </c:pt>
                <c:pt idx="51">
                  <c:v>0.59426000000000001</c:v>
                </c:pt>
                <c:pt idx="52">
                  <c:v>0.57709999999999995</c:v>
                </c:pt>
                <c:pt idx="53">
                  <c:v>0.57206999999999997</c:v>
                </c:pt>
                <c:pt idx="54">
                  <c:v>0.56106999999999996</c:v>
                </c:pt>
                <c:pt idx="55">
                  <c:v>0.55281000000000002</c:v>
                </c:pt>
                <c:pt idx="56">
                  <c:v>0.55269999999999997</c:v>
                </c:pt>
                <c:pt idx="57">
                  <c:v>0.53356999999999999</c:v>
                </c:pt>
                <c:pt idx="58">
                  <c:v>0.52622000000000002</c:v>
                </c:pt>
                <c:pt idx="59">
                  <c:v>0.51931000000000005</c:v>
                </c:pt>
                <c:pt idx="60">
                  <c:v>0.50643000000000005</c:v>
                </c:pt>
                <c:pt idx="61">
                  <c:v>0.49878</c:v>
                </c:pt>
                <c:pt idx="62">
                  <c:v>0.49747999999999998</c:v>
                </c:pt>
                <c:pt idx="63">
                  <c:v>0.48182999999999998</c:v>
                </c:pt>
                <c:pt idx="64">
                  <c:v>0.48000999999999999</c:v>
                </c:pt>
                <c:pt idx="65">
                  <c:v>0.47117999999999999</c:v>
                </c:pt>
                <c:pt idx="66">
                  <c:v>0.45682</c:v>
                </c:pt>
                <c:pt idx="67">
                  <c:v>0.44144</c:v>
                </c:pt>
                <c:pt idx="68">
                  <c:v>0.43983</c:v>
                </c:pt>
                <c:pt idx="69">
                  <c:v>0.43759999999999999</c:v>
                </c:pt>
                <c:pt idx="70">
                  <c:v>0.42559000000000002</c:v>
                </c:pt>
                <c:pt idx="71">
                  <c:v>0.40654000000000001</c:v>
                </c:pt>
                <c:pt idx="72">
                  <c:v>0.40576000000000001</c:v>
                </c:pt>
                <c:pt idx="73">
                  <c:v>0.40538000000000002</c:v>
                </c:pt>
                <c:pt idx="74">
                  <c:v>0.38918000000000003</c:v>
                </c:pt>
                <c:pt idx="75">
                  <c:v>0.38773999999999997</c:v>
                </c:pt>
                <c:pt idx="76">
                  <c:v>0.37792999999999999</c:v>
                </c:pt>
                <c:pt idx="77">
                  <c:v>0.37589</c:v>
                </c:pt>
                <c:pt idx="78">
                  <c:v>0.37245</c:v>
                </c:pt>
                <c:pt idx="79">
                  <c:v>0.3518</c:v>
                </c:pt>
                <c:pt idx="80">
                  <c:v>0.34844999999999998</c:v>
                </c:pt>
                <c:pt idx="81">
                  <c:v>0.34777000000000002</c:v>
                </c:pt>
                <c:pt idx="82">
                  <c:v>0.34533999999999998</c:v>
                </c:pt>
                <c:pt idx="83">
                  <c:v>0.33489000000000002</c:v>
                </c:pt>
                <c:pt idx="84">
                  <c:v>0.32679999999999998</c:v>
                </c:pt>
                <c:pt idx="85">
                  <c:v>0.31738</c:v>
                </c:pt>
                <c:pt idx="86">
                  <c:v>0.30826999999999999</c:v>
                </c:pt>
                <c:pt idx="87">
                  <c:v>0.30395</c:v>
                </c:pt>
                <c:pt idx="88">
                  <c:v>0.30264000000000002</c:v>
                </c:pt>
                <c:pt idx="89">
                  <c:v>0.29781000000000002</c:v>
                </c:pt>
                <c:pt idx="90">
                  <c:v>0.29214000000000001</c:v>
                </c:pt>
                <c:pt idx="91">
                  <c:v>0.27823999999999999</c:v>
                </c:pt>
                <c:pt idx="92">
                  <c:v>0.27517999999999998</c:v>
                </c:pt>
                <c:pt idx="93">
                  <c:v>0.27390999999999999</c:v>
                </c:pt>
                <c:pt idx="94">
                  <c:v>0.26867000000000002</c:v>
                </c:pt>
                <c:pt idx="95">
                  <c:v>0.26541999999999999</c:v>
                </c:pt>
                <c:pt idx="96">
                  <c:v>0.25137999999999999</c:v>
                </c:pt>
                <c:pt idx="97">
                  <c:v>0.24773999999999999</c:v>
                </c:pt>
                <c:pt idx="98">
                  <c:v>0.24598999999999999</c:v>
                </c:pt>
                <c:pt idx="99">
                  <c:v>0.24304000000000001</c:v>
                </c:pt>
                <c:pt idx="100">
                  <c:v>0.24143000000000001</c:v>
                </c:pt>
                <c:pt idx="101">
                  <c:v>0.22950000000000001</c:v>
                </c:pt>
                <c:pt idx="102">
                  <c:v>0.22695000000000001</c:v>
                </c:pt>
                <c:pt idx="103">
                  <c:v>0.22681000000000001</c:v>
                </c:pt>
                <c:pt idx="104">
                  <c:v>0.22409999999999999</c:v>
                </c:pt>
                <c:pt idx="105">
                  <c:v>0.21536</c:v>
                </c:pt>
                <c:pt idx="106">
                  <c:v>0.21013999999999999</c:v>
                </c:pt>
                <c:pt idx="107">
                  <c:v>0.20915</c:v>
                </c:pt>
                <c:pt idx="108">
                  <c:v>0.20682</c:v>
                </c:pt>
                <c:pt idx="109">
                  <c:v>0.20091999999999999</c:v>
                </c:pt>
                <c:pt idx="110">
                  <c:v>0.19608</c:v>
                </c:pt>
                <c:pt idx="111">
                  <c:v>0.19472999999999999</c:v>
                </c:pt>
                <c:pt idx="112">
                  <c:v>0.19336999999999999</c:v>
                </c:pt>
                <c:pt idx="113">
                  <c:v>0.19206999999999999</c:v>
                </c:pt>
                <c:pt idx="114">
                  <c:v>0.18690000000000001</c:v>
                </c:pt>
                <c:pt idx="115">
                  <c:v>0.18501000000000001</c:v>
                </c:pt>
                <c:pt idx="116">
                  <c:v>0.18073</c:v>
                </c:pt>
                <c:pt idx="117">
                  <c:v>0.18002000000000001</c:v>
                </c:pt>
                <c:pt idx="118">
                  <c:v>0.17599999999999999</c:v>
                </c:pt>
                <c:pt idx="119">
                  <c:v>0.17413999999999999</c:v>
                </c:pt>
                <c:pt idx="120">
                  <c:v>0.17358999999999999</c:v>
                </c:pt>
                <c:pt idx="121">
                  <c:v>0.16897000000000001</c:v>
                </c:pt>
                <c:pt idx="122">
                  <c:v>0.16894999999999999</c:v>
                </c:pt>
                <c:pt idx="123">
                  <c:v>0.16883000000000001</c:v>
                </c:pt>
                <c:pt idx="124">
                  <c:v>0.16775000000000001</c:v>
                </c:pt>
                <c:pt idx="125">
                  <c:v>0.16607</c:v>
                </c:pt>
                <c:pt idx="126">
                  <c:v>0.16506999999999999</c:v>
                </c:pt>
                <c:pt idx="127">
                  <c:v>0.16503000000000001</c:v>
                </c:pt>
                <c:pt idx="128">
                  <c:v>0.16495000000000001</c:v>
                </c:pt>
                <c:pt idx="129">
                  <c:v>0.16486000000000001</c:v>
                </c:pt>
                <c:pt idx="130">
                  <c:v>0.16483999999999999</c:v>
                </c:pt>
                <c:pt idx="131">
                  <c:v>0.16335</c:v>
                </c:pt>
                <c:pt idx="132">
                  <c:v>0.16263</c:v>
                </c:pt>
                <c:pt idx="133">
                  <c:v>0.16200999999999999</c:v>
                </c:pt>
                <c:pt idx="134">
                  <c:v>0.16200000000000001</c:v>
                </c:pt>
                <c:pt idx="135">
                  <c:v>0.16197</c:v>
                </c:pt>
                <c:pt idx="136">
                  <c:v>0.16195000000000001</c:v>
                </c:pt>
                <c:pt idx="137">
                  <c:v>0.16192999999999999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21-4F28-BB9C-6F5074D461B0}"/>
            </c:ext>
          </c:extLst>
        </c:ser>
        <c:ser>
          <c:idx val="4"/>
          <c:order val="4"/>
          <c:tx>
            <c:v>H = 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PLOTS!$Q$2:$Q$161</c:f>
              <c:numCache>
                <c:formatCode>General</c:formatCode>
                <c:ptCount val="160"/>
                <c:pt idx="0" formatCode="0.00E+00">
                  <c:v>9.9994999999999994E-5</c:v>
                </c:pt>
                <c:pt idx="1">
                  <c:v>1.00024E-4</c:v>
                </c:pt>
                <c:pt idx="2">
                  <c:v>1.00037E-4</c:v>
                </c:pt>
                <c:pt idx="3">
                  <c:v>1.0021100000000001E-4</c:v>
                </c:pt>
                <c:pt idx="4">
                  <c:v>1.00336E-4</c:v>
                </c:pt>
                <c:pt idx="5">
                  <c:v>1.3168399999999999E-4</c:v>
                </c:pt>
                <c:pt idx="6">
                  <c:v>1.32228E-4</c:v>
                </c:pt>
                <c:pt idx="7">
                  <c:v>1.3511799999999999E-4</c:v>
                </c:pt>
                <c:pt idx="8">
                  <c:v>1.51144E-4</c:v>
                </c:pt>
                <c:pt idx="9">
                  <c:v>1.7169E-4</c:v>
                </c:pt>
                <c:pt idx="10">
                  <c:v>1.7304000000000001E-4</c:v>
                </c:pt>
                <c:pt idx="11">
                  <c:v>1.9383000000000001E-4</c:v>
                </c:pt>
                <c:pt idx="12">
                  <c:v>1.9391999999999999E-4</c:v>
                </c:pt>
                <c:pt idx="13">
                  <c:v>2.1232999999999999E-4</c:v>
                </c:pt>
                <c:pt idx="14">
                  <c:v>2.1939999999999999E-4</c:v>
                </c:pt>
                <c:pt idx="15">
                  <c:v>2.3102999999999999E-4</c:v>
                </c:pt>
                <c:pt idx="16">
                  <c:v>2.3110000000000001E-4</c:v>
                </c:pt>
                <c:pt idx="17">
                  <c:v>2.6085000000000002E-4</c:v>
                </c:pt>
                <c:pt idx="18">
                  <c:v>2.8317000000000001E-4</c:v>
                </c:pt>
                <c:pt idx="19">
                  <c:v>2.9064999999999999E-4</c:v>
                </c:pt>
                <c:pt idx="20">
                  <c:v>2.9582000000000002E-4</c:v>
                </c:pt>
                <c:pt idx="21">
                  <c:v>3.4687999999999999E-4</c:v>
                </c:pt>
                <c:pt idx="22">
                  <c:v>3.7135E-4</c:v>
                </c:pt>
                <c:pt idx="23">
                  <c:v>3.7439E-4</c:v>
                </c:pt>
                <c:pt idx="24">
                  <c:v>3.8180000000000001E-4</c:v>
                </c:pt>
                <c:pt idx="25">
                  <c:v>4.4499999999999997E-4</c:v>
                </c:pt>
                <c:pt idx="26">
                  <c:v>4.5475000000000002E-4</c:v>
                </c:pt>
                <c:pt idx="27">
                  <c:v>4.5962999999999999E-4</c:v>
                </c:pt>
                <c:pt idx="28">
                  <c:v>4.9688E-4</c:v>
                </c:pt>
                <c:pt idx="29">
                  <c:v>5.0770000000000003E-4</c:v>
                </c:pt>
                <c:pt idx="30">
                  <c:v>5.8586E-4</c:v>
                </c:pt>
                <c:pt idx="31">
                  <c:v>5.9321000000000005E-4</c:v>
                </c:pt>
                <c:pt idx="32">
                  <c:v>6.2713000000000005E-4</c:v>
                </c:pt>
                <c:pt idx="33">
                  <c:v>6.3113999999999998E-4</c:v>
                </c:pt>
                <c:pt idx="34">
                  <c:v>7.3862000000000005E-4</c:v>
                </c:pt>
                <c:pt idx="35">
                  <c:v>7.4264000000000003E-4</c:v>
                </c:pt>
                <c:pt idx="36">
                  <c:v>7.5007000000000003E-4</c:v>
                </c:pt>
                <c:pt idx="37">
                  <c:v>8.0135000000000004E-4</c:v>
                </c:pt>
                <c:pt idx="38">
                  <c:v>8.0648999999999998E-4</c:v>
                </c:pt>
                <c:pt idx="39">
                  <c:v>9.2279000000000005E-4</c:v>
                </c:pt>
                <c:pt idx="40">
                  <c:v>9.3818000000000005E-4</c:v>
                </c:pt>
                <c:pt idx="41">
                  <c:v>9.7417999999999995E-4</c:v>
                </c:pt>
                <c:pt idx="42">
                  <c:v>1.0788900000000001E-3</c:v>
                </c:pt>
                <c:pt idx="43">
                  <c:v>1.14893E-3</c:v>
                </c:pt>
                <c:pt idx="44">
                  <c:v>1.2202000000000001E-3</c:v>
                </c:pt>
                <c:pt idx="45">
                  <c:v>1.26004E-3</c:v>
                </c:pt>
                <c:pt idx="46">
                  <c:v>1.2645899999999999E-3</c:v>
                </c:pt>
                <c:pt idx="47">
                  <c:v>1.41197E-3</c:v>
                </c:pt>
                <c:pt idx="48">
                  <c:v>1.45633E-3</c:v>
                </c:pt>
                <c:pt idx="49">
                  <c:v>1.52531E-3</c:v>
                </c:pt>
                <c:pt idx="50">
                  <c:v>1.572E-3</c:v>
                </c:pt>
                <c:pt idx="51">
                  <c:v>1.7916E-3</c:v>
                </c:pt>
                <c:pt idx="52">
                  <c:v>2.0092E-3</c:v>
                </c:pt>
                <c:pt idx="53">
                  <c:v>2.0772999999999998E-3</c:v>
                </c:pt>
                <c:pt idx="54">
                  <c:v>2.2323999999999998E-3</c:v>
                </c:pt>
                <c:pt idx="55">
                  <c:v>2.3540000000000002E-3</c:v>
                </c:pt>
                <c:pt idx="56">
                  <c:v>2.3555E-3</c:v>
                </c:pt>
                <c:pt idx="57">
                  <c:v>2.6489E-3</c:v>
                </c:pt>
                <c:pt idx="58">
                  <c:v>2.7693000000000001E-3</c:v>
                </c:pt>
                <c:pt idx="59">
                  <c:v>2.8901E-3</c:v>
                </c:pt>
                <c:pt idx="60">
                  <c:v>3.1386999999999999E-3</c:v>
                </c:pt>
                <c:pt idx="61">
                  <c:v>3.2978999999999999E-3</c:v>
                </c:pt>
                <c:pt idx="62">
                  <c:v>3.3257E-3</c:v>
                </c:pt>
                <c:pt idx="63">
                  <c:v>3.6706999999999998E-3</c:v>
                </c:pt>
                <c:pt idx="64">
                  <c:v>3.7117999999999999E-3</c:v>
                </c:pt>
                <c:pt idx="65">
                  <c:v>3.9142999999999999E-3</c:v>
                </c:pt>
                <c:pt idx="66">
                  <c:v>4.2576000000000003E-3</c:v>
                </c:pt>
                <c:pt idx="67">
                  <c:v>4.6550999999999997E-3</c:v>
                </c:pt>
                <c:pt idx="68">
                  <c:v>4.6994000000000003E-3</c:v>
                </c:pt>
                <c:pt idx="69">
                  <c:v>4.7613000000000004E-3</c:v>
                </c:pt>
                <c:pt idx="70">
                  <c:v>5.1159999999999999E-3</c:v>
                </c:pt>
                <c:pt idx="71">
                  <c:v>5.7635999999999998E-3</c:v>
                </c:pt>
                <c:pt idx="72">
                  <c:v>5.7929000000000001E-3</c:v>
                </c:pt>
                <c:pt idx="73">
                  <c:v>5.8072999999999996E-3</c:v>
                </c:pt>
                <c:pt idx="74">
                  <c:v>6.4720999999999997E-3</c:v>
                </c:pt>
                <c:pt idx="75">
                  <c:v>6.5370000000000003E-3</c:v>
                </c:pt>
                <c:pt idx="76">
                  <c:v>7.0001000000000004E-3</c:v>
                </c:pt>
                <c:pt idx="77">
                  <c:v>7.1016999999999999E-3</c:v>
                </c:pt>
                <c:pt idx="78">
                  <c:v>7.2767999999999999E-3</c:v>
                </c:pt>
                <c:pt idx="79">
                  <c:v>8.4419999999999999E-3</c:v>
                </c:pt>
                <c:pt idx="80">
                  <c:v>8.6502000000000002E-3</c:v>
                </c:pt>
                <c:pt idx="81">
                  <c:v>8.6934000000000004E-3</c:v>
                </c:pt>
                <c:pt idx="82">
                  <c:v>8.8494000000000003E-3</c:v>
                </c:pt>
                <c:pt idx="83">
                  <c:v>9.5607999999999995E-3</c:v>
                </c:pt>
                <c:pt idx="84">
                  <c:v>1.01607E-2</c:v>
                </c:pt>
                <c:pt idx="85">
                  <c:v>1.09211E-2</c:v>
                </c:pt>
                <c:pt idx="86">
                  <c:v>1.17435E-2</c:v>
                </c:pt>
                <c:pt idx="87">
                  <c:v>1.21759E-2</c:v>
                </c:pt>
                <c:pt idx="88">
                  <c:v>1.23137E-2</c:v>
                </c:pt>
                <c:pt idx="89">
                  <c:v>1.28541E-2</c:v>
                </c:pt>
                <c:pt idx="90">
                  <c:v>1.3570199999999999E-2</c:v>
                </c:pt>
                <c:pt idx="91">
                  <c:v>1.5646500000000001E-2</c:v>
                </c:pt>
                <c:pt idx="92">
                  <c:v>1.6128E-2</c:v>
                </c:pt>
                <c:pt idx="93">
                  <c:v>1.6327000000000001E-2</c:v>
                </c:pt>
                <c:pt idx="94">
                  <c:v>1.7141E-2</c:v>
                </c:pt>
                <c:pt idx="95">
                  <c:v>1.7652999999999999E-2</c:v>
                </c:pt>
                <c:pt idx="96">
                  <c:v>2.0072E-2</c:v>
                </c:pt>
                <c:pt idx="97">
                  <c:v>2.0820000000000002E-2</c:v>
                </c:pt>
                <c:pt idx="98">
                  <c:v>2.1214E-2</c:v>
                </c:pt>
                <c:pt idx="99">
                  <c:v>2.1935E-2</c:v>
                </c:pt>
                <c:pt idx="100">
                  <c:v>2.2363000000000001E-2</c:v>
                </c:pt>
                <c:pt idx="101">
                  <c:v>2.5975999999999999E-2</c:v>
                </c:pt>
                <c:pt idx="102">
                  <c:v>2.6741999999999998E-2</c:v>
                </c:pt>
                <c:pt idx="103">
                  <c:v>2.6783000000000001E-2</c:v>
                </c:pt>
                <c:pt idx="104">
                  <c:v>2.7584000000000001E-2</c:v>
                </c:pt>
                <c:pt idx="105">
                  <c:v>3.0276999999999998E-2</c:v>
                </c:pt>
                <c:pt idx="106">
                  <c:v>3.2149999999999998E-2</c:v>
                </c:pt>
                <c:pt idx="107">
                  <c:v>3.2545999999999999E-2</c:v>
                </c:pt>
                <c:pt idx="108">
                  <c:v>3.3545999999999999E-2</c:v>
                </c:pt>
                <c:pt idx="109">
                  <c:v>3.6491999999999997E-2</c:v>
                </c:pt>
                <c:pt idx="110">
                  <c:v>3.9390000000000001E-2</c:v>
                </c:pt>
                <c:pt idx="111">
                  <c:v>4.0271000000000001E-2</c:v>
                </c:pt>
                <c:pt idx="112">
                  <c:v>4.1189000000000003E-2</c:v>
                </c:pt>
                <c:pt idx="113">
                  <c:v>4.2086999999999999E-2</c:v>
                </c:pt>
                <c:pt idx="114">
                  <c:v>4.5981000000000001E-2</c:v>
                </c:pt>
                <c:pt idx="115">
                  <c:v>4.7516000000000003E-2</c:v>
                </c:pt>
                <c:pt idx="116">
                  <c:v>5.1284000000000003E-2</c:v>
                </c:pt>
                <c:pt idx="117">
                  <c:v>5.1965999999999998E-2</c:v>
                </c:pt>
                <c:pt idx="118">
                  <c:v>5.6301999999999998E-2</c:v>
                </c:pt>
                <c:pt idx="119">
                  <c:v>5.8694999999999997E-2</c:v>
                </c:pt>
                <c:pt idx="120">
                  <c:v>5.9459999999999999E-2</c:v>
                </c:pt>
                <c:pt idx="121">
                  <c:v>6.7337999999999995E-2</c:v>
                </c:pt>
                <c:pt idx="122">
                  <c:v>6.7386000000000001E-2</c:v>
                </c:pt>
                <c:pt idx="123">
                  <c:v>6.7634E-2</c:v>
                </c:pt>
                <c:pt idx="124">
                  <c:v>7.0015999999999995E-2</c:v>
                </c:pt>
                <c:pt idx="125">
                  <c:v>7.4556999999999998E-2</c:v>
                </c:pt>
                <c:pt idx="126">
                  <c:v>8.0731999999999998E-2</c:v>
                </c:pt>
                <c:pt idx="127">
                  <c:v>8.1920999999999994E-2</c:v>
                </c:pt>
                <c:pt idx="128">
                  <c:v>8.3379999999999996E-2</c:v>
                </c:pt>
                <c:pt idx="129">
                  <c:v>8.4365999999999997E-2</c:v>
                </c:pt>
                <c:pt idx="130">
                  <c:v>8.4611000000000006E-2</c:v>
                </c:pt>
                <c:pt idx="131">
                  <c:v>9.3007000000000006E-2</c:v>
                </c:pt>
                <c:pt idx="132">
                  <c:v>9.6506999999999996E-2</c:v>
                </c:pt>
                <c:pt idx="133">
                  <c:v>9.9569000000000005E-2</c:v>
                </c:pt>
                <c:pt idx="134">
                  <c:v>9.9595000000000003E-2</c:v>
                </c:pt>
                <c:pt idx="135">
                  <c:v>9.9728999999999998E-2</c:v>
                </c:pt>
                <c:pt idx="136">
                  <c:v>9.9834000000000006E-2</c:v>
                </c:pt>
                <c:pt idx="137">
                  <c:v>9.9945000000000006E-2</c:v>
                </c:pt>
              </c:numCache>
            </c:numRef>
          </c:xVal>
          <c:yVal>
            <c:numRef>
              <c:f>PLOTS!$V$2:$V$161</c:f>
              <c:numCache>
                <c:formatCode>General</c:formatCode>
                <c:ptCount val="160"/>
                <c:pt idx="0">
                  <c:v>0.24651999999999999</c:v>
                </c:pt>
                <c:pt idx="1">
                  <c:v>0.24651999999999999</c:v>
                </c:pt>
                <c:pt idx="2">
                  <c:v>0.24651999999999999</c:v>
                </c:pt>
                <c:pt idx="3">
                  <c:v>0.24651999999999999</c:v>
                </c:pt>
                <c:pt idx="4">
                  <c:v>0.24651999999999999</c:v>
                </c:pt>
                <c:pt idx="5">
                  <c:v>0.24596000000000001</c:v>
                </c:pt>
                <c:pt idx="6">
                  <c:v>0.24596000000000001</c:v>
                </c:pt>
                <c:pt idx="7">
                  <c:v>0.24592</c:v>
                </c:pt>
                <c:pt idx="8">
                  <c:v>0.24573999999999999</c:v>
                </c:pt>
                <c:pt idx="9">
                  <c:v>0.24559</c:v>
                </c:pt>
                <c:pt idx="10">
                  <c:v>0.24557999999999999</c:v>
                </c:pt>
                <c:pt idx="11">
                  <c:v>0.2455</c:v>
                </c:pt>
                <c:pt idx="12">
                  <c:v>0.2455</c:v>
                </c:pt>
                <c:pt idx="13">
                  <c:v>0.24549000000000001</c:v>
                </c:pt>
                <c:pt idx="14">
                  <c:v>0.24549000000000001</c:v>
                </c:pt>
                <c:pt idx="15">
                  <c:v>0.2455</c:v>
                </c:pt>
                <c:pt idx="16">
                  <c:v>0.2455</c:v>
                </c:pt>
                <c:pt idx="17">
                  <c:v>0.24557000000000001</c:v>
                </c:pt>
                <c:pt idx="18">
                  <c:v>0.24562999999999999</c:v>
                </c:pt>
                <c:pt idx="19">
                  <c:v>0.24565000000000001</c:v>
                </c:pt>
                <c:pt idx="20">
                  <c:v>0.24565999999999999</c:v>
                </c:pt>
                <c:pt idx="21">
                  <c:v>0.24575</c:v>
                </c:pt>
                <c:pt idx="22">
                  <c:v>0.24576000000000001</c:v>
                </c:pt>
                <c:pt idx="23">
                  <c:v>0.24576000000000001</c:v>
                </c:pt>
                <c:pt idx="24">
                  <c:v>0.24576000000000001</c:v>
                </c:pt>
                <c:pt idx="25">
                  <c:v>0.24562</c:v>
                </c:pt>
                <c:pt idx="26">
                  <c:v>0.24557999999999999</c:v>
                </c:pt>
                <c:pt idx="27">
                  <c:v>0.24556</c:v>
                </c:pt>
                <c:pt idx="28">
                  <c:v>0.24532999999999999</c:v>
                </c:pt>
                <c:pt idx="29">
                  <c:v>0.24524000000000001</c:v>
                </c:pt>
                <c:pt idx="30">
                  <c:v>0.24451000000000001</c:v>
                </c:pt>
                <c:pt idx="31">
                  <c:v>0.24443000000000001</c:v>
                </c:pt>
                <c:pt idx="32">
                  <c:v>0.24407000000000001</c:v>
                </c:pt>
                <c:pt idx="33">
                  <c:v>0.24403</c:v>
                </c:pt>
                <c:pt idx="34">
                  <c:v>0.24307999999999999</c:v>
                </c:pt>
                <c:pt idx="35">
                  <c:v>0.24306</c:v>
                </c:pt>
                <c:pt idx="36">
                  <c:v>0.24301</c:v>
                </c:pt>
                <c:pt idx="37">
                  <c:v>0.24274999999999999</c:v>
                </c:pt>
                <c:pt idx="38">
                  <c:v>0.24273</c:v>
                </c:pt>
                <c:pt idx="39">
                  <c:v>0.24238999999999999</c:v>
                </c:pt>
                <c:pt idx="40">
                  <c:v>0.24235999999999999</c:v>
                </c:pt>
                <c:pt idx="41">
                  <c:v>0.24228</c:v>
                </c:pt>
                <c:pt idx="42">
                  <c:v>0.24204999999999999</c:v>
                </c:pt>
                <c:pt idx="43">
                  <c:v>0.24188000000000001</c:v>
                </c:pt>
                <c:pt idx="44">
                  <c:v>0.24168999999999999</c:v>
                </c:pt>
                <c:pt idx="45">
                  <c:v>0.24157000000000001</c:v>
                </c:pt>
                <c:pt idx="46">
                  <c:v>0.24154999999999999</c:v>
                </c:pt>
                <c:pt idx="47">
                  <c:v>0.24107000000000001</c:v>
                </c:pt>
                <c:pt idx="48">
                  <c:v>0.24091000000000001</c:v>
                </c:pt>
                <c:pt idx="49">
                  <c:v>0.24067</c:v>
                </c:pt>
                <c:pt idx="50">
                  <c:v>0.24049999999999999</c:v>
                </c:pt>
                <c:pt idx="51">
                  <c:v>0.23971999999999999</c:v>
                </c:pt>
                <c:pt idx="52">
                  <c:v>0.23896000000000001</c:v>
                </c:pt>
                <c:pt idx="53">
                  <c:v>0.23871999999999999</c:v>
                </c:pt>
                <c:pt idx="54">
                  <c:v>0.23819000000000001</c:v>
                </c:pt>
                <c:pt idx="55">
                  <c:v>0.23777999999999999</c:v>
                </c:pt>
                <c:pt idx="56">
                  <c:v>0.23777999999999999</c:v>
                </c:pt>
                <c:pt idx="57">
                  <c:v>0.23677000000000001</c:v>
                </c:pt>
                <c:pt idx="58">
                  <c:v>0.23633000000000001</c:v>
                </c:pt>
                <c:pt idx="59">
                  <c:v>0.23588000000000001</c:v>
                </c:pt>
                <c:pt idx="60">
                  <c:v>0.23491000000000001</c:v>
                </c:pt>
                <c:pt idx="61">
                  <c:v>0.23427999999999999</c:v>
                </c:pt>
                <c:pt idx="62">
                  <c:v>0.23416999999999999</c:v>
                </c:pt>
                <c:pt idx="63">
                  <c:v>0.23286999999999999</c:v>
                </c:pt>
                <c:pt idx="64">
                  <c:v>0.23271</c:v>
                </c:pt>
                <c:pt idx="65">
                  <c:v>0.23197000000000001</c:v>
                </c:pt>
                <c:pt idx="66">
                  <c:v>0.23072999999999999</c:v>
                </c:pt>
                <c:pt idx="67">
                  <c:v>0.22925999999999999</c:v>
                </c:pt>
                <c:pt idx="68">
                  <c:v>0.22908999999999999</c:v>
                </c:pt>
                <c:pt idx="69">
                  <c:v>0.22886000000000001</c:v>
                </c:pt>
                <c:pt idx="70">
                  <c:v>0.22747999999999999</c:v>
                </c:pt>
                <c:pt idx="71">
                  <c:v>0.22499</c:v>
                </c:pt>
                <c:pt idx="72">
                  <c:v>0.22488</c:v>
                </c:pt>
                <c:pt idx="73">
                  <c:v>0.22483</c:v>
                </c:pt>
                <c:pt idx="74">
                  <c:v>0.22262000000000001</c:v>
                </c:pt>
                <c:pt idx="75">
                  <c:v>0.22244</c:v>
                </c:pt>
                <c:pt idx="76">
                  <c:v>0.22128</c:v>
                </c:pt>
                <c:pt idx="77">
                  <c:v>0.22105</c:v>
                </c:pt>
                <c:pt idx="78">
                  <c:v>0.22066</c:v>
                </c:pt>
                <c:pt idx="79">
                  <c:v>0.21787000000000001</c:v>
                </c:pt>
                <c:pt idx="80">
                  <c:v>0.21729999999999999</c:v>
                </c:pt>
                <c:pt idx="81">
                  <c:v>0.21717</c:v>
                </c:pt>
                <c:pt idx="82">
                  <c:v>0.21672</c:v>
                </c:pt>
                <c:pt idx="83">
                  <c:v>0.21454000000000001</c:v>
                </c:pt>
                <c:pt idx="84">
                  <c:v>0.21267</c:v>
                </c:pt>
                <c:pt idx="85">
                  <c:v>0.21035000000000001</c:v>
                </c:pt>
                <c:pt idx="86">
                  <c:v>0.20796000000000001</c:v>
                </c:pt>
                <c:pt idx="87">
                  <c:v>0.20677999999999999</c:v>
                </c:pt>
                <c:pt idx="88">
                  <c:v>0.20641999999999999</c:v>
                </c:pt>
                <c:pt idx="89">
                  <c:v>0.20504</c:v>
                </c:pt>
                <c:pt idx="90">
                  <c:v>0.20330000000000001</c:v>
                </c:pt>
                <c:pt idx="91">
                  <c:v>0.19822999999999999</c:v>
                </c:pt>
                <c:pt idx="92">
                  <c:v>0.19699</c:v>
                </c:pt>
                <c:pt idx="93">
                  <c:v>0.19647999999999999</c:v>
                </c:pt>
                <c:pt idx="94">
                  <c:v>0.19434000000000001</c:v>
                </c:pt>
                <c:pt idx="95">
                  <c:v>0.19298000000000001</c:v>
                </c:pt>
                <c:pt idx="96">
                  <c:v>0.18668000000000001</c:v>
                </c:pt>
                <c:pt idx="97">
                  <c:v>0.18478</c:v>
                </c:pt>
                <c:pt idx="98">
                  <c:v>0.18379000000000001</c:v>
                </c:pt>
                <c:pt idx="99">
                  <c:v>0.182</c:v>
                </c:pt>
                <c:pt idx="100">
                  <c:v>0.18096000000000001</c:v>
                </c:pt>
                <c:pt idx="101">
                  <c:v>0.17255000000000001</c:v>
                </c:pt>
                <c:pt idx="102">
                  <c:v>0.17088</c:v>
                </c:pt>
                <c:pt idx="103">
                  <c:v>0.17079</c:v>
                </c:pt>
                <c:pt idx="104">
                  <c:v>0.16908999999999999</c:v>
                </c:pt>
                <c:pt idx="105">
                  <c:v>0.1638</c:v>
                </c:pt>
                <c:pt idx="106">
                  <c:v>0.1605</c:v>
                </c:pt>
                <c:pt idx="107">
                  <c:v>0.15984000000000001</c:v>
                </c:pt>
                <c:pt idx="108">
                  <c:v>0.15823000000000001</c:v>
                </c:pt>
                <c:pt idx="109">
                  <c:v>0.15387999999999999</c:v>
                </c:pt>
                <c:pt idx="110">
                  <c:v>0.15006</c:v>
                </c:pt>
                <c:pt idx="111">
                  <c:v>0.14898</c:v>
                </c:pt>
                <c:pt idx="112">
                  <c:v>0.14788000000000001</c:v>
                </c:pt>
                <c:pt idx="113">
                  <c:v>0.14684</c:v>
                </c:pt>
                <c:pt idx="114">
                  <c:v>0.14269999999999999</c:v>
                </c:pt>
                <c:pt idx="115">
                  <c:v>0.14122999999999999</c:v>
                </c:pt>
                <c:pt idx="116">
                  <c:v>0.13797999999999999</c:v>
                </c:pt>
                <c:pt idx="117">
                  <c:v>0.13744999999999999</c:v>
                </c:pt>
                <c:pt idx="118">
                  <c:v>0.13441</c:v>
                </c:pt>
                <c:pt idx="119">
                  <c:v>0.13295999999999999</c:v>
                </c:pt>
                <c:pt idx="120">
                  <c:v>0.13253000000000001</c:v>
                </c:pt>
                <c:pt idx="121">
                  <c:v>0.12881000000000001</c:v>
                </c:pt>
                <c:pt idx="122">
                  <c:v>0.12878999999999999</c:v>
                </c:pt>
                <c:pt idx="123">
                  <c:v>0.12869</c:v>
                </c:pt>
                <c:pt idx="124">
                  <c:v>0.12783</c:v>
                </c:pt>
                <c:pt idx="125">
                  <c:v>0.12644</c:v>
                </c:pt>
                <c:pt idx="126">
                  <c:v>0.12472999999999999</c:v>
                </c:pt>
                <c:pt idx="127">
                  <c:v>0.12438</c:v>
                </c:pt>
                <c:pt idx="128">
                  <c:v>0.12393</c:v>
                </c:pt>
                <c:pt idx="129">
                  <c:v>0.12361999999999999</c:v>
                </c:pt>
                <c:pt idx="130">
                  <c:v>0.12354999999999999</c:v>
                </c:pt>
                <c:pt idx="131">
                  <c:v>0.12125</c:v>
                </c:pt>
                <c:pt idx="132">
                  <c:v>0.12106</c:v>
                </c:pt>
                <c:pt idx="133">
                  <c:v>0.12173</c:v>
                </c:pt>
                <c:pt idx="134">
                  <c:v>0.12173</c:v>
                </c:pt>
                <c:pt idx="135">
                  <c:v>0.12178</c:v>
                </c:pt>
                <c:pt idx="136">
                  <c:v>0.12181</c:v>
                </c:pt>
                <c:pt idx="137">
                  <c:v>0.12184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221-4F28-BB9C-6F5074D46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83592"/>
        <c:axId val="714585888"/>
      </c:scatterChart>
      <c:valAx>
        <c:axId val="714583592"/>
        <c:scaling>
          <c:logBase val="10"/>
          <c:orientation val="minMax"/>
          <c:max val="0.1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d/gT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585888"/>
        <c:crosses val="autoZero"/>
        <c:crossBetween val="midCat"/>
      </c:valAx>
      <c:valAx>
        <c:axId val="71458588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K</a:t>
                </a:r>
                <a:r>
                  <a:rPr lang="en-US" baseline="-25000"/>
                  <a:t>dm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583592"/>
        <c:crossesAt val="1.0000000000000003E-4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Hb</c:v>
          </c:tx>
          <c:spPr>
            <a:ln w="254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PLOTS!$AE$2:$AE$189</c:f>
              <c:numCache>
                <c:formatCode>General</c:formatCode>
                <c:ptCount val="188"/>
                <c:pt idx="0">
                  <c:v>9.9946999999999992E-4</c:v>
                </c:pt>
                <c:pt idx="1">
                  <c:v>1.00143E-3</c:v>
                </c:pt>
                <c:pt idx="2">
                  <c:v>1.00242E-3</c:v>
                </c:pt>
                <c:pt idx="3">
                  <c:v>1.00439E-3</c:v>
                </c:pt>
                <c:pt idx="4">
                  <c:v>1.2673300000000001E-3</c:v>
                </c:pt>
                <c:pt idx="5">
                  <c:v>1.32194E-3</c:v>
                </c:pt>
                <c:pt idx="6">
                  <c:v>1.3734999999999999E-3</c:v>
                </c:pt>
                <c:pt idx="7">
                  <c:v>1.45108E-3</c:v>
                </c:pt>
                <c:pt idx="8">
                  <c:v>1.4976200000000001E-3</c:v>
                </c:pt>
                <c:pt idx="9">
                  <c:v>1.6022E-3</c:v>
                </c:pt>
                <c:pt idx="10">
                  <c:v>1.7588E-3</c:v>
                </c:pt>
                <c:pt idx="11">
                  <c:v>1.8078E-3</c:v>
                </c:pt>
                <c:pt idx="12">
                  <c:v>1.8856999999999999E-3</c:v>
                </c:pt>
                <c:pt idx="13">
                  <c:v>1.9746999999999998E-3</c:v>
                </c:pt>
                <c:pt idx="14">
                  <c:v>2.1400999999999998E-3</c:v>
                </c:pt>
                <c:pt idx="15">
                  <c:v>2.2039999999999998E-3</c:v>
                </c:pt>
                <c:pt idx="16">
                  <c:v>2.4099E-3</c:v>
                </c:pt>
                <c:pt idx="17">
                  <c:v>2.4145999999999998E-3</c:v>
                </c:pt>
                <c:pt idx="18">
                  <c:v>2.5038999999999999E-3</c:v>
                </c:pt>
                <c:pt idx="19">
                  <c:v>2.6740000000000002E-3</c:v>
                </c:pt>
                <c:pt idx="20">
                  <c:v>2.7323E-3</c:v>
                </c:pt>
                <c:pt idx="21">
                  <c:v>2.941E-3</c:v>
                </c:pt>
                <c:pt idx="22">
                  <c:v>3.0436999999999999E-3</c:v>
                </c:pt>
                <c:pt idx="23">
                  <c:v>3.1310000000000001E-3</c:v>
                </c:pt>
                <c:pt idx="24">
                  <c:v>3.2314000000000002E-3</c:v>
                </c:pt>
                <c:pt idx="25">
                  <c:v>3.4106000000000002E-3</c:v>
                </c:pt>
                <c:pt idx="26">
                  <c:v>3.5331999999999998E-3</c:v>
                </c:pt>
                <c:pt idx="27">
                  <c:v>3.8636E-3</c:v>
                </c:pt>
                <c:pt idx="28">
                  <c:v>3.8784000000000002E-3</c:v>
                </c:pt>
                <c:pt idx="29">
                  <c:v>4.3246999999999999E-3</c:v>
                </c:pt>
                <c:pt idx="30">
                  <c:v>4.6257E-3</c:v>
                </c:pt>
                <c:pt idx="31">
                  <c:v>4.6962000000000002E-3</c:v>
                </c:pt>
                <c:pt idx="32">
                  <c:v>4.8412000000000004E-3</c:v>
                </c:pt>
                <c:pt idx="33">
                  <c:v>5.2021999999999997E-3</c:v>
                </c:pt>
                <c:pt idx="34">
                  <c:v>5.5052E-3</c:v>
                </c:pt>
                <c:pt idx="35">
                  <c:v>6.0076000000000001E-3</c:v>
                </c:pt>
                <c:pt idx="36">
                  <c:v>6.6334000000000002E-3</c:v>
                </c:pt>
                <c:pt idx="37">
                  <c:v>6.6791000000000003E-3</c:v>
                </c:pt>
                <c:pt idx="38">
                  <c:v>6.9071000000000002E-3</c:v>
                </c:pt>
                <c:pt idx="39">
                  <c:v>6.9902000000000002E-3</c:v>
                </c:pt>
                <c:pt idx="40">
                  <c:v>7.1539999999999998E-3</c:v>
                </c:pt>
                <c:pt idx="41">
                  <c:v>8.0716E-3</c:v>
                </c:pt>
                <c:pt idx="42">
                  <c:v>8.2234000000000005E-3</c:v>
                </c:pt>
                <c:pt idx="43">
                  <c:v>8.2964000000000006E-3</c:v>
                </c:pt>
                <c:pt idx="44">
                  <c:v>9.1158000000000003E-3</c:v>
                </c:pt>
                <c:pt idx="45">
                  <c:v>9.2568000000000008E-3</c:v>
                </c:pt>
                <c:pt idx="46">
                  <c:v>9.9056999999999999E-3</c:v>
                </c:pt>
                <c:pt idx="47">
                  <c:v>1.01447E-2</c:v>
                </c:pt>
                <c:pt idx="48">
                  <c:v>1.01747E-2</c:v>
                </c:pt>
                <c:pt idx="49">
                  <c:v>1.02147E-2</c:v>
                </c:pt>
                <c:pt idx="50">
                  <c:v>1.10037E-2</c:v>
                </c:pt>
                <c:pt idx="51">
                  <c:v>1.1289799999999999E-2</c:v>
                </c:pt>
                <c:pt idx="52">
                  <c:v>1.1845899999999999E-2</c:v>
                </c:pt>
                <c:pt idx="53">
                  <c:v>1.29268E-2</c:v>
                </c:pt>
                <c:pt idx="54">
                  <c:v>1.3494300000000001E-2</c:v>
                </c:pt>
                <c:pt idx="55">
                  <c:v>1.39002E-2</c:v>
                </c:pt>
                <c:pt idx="56">
                  <c:v>1.40235E-2</c:v>
                </c:pt>
                <c:pt idx="57">
                  <c:v>1.43295E-2</c:v>
                </c:pt>
                <c:pt idx="58">
                  <c:v>1.59165E-2</c:v>
                </c:pt>
                <c:pt idx="59">
                  <c:v>1.7125000000000001E-2</c:v>
                </c:pt>
                <c:pt idx="60">
                  <c:v>1.7521999999999999E-2</c:v>
                </c:pt>
                <c:pt idx="61">
                  <c:v>1.7746999999999999E-2</c:v>
                </c:pt>
                <c:pt idx="62">
                  <c:v>1.8367000000000001E-2</c:v>
                </c:pt>
                <c:pt idx="63">
                  <c:v>2.0074000000000002E-2</c:v>
                </c:pt>
                <c:pt idx="64">
                  <c:v>2.0844999999999999E-2</c:v>
                </c:pt>
                <c:pt idx="65">
                  <c:v>2.1330999999999999E-2</c:v>
                </c:pt>
                <c:pt idx="66">
                  <c:v>2.2173999999999999E-2</c:v>
                </c:pt>
                <c:pt idx="67">
                  <c:v>2.3449999999999999E-2</c:v>
                </c:pt>
                <c:pt idx="68">
                  <c:v>2.3604E-2</c:v>
                </c:pt>
                <c:pt idx="69">
                  <c:v>2.4124E-2</c:v>
                </c:pt>
                <c:pt idx="70">
                  <c:v>2.5117E-2</c:v>
                </c:pt>
                <c:pt idx="71">
                  <c:v>2.664E-2</c:v>
                </c:pt>
                <c:pt idx="72">
                  <c:v>2.7198E-2</c:v>
                </c:pt>
                <c:pt idx="73">
                  <c:v>2.7970999999999999E-2</c:v>
                </c:pt>
                <c:pt idx="74">
                  <c:v>2.7979E-2</c:v>
                </c:pt>
                <c:pt idx="75">
                  <c:v>2.9329000000000001E-2</c:v>
                </c:pt>
                <c:pt idx="76">
                  <c:v>3.1289999999999998E-2</c:v>
                </c:pt>
                <c:pt idx="77">
                  <c:v>3.1445000000000001E-2</c:v>
                </c:pt>
                <c:pt idx="78">
                  <c:v>3.3043000000000003E-2</c:v>
                </c:pt>
                <c:pt idx="79">
                  <c:v>3.3647000000000003E-2</c:v>
                </c:pt>
                <c:pt idx="80">
                  <c:v>3.4381000000000002E-2</c:v>
                </c:pt>
                <c:pt idx="81">
                  <c:v>3.7006999999999998E-2</c:v>
                </c:pt>
                <c:pt idx="82">
                  <c:v>3.7254000000000002E-2</c:v>
                </c:pt>
                <c:pt idx="83">
                  <c:v>3.7897E-2</c:v>
                </c:pt>
                <c:pt idx="84">
                  <c:v>3.8639E-2</c:v>
                </c:pt>
                <c:pt idx="85">
                  <c:v>4.2993000000000003E-2</c:v>
                </c:pt>
                <c:pt idx="86">
                  <c:v>4.3595000000000002E-2</c:v>
                </c:pt>
                <c:pt idx="87">
                  <c:v>4.3723999999999999E-2</c:v>
                </c:pt>
                <c:pt idx="88">
                  <c:v>4.3872000000000001E-2</c:v>
                </c:pt>
                <c:pt idx="89">
                  <c:v>4.7155000000000002E-2</c:v>
                </c:pt>
                <c:pt idx="90">
                  <c:v>4.8621999999999999E-2</c:v>
                </c:pt>
                <c:pt idx="91">
                  <c:v>4.9616E-2</c:v>
                </c:pt>
                <c:pt idx="92">
                  <c:v>5.1357E-2</c:v>
                </c:pt>
                <c:pt idx="93">
                  <c:v>5.4392000000000003E-2</c:v>
                </c:pt>
                <c:pt idx="94">
                  <c:v>5.5495999999999997E-2</c:v>
                </c:pt>
                <c:pt idx="95">
                  <c:v>5.62E-2</c:v>
                </c:pt>
                <c:pt idx="96">
                  <c:v>5.7773999999999999E-2</c:v>
                </c:pt>
                <c:pt idx="97">
                  <c:v>5.8687999999999997E-2</c:v>
                </c:pt>
                <c:pt idx="98">
                  <c:v>5.9626999999999999E-2</c:v>
                </c:pt>
                <c:pt idx="99">
                  <c:v>6.0941000000000002E-2</c:v>
                </c:pt>
                <c:pt idx="100">
                  <c:v>6.3855999999999996E-2</c:v>
                </c:pt>
                <c:pt idx="101">
                  <c:v>6.4255000000000007E-2</c:v>
                </c:pt>
                <c:pt idx="102">
                  <c:v>6.6151000000000001E-2</c:v>
                </c:pt>
                <c:pt idx="103">
                  <c:v>6.6671999999999995E-2</c:v>
                </c:pt>
                <c:pt idx="104">
                  <c:v>6.7726999999999996E-2</c:v>
                </c:pt>
                <c:pt idx="105">
                  <c:v>6.8491999999999997E-2</c:v>
                </c:pt>
                <c:pt idx="106">
                  <c:v>7.4270000000000003E-2</c:v>
                </c:pt>
                <c:pt idx="107">
                  <c:v>7.4856000000000006E-2</c:v>
                </c:pt>
                <c:pt idx="108">
                  <c:v>8.1047999999999995E-2</c:v>
                </c:pt>
                <c:pt idx="109">
                  <c:v>8.2438999999999998E-2</c:v>
                </c:pt>
                <c:pt idx="110">
                  <c:v>8.6046999999999998E-2</c:v>
                </c:pt>
                <c:pt idx="111">
                  <c:v>8.9491000000000001E-2</c:v>
                </c:pt>
                <c:pt idx="112">
                  <c:v>9.0232999999999994E-2</c:v>
                </c:pt>
                <c:pt idx="113">
                  <c:v>9.3531000000000003E-2</c:v>
                </c:pt>
                <c:pt idx="114">
                  <c:v>9.7086000000000006E-2</c:v>
                </c:pt>
                <c:pt idx="115">
                  <c:v>0.101466</c:v>
                </c:pt>
                <c:pt idx="116">
                  <c:v>0.106255</c:v>
                </c:pt>
                <c:pt idx="117">
                  <c:v>0.106265</c:v>
                </c:pt>
                <c:pt idx="118">
                  <c:v>0.11369700000000001</c:v>
                </c:pt>
                <c:pt idx="119">
                  <c:v>0.117094</c:v>
                </c:pt>
                <c:pt idx="120">
                  <c:v>0.11722</c:v>
                </c:pt>
                <c:pt idx="121">
                  <c:v>0.12592700000000001</c:v>
                </c:pt>
                <c:pt idx="122">
                  <c:v>0.12640699999999999</c:v>
                </c:pt>
                <c:pt idx="123">
                  <c:v>0.13591300000000001</c:v>
                </c:pt>
                <c:pt idx="124">
                  <c:v>0.13767099999999999</c:v>
                </c:pt>
                <c:pt idx="125">
                  <c:v>0.14276</c:v>
                </c:pt>
                <c:pt idx="126">
                  <c:v>0.14806900000000001</c:v>
                </c:pt>
                <c:pt idx="127">
                  <c:v>0.15109700000000001</c:v>
                </c:pt>
                <c:pt idx="128">
                  <c:v>0.15201200000000001</c:v>
                </c:pt>
                <c:pt idx="129">
                  <c:v>0.16522999999999999</c:v>
                </c:pt>
                <c:pt idx="130">
                  <c:v>0.17438000000000001</c:v>
                </c:pt>
                <c:pt idx="131">
                  <c:v>0.17680999999999999</c:v>
                </c:pt>
                <c:pt idx="132">
                  <c:v>0.18187</c:v>
                </c:pt>
                <c:pt idx="133">
                  <c:v>0.18881999999999999</c:v>
                </c:pt>
                <c:pt idx="134">
                  <c:v>0.18956000000000001</c:v>
                </c:pt>
                <c:pt idx="135">
                  <c:v>0.19999</c:v>
                </c:pt>
                <c:pt idx="136">
                  <c:v>0.20952000000000001</c:v>
                </c:pt>
                <c:pt idx="137">
                  <c:v>0.21418000000000001</c:v>
                </c:pt>
                <c:pt idx="138">
                  <c:v>0.22134999999999999</c:v>
                </c:pt>
                <c:pt idx="139">
                  <c:v>0.23338999999999999</c:v>
                </c:pt>
                <c:pt idx="140">
                  <c:v>0.23479</c:v>
                </c:pt>
                <c:pt idx="141">
                  <c:v>0.24803</c:v>
                </c:pt>
                <c:pt idx="142">
                  <c:v>0.24833</c:v>
                </c:pt>
                <c:pt idx="143">
                  <c:v>0.25846999999999998</c:v>
                </c:pt>
                <c:pt idx="144">
                  <c:v>0.27467999999999998</c:v>
                </c:pt>
                <c:pt idx="145">
                  <c:v>0.27779999999999999</c:v>
                </c:pt>
                <c:pt idx="146">
                  <c:v>0.28849000000000002</c:v>
                </c:pt>
                <c:pt idx="147">
                  <c:v>0.29109000000000002</c:v>
                </c:pt>
                <c:pt idx="148">
                  <c:v>0.31081999999999999</c:v>
                </c:pt>
                <c:pt idx="149">
                  <c:v>0.32361000000000001</c:v>
                </c:pt>
                <c:pt idx="150">
                  <c:v>0.32517000000000001</c:v>
                </c:pt>
                <c:pt idx="151">
                  <c:v>0.34173999999999999</c:v>
                </c:pt>
                <c:pt idx="152">
                  <c:v>0.35869000000000001</c:v>
                </c:pt>
                <c:pt idx="153">
                  <c:v>0.38457000000000002</c:v>
                </c:pt>
                <c:pt idx="154">
                  <c:v>0.38533000000000001</c:v>
                </c:pt>
                <c:pt idx="155">
                  <c:v>0.39500000000000002</c:v>
                </c:pt>
                <c:pt idx="156">
                  <c:v>0.39871000000000001</c:v>
                </c:pt>
                <c:pt idx="157">
                  <c:v>0.43561</c:v>
                </c:pt>
                <c:pt idx="158">
                  <c:v>0.45482</c:v>
                </c:pt>
                <c:pt idx="159">
                  <c:v>0.46933000000000002</c:v>
                </c:pt>
                <c:pt idx="160">
                  <c:v>0.46955000000000002</c:v>
                </c:pt>
                <c:pt idx="161">
                  <c:v>0.48215000000000002</c:v>
                </c:pt>
                <c:pt idx="162">
                  <c:v>0.51266</c:v>
                </c:pt>
                <c:pt idx="163">
                  <c:v>0.53791</c:v>
                </c:pt>
                <c:pt idx="164">
                  <c:v>0.54588000000000003</c:v>
                </c:pt>
                <c:pt idx="165">
                  <c:v>0.54954000000000003</c:v>
                </c:pt>
                <c:pt idx="166">
                  <c:v>0.57493000000000005</c:v>
                </c:pt>
                <c:pt idx="167">
                  <c:v>0.59104000000000001</c:v>
                </c:pt>
                <c:pt idx="168">
                  <c:v>0.61651</c:v>
                </c:pt>
                <c:pt idx="169">
                  <c:v>0.63617000000000001</c:v>
                </c:pt>
                <c:pt idx="170">
                  <c:v>0.65630999999999995</c:v>
                </c:pt>
                <c:pt idx="171">
                  <c:v>0.67708000000000002</c:v>
                </c:pt>
                <c:pt idx="172">
                  <c:v>0.69489999999999996</c:v>
                </c:pt>
                <c:pt idx="173">
                  <c:v>0.70936999999999995</c:v>
                </c:pt>
                <c:pt idx="174">
                  <c:v>0.71565999999999996</c:v>
                </c:pt>
                <c:pt idx="175">
                  <c:v>0.75741999999999998</c:v>
                </c:pt>
                <c:pt idx="176">
                  <c:v>0.79488999999999999</c:v>
                </c:pt>
                <c:pt idx="177">
                  <c:v>0.81142000000000003</c:v>
                </c:pt>
                <c:pt idx="178">
                  <c:v>0.81381999999999999</c:v>
                </c:pt>
                <c:pt idx="179">
                  <c:v>0.82831999999999995</c:v>
                </c:pt>
                <c:pt idx="180">
                  <c:v>0.86329</c:v>
                </c:pt>
                <c:pt idx="181">
                  <c:v>0.90566999999999998</c:v>
                </c:pt>
                <c:pt idx="182">
                  <c:v>0.91012999999999999</c:v>
                </c:pt>
                <c:pt idx="183">
                  <c:v>0.93174999999999997</c:v>
                </c:pt>
                <c:pt idx="184">
                  <c:v>1.00878</c:v>
                </c:pt>
                <c:pt idx="185">
                  <c:v>1.0103500000000001</c:v>
                </c:pt>
                <c:pt idx="186">
                  <c:v>1.0128600000000001</c:v>
                </c:pt>
                <c:pt idx="187">
                  <c:v>1.0138499999999999</c:v>
                </c:pt>
              </c:numCache>
            </c:numRef>
          </c:xVal>
          <c:yVal>
            <c:numRef>
              <c:f>PLOTS!$AF$2:$AF$189</c:f>
              <c:numCache>
                <c:formatCode>General</c:formatCode>
                <c:ptCount val="188"/>
                <c:pt idx="0">
                  <c:v>1.1115699999999999</c:v>
                </c:pt>
                <c:pt idx="1">
                  <c:v>1.1115699999999999</c:v>
                </c:pt>
                <c:pt idx="2">
                  <c:v>1.1115600000000001</c:v>
                </c:pt>
                <c:pt idx="3">
                  <c:v>1.1115600000000001</c:v>
                </c:pt>
                <c:pt idx="4">
                  <c:v>1.111</c:v>
                </c:pt>
                <c:pt idx="5">
                  <c:v>1.1109</c:v>
                </c:pt>
                <c:pt idx="6">
                  <c:v>1.1108100000000001</c:v>
                </c:pt>
                <c:pt idx="7">
                  <c:v>1.1106799999999999</c:v>
                </c:pt>
                <c:pt idx="8">
                  <c:v>1.1106</c:v>
                </c:pt>
                <c:pt idx="9">
                  <c:v>1.1104400000000001</c:v>
                </c:pt>
                <c:pt idx="10">
                  <c:v>1.11022</c:v>
                </c:pt>
                <c:pt idx="11">
                  <c:v>1.11015</c:v>
                </c:pt>
                <c:pt idx="12">
                  <c:v>1.11005</c:v>
                </c:pt>
                <c:pt idx="13">
                  <c:v>1.1099399999999999</c:v>
                </c:pt>
                <c:pt idx="14">
                  <c:v>1.10975</c:v>
                </c:pt>
                <c:pt idx="15">
                  <c:v>1.1096900000000001</c:v>
                </c:pt>
                <c:pt idx="16">
                  <c:v>1.10948</c:v>
                </c:pt>
                <c:pt idx="17">
                  <c:v>1.10948</c:v>
                </c:pt>
                <c:pt idx="18">
                  <c:v>1.1093999999999999</c:v>
                </c:pt>
                <c:pt idx="19">
                  <c:v>1.1092599999999999</c:v>
                </c:pt>
                <c:pt idx="20">
                  <c:v>1.10921</c:v>
                </c:pt>
                <c:pt idx="21">
                  <c:v>1.1090599999999999</c:v>
                </c:pt>
                <c:pt idx="22">
                  <c:v>1.1089800000000001</c:v>
                </c:pt>
                <c:pt idx="23">
                  <c:v>1.1089100000000001</c:v>
                </c:pt>
                <c:pt idx="24">
                  <c:v>1.10883</c:v>
                </c:pt>
                <c:pt idx="25">
                  <c:v>1.10869</c:v>
                </c:pt>
                <c:pt idx="26">
                  <c:v>1.1086</c:v>
                </c:pt>
                <c:pt idx="27">
                  <c:v>1.1084000000000001</c:v>
                </c:pt>
                <c:pt idx="28">
                  <c:v>1.10839</c:v>
                </c:pt>
                <c:pt idx="29">
                  <c:v>1.10823</c:v>
                </c:pt>
                <c:pt idx="30">
                  <c:v>1.1081799999999999</c:v>
                </c:pt>
                <c:pt idx="31">
                  <c:v>1.1081700000000001</c:v>
                </c:pt>
                <c:pt idx="32">
                  <c:v>1.1081700000000001</c:v>
                </c:pt>
                <c:pt idx="33">
                  <c:v>1.1082099999999999</c:v>
                </c:pt>
                <c:pt idx="34">
                  <c:v>1.10826</c:v>
                </c:pt>
                <c:pt idx="35">
                  <c:v>1.1083499999999999</c:v>
                </c:pt>
                <c:pt idx="36">
                  <c:v>1.1084400000000001</c:v>
                </c:pt>
                <c:pt idx="37">
                  <c:v>1.1084400000000001</c:v>
                </c:pt>
                <c:pt idx="38">
                  <c:v>1.1084499999999999</c:v>
                </c:pt>
                <c:pt idx="39">
                  <c:v>1.1084400000000001</c:v>
                </c:pt>
                <c:pt idx="40">
                  <c:v>1.10843</c:v>
                </c:pt>
                <c:pt idx="41">
                  <c:v>1.10823</c:v>
                </c:pt>
                <c:pt idx="42">
                  <c:v>1.1081799999999999</c:v>
                </c:pt>
                <c:pt idx="43">
                  <c:v>1.10816</c:v>
                </c:pt>
                <c:pt idx="44">
                  <c:v>1.10789</c:v>
                </c:pt>
                <c:pt idx="45">
                  <c:v>1.10785</c:v>
                </c:pt>
                <c:pt idx="46">
                  <c:v>1.10768</c:v>
                </c:pt>
                <c:pt idx="47">
                  <c:v>1.10762</c:v>
                </c:pt>
                <c:pt idx="48">
                  <c:v>1.10761</c:v>
                </c:pt>
                <c:pt idx="49">
                  <c:v>1.10761</c:v>
                </c:pt>
                <c:pt idx="50">
                  <c:v>1.10745</c:v>
                </c:pt>
                <c:pt idx="51">
                  <c:v>1.1073999999999999</c:v>
                </c:pt>
                <c:pt idx="52">
                  <c:v>1.1073200000000001</c:v>
                </c:pt>
                <c:pt idx="53">
                  <c:v>1.10717</c:v>
                </c:pt>
                <c:pt idx="54">
                  <c:v>1.1071</c:v>
                </c:pt>
                <c:pt idx="55">
                  <c:v>1.1070500000000001</c:v>
                </c:pt>
                <c:pt idx="56">
                  <c:v>1.10704</c:v>
                </c:pt>
                <c:pt idx="57">
                  <c:v>1.107</c:v>
                </c:pt>
                <c:pt idx="58">
                  <c:v>1.10683</c:v>
                </c:pt>
                <c:pt idx="59">
                  <c:v>1.10669</c:v>
                </c:pt>
                <c:pt idx="60">
                  <c:v>1.1066499999999999</c:v>
                </c:pt>
                <c:pt idx="61">
                  <c:v>1.1066199999999999</c:v>
                </c:pt>
                <c:pt idx="62">
                  <c:v>1.10656</c:v>
                </c:pt>
                <c:pt idx="63">
                  <c:v>1.10639</c:v>
                </c:pt>
                <c:pt idx="64">
                  <c:v>1.1063400000000001</c:v>
                </c:pt>
                <c:pt idx="65">
                  <c:v>1.10633</c:v>
                </c:pt>
                <c:pt idx="66">
                  <c:v>1.1063499999999999</c:v>
                </c:pt>
                <c:pt idx="67">
                  <c:v>1.10599</c:v>
                </c:pt>
                <c:pt idx="68">
                  <c:v>1.1058699999999999</c:v>
                </c:pt>
                <c:pt idx="69">
                  <c:v>1.10541</c:v>
                </c:pt>
                <c:pt idx="70">
                  <c:v>1.10443</c:v>
                </c:pt>
                <c:pt idx="71">
                  <c:v>1.1028800000000001</c:v>
                </c:pt>
                <c:pt idx="72">
                  <c:v>1.10232</c:v>
                </c:pt>
                <c:pt idx="73">
                  <c:v>1.1015600000000001</c:v>
                </c:pt>
                <c:pt idx="74">
                  <c:v>1.10155</c:v>
                </c:pt>
                <c:pt idx="75">
                  <c:v>1.1003099999999999</c:v>
                </c:pt>
                <c:pt idx="76">
                  <c:v>1.0987800000000001</c:v>
                </c:pt>
                <c:pt idx="77">
                  <c:v>1.09867</c:v>
                </c:pt>
                <c:pt idx="78">
                  <c:v>1.09765</c:v>
                </c:pt>
                <c:pt idx="79">
                  <c:v>1.09727</c:v>
                </c:pt>
                <c:pt idx="80">
                  <c:v>1.0968100000000001</c:v>
                </c:pt>
                <c:pt idx="81">
                  <c:v>1.0949800000000001</c:v>
                </c:pt>
                <c:pt idx="82">
                  <c:v>1.0947899999999999</c:v>
                </c:pt>
                <c:pt idx="83">
                  <c:v>1.09426</c:v>
                </c:pt>
                <c:pt idx="84">
                  <c:v>1.09362</c:v>
                </c:pt>
                <c:pt idx="85">
                  <c:v>1.08918</c:v>
                </c:pt>
                <c:pt idx="86">
                  <c:v>1.08849</c:v>
                </c:pt>
                <c:pt idx="87">
                  <c:v>1.0883400000000001</c:v>
                </c:pt>
                <c:pt idx="88">
                  <c:v>1.08816</c:v>
                </c:pt>
                <c:pt idx="89">
                  <c:v>1.0841700000000001</c:v>
                </c:pt>
                <c:pt idx="90">
                  <c:v>1.0825199999999999</c:v>
                </c:pt>
                <c:pt idx="91">
                  <c:v>1.0815399999999999</c:v>
                </c:pt>
                <c:pt idx="92">
                  <c:v>1.08013</c:v>
                </c:pt>
                <c:pt idx="93">
                  <c:v>1.07802</c:v>
                </c:pt>
                <c:pt idx="94">
                  <c:v>1.0772200000000001</c:v>
                </c:pt>
                <c:pt idx="95">
                  <c:v>1.0766800000000001</c:v>
                </c:pt>
                <c:pt idx="96">
                  <c:v>1.07538</c:v>
                </c:pt>
                <c:pt idx="97">
                  <c:v>1.07456</c:v>
                </c:pt>
                <c:pt idx="98">
                  <c:v>1.0737000000000001</c:v>
                </c:pt>
                <c:pt idx="99">
                  <c:v>1.0724499999999999</c:v>
                </c:pt>
                <c:pt idx="100">
                  <c:v>1.06958</c:v>
                </c:pt>
                <c:pt idx="101">
                  <c:v>1.0691900000000001</c:v>
                </c:pt>
                <c:pt idx="102">
                  <c:v>1.06731</c:v>
                </c:pt>
                <c:pt idx="103">
                  <c:v>1.06681</c:v>
                </c:pt>
                <c:pt idx="104">
                  <c:v>1.0658099999999999</c:v>
                </c:pt>
                <c:pt idx="105">
                  <c:v>1.0651200000000001</c:v>
                </c:pt>
                <c:pt idx="106">
                  <c:v>1.06081</c:v>
                </c:pt>
                <c:pt idx="107">
                  <c:v>1.06046</c:v>
                </c:pt>
                <c:pt idx="108">
                  <c:v>1.05732</c:v>
                </c:pt>
                <c:pt idx="109">
                  <c:v>1.0567</c:v>
                </c:pt>
                <c:pt idx="110">
                  <c:v>1.0551299999999999</c:v>
                </c:pt>
                <c:pt idx="111">
                  <c:v>1.0536300000000001</c:v>
                </c:pt>
                <c:pt idx="112">
                  <c:v>1.0532999999999999</c:v>
                </c:pt>
                <c:pt idx="113">
                  <c:v>1.05176</c:v>
                </c:pt>
                <c:pt idx="114">
                  <c:v>1.0500400000000001</c:v>
                </c:pt>
                <c:pt idx="115">
                  <c:v>1.04792</c:v>
                </c:pt>
                <c:pt idx="116">
                  <c:v>1.04579</c:v>
                </c:pt>
                <c:pt idx="117">
                  <c:v>1.04579</c:v>
                </c:pt>
                <c:pt idx="118">
                  <c:v>1.04305</c:v>
                </c:pt>
                <c:pt idx="119">
                  <c:v>1.0419799999999999</c:v>
                </c:pt>
                <c:pt idx="120">
                  <c:v>1.0419400000000001</c:v>
                </c:pt>
                <c:pt idx="121">
                  <c:v>1.0396000000000001</c:v>
                </c:pt>
                <c:pt idx="122">
                  <c:v>1.03949</c:v>
                </c:pt>
                <c:pt idx="123">
                  <c:v>1.03742</c:v>
                </c:pt>
                <c:pt idx="124">
                  <c:v>1.0370600000000001</c:v>
                </c:pt>
                <c:pt idx="125">
                  <c:v>1.03596</c:v>
                </c:pt>
                <c:pt idx="126">
                  <c:v>1.03474</c:v>
                </c:pt>
                <c:pt idx="127">
                  <c:v>1.0339799999999999</c:v>
                </c:pt>
                <c:pt idx="128">
                  <c:v>1.0337499999999999</c:v>
                </c:pt>
                <c:pt idx="129">
                  <c:v>1.0303</c:v>
                </c:pt>
                <c:pt idx="130">
                  <c:v>1.0281100000000001</c:v>
                </c:pt>
                <c:pt idx="131">
                  <c:v>1.02759</c:v>
                </c:pt>
                <c:pt idx="132">
                  <c:v>1.0266200000000001</c:v>
                </c:pt>
                <c:pt idx="133">
                  <c:v>1.0255099999999999</c:v>
                </c:pt>
                <c:pt idx="134">
                  <c:v>1.0254000000000001</c:v>
                </c:pt>
                <c:pt idx="135">
                  <c:v>1.02413</c:v>
                </c:pt>
                <c:pt idx="136">
                  <c:v>1.0231699999999999</c:v>
                </c:pt>
                <c:pt idx="137">
                  <c:v>1.02274</c:v>
                </c:pt>
                <c:pt idx="138">
                  <c:v>1.0221100000000001</c:v>
                </c:pt>
                <c:pt idx="139">
                  <c:v>1.0211300000000001</c:v>
                </c:pt>
                <c:pt idx="140">
                  <c:v>1.02102</c:v>
                </c:pt>
                <c:pt idx="141">
                  <c:v>1.02</c:v>
                </c:pt>
                <c:pt idx="142">
                  <c:v>1.0199800000000001</c:v>
                </c:pt>
                <c:pt idx="143">
                  <c:v>1.0192300000000001</c:v>
                </c:pt>
                <c:pt idx="144">
                  <c:v>1.0181100000000001</c:v>
                </c:pt>
                <c:pt idx="145">
                  <c:v>1.0179100000000001</c:v>
                </c:pt>
                <c:pt idx="146">
                  <c:v>1.0172300000000001</c:v>
                </c:pt>
                <c:pt idx="147">
                  <c:v>1.0170699999999999</c:v>
                </c:pt>
                <c:pt idx="148">
                  <c:v>1.01593</c:v>
                </c:pt>
                <c:pt idx="149">
                  <c:v>1.0152399999999999</c:v>
                </c:pt>
                <c:pt idx="150">
                  <c:v>1.0151600000000001</c:v>
                </c:pt>
                <c:pt idx="151">
                  <c:v>1.0143200000000001</c:v>
                </c:pt>
                <c:pt idx="152">
                  <c:v>1.0135400000000001</c:v>
                </c:pt>
                <c:pt idx="153">
                  <c:v>1.0124899999999999</c:v>
                </c:pt>
                <c:pt idx="154">
                  <c:v>1.0124599999999999</c:v>
                </c:pt>
                <c:pt idx="155">
                  <c:v>1.0121199999999999</c:v>
                </c:pt>
                <c:pt idx="156">
                  <c:v>1.012</c:v>
                </c:pt>
                <c:pt idx="157">
                  <c:v>1.0109399999999999</c:v>
                </c:pt>
                <c:pt idx="158">
                  <c:v>1.01048</c:v>
                </c:pt>
                <c:pt idx="159">
                  <c:v>1.0101599999999999</c:v>
                </c:pt>
                <c:pt idx="160">
                  <c:v>1.0101599999999999</c:v>
                </c:pt>
                <c:pt idx="161">
                  <c:v>1.0098800000000001</c:v>
                </c:pt>
                <c:pt idx="162">
                  <c:v>1.00925</c:v>
                </c:pt>
                <c:pt idx="163">
                  <c:v>1.00875</c:v>
                </c:pt>
                <c:pt idx="164">
                  <c:v>1.0085999999999999</c:v>
                </c:pt>
                <c:pt idx="165">
                  <c:v>1.00854</c:v>
                </c:pt>
                <c:pt idx="166">
                  <c:v>1.0080899999999999</c:v>
                </c:pt>
                <c:pt idx="167">
                  <c:v>1.00783</c:v>
                </c:pt>
                <c:pt idx="168">
                  <c:v>1.00746</c:v>
                </c:pt>
                <c:pt idx="169">
                  <c:v>1.0072000000000001</c:v>
                </c:pt>
                <c:pt idx="170">
                  <c:v>1.0069600000000001</c:v>
                </c:pt>
                <c:pt idx="171">
                  <c:v>1.00674</c:v>
                </c:pt>
                <c:pt idx="172">
                  <c:v>1.00658</c:v>
                </c:pt>
                <c:pt idx="173">
                  <c:v>1.0064500000000001</c:v>
                </c:pt>
                <c:pt idx="174">
                  <c:v>1.0064</c:v>
                </c:pt>
                <c:pt idx="175">
                  <c:v>1.0061</c:v>
                </c:pt>
                <c:pt idx="176">
                  <c:v>1.00583</c:v>
                </c:pt>
                <c:pt idx="177">
                  <c:v>1.0057100000000001</c:v>
                </c:pt>
                <c:pt idx="178">
                  <c:v>1.00569</c:v>
                </c:pt>
                <c:pt idx="179">
                  <c:v>1.0055799999999999</c:v>
                </c:pt>
                <c:pt idx="180">
                  <c:v>1.0053300000000001</c:v>
                </c:pt>
                <c:pt idx="181">
                  <c:v>1.00505</c:v>
                </c:pt>
                <c:pt idx="182">
                  <c:v>1.0050300000000001</c:v>
                </c:pt>
                <c:pt idx="183">
                  <c:v>1.00492</c:v>
                </c:pt>
                <c:pt idx="184">
                  <c:v>1.0048999999999999</c:v>
                </c:pt>
                <c:pt idx="185">
                  <c:v>1.00491</c:v>
                </c:pt>
                <c:pt idx="186">
                  <c:v>1.00492</c:v>
                </c:pt>
                <c:pt idx="187">
                  <c:v>1.00492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B9-4DAE-AE8B-174A6B585D54}"/>
            </c:ext>
          </c:extLst>
        </c:ser>
        <c:ser>
          <c:idx val="1"/>
          <c:order val="1"/>
          <c:tx>
            <c:v>3/4 Hb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PLOTS!$AE$2:$AE$189</c:f>
              <c:numCache>
                <c:formatCode>General</c:formatCode>
                <c:ptCount val="188"/>
                <c:pt idx="0">
                  <c:v>9.9946999999999992E-4</c:v>
                </c:pt>
                <c:pt idx="1">
                  <c:v>1.00143E-3</c:v>
                </c:pt>
                <c:pt idx="2">
                  <c:v>1.00242E-3</c:v>
                </c:pt>
                <c:pt idx="3">
                  <c:v>1.00439E-3</c:v>
                </c:pt>
                <c:pt idx="4">
                  <c:v>1.2673300000000001E-3</c:v>
                </c:pt>
                <c:pt idx="5">
                  <c:v>1.32194E-3</c:v>
                </c:pt>
                <c:pt idx="6">
                  <c:v>1.3734999999999999E-3</c:v>
                </c:pt>
                <c:pt idx="7">
                  <c:v>1.45108E-3</c:v>
                </c:pt>
                <c:pt idx="8">
                  <c:v>1.4976200000000001E-3</c:v>
                </c:pt>
                <c:pt idx="9">
                  <c:v>1.6022E-3</c:v>
                </c:pt>
                <c:pt idx="10">
                  <c:v>1.7588E-3</c:v>
                </c:pt>
                <c:pt idx="11">
                  <c:v>1.8078E-3</c:v>
                </c:pt>
                <c:pt idx="12">
                  <c:v>1.8856999999999999E-3</c:v>
                </c:pt>
                <c:pt idx="13">
                  <c:v>1.9746999999999998E-3</c:v>
                </c:pt>
                <c:pt idx="14">
                  <c:v>2.1400999999999998E-3</c:v>
                </c:pt>
                <c:pt idx="15">
                  <c:v>2.2039999999999998E-3</c:v>
                </c:pt>
                <c:pt idx="16">
                  <c:v>2.4099E-3</c:v>
                </c:pt>
                <c:pt idx="17">
                  <c:v>2.4145999999999998E-3</c:v>
                </c:pt>
                <c:pt idx="18">
                  <c:v>2.5038999999999999E-3</c:v>
                </c:pt>
                <c:pt idx="19">
                  <c:v>2.6740000000000002E-3</c:v>
                </c:pt>
                <c:pt idx="20">
                  <c:v>2.7323E-3</c:v>
                </c:pt>
                <c:pt idx="21">
                  <c:v>2.941E-3</c:v>
                </c:pt>
                <c:pt idx="22">
                  <c:v>3.0436999999999999E-3</c:v>
                </c:pt>
                <c:pt idx="23">
                  <c:v>3.1310000000000001E-3</c:v>
                </c:pt>
                <c:pt idx="24">
                  <c:v>3.2314000000000002E-3</c:v>
                </c:pt>
                <c:pt idx="25">
                  <c:v>3.4106000000000002E-3</c:v>
                </c:pt>
                <c:pt idx="26">
                  <c:v>3.5331999999999998E-3</c:v>
                </c:pt>
                <c:pt idx="27">
                  <c:v>3.8636E-3</c:v>
                </c:pt>
                <c:pt idx="28">
                  <c:v>3.8784000000000002E-3</c:v>
                </c:pt>
                <c:pt idx="29">
                  <c:v>4.3246999999999999E-3</c:v>
                </c:pt>
                <c:pt idx="30">
                  <c:v>4.6257E-3</c:v>
                </c:pt>
                <c:pt idx="31">
                  <c:v>4.6962000000000002E-3</c:v>
                </c:pt>
                <c:pt idx="32">
                  <c:v>4.8412000000000004E-3</c:v>
                </c:pt>
                <c:pt idx="33">
                  <c:v>5.2021999999999997E-3</c:v>
                </c:pt>
                <c:pt idx="34">
                  <c:v>5.5052E-3</c:v>
                </c:pt>
                <c:pt idx="35">
                  <c:v>6.0076000000000001E-3</c:v>
                </c:pt>
                <c:pt idx="36">
                  <c:v>6.6334000000000002E-3</c:v>
                </c:pt>
                <c:pt idx="37">
                  <c:v>6.6791000000000003E-3</c:v>
                </c:pt>
                <c:pt idx="38">
                  <c:v>6.9071000000000002E-3</c:v>
                </c:pt>
                <c:pt idx="39">
                  <c:v>6.9902000000000002E-3</c:v>
                </c:pt>
                <c:pt idx="40">
                  <c:v>7.1539999999999998E-3</c:v>
                </c:pt>
                <c:pt idx="41">
                  <c:v>8.0716E-3</c:v>
                </c:pt>
                <c:pt idx="42">
                  <c:v>8.2234000000000005E-3</c:v>
                </c:pt>
                <c:pt idx="43">
                  <c:v>8.2964000000000006E-3</c:v>
                </c:pt>
                <c:pt idx="44">
                  <c:v>9.1158000000000003E-3</c:v>
                </c:pt>
                <c:pt idx="45">
                  <c:v>9.2568000000000008E-3</c:v>
                </c:pt>
                <c:pt idx="46">
                  <c:v>9.9056999999999999E-3</c:v>
                </c:pt>
                <c:pt idx="47">
                  <c:v>1.01447E-2</c:v>
                </c:pt>
                <c:pt idx="48">
                  <c:v>1.01747E-2</c:v>
                </c:pt>
                <c:pt idx="49">
                  <c:v>1.02147E-2</c:v>
                </c:pt>
                <c:pt idx="50">
                  <c:v>1.10037E-2</c:v>
                </c:pt>
                <c:pt idx="51">
                  <c:v>1.1289799999999999E-2</c:v>
                </c:pt>
                <c:pt idx="52">
                  <c:v>1.1845899999999999E-2</c:v>
                </c:pt>
                <c:pt idx="53">
                  <c:v>1.29268E-2</c:v>
                </c:pt>
                <c:pt idx="54">
                  <c:v>1.3494300000000001E-2</c:v>
                </c:pt>
                <c:pt idx="55">
                  <c:v>1.39002E-2</c:v>
                </c:pt>
                <c:pt idx="56">
                  <c:v>1.40235E-2</c:v>
                </c:pt>
                <c:pt idx="57">
                  <c:v>1.43295E-2</c:v>
                </c:pt>
                <c:pt idx="58">
                  <c:v>1.59165E-2</c:v>
                </c:pt>
                <c:pt idx="59">
                  <c:v>1.7125000000000001E-2</c:v>
                </c:pt>
                <c:pt idx="60">
                  <c:v>1.7521999999999999E-2</c:v>
                </c:pt>
                <c:pt idx="61">
                  <c:v>1.7746999999999999E-2</c:v>
                </c:pt>
                <c:pt idx="62">
                  <c:v>1.8367000000000001E-2</c:v>
                </c:pt>
                <c:pt idx="63">
                  <c:v>2.0074000000000002E-2</c:v>
                </c:pt>
                <c:pt idx="64">
                  <c:v>2.0844999999999999E-2</c:v>
                </c:pt>
                <c:pt idx="65">
                  <c:v>2.1330999999999999E-2</c:v>
                </c:pt>
                <c:pt idx="66">
                  <c:v>2.2173999999999999E-2</c:v>
                </c:pt>
                <c:pt idx="67">
                  <c:v>2.3449999999999999E-2</c:v>
                </c:pt>
                <c:pt idx="68">
                  <c:v>2.3604E-2</c:v>
                </c:pt>
                <c:pt idx="69">
                  <c:v>2.4124E-2</c:v>
                </c:pt>
                <c:pt idx="70">
                  <c:v>2.5117E-2</c:v>
                </c:pt>
                <c:pt idx="71">
                  <c:v>2.664E-2</c:v>
                </c:pt>
                <c:pt idx="72">
                  <c:v>2.7198E-2</c:v>
                </c:pt>
                <c:pt idx="73">
                  <c:v>2.7970999999999999E-2</c:v>
                </c:pt>
                <c:pt idx="74">
                  <c:v>2.7979E-2</c:v>
                </c:pt>
                <c:pt idx="75">
                  <c:v>2.9329000000000001E-2</c:v>
                </c:pt>
                <c:pt idx="76">
                  <c:v>3.1289999999999998E-2</c:v>
                </c:pt>
                <c:pt idx="77">
                  <c:v>3.1445000000000001E-2</c:v>
                </c:pt>
                <c:pt idx="78">
                  <c:v>3.3043000000000003E-2</c:v>
                </c:pt>
                <c:pt idx="79">
                  <c:v>3.3647000000000003E-2</c:v>
                </c:pt>
                <c:pt idx="80">
                  <c:v>3.4381000000000002E-2</c:v>
                </c:pt>
                <c:pt idx="81">
                  <c:v>3.7006999999999998E-2</c:v>
                </c:pt>
                <c:pt idx="82">
                  <c:v>3.7254000000000002E-2</c:v>
                </c:pt>
                <c:pt idx="83">
                  <c:v>3.7897E-2</c:v>
                </c:pt>
                <c:pt idx="84">
                  <c:v>3.8639E-2</c:v>
                </c:pt>
                <c:pt idx="85">
                  <c:v>4.2993000000000003E-2</c:v>
                </c:pt>
                <c:pt idx="86">
                  <c:v>4.3595000000000002E-2</c:v>
                </c:pt>
                <c:pt idx="87">
                  <c:v>4.3723999999999999E-2</c:v>
                </c:pt>
                <c:pt idx="88">
                  <c:v>4.3872000000000001E-2</c:v>
                </c:pt>
                <c:pt idx="89">
                  <c:v>4.7155000000000002E-2</c:v>
                </c:pt>
                <c:pt idx="90">
                  <c:v>4.8621999999999999E-2</c:v>
                </c:pt>
                <c:pt idx="91">
                  <c:v>4.9616E-2</c:v>
                </c:pt>
                <c:pt idx="92">
                  <c:v>5.1357E-2</c:v>
                </c:pt>
                <c:pt idx="93">
                  <c:v>5.4392000000000003E-2</c:v>
                </c:pt>
                <c:pt idx="94">
                  <c:v>5.5495999999999997E-2</c:v>
                </c:pt>
                <c:pt idx="95">
                  <c:v>5.62E-2</c:v>
                </c:pt>
                <c:pt idx="96">
                  <c:v>5.7773999999999999E-2</c:v>
                </c:pt>
                <c:pt idx="97">
                  <c:v>5.8687999999999997E-2</c:v>
                </c:pt>
                <c:pt idx="98">
                  <c:v>5.9626999999999999E-2</c:v>
                </c:pt>
                <c:pt idx="99">
                  <c:v>6.0941000000000002E-2</c:v>
                </c:pt>
                <c:pt idx="100">
                  <c:v>6.3855999999999996E-2</c:v>
                </c:pt>
                <c:pt idx="101">
                  <c:v>6.4255000000000007E-2</c:v>
                </c:pt>
                <c:pt idx="102">
                  <c:v>6.6151000000000001E-2</c:v>
                </c:pt>
                <c:pt idx="103">
                  <c:v>6.6671999999999995E-2</c:v>
                </c:pt>
                <c:pt idx="104">
                  <c:v>6.7726999999999996E-2</c:v>
                </c:pt>
                <c:pt idx="105">
                  <c:v>6.8491999999999997E-2</c:v>
                </c:pt>
                <c:pt idx="106">
                  <c:v>7.4270000000000003E-2</c:v>
                </c:pt>
                <c:pt idx="107">
                  <c:v>7.4856000000000006E-2</c:v>
                </c:pt>
                <c:pt idx="108">
                  <c:v>8.1047999999999995E-2</c:v>
                </c:pt>
                <c:pt idx="109">
                  <c:v>8.2438999999999998E-2</c:v>
                </c:pt>
                <c:pt idx="110">
                  <c:v>8.6046999999999998E-2</c:v>
                </c:pt>
                <c:pt idx="111">
                  <c:v>8.9491000000000001E-2</c:v>
                </c:pt>
                <c:pt idx="112">
                  <c:v>9.0232999999999994E-2</c:v>
                </c:pt>
                <c:pt idx="113">
                  <c:v>9.3531000000000003E-2</c:v>
                </c:pt>
                <c:pt idx="114">
                  <c:v>9.7086000000000006E-2</c:v>
                </c:pt>
                <c:pt idx="115">
                  <c:v>0.101466</c:v>
                </c:pt>
                <c:pt idx="116">
                  <c:v>0.106255</c:v>
                </c:pt>
                <c:pt idx="117">
                  <c:v>0.106265</c:v>
                </c:pt>
                <c:pt idx="118">
                  <c:v>0.11369700000000001</c:v>
                </c:pt>
                <c:pt idx="119">
                  <c:v>0.117094</c:v>
                </c:pt>
                <c:pt idx="120">
                  <c:v>0.11722</c:v>
                </c:pt>
                <c:pt idx="121">
                  <c:v>0.12592700000000001</c:v>
                </c:pt>
                <c:pt idx="122">
                  <c:v>0.12640699999999999</c:v>
                </c:pt>
                <c:pt idx="123">
                  <c:v>0.13591300000000001</c:v>
                </c:pt>
                <c:pt idx="124">
                  <c:v>0.13767099999999999</c:v>
                </c:pt>
                <c:pt idx="125">
                  <c:v>0.14276</c:v>
                </c:pt>
                <c:pt idx="126">
                  <c:v>0.14806900000000001</c:v>
                </c:pt>
                <c:pt idx="127">
                  <c:v>0.15109700000000001</c:v>
                </c:pt>
                <c:pt idx="128">
                  <c:v>0.15201200000000001</c:v>
                </c:pt>
                <c:pt idx="129">
                  <c:v>0.16522999999999999</c:v>
                </c:pt>
                <c:pt idx="130">
                  <c:v>0.17438000000000001</c:v>
                </c:pt>
                <c:pt idx="131">
                  <c:v>0.17680999999999999</c:v>
                </c:pt>
                <c:pt idx="132">
                  <c:v>0.18187</c:v>
                </c:pt>
                <c:pt idx="133">
                  <c:v>0.18881999999999999</c:v>
                </c:pt>
                <c:pt idx="134">
                  <c:v>0.18956000000000001</c:v>
                </c:pt>
                <c:pt idx="135">
                  <c:v>0.19999</c:v>
                </c:pt>
                <c:pt idx="136">
                  <c:v>0.20952000000000001</c:v>
                </c:pt>
                <c:pt idx="137">
                  <c:v>0.21418000000000001</c:v>
                </c:pt>
                <c:pt idx="138">
                  <c:v>0.22134999999999999</c:v>
                </c:pt>
                <c:pt idx="139">
                  <c:v>0.23338999999999999</c:v>
                </c:pt>
                <c:pt idx="140">
                  <c:v>0.23479</c:v>
                </c:pt>
                <c:pt idx="141">
                  <c:v>0.24803</c:v>
                </c:pt>
                <c:pt idx="142">
                  <c:v>0.24833</c:v>
                </c:pt>
                <c:pt idx="143">
                  <c:v>0.25846999999999998</c:v>
                </c:pt>
                <c:pt idx="144">
                  <c:v>0.27467999999999998</c:v>
                </c:pt>
                <c:pt idx="145">
                  <c:v>0.27779999999999999</c:v>
                </c:pt>
                <c:pt idx="146">
                  <c:v>0.28849000000000002</c:v>
                </c:pt>
                <c:pt idx="147">
                  <c:v>0.29109000000000002</c:v>
                </c:pt>
                <c:pt idx="148">
                  <c:v>0.31081999999999999</c:v>
                </c:pt>
                <c:pt idx="149">
                  <c:v>0.32361000000000001</c:v>
                </c:pt>
                <c:pt idx="150">
                  <c:v>0.32517000000000001</c:v>
                </c:pt>
                <c:pt idx="151">
                  <c:v>0.34173999999999999</c:v>
                </c:pt>
                <c:pt idx="152">
                  <c:v>0.35869000000000001</c:v>
                </c:pt>
                <c:pt idx="153">
                  <c:v>0.38457000000000002</c:v>
                </c:pt>
                <c:pt idx="154">
                  <c:v>0.38533000000000001</c:v>
                </c:pt>
                <c:pt idx="155">
                  <c:v>0.39500000000000002</c:v>
                </c:pt>
                <c:pt idx="156">
                  <c:v>0.39871000000000001</c:v>
                </c:pt>
                <c:pt idx="157">
                  <c:v>0.43561</c:v>
                </c:pt>
                <c:pt idx="158">
                  <c:v>0.45482</c:v>
                </c:pt>
                <c:pt idx="159">
                  <c:v>0.46933000000000002</c:v>
                </c:pt>
                <c:pt idx="160">
                  <c:v>0.46955000000000002</c:v>
                </c:pt>
                <c:pt idx="161">
                  <c:v>0.48215000000000002</c:v>
                </c:pt>
                <c:pt idx="162">
                  <c:v>0.51266</c:v>
                </c:pt>
                <c:pt idx="163">
                  <c:v>0.53791</c:v>
                </c:pt>
                <c:pt idx="164">
                  <c:v>0.54588000000000003</c:v>
                </c:pt>
                <c:pt idx="165">
                  <c:v>0.54954000000000003</c:v>
                </c:pt>
                <c:pt idx="166">
                  <c:v>0.57493000000000005</c:v>
                </c:pt>
                <c:pt idx="167">
                  <c:v>0.59104000000000001</c:v>
                </c:pt>
                <c:pt idx="168">
                  <c:v>0.61651</c:v>
                </c:pt>
                <c:pt idx="169">
                  <c:v>0.63617000000000001</c:v>
                </c:pt>
                <c:pt idx="170">
                  <c:v>0.65630999999999995</c:v>
                </c:pt>
                <c:pt idx="171">
                  <c:v>0.67708000000000002</c:v>
                </c:pt>
                <c:pt idx="172">
                  <c:v>0.69489999999999996</c:v>
                </c:pt>
                <c:pt idx="173">
                  <c:v>0.70936999999999995</c:v>
                </c:pt>
                <c:pt idx="174">
                  <c:v>0.71565999999999996</c:v>
                </c:pt>
                <c:pt idx="175">
                  <c:v>0.75741999999999998</c:v>
                </c:pt>
                <c:pt idx="176">
                  <c:v>0.79488999999999999</c:v>
                </c:pt>
                <c:pt idx="177">
                  <c:v>0.81142000000000003</c:v>
                </c:pt>
                <c:pt idx="178">
                  <c:v>0.81381999999999999</c:v>
                </c:pt>
                <c:pt idx="179">
                  <c:v>0.82831999999999995</c:v>
                </c:pt>
                <c:pt idx="180">
                  <c:v>0.86329</c:v>
                </c:pt>
                <c:pt idx="181">
                  <c:v>0.90566999999999998</c:v>
                </c:pt>
                <c:pt idx="182">
                  <c:v>0.91012999999999999</c:v>
                </c:pt>
                <c:pt idx="183">
                  <c:v>0.93174999999999997</c:v>
                </c:pt>
                <c:pt idx="184">
                  <c:v>1.00878</c:v>
                </c:pt>
                <c:pt idx="185">
                  <c:v>1.0103500000000001</c:v>
                </c:pt>
                <c:pt idx="186">
                  <c:v>1.0128600000000001</c:v>
                </c:pt>
                <c:pt idx="187">
                  <c:v>1.0138499999999999</c:v>
                </c:pt>
              </c:numCache>
            </c:numRef>
          </c:xVal>
          <c:yVal>
            <c:numRef>
              <c:f>PLOTS!$AG$2:$AG$189</c:f>
              <c:numCache>
                <c:formatCode>General</c:formatCode>
                <c:ptCount val="188"/>
                <c:pt idx="0">
                  <c:v>0.91942000000000002</c:v>
                </c:pt>
                <c:pt idx="1">
                  <c:v>0.91940999999999995</c:v>
                </c:pt>
                <c:pt idx="2">
                  <c:v>0.91940999999999995</c:v>
                </c:pt>
                <c:pt idx="3">
                  <c:v>0.9194</c:v>
                </c:pt>
                <c:pt idx="4">
                  <c:v>0.91842000000000001</c:v>
                </c:pt>
                <c:pt idx="5">
                  <c:v>0.91830999999999996</c:v>
                </c:pt>
                <c:pt idx="6">
                  <c:v>0.91823999999999995</c:v>
                </c:pt>
                <c:pt idx="7">
                  <c:v>0.91818999999999995</c:v>
                </c:pt>
                <c:pt idx="8">
                  <c:v>0.91818</c:v>
                </c:pt>
                <c:pt idx="9">
                  <c:v>0.91820000000000002</c:v>
                </c:pt>
                <c:pt idx="10">
                  <c:v>0.91820999999999997</c:v>
                </c:pt>
                <c:pt idx="11">
                  <c:v>0.91818</c:v>
                </c:pt>
                <c:pt idx="12">
                  <c:v>0.91808999999999996</c:v>
                </c:pt>
                <c:pt idx="13">
                  <c:v>0.91791999999999996</c:v>
                </c:pt>
                <c:pt idx="14">
                  <c:v>0.91764000000000001</c:v>
                </c:pt>
                <c:pt idx="15">
                  <c:v>0.91759000000000002</c:v>
                </c:pt>
                <c:pt idx="16">
                  <c:v>0.91766999999999999</c:v>
                </c:pt>
                <c:pt idx="17">
                  <c:v>0.91768000000000005</c:v>
                </c:pt>
                <c:pt idx="18">
                  <c:v>0.91774</c:v>
                </c:pt>
                <c:pt idx="19">
                  <c:v>0.91783000000000003</c:v>
                </c:pt>
                <c:pt idx="20">
                  <c:v>0.91781999999999997</c:v>
                </c:pt>
                <c:pt idx="21">
                  <c:v>0.91766999999999999</c:v>
                </c:pt>
                <c:pt idx="22">
                  <c:v>0.91754999999999998</c:v>
                </c:pt>
                <c:pt idx="23">
                  <c:v>0.91744999999999999</c:v>
                </c:pt>
                <c:pt idx="24">
                  <c:v>0.91735</c:v>
                </c:pt>
                <c:pt idx="25">
                  <c:v>0.91722000000000004</c:v>
                </c:pt>
                <c:pt idx="26">
                  <c:v>0.91718</c:v>
                </c:pt>
                <c:pt idx="27">
                  <c:v>0.91718</c:v>
                </c:pt>
                <c:pt idx="28">
                  <c:v>0.91718999999999995</c:v>
                </c:pt>
                <c:pt idx="29">
                  <c:v>0.91730999999999996</c:v>
                </c:pt>
                <c:pt idx="30">
                  <c:v>0.91740999999999995</c:v>
                </c:pt>
                <c:pt idx="31">
                  <c:v>0.91744000000000003</c:v>
                </c:pt>
                <c:pt idx="32">
                  <c:v>0.91749000000000003</c:v>
                </c:pt>
                <c:pt idx="33">
                  <c:v>0.91761999999999999</c:v>
                </c:pt>
                <c:pt idx="34">
                  <c:v>0.91771999999999998</c:v>
                </c:pt>
                <c:pt idx="35">
                  <c:v>0.91785000000000005</c:v>
                </c:pt>
                <c:pt idx="36">
                  <c:v>0.91791999999999996</c:v>
                </c:pt>
                <c:pt idx="37">
                  <c:v>0.91791999999999996</c:v>
                </c:pt>
                <c:pt idx="38">
                  <c:v>0.91790000000000005</c:v>
                </c:pt>
                <c:pt idx="39">
                  <c:v>0.91788999999999998</c:v>
                </c:pt>
                <c:pt idx="40">
                  <c:v>0.91786999999999996</c:v>
                </c:pt>
                <c:pt idx="41">
                  <c:v>0.91815999999999998</c:v>
                </c:pt>
                <c:pt idx="42">
                  <c:v>0.91834000000000005</c:v>
                </c:pt>
                <c:pt idx="43">
                  <c:v>0.91842999999999997</c:v>
                </c:pt>
                <c:pt idx="44">
                  <c:v>0.91976999999999998</c:v>
                </c:pt>
                <c:pt idx="45">
                  <c:v>0.92001999999999995</c:v>
                </c:pt>
                <c:pt idx="46">
                  <c:v>0.92117000000000004</c:v>
                </c:pt>
                <c:pt idx="47">
                  <c:v>0.92159000000000002</c:v>
                </c:pt>
                <c:pt idx="48">
                  <c:v>0.92164000000000001</c:v>
                </c:pt>
                <c:pt idx="49">
                  <c:v>0.92171000000000003</c:v>
                </c:pt>
                <c:pt idx="50">
                  <c:v>0.92303000000000002</c:v>
                </c:pt>
                <c:pt idx="51">
                  <c:v>0.92349000000000003</c:v>
                </c:pt>
                <c:pt idx="52">
                  <c:v>0.92435999999999996</c:v>
                </c:pt>
                <c:pt idx="53">
                  <c:v>0.92601</c:v>
                </c:pt>
                <c:pt idx="54">
                  <c:v>0.92686000000000002</c:v>
                </c:pt>
                <c:pt idx="55">
                  <c:v>0.92745999999999995</c:v>
                </c:pt>
                <c:pt idx="56">
                  <c:v>0.92764999999999997</c:v>
                </c:pt>
                <c:pt idx="57">
                  <c:v>0.92810999999999999</c:v>
                </c:pt>
                <c:pt idx="58">
                  <c:v>0.93047999999999997</c:v>
                </c:pt>
                <c:pt idx="59">
                  <c:v>0.93217000000000005</c:v>
                </c:pt>
                <c:pt idx="60">
                  <c:v>0.93267999999999995</c:v>
                </c:pt>
                <c:pt idx="61">
                  <c:v>0.93294999999999995</c:v>
                </c:pt>
                <c:pt idx="62">
                  <c:v>0.93366000000000005</c:v>
                </c:pt>
                <c:pt idx="63">
                  <c:v>0.93554999999999999</c:v>
                </c:pt>
                <c:pt idx="64">
                  <c:v>0.93652000000000002</c:v>
                </c:pt>
                <c:pt idx="65">
                  <c:v>0.93718000000000001</c:v>
                </c:pt>
                <c:pt idx="66">
                  <c:v>0.93837999999999999</c:v>
                </c:pt>
                <c:pt idx="67">
                  <c:v>0.94023999999999996</c:v>
                </c:pt>
                <c:pt idx="68">
                  <c:v>0.94047000000000003</c:v>
                </c:pt>
                <c:pt idx="69">
                  <c:v>0.94120999999999999</c:v>
                </c:pt>
                <c:pt idx="70">
                  <c:v>0.94257000000000002</c:v>
                </c:pt>
                <c:pt idx="71">
                  <c:v>0.94445999999999997</c:v>
                </c:pt>
                <c:pt idx="72">
                  <c:v>0.94508999999999999</c:v>
                </c:pt>
                <c:pt idx="73">
                  <c:v>0.94591000000000003</c:v>
                </c:pt>
                <c:pt idx="74">
                  <c:v>0.94591999999999998</c:v>
                </c:pt>
                <c:pt idx="75">
                  <c:v>0.94725000000000004</c:v>
                </c:pt>
                <c:pt idx="76">
                  <c:v>0.94899</c:v>
                </c:pt>
                <c:pt idx="77">
                  <c:v>0.94911999999999996</c:v>
                </c:pt>
                <c:pt idx="78">
                  <c:v>0.95050000000000001</c:v>
                </c:pt>
                <c:pt idx="79">
                  <c:v>0.95101000000000002</c:v>
                </c:pt>
                <c:pt idx="80">
                  <c:v>0.95164000000000004</c:v>
                </c:pt>
                <c:pt idx="81">
                  <c:v>0.95387</c:v>
                </c:pt>
                <c:pt idx="82">
                  <c:v>0.95406999999999997</c:v>
                </c:pt>
                <c:pt idx="83">
                  <c:v>0.9546</c:v>
                </c:pt>
                <c:pt idx="84">
                  <c:v>0.95518999999999998</c:v>
                </c:pt>
                <c:pt idx="85">
                  <c:v>0.95838999999999996</c:v>
                </c:pt>
                <c:pt idx="86">
                  <c:v>0.95879000000000003</c:v>
                </c:pt>
                <c:pt idx="87">
                  <c:v>0.95887999999999995</c:v>
                </c:pt>
                <c:pt idx="88">
                  <c:v>0.95898000000000005</c:v>
                </c:pt>
                <c:pt idx="89">
                  <c:v>0.96101000000000003</c:v>
                </c:pt>
                <c:pt idx="90">
                  <c:v>0.96184000000000003</c:v>
                </c:pt>
                <c:pt idx="91">
                  <c:v>0.96238999999999997</c:v>
                </c:pt>
                <c:pt idx="92">
                  <c:v>0.96331999999999995</c:v>
                </c:pt>
                <c:pt idx="93">
                  <c:v>0.96484999999999999</c:v>
                </c:pt>
                <c:pt idx="94">
                  <c:v>0.96538999999999997</c:v>
                </c:pt>
                <c:pt idx="95">
                  <c:v>0.96572999999999998</c:v>
                </c:pt>
                <c:pt idx="96">
                  <c:v>0.96647000000000005</c:v>
                </c:pt>
                <c:pt idx="97">
                  <c:v>0.96689999999999998</c:v>
                </c:pt>
                <c:pt idx="98">
                  <c:v>0.96731999999999996</c:v>
                </c:pt>
                <c:pt idx="99">
                  <c:v>0.96789000000000003</c:v>
                </c:pt>
                <c:pt idx="100">
                  <c:v>0.96904999999999997</c:v>
                </c:pt>
                <c:pt idx="101">
                  <c:v>0.96919999999999995</c:v>
                </c:pt>
                <c:pt idx="102">
                  <c:v>0.96987999999999996</c:v>
                </c:pt>
                <c:pt idx="103">
                  <c:v>0.97006000000000003</c:v>
                </c:pt>
                <c:pt idx="104">
                  <c:v>0.97041999999999995</c:v>
                </c:pt>
                <c:pt idx="105">
                  <c:v>0.97067000000000003</c:v>
                </c:pt>
                <c:pt idx="106">
                  <c:v>0.97245999999999999</c:v>
                </c:pt>
                <c:pt idx="107">
                  <c:v>0.97262999999999999</c:v>
                </c:pt>
                <c:pt idx="108">
                  <c:v>0.97433000000000003</c:v>
                </c:pt>
                <c:pt idx="109">
                  <c:v>0.97468999999999995</c:v>
                </c:pt>
                <c:pt idx="110">
                  <c:v>0.97558</c:v>
                </c:pt>
                <c:pt idx="111">
                  <c:v>0.97636999999999996</c:v>
                </c:pt>
                <c:pt idx="112">
                  <c:v>0.97653000000000001</c:v>
                </c:pt>
                <c:pt idx="113">
                  <c:v>0.97723000000000004</c:v>
                </c:pt>
                <c:pt idx="114">
                  <c:v>0.97792999999999997</c:v>
                </c:pt>
                <c:pt idx="115">
                  <c:v>0.97874000000000005</c:v>
                </c:pt>
                <c:pt idx="116">
                  <c:v>0.97965999999999998</c:v>
                </c:pt>
                <c:pt idx="117">
                  <c:v>0.97965999999999998</c:v>
                </c:pt>
                <c:pt idx="118">
                  <c:v>0.98118000000000005</c:v>
                </c:pt>
                <c:pt idx="119">
                  <c:v>0.98185</c:v>
                </c:pt>
                <c:pt idx="120">
                  <c:v>0.98187000000000002</c:v>
                </c:pt>
                <c:pt idx="121">
                  <c:v>0.98341999999999996</c:v>
                </c:pt>
                <c:pt idx="122">
                  <c:v>0.98350000000000004</c:v>
                </c:pt>
                <c:pt idx="123">
                  <c:v>0.98480000000000001</c:v>
                </c:pt>
                <c:pt idx="124">
                  <c:v>0.98501000000000005</c:v>
                </c:pt>
                <c:pt idx="125">
                  <c:v>0.98556999999999995</c:v>
                </c:pt>
                <c:pt idx="126">
                  <c:v>0.98611000000000004</c:v>
                </c:pt>
                <c:pt idx="127">
                  <c:v>0.98641999999999996</c:v>
                </c:pt>
                <c:pt idx="128">
                  <c:v>0.98651</c:v>
                </c:pt>
                <c:pt idx="129">
                  <c:v>0.98777000000000004</c:v>
                </c:pt>
                <c:pt idx="130">
                  <c:v>0.98858999999999997</c:v>
                </c:pt>
                <c:pt idx="131">
                  <c:v>0.98880000000000001</c:v>
                </c:pt>
                <c:pt idx="132">
                  <c:v>0.98923000000000005</c:v>
                </c:pt>
                <c:pt idx="133">
                  <c:v>0.98977999999999999</c:v>
                </c:pt>
                <c:pt idx="134">
                  <c:v>0.98984000000000005</c:v>
                </c:pt>
                <c:pt idx="135">
                  <c:v>0.99061999999999995</c:v>
                </c:pt>
                <c:pt idx="136">
                  <c:v>0.99129</c:v>
                </c:pt>
                <c:pt idx="137">
                  <c:v>0.99160000000000004</c:v>
                </c:pt>
                <c:pt idx="138">
                  <c:v>0.99206000000000005</c:v>
                </c:pt>
                <c:pt idx="139">
                  <c:v>0.99278999999999995</c:v>
                </c:pt>
                <c:pt idx="140">
                  <c:v>0.99287000000000003</c:v>
                </c:pt>
                <c:pt idx="141">
                  <c:v>0.99360000000000004</c:v>
                </c:pt>
                <c:pt idx="142">
                  <c:v>0.99361999999999995</c:v>
                </c:pt>
                <c:pt idx="143">
                  <c:v>0.99409999999999998</c:v>
                </c:pt>
                <c:pt idx="144">
                  <c:v>0.99468999999999996</c:v>
                </c:pt>
                <c:pt idx="145">
                  <c:v>0.99478</c:v>
                </c:pt>
                <c:pt idx="146">
                  <c:v>0.99502999999999997</c:v>
                </c:pt>
                <c:pt idx="147">
                  <c:v>0.99509000000000003</c:v>
                </c:pt>
                <c:pt idx="148">
                  <c:v>0.99556</c:v>
                </c:pt>
                <c:pt idx="149">
                  <c:v>0.99597999999999998</c:v>
                </c:pt>
                <c:pt idx="150">
                  <c:v>0.99604000000000004</c:v>
                </c:pt>
                <c:pt idx="151">
                  <c:v>0.99678</c:v>
                </c:pt>
                <c:pt idx="152">
                  <c:v>0.99758000000000002</c:v>
                </c:pt>
                <c:pt idx="153">
                  <c:v>0.99848000000000003</c:v>
                </c:pt>
                <c:pt idx="154">
                  <c:v>0.99850000000000005</c:v>
                </c:pt>
                <c:pt idx="155">
                  <c:v>0.99865000000000004</c:v>
                </c:pt>
                <c:pt idx="156">
                  <c:v>0.99868000000000001</c:v>
                </c:pt>
                <c:pt idx="157">
                  <c:v>0.99858000000000002</c:v>
                </c:pt>
                <c:pt idx="158">
                  <c:v>0.99846999999999997</c:v>
                </c:pt>
                <c:pt idx="159">
                  <c:v>0.99843999999999999</c:v>
                </c:pt>
                <c:pt idx="160">
                  <c:v>0.99843999999999999</c:v>
                </c:pt>
                <c:pt idx="161">
                  <c:v>0.99844999999999995</c:v>
                </c:pt>
                <c:pt idx="162">
                  <c:v>0.99856999999999996</c:v>
                </c:pt>
                <c:pt idx="163">
                  <c:v>0.99870999999999999</c:v>
                </c:pt>
                <c:pt idx="164">
                  <c:v>0.99875999999999998</c:v>
                </c:pt>
                <c:pt idx="165">
                  <c:v>0.99878</c:v>
                </c:pt>
                <c:pt idx="166">
                  <c:v>0.99890999999999996</c:v>
                </c:pt>
                <c:pt idx="167">
                  <c:v>0.99895999999999996</c:v>
                </c:pt>
                <c:pt idx="168">
                  <c:v>0.99895999999999996</c:v>
                </c:pt>
                <c:pt idx="169">
                  <c:v>0.99887999999999999</c:v>
                </c:pt>
                <c:pt idx="170">
                  <c:v>0.99875999999999998</c:v>
                </c:pt>
                <c:pt idx="171">
                  <c:v>0.99861999999999995</c:v>
                </c:pt>
                <c:pt idx="172">
                  <c:v>0.99848000000000003</c:v>
                </c:pt>
                <c:pt idx="173">
                  <c:v>0.99838000000000005</c:v>
                </c:pt>
                <c:pt idx="174">
                  <c:v>0.99833000000000005</c:v>
                </c:pt>
                <c:pt idx="175">
                  <c:v>0.99809999999999999</c:v>
                </c:pt>
                <c:pt idx="176">
                  <c:v>0.99804000000000004</c:v>
                </c:pt>
                <c:pt idx="177">
                  <c:v>0.99807000000000001</c:v>
                </c:pt>
                <c:pt idx="178">
                  <c:v>0.99807999999999997</c:v>
                </c:pt>
                <c:pt idx="179">
                  <c:v>0.99816000000000005</c:v>
                </c:pt>
                <c:pt idx="180">
                  <c:v>0.99850000000000005</c:v>
                </c:pt>
                <c:pt idx="181">
                  <c:v>0.99909000000000003</c:v>
                </c:pt>
                <c:pt idx="182">
                  <c:v>0.99916000000000005</c:v>
                </c:pt>
                <c:pt idx="183">
                  <c:v>0.99950000000000006</c:v>
                </c:pt>
                <c:pt idx="184">
                  <c:v>1.0007299999999999</c:v>
                </c:pt>
                <c:pt idx="185">
                  <c:v>1.0007600000000001</c:v>
                </c:pt>
                <c:pt idx="186">
                  <c:v>1.0007999999999999</c:v>
                </c:pt>
                <c:pt idx="187">
                  <c:v>1.00081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9-4DAE-AE8B-174A6B585D54}"/>
            </c:ext>
          </c:extLst>
        </c:ser>
        <c:ser>
          <c:idx val="2"/>
          <c:order val="2"/>
          <c:tx>
            <c:v>1/2 Hb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PLOTS!$AE$2:$AE$189</c:f>
              <c:numCache>
                <c:formatCode>General</c:formatCode>
                <c:ptCount val="188"/>
                <c:pt idx="0">
                  <c:v>9.9946999999999992E-4</c:v>
                </c:pt>
                <c:pt idx="1">
                  <c:v>1.00143E-3</c:v>
                </c:pt>
                <c:pt idx="2">
                  <c:v>1.00242E-3</c:v>
                </c:pt>
                <c:pt idx="3">
                  <c:v>1.00439E-3</c:v>
                </c:pt>
                <c:pt idx="4">
                  <c:v>1.2673300000000001E-3</c:v>
                </c:pt>
                <c:pt idx="5">
                  <c:v>1.32194E-3</c:v>
                </c:pt>
                <c:pt idx="6">
                  <c:v>1.3734999999999999E-3</c:v>
                </c:pt>
                <c:pt idx="7">
                  <c:v>1.45108E-3</c:v>
                </c:pt>
                <c:pt idx="8">
                  <c:v>1.4976200000000001E-3</c:v>
                </c:pt>
                <c:pt idx="9">
                  <c:v>1.6022E-3</c:v>
                </c:pt>
                <c:pt idx="10">
                  <c:v>1.7588E-3</c:v>
                </c:pt>
                <c:pt idx="11">
                  <c:v>1.8078E-3</c:v>
                </c:pt>
                <c:pt idx="12">
                  <c:v>1.8856999999999999E-3</c:v>
                </c:pt>
                <c:pt idx="13">
                  <c:v>1.9746999999999998E-3</c:v>
                </c:pt>
                <c:pt idx="14">
                  <c:v>2.1400999999999998E-3</c:v>
                </c:pt>
                <c:pt idx="15">
                  <c:v>2.2039999999999998E-3</c:v>
                </c:pt>
                <c:pt idx="16">
                  <c:v>2.4099E-3</c:v>
                </c:pt>
                <c:pt idx="17">
                  <c:v>2.4145999999999998E-3</c:v>
                </c:pt>
                <c:pt idx="18">
                  <c:v>2.5038999999999999E-3</c:v>
                </c:pt>
                <c:pt idx="19">
                  <c:v>2.6740000000000002E-3</c:v>
                </c:pt>
                <c:pt idx="20">
                  <c:v>2.7323E-3</c:v>
                </c:pt>
                <c:pt idx="21">
                  <c:v>2.941E-3</c:v>
                </c:pt>
                <c:pt idx="22">
                  <c:v>3.0436999999999999E-3</c:v>
                </c:pt>
                <c:pt idx="23">
                  <c:v>3.1310000000000001E-3</c:v>
                </c:pt>
                <c:pt idx="24">
                  <c:v>3.2314000000000002E-3</c:v>
                </c:pt>
                <c:pt idx="25">
                  <c:v>3.4106000000000002E-3</c:v>
                </c:pt>
                <c:pt idx="26">
                  <c:v>3.5331999999999998E-3</c:v>
                </c:pt>
                <c:pt idx="27">
                  <c:v>3.8636E-3</c:v>
                </c:pt>
                <c:pt idx="28">
                  <c:v>3.8784000000000002E-3</c:v>
                </c:pt>
                <c:pt idx="29">
                  <c:v>4.3246999999999999E-3</c:v>
                </c:pt>
                <c:pt idx="30">
                  <c:v>4.6257E-3</c:v>
                </c:pt>
                <c:pt idx="31">
                  <c:v>4.6962000000000002E-3</c:v>
                </c:pt>
                <c:pt idx="32">
                  <c:v>4.8412000000000004E-3</c:v>
                </c:pt>
                <c:pt idx="33">
                  <c:v>5.2021999999999997E-3</c:v>
                </c:pt>
                <c:pt idx="34">
                  <c:v>5.5052E-3</c:v>
                </c:pt>
                <c:pt idx="35">
                  <c:v>6.0076000000000001E-3</c:v>
                </c:pt>
                <c:pt idx="36">
                  <c:v>6.6334000000000002E-3</c:v>
                </c:pt>
                <c:pt idx="37">
                  <c:v>6.6791000000000003E-3</c:v>
                </c:pt>
                <c:pt idx="38">
                  <c:v>6.9071000000000002E-3</c:v>
                </c:pt>
                <c:pt idx="39">
                  <c:v>6.9902000000000002E-3</c:v>
                </c:pt>
                <c:pt idx="40">
                  <c:v>7.1539999999999998E-3</c:v>
                </c:pt>
                <c:pt idx="41">
                  <c:v>8.0716E-3</c:v>
                </c:pt>
                <c:pt idx="42">
                  <c:v>8.2234000000000005E-3</c:v>
                </c:pt>
                <c:pt idx="43">
                  <c:v>8.2964000000000006E-3</c:v>
                </c:pt>
                <c:pt idx="44">
                  <c:v>9.1158000000000003E-3</c:v>
                </c:pt>
                <c:pt idx="45">
                  <c:v>9.2568000000000008E-3</c:v>
                </c:pt>
                <c:pt idx="46">
                  <c:v>9.9056999999999999E-3</c:v>
                </c:pt>
                <c:pt idx="47">
                  <c:v>1.01447E-2</c:v>
                </c:pt>
                <c:pt idx="48">
                  <c:v>1.01747E-2</c:v>
                </c:pt>
                <c:pt idx="49">
                  <c:v>1.02147E-2</c:v>
                </c:pt>
                <c:pt idx="50">
                  <c:v>1.10037E-2</c:v>
                </c:pt>
                <c:pt idx="51">
                  <c:v>1.1289799999999999E-2</c:v>
                </c:pt>
                <c:pt idx="52">
                  <c:v>1.1845899999999999E-2</c:v>
                </c:pt>
                <c:pt idx="53">
                  <c:v>1.29268E-2</c:v>
                </c:pt>
                <c:pt idx="54">
                  <c:v>1.3494300000000001E-2</c:v>
                </c:pt>
                <c:pt idx="55">
                  <c:v>1.39002E-2</c:v>
                </c:pt>
                <c:pt idx="56">
                  <c:v>1.40235E-2</c:v>
                </c:pt>
                <c:pt idx="57">
                  <c:v>1.43295E-2</c:v>
                </c:pt>
                <c:pt idx="58">
                  <c:v>1.59165E-2</c:v>
                </c:pt>
                <c:pt idx="59">
                  <c:v>1.7125000000000001E-2</c:v>
                </c:pt>
                <c:pt idx="60">
                  <c:v>1.7521999999999999E-2</c:v>
                </c:pt>
                <c:pt idx="61">
                  <c:v>1.7746999999999999E-2</c:v>
                </c:pt>
                <c:pt idx="62">
                  <c:v>1.8367000000000001E-2</c:v>
                </c:pt>
                <c:pt idx="63">
                  <c:v>2.0074000000000002E-2</c:v>
                </c:pt>
                <c:pt idx="64">
                  <c:v>2.0844999999999999E-2</c:v>
                </c:pt>
                <c:pt idx="65">
                  <c:v>2.1330999999999999E-2</c:v>
                </c:pt>
                <c:pt idx="66">
                  <c:v>2.2173999999999999E-2</c:v>
                </c:pt>
                <c:pt idx="67">
                  <c:v>2.3449999999999999E-2</c:v>
                </c:pt>
                <c:pt idx="68">
                  <c:v>2.3604E-2</c:v>
                </c:pt>
                <c:pt idx="69">
                  <c:v>2.4124E-2</c:v>
                </c:pt>
                <c:pt idx="70">
                  <c:v>2.5117E-2</c:v>
                </c:pt>
                <c:pt idx="71">
                  <c:v>2.664E-2</c:v>
                </c:pt>
                <c:pt idx="72">
                  <c:v>2.7198E-2</c:v>
                </c:pt>
                <c:pt idx="73">
                  <c:v>2.7970999999999999E-2</c:v>
                </c:pt>
                <c:pt idx="74">
                  <c:v>2.7979E-2</c:v>
                </c:pt>
                <c:pt idx="75">
                  <c:v>2.9329000000000001E-2</c:v>
                </c:pt>
                <c:pt idx="76">
                  <c:v>3.1289999999999998E-2</c:v>
                </c:pt>
                <c:pt idx="77">
                  <c:v>3.1445000000000001E-2</c:v>
                </c:pt>
                <c:pt idx="78">
                  <c:v>3.3043000000000003E-2</c:v>
                </c:pt>
                <c:pt idx="79">
                  <c:v>3.3647000000000003E-2</c:v>
                </c:pt>
                <c:pt idx="80">
                  <c:v>3.4381000000000002E-2</c:v>
                </c:pt>
                <c:pt idx="81">
                  <c:v>3.7006999999999998E-2</c:v>
                </c:pt>
                <c:pt idx="82">
                  <c:v>3.7254000000000002E-2</c:v>
                </c:pt>
                <c:pt idx="83">
                  <c:v>3.7897E-2</c:v>
                </c:pt>
                <c:pt idx="84">
                  <c:v>3.8639E-2</c:v>
                </c:pt>
                <c:pt idx="85">
                  <c:v>4.2993000000000003E-2</c:v>
                </c:pt>
                <c:pt idx="86">
                  <c:v>4.3595000000000002E-2</c:v>
                </c:pt>
                <c:pt idx="87">
                  <c:v>4.3723999999999999E-2</c:v>
                </c:pt>
                <c:pt idx="88">
                  <c:v>4.3872000000000001E-2</c:v>
                </c:pt>
                <c:pt idx="89">
                  <c:v>4.7155000000000002E-2</c:v>
                </c:pt>
                <c:pt idx="90">
                  <c:v>4.8621999999999999E-2</c:v>
                </c:pt>
                <c:pt idx="91">
                  <c:v>4.9616E-2</c:v>
                </c:pt>
                <c:pt idx="92">
                  <c:v>5.1357E-2</c:v>
                </c:pt>
                <c:pt idx="93">
                  <c:v>5.4392000000000003E-2</c:v>
                </c:pt>
                <c:pt idx="94">
                  <c:v>5.5495999999999997E-2</c:v>
                </c:pt>
                <c:pt idx="95">
                  <c:v>5.62E-2</c:v>
                </c:pt>
                <c:pt idx="96">
                  <c:v>5.7773999999999999E-2</c:v>
                </c:pt>
                <c:pt idx="97">
                  <c:v>5.8687999999999997E-2</c:v>
                </c:pt>
                <c:pt idx="98">
                  <c:v>5.9626999999999999E-2</c:v>
                </c:pt>
                <c:pt idx="99">
                  <c:v>6.0941000000000002E-2</c:v>
                </c:pt>
                <c:pt idx="100">
                  <c:v>6.3855999999999996E-2</c:v>
                </c:pt>
                <c:pt idx="101">
                  <c:v>6.4255000000000007E-2</c:v>
                </c:pt>
                <c:pt idx="102">
                  <c:v>6.6151000000000001E-2</c:v>
                </c:pt>
                <c:pt idx="103">
                  <c:v>6.6671999999999995E-2</c:v>
                </c:pt>
                <c:pt idx="104">
                  <c:v>6.7726999999999996E-2</c:v>
                </c:pt>
                <c:pt idx="105">
                  <c:v>6.8491999999999997E-2</c:v>
                </c:pt>
                <c:pt idx="106">
                  <c:v>7.4270000000000003E-2</c:v>
                </c:pt>
                <c:pt idx="107">
                  <c:v>7.4856000000000006E-2</c:v>
                </c:pt>
                <c:pt idx="108">
                  <c:v>8.1047999999999995E-2</c:v>
                </c:pt>
                <c:pt idx="109">
                  <c:v>8.2438999999999998E-2</c:v>
                </c:pt>
                <c:pt idx="110">
                  <c:v>8.6046999999999998E-2</c:v>
                </c:pt>
                <c:pt idx="111">
                  <c:v>8.9491000000000001E-2</c:v>
                </c:pt>
                <c:pt idx="112">
                  <c:v>9.0232999999999994E-2</c:v>
                </c:pt>
                <c:pt idx="113">
                  <c:v>9.3531000000000003E-2</c:v>
                </c:pt>
                <c:pt idx="114">
                  <c:v>9.7086000000000006E-2</c:v>
                </c:pt>
                <c:pt idx="115">
                  <c:v>0.101466</c:v>
                </c:pt>
                <c:pt idx="116">
                  <c:v>0.106255</c:v>
                </c:pt>
                <c:pt idx="117">
                  <c:v>0.106265</c:v>
                </c:pt>
                <c:pt idx="118">
                  <c:v>0.11369700000000001</c:v>
                </c:pt>
                <c:pt idx="119">
                  <c:v>0.117094</c:v>
                </c:pt>
                <c:pt idx="120">
                  <c:v>0.11722</c:v>
                </c:pt>
                <c:pt idx="121">
                  <c:v>0.12592700000000001</c:v>
                </c:pt>
                <c:pt idx="122">
                  <c:v>0.12640699999999999</c:v>
                </c:pt>
                <c:pt idx="123">
                  <c:v>0.13591300000000001</c:v>
                </c:pt>
                <c:pt idx="124">
                  <c:v>0.13767099999999999</c:v>
                </c:pt>
                <c:pt idx="125">
                  <c:v>0.14276</c:v>
                </c:pt>
                <c:pt idx="126">
                  <c:v>0.14806900000000001</c:v>
                </c:pt>
                <c:pt idx="127">
                  <c:v>0.15109700000000001</c:v>
                </c:pt>
                <c:pt idx="128">
                  <c:v>0.15201200000000001</c:v>
                </c:pt>
                <c:pt idx="129">
                  <c:v>0.16522999999999999</c:v>
                </c:pt>
                <c:pt idx="130">
                  <c:v>0.17438000000000001</c:v>
                </c:pt>
                <c:pt idx="131">
                  <c:v>0.17680999999999999</c:v>
                </c:pt>
                <c:pt idx="132">
                  <c:v>0.18187</c:v>
                </c:pt>
                <c:pt idx="133">
                  <c:v>0.18881999999999999</c:v>
                </c:pt>
                <c:pt idx="134">
                  <c:v>0.18956000000000001</c:v>
                </c:pt>
                <c:pt idx="135">
                  <c:v>0.19999</c:v>
                </c:pt>
                <c:pt idx="136">
                  <c:v>0.20952000000000001</c:v>
                </c:pt>
                <c:pt idx="137">
                  <c:v>0.21418000000000001</c:v>
                </c:pt>
                <c:pt idx="138">
                  <c:v>0.22134999999999999</c:v>
                </c:pt>
                <c:pt idx="139">
                  <c:v>0.23338999999999999</c:v>
                </c:pt>
                <c:pt idx="140">
                  <c:v>0.23479</c:v>
                </c:pt>
                <c:pt idx="141">
                  <c:v>0.24803</c:v>
                </c:pt>
                <c:pt idx="142">
                  <c:v>0.24833</c:v>
                </c:pt>
                <c:pt idx="143">
                  <c:v>0.25846999999999998</c:v>
                </c:pt>
                <c:pt idx="144">
                  <c:v>0.27467999999999998</c:v>
                </c:pt>
                <c:pt idx="145">
                  <c:v>0.27779999999999999</c:v>
                </c:pt>
                <c:pt idx="146">
                  <c:v>0.28849000000000002</c:v>
                </c:pt>
                <c:pt idx="147">
                  <c:v>0.29109000000000002</c:v>
                </c:pt>
                <c:pt idx="148">
                  <c:v>0.31081999999999999</c:v>
                </c:pt>
                <c:pt idx="149">
                  <c:v>0.32361000000000001</c:v>
                </c:pt>
                <c:pt idx="150">
                  <c:v>0.32517000000000001</c:v>
                </c:pt>
                <c:pt idx="151">
                  <c:v>0.34173999999999999</c:v>
                </c:pt>
                <c:pt idx="152">
                  <c:v>0.35869000000000001</c:v>
                </c:pt>
                <c:pt idx="153">
                  <c:v>0.38457000000000002</c:v>
                </c:pt>
                <c:pt idx="154">
                  <c:v>0.38533000000000001</c:v>
                </c:pt>
                <c:pt idx="155">
                  <c:v>0.39500000000000002</c:v>
                </c:pt>
                <c:pt idx="156">
                  <c:v>0.39871000000000001</c:v>
                </c:pt>
                <c:pt idx="157">
                  <c:v>0.43561</c:v>
                </c:pt>
                <c:pt idx="158">
                  <c:v>0.45482</c:v>
                </c:pt>
                <c:pt idx="159">
                  <c:v>0.46933000000000002</c:v>
                </c:pt>
                <c:pt idx="160">
                  <c:v>0.46955000000000002</c:v>
                </c:pt>
                <c:pt idx="161">
                  <c:v>0.48215000000000002</c:v>
                </c:pt>
                <c:pt idx="162">
                  <c:v>0.51266</c:v>
                </c:pt>
                <c:pt idx="163">
                  <c:v>0.53791</c:v>
                </c:pt>
                <c:pt idx="164">
                  <c:v>0.54588000000000003</c:v>
                </c:pt>
                <c:pt idx="165">
                  <c:v>0.54954000000000003</c:v>
                </c:pt>
                <c:pt idx="166">
                  <c:v>0.57493000000000005</c:v>
                </c:pt>
                <c:pt idx="167">
                  <c:v>0.59104000000000001</c:v>
                </c:pt>
                <c:pt idx="168">
                  <c:v>0.61651</c:v>
                </c:pt>
                <c:pt idx="169">
                  <c:v>0.63617000000000001</c:v>
                </c:pt>
                <c:pt idx="170">
                  <c:v>0.65630999999999995</c:v>
                </c:pt>
                <c:pt idx="171">
                  <c:v>0.67708000000000002</c:v>
                </c:pt>
                <c:pt idx="172">
                  <c:v>0.69489999999999996</c:v>
                </c:pt>
                <c:pt idx="173">
                  <c:v>0.70936999999999995</c:v>
                </c:pt>
                <c:pt idx="174">
                  <c:v>0.71565999999999996</c:v>
                </c:pt>
                <c:pt idx="175">
                  <c:v>0.75741999999999998</c:v>
                </c:pt>
                <c:pt idx="176">
                  <c:v>0.79488999999999999</c:v>
                </c:pt>
                <c:pt idx="177">
                  <c:v>0.81142000000000003</c:v>
                </c:pt>
                <c:pt idx="178">
                  <c:v>0.81381999999999999</c:v>
                </c:pt>
                <c:pt idx="179">
                  <c:v>0.82831999999999995</c:v>
                </c:pt>
                <c:pt idx="180">
                  <c:v>0.86329</c:v>
                </c:pt>
                <c:pt idx="181">
                  <c:v>0.90566999999999998</c:v>
                </c:pt>
                <c:pt idx="182">
                  <c:v>0.91012999999999999</c:v>
                </c:pt>
                <c:pt idx="183">
                  <c:v>0.93174999999999997</c:v>
                </c:pt>
                <c:pt idx="184">
                  <c:v>1.00878</c:v>
                </c:pt>
                <c:pt idx="185">
                  <c:v>1.0103500000000001</c:v>
                </c:pt>
                <c:pt idx="186">
                  <c:v>1.0128600000000001</c:v>
                </c:pt>
                <c:pt idx="187">
                  <c:v>1.0138499999999999</c:v>
                </c:pt>
              </c:numCache>
            </c:numRef>
          </c:xVal>
          <c:yVal>
            <c:numRef>
              <c:f>PLOTS!$AH$2:$AH$189</c:f>
              <c:numCache>
                <c:formatCode>General</c:formatCode>
                <c:ptCount val="188"/>
                <c:pt idx="0">
                  <c:v>0.75078999999999996</c:v>
                </c:pt>
                <c:pt idx="1">
                  <c:v>0.75078999999999996</c:v>
                </c:pt>
                <c:pt idx="2">
                  <c:v>0.75078999999999996</c:v>
                </c:pt>
                <c:pt idx="3">
                  <c:v>0.75080000000000002</c:v>
                </c:pt>
                <c:pt idx="4">
                  <c:v>0.75083999999999995</c:v>
                </c:pt>
                <c:pt idx="5">
                  <c:v>0.75073999999999996</c:v>
                </c:pt>
                <c:pt idx="6">
                  <c:v>0.75061</c:v>
                </c:pt>
                <c:pt idx="7">
                  <c:v>0.75038000000000005</c:v>
                </c:pt>
                <c:pt idx="8">
                  <c:v>0.75022999999999995</c:v>
                </c:pt>
                <c:pt idx="9">
                  <c:v>0.74990999999999997</c:v>
                </c:pt>
                <c:pt idx="10">
                  <c:v>0.74956999999999996</c:v>
                </c:pt>
                <c:pt idx="11">
                  <c:v>0.74953999999999998</c:v>
                </c:pt>
                <c:pt idx="12">
                  <c:v>0.74955000000000005</c:v>
                </c:pt>
                <c:pt idx="13">
                  <c:v>0.74965000000000004</c:v>
                </c:pt>
                <c:pt idx="14">
                  <c:v>0.74980999999999998</c:v>
                </c:pt>
                <c:pt idx="15">
                  <c:v>0.74980999999999998</c:v>
                </c:pt>
                <c:pt idx="16">
                  <c:v>0.74961999999999995</c:v>
                </c:pt>
                <c:pt idx="17">
                  <c:v>0.74961</c:v>
                </c:pt>
                <c:pt idx="18">
                  <c:v>0.74948999999999999</c:v>
                </c:pt>
                <c:pt idx="19">
                  <c:v>0.74921000000000004</c:v>
                </c:pt>
                <c:pt idx="20">
                  <c:v>0.74911000000000005</c:v>
                </c:pt>
                <c:pt idx="21">
                  <c:v>0.74875999999999998</c:v>
                </c:pt>
                <c:pt idx="22">
                  <c:v>0.74858999999999998</c:v>
                </c:pt>
                <c:pt idx="23">
                  <c:v>0.74846999999999997</c:v>
                </c:pt>
                <c:pt idx="24">
                  <c:v>0.74834000000000001</c:v>
                </c:pt>
                <c:pt idx="25">
                  <c:v>0.74819000000000002</c:v>
                </c:pt>
                <c:pt idx="26">
                  <c:v>0.74812000000000001</c:v>
                </c:pt>
                <c:pt idx="27">
                  <c:v>0.74802999999999997</c:v>
                </c:pt>
                <c:pt idx="28">
                  <c:v>0.74802999999999997</c:v>
                </c:pt>
                <c:pt idx="29">
                  <c:v>0.748</c:v>
                </c:pt>
                <c:pt idx="30">
                  <c:v>0.748</c:v>
                </c:pt>
                <c:pt idx="31">
                  <c:v>0.74799000000000004</c:v>
                </c:pt>
                <c:pt idx="32">
                  <c:v>0.74797999999999998</c:v>
                </c:pt>
                <c:pt idx="33">
                  <c:v>0.74795</c:v>
                </c:pt>
                <c:pt idx="34">
                  <c:v>0.74787999999999999</c:v>
                </c:pt>
                <c:pt idx="35">
                  <c:v>0.74765999999999999</c:v>
                </c:pt>
                <c:pt idx="36">
                  <c:v>0.74726000000000004</c:v>
                </c:pt>
                <c:pt idx="37">
                  <c:v>0.74724000000000002</c:v>
                </c:pt>
                <c:pt idx="38">
                  <c:v>0.74722</c:v>
                </c:pt>
                <c:pt idx="39">
                  <c:v>0.74724000000000002</c:v>
                </c:pt>
                <c:pt idx="40">
                  <c:v>0.74734999999999996</c:v>
                </c:pt>
                <c:pt idx="41">
                  <c:v>0.74936000000000003</c:v>
                </c:pt>
                <c:pt idx="42">
                  <c:v>0.74982000000000004</c:v>
                </c:pt>
                <c:pt idx="43">
                  <c:v>0.75004000000000004</c:v>
                </c:pt>
                <c:pt idx="44">
                  <c:v>0.75229000000000001</c:v>
                </c:pt>
                <c:pt idx="45">
                  <c:v>0.75260000000000005</c:v>
                </c:pt>
                <c:pt idx="46">
                  <c:v>0.75404000000000004</c:v>
                </c:pt>
                <c:pt idx="47">
                  <c:v>0.75466999999999995</c:v>
                </c:pt>
                <c:pt idx="48">
                  <c:v>0.75475999999999999</c:v>
                </c:pt>
                <c:pt idx="49">
                  <c:v>0.75488</c:v>
                </c:pt>
                <c:pt idx="50">
                  <c:v>0.75792999999999999</c:v>
                </c:pt>
                <c:pt idx="51">
                  <c:v>0.75917000000000001</c:v>
                </c:pt>
                <c:pt idx="52">
                  <c:v>0.76149999999999995</c:v>
                </c:pt>
                <c:pt idx="53">
                  <c:v>0.76578000000000002</c:v>
                </c:pt>
                <c:pt idx="54">
                  <c:v>0.76802000000000004</c:v>
                </c:pt>
                <c:pt idx="55">
                  <c:v>0.76973999999999998</c:v>
                </c:pt>
                <c:pt idx="56">
                  <c:v>0.77027000000000001</c:v>
                </c:pt>
                <c:pt idx="57">
                  <c:v>0.77158000000000004</c:v>
                </c:pt>
                <c:pt idx="58">
                  <c:v>0.77805999999999997</c:v>
                </c:pt>
                <c:pt idx="59">
                  <c:v>0.78271999999999997</c:v>
                </c:pt>
                <c:pt idx="60">
                  <c:v>0.78420000000000001</c:v>
                </c:pt>
                <c:pt idx="61">
                  <c:v>0.78503000000000001</c:v>
                </c:pt>
                <c:pt idx="62">
                  <c:v>0.78730999999999995</c:v>
                </c:pt>
                <c:pt idx="63">
                  <c:v>0.79342000000000001</c:v>
                </c:pt>
                <c:pt idx="64">
                  <c:v>0.79613999999999996</c:v>
                </c:pt>
                <c:pt idx="65">
                  <c:v>0.79783999999999999</c:v>
                </c:pt>
                <c:pt idx="66">
                  <c:v>0.80078000000000005</c:v>
                </c:pt>
                <c:pt idx="67">
                  <c:v>0.80525999999999998</c:v>
                </c:pt>
                <c:pt idx="68">
                  <c:v>0.80579999999999996</c:v>
                </c:pt>
                <c:pt idx="69">
                  <c:v>0.80766000000000004</c:v>
                </c:pt>
                <c:pt idx="70">
                  <c:v>0.81122000000000005</c:v>
                </c:pt>
                <c:pt idx="71">
                  <c:v>0.81652000000000002</c:v>
                </c:pt>
                <c:pt idx="72">
                  <c:v>0.81833</c:v>
                </c:pt>
                <c:pt idx="73">
                  <c:v>0.82069999999999999</c:v>
                </c:pt>
                <c:pt idx="74">
                  <c:v>0.82072000000000001</c:v>
                </c:pt>
                <c:pt idx="75">
                  <c:v>0.82445999999999997</c:v>
                </c:pt>
                <c:pt idx="76">
                  <c:v>0.82937000000000005</c:v>
                </c:pt>
                <c:pt idx="77">
                  <c:v>0.82974999999999999</c:v>
                </c:pt>
                <c:pt idx="78">
                  <c:v>0.83360000000000001</c:v>
                </c:pt>
                <c:pt idx="79">
                  <c:v>0.83508000000000004</c:v>
                </c:pt>
                <c:pt idx="80">
                  <c:v>0.83696000000000004</c:v>
                </c:pt>
                <c:pt idx="81">
                  <c:v>0.84428999999999998</c:v>
                </c:pt>
                <c:pt idx="82">
                  <c:v>0.84499999999999997</c:v>
                </c:pt>
                <c:pt idx="83">
                  <c:v>0.84684000000000004</c:v>
                </c:pt>
                <c:pt idx="84">
                  <c:v>0.84889999999999999</c:v>
                </c:pt>
                <c:pt idx="85">
                  <c:v>0.85995999999999995</c:v>
                </c:pt>
                <c:pt idx="86">
                  <c:v>0.86138000000000003</c:v>
                </c:pt>
                <c:pt idx="87">
                  <c:v>0.86168</c:v>
                </c:pt>
                <c:pt idx="88">
                  <c:v>0.86202000000000001</c:v>
                </c:pt>
                <c:pt idx="89">
                  <c:v>0.86934999999999996</c:v>
                </c:pt>
                <c:pt idx="90">
                  <c:v>0.87244999999999995</c:v>
                </c:pt>
                <c:pt idx="91">
                  <c:v>0.87450000000000006</c:v>
                </c:pt>
                <c:pt idx="92">
                  <c:v>0.87797000000000003</c:v>
                </c:pt>
                <c:pt idx="93">
                  <c:v>0.88368000000000002</c:v>
                </c:pt>
                <c:pt idx="94">
                  <c:v>0.88565000000000005</c:v>
                </c:pt>
                <c:pt idx="95">
                  <c:v>0.88687000000000005</c:v>
                </c:pt>
                <c:pt idx="96">
                  <c:v>0.88951999999999998</c:v>
                </c:pt>
                <c:pt idx="97">
                  <c:v>0.89098999999999995</c:v>
                </c:pt>
                <c:pt idx="98">
                  <c:v>0.89246000000000003</c:v>
                </c:pt>
                <c:pt idx="99">
                  <c:v>0.89442999999999995</c:v>
                </c:pt>
                <c:pt idx="100">
                  <c:v>0.89847999999999995</c:v>
                </c:pt>
                <c:pt idx="101">
                  <c:v>0.89900999999999998</c:v>
                </c:pt>
                <c:pt idx="102">
                  <c:v>0.90141000000000004</c:v>
                </c:pt>
                <c:pt idx="103">
                  <c:v>0.90205999999999997</c:v>
                </c:pt>
                <c:pt idx="104">
                  <c:v>0.90332999999999997</c:v>
                </c:pt>
                <c:pt idx="105">
                  <c:v>0.90424000000000004</c:v>
                </c:pt>
                <c:pt idx="106">
                  <c:v>0.91068000000000005</c:v>
                </c:pt>
                <c:pt idx="107">
                  <c:v>0.9113</c:v>
                </c:pt>
                <c:pt idx="108">
                  <c:v>0.91742000000000001</c:v>
                </c:pt>
                <c:pt idx="109">
                  <c:v>0.91869000000000001</c:v>
                </c:pt>
                <c:pt idx="110">
                  <c:v>0.92179</c:v>
                </c:pt>
                <c:pt idx="111">
                  <c:v>0.92447999999999997</c:v>
                </c:pt>
                <c:pt idx="112">
                  <c:v>0.92503000000000002</c:v>
                </c:pt>
                <c:pt idx="113">
                  <c:v>0.92735000000000001</c:v>
                </c:pt>
                <c:pt idx="114">
                  <c:v>0.92969999999999997</c:v>
                </c:pt>
                <c:pt idx="115">
                  <c:v>0.93245</c:v>
                </c:pt>
                <c:pt idx="116">
                  <c:v>0.93530000000000002</c:v>
                </c:pt>
                <c:pt idx="117">
                  <c:v>0.93530000000000002</c:v>
                </c:pt>
                <c:pt idx="118">
                  <c:v>0.9395</c:v>
                </c:pt>
                <c:pt idx="119">
                  <c:v>0.94133999999999995</c:v>
                </c:pt>
                <c:pt idx="120">
                  <c:v>0.94140000000000001</c:v>
                </c:pt>
                <c:pt idx="121">
                  <c:v>0.94586000000000003</c:v>
                </c:pt>
                <c:pt idx="122">
                  <c:v>0.94610000000000005</c:v>
                </c:pt>
                <c:pt idx="123">
                  <c:v>0.95047000000000004</c:v>
                </c:pt>
                <c:pt idx="124">
                  <c:v>0.95121999999999995</c:v>
                </c:pt>
                <c:pt idx="125">
                  <c:v>0.95328999999999997</c:v>
                </c:pt>
                <c:pt idx="126">
                  <c:v>0.95528999999999997</c:v>
                </c:pt>
                <c:pt idx="127">
                  <c:v>0.95635000000000003</c:v>
                </c:pt>
                <c:pt idx="128">
                  <c:v>0.95665999999999995</c:v>
                </c:pt>
                <c:pt idx="129">
                  <c:v>0.96069000000000004</c:v>
                </c:pt>
                <c:pt idx="130">
                  <c:v>0.96296000000000004</c:v>
                </c:pt>
                <c:pt idx="131">
                  <c:v>0.96350000000000002</c:v>
                </c:pt>
                <c:pt idx="132">
                  <c:v>0.96450999999999998</c:v>
                </c:pt>
                <c:pt idx="133">
                  <c:v>0.96574000000000004</c:v>
                </c:pt>
                <c:pt idx="134">
                  <c:v>0.96587000000000001</c:v>
                </c:pt>
                <c:pt idx="135">
                  <c:v>0.96758</c:v>
                </c:pt>
                <c:pt idx="136">
                  <c:v>0.96928000000000003</c:v>
                </c:pt>
                <c:pt idx="137">
                  <c:v>0.97019999999999995</c:v>
                </c:pt>
                <c:pt idx="138">
                  <c:v>0.97170000000000001</c:v>
                </c:pt>
                <c:pt idx="139">
                  <c:v>0.97423999999999999</c:v>
                </c:pt>
                <c:pt idx="140">
                  <c:v>0.97452000000000005</c:v>
                </c:pt>
                <c:pt idx="141">
                  <c:v>0.97699000000000003</c:v>
                </c:pt>
                <c:pt idx="142">
                  <c:v>0.97704000000000002</c:v>
                </c:pt>
                <c:pt idx="143">
                  <c:v>0.97848999999999997</c:v>
                </c:pt>
                <c:pt idx="144">
                  <c:v>0.98016999999999999</c:v>
                </c:pt>
                <c:pt idx="145">
                  <c:v>0.98045000000000004</c:v>
                </c:pt>
                <c:pt idx="146">
                  <c:v>0.98138999999999998</c:v>
                </c:pt>
                <c:pt idx="147">
                  <c:v>0.98162000000000005</c:v>
                </c:pt>
                <c:pt idx="148">
                  <c:v>0.98338000000000003</c:v>
                </c:pt>
                <c:pt idx="149">
                  <c:v>0.98446999999999996</c:v>
                </c:pt>
                <c:pt idx="150">
                  <c:v>0.98460000000000003</c:v>
                </c:pt>
                <c:pt idx="151">
                  <c:v>0.98592000000000002</c:v>
                </c:pt>
                <c:pt idx="152">
                  <c:v>0.98716000000000004</c:v>
                </c:pt>
                <c:pt idx="153">
                  <c:v>0.98880000000000001</c:v>
                </c:pt>
                <c:pt idx="154">
                  <c:v>0.98884000000000005</c:v>
                </c:pt>
                <c:pt idx="155">
                  <c:v>0.98938000000000004</c:v>
                </c:pt>
                <c:pt idx="156">
                  <c:v>0.98956999999999995</c:v>
                </c:pt>
                <c:pt idx="157">
                  <c:v>0.99128000000000005</c:v>
                </c:pt>
                <c:pt idx="158">
                  <c:v>0.99202999999999997</c:v>
                </c:pt>
                <c:pt idx="159">
                  <c:v>0.99256</c:v>
                </c:pt>
                <c:pt idx="160">
                  <c:v>0.99256999999999995</c:v>
                </c:pt>
                <c:pt idx="161">
                  <c:v>0.99300999999999995</c:v>
                </c:pt>
                <c:pt idx="162">
                  <c:v>0.99400999999999995</c:v>
                </c:pt>
                <c:pt idx="163">
                  <c:v>0.99480999999999997</c:v>
                </c:pt>
                <c:pt idx="164">
                  <c:v>0.99504999999999999</c:v>
                </c:pt>
                <c:pt idx="165">
                  <c:v>0.99516000000000004</c:v>
                </c:pt>
                <c:pt idx="166">
                  <c:v>0.99583999999999995</c:v>
                </c:pt>
                <c:pt idx="167">
                  <c:v>0.99619999999999997</c:v>
                </c:pt>
                <c:pt idx="168">
                  <c:v>0.99665999999999999</c:v>
                </c:pt>
                <c:pt idx="169">
                  <c:v>0.99695</c:v>
                </c:pt>
                <c:pt idx="170">
                  <c:v>0.99719999999999998</c:v>
                </c:pt>
                <c:pt idx="171">
                  <c:v>0.99739999999999995</c:v>
                </c:pt>
                <c:pt idx="172">
                  <c:v>0.99755000000000005</c:v>
                </c:pt>
                <c:pt idx="173">
                  <c:v>0.99765000000000004</c:v>
                </c:pt>
                <c:pt idx="174">
                  <c:v>0.99768999999999997</c:v>
                </c:pt>
                <c:pt idx="175">
                  <c:v>0.99794000000000005</c:v>
                </c:pt>
                <c:pt idx="176">
                  <c:v>0.99817999999999996</c:v>
                </c:pt>
                <c:pt idx="177">
                  <c:v>0.99833000000000005</c:v>
                </c:pt>
                <c:pt idx="178">
                  <c:v>0.99834999999999996</c:v>
                </c:pt>
                <c:pt idx="179">
                  <c:v>0.99851000000000001</c:v>
                </c:pt>
                <c:pt idx="180">
                  <c:v>0.99899000000000004</c:v>
                </c:pt>
                <c:pt idx="181">
                  <c:v>0.99944</c:v>
                </c:pt>
                <c:pt idx="182">
                  <c:v>0.99946000000000002</c:v>
                </c:pt>
                <c:pt idx="183">
                  <c:v>0.99948999999999999</c:v>
                </c:pt>
                <c:pt idx="184">
                  <c:v>0.99917</c:v>
                </c:pt>
                <c:pt idx="185">
                  <c:v>0.99916000000000005</c:v>
                </c:pt>
                <c:pt idx="186">
                  <c:v>0.99914000000000003</c:v>
                </c:pt>
                <c:pt idx="187">
                  <c:v>0.99914000000000003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B9-4DAE-AE8B-174A6B585D54}"/>
            </c:ext>
          </c:extLst>
        </c:ser>
        <c:ser>
          <c:idx val="3"/>
          <c:order val="3"/>
          <c:tx>
            <c:v>1/4 Hb</c:v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PLOTS!$AE$2:$AE$189</c:f>
              <c:numCache>
                <c:formatCode>General</c:formatCode>
                <c:ptCount val="188"/>
                <c:pt idx="0">
                  <c:v>9.9946999999999992E-4</c:v>
                </c:pt>
                <c:pt idx="1">
                  <c:v>1.00143E-3</c:v>
                </c:pt>
                <c:pt idx="2">
                  <c:v>1.00242E-3</c:v>
                </c:pt>
                <c:pt idx="3">
                  <c:v>1.00439E-3</c:v>
                </c:pt>
                <c:pt idx="4">
                  <c:v>1.2673300000000001E-3</c:v>
                </c:pt>
                <c:pt idx="5">
                  <c:v>1.32194E-3</c:v>
                </c:pt>
                <c:pt idx="6">
                  <c:v>1.3734999999999999E-3</c:v>
                </c:pt>
                <c:pt idx="7">
                  <c:v>1.45108E-3</c:v>
                </c:pt>
                <c:pt idx="8">
                  <c:v>1.4976200000000001E-3</c:v>
                </c:pt>
                <c:pt idx="9">
                  <c:v>1.6022E-3</c:v>
                </c:pt>
                <c:pt idx="10">
                  <c:v>1.7588E-3</c:v>
                </c:pt>
                <c:pt idx="11">
                  <c:v>1.8078E-3</c:v>
                </c:pt>
                <c:pt idx="12">
                  <c:v>1.8856999999999999E-3</c:v>
                </c:pt>
                <c:pt idx="13">
                  <c:v>1.9746999999999998E-3</c:v>
                </c:pt>
                <c:pt idx="14">
                  <c:v>2.1400999999999998E-3</c:v>
                </c:pt>
                <c:pt idx="15">
                  <c:v>2.2039999999999998E-3</c:v>
                </c:pt>
                <c:pt idx="16">
                  <c:v>2.4099E-3</c:v>
                </c:pt>
                <c:pt idx="17">
                  <c:v>2.4145999999999998E-3</c:v>
                </c:pt>
                <c:pt idx="18">
                  <c:v>2.5038999999999999E-3</c:v>
                </c:pt>
                <c:pt idx="19">
                  <c:v>2.6740000000000002E-3</c:v>
                </c:pt>
                <c:pt idx="20">
                  <c:v>2.7323E-3</c:v>
                </c:pt>
                <c:pt idx="21">
                  <c:v>2.941E-3</c:v>
                </c:pt>
                <c:pt idx="22">
                  <c:v>3.0436999999999999E-3</c:v>
                </c:pt>
                <c:pt idx="23">
                  <c:v>3.1310000000000001E-3</c:v>
                </c:pt>
                <c:pt idx="24">
                  <c:v>3.2314000000000002E-3</c:v>
                </c:pt>
                <c:pt idx="25">
                  <c:v>3.4106000000000002E-3</c:v>
                </c:pt>
                <c:pt idx="26">
                  <c:v>3.5331999999999998E-3</c:v>
                </c:pt>
                <c:pt idx="27">
                  <c:v>3.8636E-3</c:v>
                </c:pt>
                <c:pt idx="28">
                  <c:v>3.8784000000000002E-3</c:v>
                </c:pt>
                <c:pt idx="29">
                  <c:v>4.3246999999999999E-3</c:v>
                </c:pt>
                <c:pt idx="30">
                  <c:v>4.6257E-3</c:v>
                </c:pt>
                <c:pt idx="31">
                  <c:v>4.6962000000000002E-3</c:v>
                </c:pt>
                <c:pt idx="32">
                  <c:v>4.8412000000000004E-3</c:v>
                </c:pt>
                <c:pt idx="33">
                  <c:v>5.2021999999999997E-3</c:v>
                </c:pt>
                <c:pt idx="34">
                  <c:v>5.5052E-3</c:v>
                </c:pt>
                <c:pt idx="35">
                  <c:v>6.0076000000000001E-3</c:v>
                </c:pt>
                <c:pt idx="36">
                  <c:v>6.6334000000000002E-3</c:v>
                </c:pt>
                <c:pt idx="37">
                  <c:v>6.6791000000000003E-3</c:v>
                </c:pt>
                <c:pt idx="38">
                  <c:v>6.9071000000000002E-3</c:v>
                </c:pt>
                <c:pt idx="39">
                  <c:v>6.9902000000000002E-3</c:v>
                </c:pt>
                <c:pt idx="40">
                  <c:v>7.1539999999999998E-3</c:v>
                </c:pt>
                <c:pt idx="41">
                  <c:v>8.0716E-3</c:v>
                </c:pt>
                <c:pt idx="42">
                  <c:v>8.2234000000000005E-3</c:v>
                </c:pt>
                <c:pt idx="43">
                  <c:v>8.2964000000000006E-3</c:v>
                </c:pt>
                <c:pt idx="44">
                  <c:v>9.1158000000000003E-3</c:v>
                </c:pt>
                <c:pt idx="45">
                  <c:v>9.2568000000000008E-3</c:v>
                </c:pt>
                <c:pt idx="46">
                  <c:v>9.9056999999999999E-3</c:v>
                </c:pt>
                <c:pt idx="47">
                  <c:v>1.01447E-2</c:v>
                </c:pt>
                <c:pt idx="48">
                  <c:v>1.01747E-2</c:v>
                </c:pt>
                <c:pt idx="49">
                  <c:v>1.02147E-2</c:v>
                </c:pt>
                <c:pt idx="50">
                  <c:v>1.10037E-2</c:v>
                </c:pt>
                <c:pt idx="51">
                  <c:v>1.1289799999999999E-2</c:v>
                </c:pt>
                <c:pt idx="52">
                  <c:v>1.1845899999999999E-2</c:v>
                </c:pt>
                <c:pt idx="53">
                  <c:v>1.29268E-2</c:v>
                </c:pt>
                <c:pt idx="54">
                  <c:v>1.3494300000000001E-2</c:v>
                </c:pt>
                <c:pt idx="55">
                  <c:v>1.39002E-2</c:v>
                </c:pt>
                <c:pt idx="56">
                  <c:v>1.40235E-2</c:v>
                </c:pt>
                <c:pt idx="57">
                  <c:v>1.43295E-2</c:v>
                </c:pt>
                <c:pt idx="58">
                  <c:v>1.59165E-2</c:v>
                </c:pt>
                <c:pt idx="59">
                  <c:v>1.7125000000000001E-2</c:v>
                </c:pt>
                <c:pt idx="60">
                  <c:v>1.7521999999999999E-2</c:v>
                </c:pt>
                <c:pt idx="61">
                  <c:v>1.7746999999999999E-2</c:v>
                </c:pt>
                <c:pt idx="62">
                  <c:v>1.8367000000000001E-2</c:v>
                </c:pt>
                <c:pt idx="63">
                  <c:v>2.0074000000000002E-2</c:v>
                </c:pt>
                <c:pt idx="64">
                  <c:v>2.0844999999999999E-2</c:v>
                </c:pt>
                <c:pt idx="65">
                  <c:v>2.1330999999999999E-2</c:v>
                </c:pt>
                <c:pt idx="66">
                  <c:v>2.2173999999999999E-2</c:v>
                </c:pt>
                <c:pt idx="67">
                  <c:v>2.3449999999999999E-2</c:v>
                </c:pt>
                <c:pt idx="68">
                  <c:v>2.3604E-2</c:v>
                </c:pt>
                <c:pt idx="69">
                  <c:v>2.4124E-2</c:v>
                </c:pt>
                <c:pt idx="70">
                  <c:v>2.5117E-2</c:v>
                </c:pt>
                <c:pt idx="71">
                  <c:v>2.664E-2</c:v>
                </c:pt>
                <c:pt idx="72">
                  <c:v>2.7198E-2</c:v>
                </c:pt>
                <c:pt idx="73">
                  <c:v>2.7970999999999999E-2</c:v>
                </c:pt>
                <c:pt idx="74">
                  <c:v>2.7979E-2</c:v>
                </c:pt>
                <c:pt idx="75">
                  <c:v>2.9329000000000001E-2</c:v>
                </c:pt>
                <c:pt idx="76">
                  <c:v>3.1289999999999998E-2</c:v>
                </c:pt>
                <c:pt idx="77">
                  <c:v>3.1445000000000001E-2</c:v>
                </c:pt>
                <c:pt idx="78">
                  <c:v>3.3043000000000003E-2</c:v>
                </c:pt>
                <c:pt idx="79">
                  <c:v>3.3647000000000003E-2</c:v>
                </c:pt>
                <c:pt idx="80">
                  <c:v>3.4381000000000002E-2</c:v>
                </c:pt>
                <c:pt idx="81">
                  <c:v>3.7006999999999998E-2</c:v>
                </c:pt>
                <c:pt idx="82">
                  <c:v>3.7254000000000002E-2</c:v>
                </c:pt>
                <c:pt idx="83">
                  <c:v>3.7897E-2</c:v>
                </c:pt>
                <c:pt idx="84">
                  <c:v>3.8639E-2</c:v>
                </c:pt>
                <c:pt idx="85">
                  <c:v>4.2993000000000003E-2</c:v>
                </c:pt>
                <c:pt idx="86">
                  <c:v>4.3595000000000002E-2</c:v>
                </c:pt>
                <c:pt idx="87">
                  <c:v>4.3723999999999999E-2</c:v>
                </c:pt>
                <c:pt idx="88">
                  <c:v>4.3872000000000001E-2</c:v>
                </c:pt>
                <c:pt idx="89">
                  <c:v>4.7155000000000002E-2</c:v>
                </c:pt>
                <c:pt idx="90">
                  <c:v>4.8621999999999999E-2</c:v>
                </c:pt>
                <c:pt idx="91">
                  <c:v>4.9616E-2</c:v>
                </c:pt>
                <c:pt idx="92">
                  <c:v>5.1357E-2</c:v>
                </c:pt>
                <c:pt idx="93">
                  <c:v>5.4392000000000003E-2</c:v>
                </c:pt>
                <c:pt idx="94">
                  <c:v>5.5495999999999997E-2</c:v>
                </c:pt>
                <c:pt idx="95">
                  <c:v>5.62E-2</c:v>
                </c:pt>
                <c:pt idx="96">
                  <c:v>5.7773999999999999E-2</c:v>
                </c:pt>
                <c:pt idx="97">
                  <c:v>5.8687999999999997E-2</c:v>
                </c:pt>
                <c:pt idx="98">
                  <c:v>5.9626999999999999E-2</c:v>
                </c:pt>
                <c:pt idx="99">
                  <c:v>6.0941000000000002E-2</c:v>
                </c:pt>
                <c:pt idx="100">
                  <c:v>6.3855999999999996E-2</c:v>
                </c:pt>
                <c:pt idx="101">
                  <c:v>6.4255000000000007E-2</c:v>
                </c:pt>
                <c:pt idx="102">
                  <c:v>6.6151000000000001E-2</c:v>
                </c:pt>
                <c:pt idx="103">
                  <c:v>6.6671999999999995E-2</c:v>
                </c:pt>
                <c:pt idx="104">
                  <c:v>6.7726999999999996E-2</c:v>
                </c:pt>
                <c:pt idx="105">
                  <c:v>6.8491999999999997E-2</c:v>
                </c:pt>
                <c:pt idx="106">
                  <c:v>7.4270000000000003E-2</c:v>
                </c:pt>
                <c:pt idx="107">
                  <c:v>7.4856000000000006E-2</c:v>
                </c:pt>
                <c:pt idx="108">
                  <c:v>8.1047999999999995E-2</c:v>
                </c:pt>
                <c:pt idx="109">
                  <c:v>8.2438999999999998E-2</c:v>
                </c:pt>
                <c:pt idx="110">
                  <c:v>8.6046999999999998E-2</c:v>
                </c:pt>
                <c:pt idx="111">
                  <c:v>8.9491000000000001E-2</c:v>
                </c:pt>
                <c:pt idx="112">
                  <c:v>9.0232999999999994E-2</c:v>
                </c:pt>
                <c:pt idx="113">
                  <c:v>9.3531000000000003E-2</c:v>
                </c:pt>
                <c:pt idx="114">
                  <c:v>9.7086000000000006E-2</c:v>
                </c:pt>
                <c:pt idx="115">
                  <c:v>0.101466</c:v>
                </c:pt>
                <c:pt idx="116">
                  <c:v>0.106255</c:v>
                </c:pt>
                <c:pt idx="117">
                  <c:v>0.106265</c:v>
                </c:pt>
                <c:pt idx="118">
                  <c:v>0.11369700000000001</c:v>
                </c:pt>
                <c:pt idx="119">
                  <c:v>0.117094</c:v>
                </c:pt>
                <c:pt idx="120">
                  <c:v>0.11722</c:v>
                </c:pt>
                <c:pt idx="121">
                  <c:v>0.12592700000000001</c:v>
                </c:pt>
                <c:pt idx="122">
                  <c:v>0.12640699999999999</c:v>
                </c:pt>
                <c:pt idx="123">
                  <c:v>0.13591300000000001</c:v>
                </c:pt>
                <c:pt idx="124">
                  <c:v>0.13767099999999999</c:v>
                </c:pt>
                <c:pt idx="125">
                  <c:v>0.14276</c:v>
                </c:pt>
                <c:pt idx="126">
                  <c:v>0.14806900000000001</c:v>
                </c:pt>
                <c:pt idx="127">
                  <c:v>0.15109700000000001</c:v>
                </c:pt>
                <c:pt idx="128">
                  <c:v>0.15201200000000001</c:v>
                </c:pt>
                <c:pt idx="129">
                  <c:v>0.16522999999999999</c:v>
                </c:pt>
                <c:pt idx="130">
                  <c:v>0.17438000000000001</c:v>
                </c:pt>
                <c:pt idx="131">
                  <c:v>0.17680999999999999</c:v>
                </c:pt>
                <c:pt idx="132">
                  <c:v>0.18187</c:v>
                </c:pt>
                <c:pt idx="133">
                  <c:v>0.18881999999999999</c:v>
                </c:pt>
                <c:pt idx="134">
                  <c:v>0.18956000000000001</c:v>
                </c:pt>
                <c:pt idx="135">
                  <c:v>0.19999</c:v>
                </c:pt>
                <c:pt idx="136">
                  <c:v>0.20952000000000001</c:v>
                </c:pt>
                <c:pt idx="137">
                  <c:v>0.21418000000000001</c:v>
                </c:pt>
                <c:pt idx="138">
                  <c:v>0.22134999999999999</c:v>
                </c:pt>
                <c:pt idx="139">
                  <c:v>0.23338999999999999</c:v>
                </c:pt>
                <c:pt idx="140">
                  <c:v>0.23479</c:v>
                </c:pt>
                <c:pt idx="141">
                  <c:v>0.24803</c:v>
                </c:pt>
                <c:pt idx="142">
                  <c:v>0.24833</c:v>
                </c:pt>
                <c:pt idx="143">
                  <c:v>0.25846999999999998</c:v>
                </c:pt>
                <c:pt idx="144">
                  <c:v>0.27467999999999998</c:v>
                </c:pt>
                <c:pt idx="145">
                  <c:v>0.27779999999999999</c:v>
                </c:pt>
                <c:pt idx="146">
                  <c:v>0.28849000000000002</c:v>
                </c:pt>
                <c:pt idx="147">
                  <c:v>0.29109000000000002</c:v>
                </c:pt>
                <c:pt idx="148">
                  <c:v>0.31081999999999999</c:v>
                </c:pt>
                <c:pt idx="149">
                  <c:v>0.32361000000000001</c:v>
                </c:pt>
                <c:pt idx="150">
                  <c:v>0.32517000000000001</c:v>
                </c:pt>
                <c:pt idx="151">
                  <c:v>0.34173999999999999</c:v>
                </c:pt>
                <c:pt idx="152">
                  <c:v>0.35869000000000001</c:v>
                </c:pt>
                <c:pt idx="153">
                  <c:v>0.38457000000000002</c:v>
                </c:pt>
                <c:pt idx="154">
                  <c:v>0.38533000000000001</c:v>
                </c:pt>
                <c:pt idx="155">
                  <c:v>0.39500000000000002</c:v>
                </c:pt>
                <c:pt idx="156">
                  <c:v>0.39871000000000001</c:v>
                </c:pt>
                <c:pt idx="157">
                  <c:v>0.43561</c:v>
                </c:pt>
                <c:pt idx="158">
                  <c:v>0.45482</c:v>
                </c:pt>
                <c:pt idx="159">
                  <c:v>0.46933000000000002</c:v>
                </c:pt>
                <c:pt idx="160">
                  <c:v>0.46955000000000002</c:v>
                </c:pt>
                <c:pt idx="161">
                  <c:v>0.48215000000000002</c:v>
                </c:pt>
                <c:pt idx="162">
                  <c:v>0.51266</c:v>
                </c:pt>
                <c:pt idx="163">
                  <c:v>0.53791</c:v>
                </c:pt>
                <c:pt idx="164">
                  <c:v>0.54588000000000003</c:v>
                </c:pt>
                <c:pt idx="165">
                  <c:v>0.54954000000000003</c:v>
                </c:pt>
                <c:pt idx="166">
                  <c:v>0.57493000000000005</c:v>
                </c:pt>
                <c:pt idx="167">
                  <c:v>0.59104000000000001</c:v>
                </c:pt>
                <c:pt idx="168">
                  <c:v>0.61651</c:v>
                </c:pt>
                <c:pt idx="169">
                  <c:v>0.63617000000000001</c:v>
                </c:pt>
                <c:pt idx="170">
                  <c:v>0.65630999999999995</c:v>
                </c:pt>
                <c:pt idx="171">
                  <c:v>0.67708000000000002</c:v>
                </c:pt>
                <c:pt idx="172">
                  <c:v>0.69489999999999996</c:v>
                </c:pt>
                <c:pt idx="173">
                  <c:v>0.70936999999999995</c:v>
                </c:pt>
                <c:pt idx="174">
                  <c:v>0.71565999999999996</c:v>
                </c:pt>
                <c:pt idx="175">
                  <c:v>0.75741999999999998</c:v>
                </c:pt>
                <c:pt idx="176">
                  <c:v>0.79488999999999999</c:v>
                </c:pt>
                <c:pt idx="177">
                  <c:v>0.81142000000000003</c:v>
                </c:pt>
                <c:pt idx="178">
                  <c:v>0.81381999999999999</c:v>
                </c:pt>
                <c:pt idx="179">
                  <c:v>0.82831999999999995</c:v>
                </c:pt>
                <c:pt idx="180">
                  <c:v>0.86329</c:v>
                </c:pt>
                <c:pt idx="181">
                  <c:v>0.90566999999999998</c:v>
                </c:pt>
                <c:pt idx="182">
                  <c:v>0.91012999999999999</c:v>
                </c:pt>
                <c:pt idx="183">
                  <c:v>0.93174999999999997</c:v>
                </c:pt>
                <c:pt idx="184">
                  <c:v>1.00878</c:v>
                </c:pt>
                <c:pt idx="185">
                  <c:v>1.0103500000000001</c:v>
                </c:pt>
                <c:pt idx="186">
                  <c:v>1.0128600000000001</c:v>
                </c:pt>
                <c:pt idx="187">
                  <c:v>1.0138499999999999</c:v>
                </c:pt>
              </c:numCache>
            </c:numRef>
          </c:xVal>
          <c:yVal>
            <c:numRef>
              <c:f>PLOTS!$AI$2:$AI$189</c:f>
              <c:numCache>
                <c:formatCode>General</c:formatCode>
                <c:ptCount val="188"/>
                <c:pt idx="0">
                  <c:v>0.61375000000000002</c:v>
                </c:pt>
                <c:pt idx="1">
                  <c:v>0.61373999999999995</c:v>
                </c:pt>
                <c:pt idx="2">
                  <c:v>0.61373999999999995</c:v>
                </c:pt>
                <c:pt idx="3">
                  <c:v>0.61373</c:v>
                </c:pt>
                <c:pt idx="4">
                  <c:v>0.6129</c:v>
                </c:pt>
                <c:pt idx="5">
                  <c:v>0.61277999999999999</c:v>
                </c:pt>
                <c:pt idx="6">
                  <c:v>0.61267000000000005</c:v>
                </c:pt>
                <c:pt idx="7">
                  <c:v>0.61255999999999999</c:v>
                </c:pt>
                <c:pt idx="8">
                  <c:v>0.61251999999999995</c:v>
                </c:pt>
                <c:pt idx="9">
                  <c:v>0.61246999999999996</c:v>
                </c:pt>
                <c:pt idx="10">
                  <c:v>0.61240000000000006</c:v>
                </c:pt>
                <c:pt idx="11">
                  <c:v>0.61236000000000002</c:v>
                </c:pt>
                <c:pt idx="12">
                  <c:v>0.61223000000000005</c:v>
                </c:pt>
                <c:pt idx="13">
                  <c:v>0.61202000000000001</c:v>
                </c:pt>
                <c:pt idx="14">
                  <c:v>0.61155000000000004</c:v>
                </c:pt>
                <c:pt idx="15">
                  <c:v>0.61138999999999999</c:v>
                </c:pt>
                <c:pt idx="16">
                  <c:v>0.61107</c:v>
                </c:pt>
                <c:pt idx="17">
                  <c:v>0.61107</c:v>
                </c:pt>
                <c:pt idx="18">
                  <c:v>0.61109999999999998</c:v>
                </c:pt>
                <c:pt idx="19">
                  <c:v>0.61136999999999997</c:v>
                </c:pt>
                <c:pt idx="20">
                  <c:v>0.61148999999999998</c:v>
                </c:pt>
                <c:pt idx="21">
                  <c:v>0.61185999999999996</c:v>
                </c:pt>
                <c:pt idx="22">
                  <c:v>0.61192999999999997</c:v>
                </c:pt>
                <c:pt idx="23">
                  <c:v>0.61192999999999997</c:v>
                </c:pt>
                <c:pt idx="24">
                  <c:v>0.61187000000000002</c:v>
                </c:pt>
                <c:pt idx="25">
                  <c:v>0.61168999999999996</c:v>
                </c:pt>
                <c:pt idx="26">
                  <c:v>0.61155000000000004</c:v>
                </c:pt>
                <c:pt idx="27">
                  <c:v>0.61126999999999998</c:v>
                </c:pt>
                <c:pt idx="28">
                  <c:v>0.61126000000000003</c:v>
                </c:pt>
                <c:pt idx="29">
                  <c:v>0.61151</c:v>
                </c:pt>
                <c:pt idx="30">
                  <c:v>0.61204999999999998</c:v>
                </c:pt>
                <c:pt idx="31">
                  <c:v>0.61221000000000003</c:v>
                </c:pt>
                <c:pt idx="32">
                  <c:v>0.61255999999999999</c:v>
                </c:pt>
                <c:pt idx="33">
                  <c:v>0.61355000000000004</c:v>
                </c:pt>
                <c:pt idx="34">
                  <c:v>0.61451</c:v>
                </c:pt>
                <c:pt idx="35">
                  <c:v>0.61636000000000002</c:v>
                </c:pt>
                <c:pt idx="36">
                  <c:v>0.61873999999999996</c:v>
                </c:pt>
                <c:pt idx="37">
                  <c:v>0.61890000000000001</c:v>
                </c:pt>
                <c:pt idx="38">
                  <c:v>0.61965000000000003</c:v>
                </c:pt>
                <c:pt idx="39">
                  <c:v>0.61992000000000003</c:v>
                </c:pt>
                <c:pt idx="40">
                  <c:v>0.62043000000000004</c:v>
                </c:pt>
                <c:pt idx="41">
                  <c:v>0.62351000000000001</c:v>
                </c:pt>
                <c:pt idx="42">
                  <c:v>0.62409999999999999</c:v>
                </c:pt>
                <c:pt idx="43">
                  <c:v>0.62439</c:v>
                </c:pt>
                <c:pt idx="44">
                  <c:v>0.62805</c:v>
                </c:pt>
                <c:pt idx="45">
                  <c:v>0.62870999999999999</c:v>
                </c:pt>
                <c:pt idx="46">
                  <c:v>0.63166999999999995</c:v>
                </c:pt>
                <c:pt idx="47">
                  <c:v>0.63266</c:v>
                </c:pt>
                <c:pt idx="48">
                  <c:v>0.63277000000000005</c:v>
                </c:pt>
                <c:pt idx="49">
                  <c:v>0.63292999999999999</c:v>
                </c:pt>
                <c:pt idx="50">
                  <c:v>0.63566999999999996</c:v>
                </c:pt>
                <c:pt idx="51">
                  <c:v>0.63663000000000003</c:v>
                </c:pt>
                <c:pt idx="52">
                  <c:v>0.63871999999999995</c:v>
                </c:pt>
                <c:pt idx="53">
                  <c:v>0.64380999999999999</c:v>
                </c:pt>
                <c:pt idx="54">
                  <c:v>0.64654</c:v>
                </c:pt>
                <c:pt idx="55">
                  <c:v>0.64839000000000002</c:v>
                </c:pt>
                <c:pt idx="56">
                  <c:v>0.64893000000000001</c:v>
                </c:pt>
                <c:pt idx="57">
                  <c:v>0.65022999999999997</c:v>
                </c:pt>
                <c:pt idx="58">
                  <c:v>0.65647999999999995</c:v>
                </c:pt>
                <c:pt idx="59">
                  <c:v>0.66110999999999998</c:v>
                </c:pt>
                <c:pt idx="60">
                  <c:v>0.66266000000000003</c:v>
                </c:pt>
                <c:pt idx="61">
                  <c:v>0.66354999999999997</c:v>
                </c:pt>
                <c:pt idx="62">
                  <c:v>0.66605999999999999</c:v>
                </c:pt>
                <c:pt idx="63">
                  <c:v>0.67325999999999997</c:v>
                </c:pt>
                <c:pt idx="64">
                  <c:v>0.67659000000000002</c:v>
                </c:pt>
                <c:pt idx="65">
                  <c:v>0.67869000000000002</c:v>
                </c:pt>
                <c:pt idx="66">
                  <c:v>0.68233999999999995</c:v>
                </c:pt>
                <c:pt idx="67">
                  <c:v>0.68781000000000003</c:v>
                </c:pt>
                <c:pt idx="68">
                  <c:v>0.68847000000000003</c:v>
                </c:pt>
                <c:pt idx="69">
                  <c:v>0.69071000000000005</c:v>
                </c:pt>
                <c:pt idx="70">
                  <c:v>0.69499999999999995</c:v>
                </c:pt>
                <c:pt idx="71">
                  <c:v>0.70167999999999997</c:v>
                </c:pt>
                <c:pt idx="72">
                  <c:v>0.70416999999999996</c:v>
                </c:pt>
                <c:pt idx="73">
                  <c:v>0.70764000000000005</c:v>
                </c:pt>
                <c:pt idx="74">
                  <c:v>0.70767999999999998</c:v>
                </c:pt>
                <c:pt idx="75">
                  <c:v>0.71372999999999998</c:v>
                </c:pt>
                <c:pt idx="76">
                  <c:v>0.72231000000000001</c:v>
                </c:pt>
                <c:pt idx="77">
                  <c:v>0.72297</c:v>
                </c:pt>
                <c:pt idx="78">
                  <c:v>0.72960999999999998</c:v>
                </c:pt>
                <c:pt idx="79">
                  <c:v>0.73206000000000004</c:v>
                </c:pt>
                <c:pt idx="80">
                  <c:v>0.73502999999999996</c:v>
                </c:pt>
                <c:pt idx="81">
                  <c:v>0.74563999999999997</c:v>
                </c:pt>
                <c:pt idx="82">
                  <c:v>0.74663999999999997</c:v>
                </c:pt>
                <c:pt idx="83">
                  <c:v>0.74927999999999995</c:v>
                </c:pt>
                <c:pt idx="84">
                  <c:v>0.75233000000000005</c:v>
                </c:pt>
                <c:pt idx="85">
                  <c:v>0.77029999999999998</c:v>
                </c:pt>
                <c:pt idx="86">
                  <c:v>0.77276</c:v>
                </c:pt>
                <c:pt idx="87">
                  <c:v>0.77329000000000003</c:v>
                </c:pt>
                <c:pt idx="88">
                  <c:v>0.77388999999999997</c:v>
                </c:pt>
                <c:pt idx="89">
                  <c:v>0.78703999999999996</c:v>
                </c:pt>
                <c:pt idx="90">
                  <c:v>0.79266999999999999</c:v>
                </c:pt>
                <c:pt idx="91">
                  <c:v>0.79637999999999998</c:v>
                </c:pt>
                <c:pt idx="92">
                  <c:v>0.80261000000000005</c:v>
                </c:pt>
                <c:pt idx="93">
                  <c:v>0.81255999999999995</c:v>
                </c:pt>
                <c:pt idx="94">
                  <c:v>0.81593000000000004</c:v>
                </c:pt>
                <c:pt idx="95">
                  <c:v>0.81801000000000001</c:v>
                </c:pt>
                <c:pt idx="96">
                  <c:v>0.82249000000000005</c:v>
                </c:pt>
                <c:pt idx="97">
                  <c:v>0.82501000000000002</c:v>
                </c:pt>
                <c:pt idx="98">
                  <c:v>0.82752999999999999</c:v>
                </c:pt>
                <c:pt idx="99">
                  <c:v>0.83094999999999997</c:v>
                </c:pt>
                <c:pt idx="100">
                  <c:v>0.83809</c:v>
                </c:pt>
                <c:pt idx="101">
                  <c:v>0.83901999999999999</c:v>
                </c:pt>
                <c:pt idx="102">
                  <c:v>0.84325000000000006</c:v>
                </c:pt>
                <c:pt idx="103">
                  <c:v>0.84436999999999995</c:v>
                </c:pt>
                <c:pt idx="104">
                  <c:v>0.84658</c:v>
                </c:pt>
                <c:pt idx="105">
                  <c:v>0.84813000000000005</c:v>
                </c:pt>
                <c:pt idx="106">
                  <c:v>0.85907</c:v>
                </c:pt>
                <c:pt idx="107">
                  <c:v>0.86012</c:v>
                </c:pt>
                <c:pt idx="108">
                  <c:v>0.87070999999999998</c:v>
                </c:pt>
                <c:pt idx="109">
                  <c:v>0.87292999999999998</c:v>
                </c:pt>
                <c:pt idx="110">
                  <c:v>0.87836000000000003</c:v>
                </c:pt>
                <c:pt idx="111">
                  <c:v>0.88315999999999995</c:v>
                </c:pt>
                <c:pt idx="112">
                  <c:v>0.88414999999999999</c:v>
                </c:pt>
                <c:pt idx="113">
                  <c:v>0.88837999999999995</c:v>
                </c:pt>
                <c:pt idx="114">
                  <c:v>0.89261999999999997</c:v>
                </c:pt>
                <c:pt idx="115">
                  <c:v>0.89744000000000002</c:v>
                </c:pt>
                <c:pt idx="116">
                  <c:v>0.90217000000000003</c:v>
                </c:pt>
                <c:pt idx="117">
                  <c:v>0.90217999999999998</c:v>
                </c:pt>
                <c:pt idx="118">
                  <c:v>0.90871000000000002</c:v>
                </c:pt>
                <c:pt idx="119">
                  <c:v>0.91152999999999995</c:v>
                </c:pt>
                <c:pt idx="120">
                  <c:v>0.91163000000000005</c:v>
                </c:pt>
                <c:pt idx="121">
                  <c:v>0.91851000000000005</c:v>
                </c:pt>
                <c:pt idx="122">
                  <c:v>0.91886000000000001</c:v>
                </c:pt>
                <c:pt idx="123">
                  <c:v>0.92515999999999998</c:v>
                </c:pt>
                <c:pt idx="124">
                  <c:v>0.92617000000000005</c:v>
                </c:pt>
                <c:pt idx="125">
                  <c:v>0.92884</c:v>
                </c:pt>
                <c:pt idx="126">
                  <c:v>0.93132999999999999</c:v>
                </c:pt>
                <c:pt idx="127">
                  <c:v>0.93264999999999998</c:v>
                </c:pt>
                <c:pt idx="128">
                  <c:v>0.93303999999999998</c:v>
                </c:pt>
                <c:pt idx="129">
                  <c:v>0.93830999999999998</c:v>
                </c:pt>
                <c:pt idx="130">
                  <c:v>0.94188000000000005</c:v>
                </c:pt>
                <c:pt idx="131">
                  <c:v>0.94284000000000001</c:v>
                </c:pt>
                <c:pt idx="132">
                  <c:v>0.94481000000000004</c:v>
                </c:pt>
                <c:pt idx="133">
                  <c:v>0.94742999999999999</c:v>
                </c:pt>
                <c:pt idx="134">
                  <c:v>0.94769999999999999</c:v>
                </c:pt>
                <c:pt idx="135">
                  <c:v>0.95133000000000001</c:v>
                </c:pt>
                <c:pt idx="136">
                  <c:v>0.95433000000000001</c:v>
                </c:pt>
                <c:pt idx="137">
                  <c:v>0.95569000000000004</c:v>
                </c:pt>
                <c:pt idx="138">
                  <c:v>0.95764000000000005</c:v>
                </c:pt>
                <c:pt idx="139">
                  <c:v>0.96045999999999998</c:v>
                </c:pt>
                <c:pt idx="140">
                  <c:v>0.96074999999999999</c:v>
                </c:pt>
                <c:pt idx="141">
                  <c:v>0.96321000000000001</c:v>
                </c:pt>
                <c:pt idx="142">
                  <c:v>0.96326000000000001</c:v>
                </c:pt>
                <c:pt idx="143">
                  <c:v>0.96479999999999999</c:v>
                </c:pt>
                <c:pt idx="144">
                  <c:v>0.96689000000000003</c:v>
                </c:pt>
                <c:pt idx="145">
                  <c:v>0.96726000000000001</c:v>
                </c:pt>
                <c:pt idx="146">
                  <c:v>0.96850999999999998</c:v>
                </c:pt>
                <c:pt idx="147">
                  <c:v>0.96880999999999995</c:v>
                </c:pt>
                <c:pt idx="148">
                  <c:v>0.97113000000000005</c:v>
                </c:pt>
                <c:pt idx="149">
                  <c:v>0.97270000000000001</c:v>
                </c:pt>
                <c:pt idx="150">
                  <c:v>0.97289000000000003</c:v>
                </c:pt>
                <c:pt idx="151">
                  <c:v>0.97487999999999997</c:v>
                </c:pt>
                <c:pt idx="152">
                  <c:v>0.97675000000000001</c:v>
                </c:pt>
                <c:pt idx="153">
                  <c:v>0.97911999999999999</c:v>
                </c:pt>
                <c:pt idx="154">
                  <c:v>0.97918000000000005</c:v>
                </c:pt>
                <c:pt idx="155">
                  <c:v>0.97987000000000002</c:v>
                </c:pt>
                <c:pt idx="156">
                  <c:v>0.98011000000000004</c:v>
                </c:pt>
                <c:pt idx="157">
                  <c:v>0.98202999999999996</c:v>
                </c:pt>
                <c:pt idx="158">
                  <c:v>0.98285999999999996</c:v>
                </c:pt>
                <c:pt idx="159">
                  <c:v>0.98351</c:v>
                </c:pt>
                <c:pt idx="160">
                  <c:v>0.98351999999999995</c:v>
                </c:pt>
                <c:pt idx="161">
                  <c:v>0.98414000000000001</c:v>
                </c:pt>
                <c:pt idx="162">
                  <c:v>0.98577999999999999</c:v>
                </c:pt>
                <c:pt idx="163">
                  <c:v>0.98702999999999996</c:v>
                </c:pt>
                <c:pt idx="164">
                  <c:v>0.98736000000000002</c:v>
                </c:pt>
                <c:pt idx="165">
                  <c:v>0.98748999999999998</c:v>
                </c:pt>
                <c:pt idx="166">
                  <c:v>0.98831000000000002</c:v>
                </c:pt>
                <c:pt idx="167">
                  <c:v>0.98873</c:v>
                </c:pt>
                <c:pt idx="168">
                  <c:v>0.98934</c:v>
                </c:pt>
                <c:pt idx="169">
                  <c:v>0.98982000000000003</c:v>
                </c:pt>
                <c:pt idx="170">
                  <c:v>0.99036000000000002</c:v>
                </c:pt>
                <c:pt idx="171">
                  <c:v>0.99094000000000004</c:v>
                </c:pt>
                <c:pt idx="172">
                  <c:v>0.99136999999999997</c:v>
                </c:pt>
                <c:pt idx="173">
                  <c:v>0.99163999999999997</c:v>
                </c:pt>
                <c:pt idx="174">
                  <c:v>0.99173</c:v>
                </c:pt>
                <c:pt idx="175">
                  <c:v>0.99212999999999996</c:v>
                </c:pt>
                <c:pt idx="176">
                  <c:v>0.99243000000000003</c:v>
                </c:pt>
                <c:pt idx="177">
                  <c:v>0.99258999999999997</c:v>
                </c:pt>
                <c:pt idx="178">
                  <c:v>0.99261999999999995</c:v>
                </c:pt>
                <c:pt idx="179">
                  <c:v>0.99280999999999997</c:v>
                </c:pt>
                <c:pt idx="180">
                  <c:v>0.99356</c:v>
                </c:pt>
                <c:pt idx="181">
                  <c:v>0.99509999999999998</c:v>
                </c:pt>
                <c:pt idx="182">
                  <c:v>0.99528000000000005</c:v>
                </c:pt>
                <c:pt idx="183">
                  <c:v>0.99612999999999996</c:v>
                </c:pt>
                <c:pt idx="184">
                  <c:v>0.99785999999999997</c:v>
                </c:pt>
                <c:pt idx="185">
                  <c:v>0.99787000000000003</c:v>
                </c:pt>
                <c:pt idx="186">
                  <c:v>0.99790000000000001</c:v>
                </c:pt>
                <c:pt idx="187">
                  <c:v>0.99790999999999996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B9-4DAE-AE8B-174A6B585D54}"/>
            </c:ext>
          </c:extLst>
        </c:ser>
        <c:ser>
          <c:idx val="4"/>
          <c:order val="4"/>
          <c:tx>
            <c:v>H = 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PLOTS!$AE$2:$AE$189</c:f>
              <c:numCache>
                <c:formatCode>General</c:formatCode>
                <c:ptCount val="188"/>
                <c:pt idx="0">
                  <c:v>9.9946999999999992E-4</c:v>
                </c:pt>
                <c:pt idx="1">
                  <c:v>1.00143E-3</c:v>
                </c:pt>
                <c:pt idx="2">
                  <c:v>1.00242E-3</c:v>
                </c:pt>
                <c:pt idx="3">
                  <c:v>1.00439E-3</c:v>
                </c:pt>
                <c:pt idx="4">
                  <c:v>1.2673300000000001E-3</c:v>
                </c:pt>
                <c:pt idx="5">
                  <c:v>1.32194E-3</c:v>
                </c:pt>
                <c:pt idx="6">
                  <c:v>1.3734999999999999E-3</c:v>
                </c:pt>
                <c:pt idx="7">
                  <c:v>1.45108E-3</c:v>
                </c:pt>
                <c:pt idx="8">
                  <c:v>1.4976200000000001E-3</c:v>
                </c:pt>
                <c:pt idx="9">
                  <c:v>1.6022E-3</c:v>
                </c:pt>
                <c:pt idx="10">
                  <c:v>1.7588E-3</c:v>
                </c:pt>
                <c:pt idx="11">
                  <c:v>1.8078E-3</c:v>
                </c:pt>
                <c:pt idx="12">
                  <c:v>1.8856999999999999E-3</c:v>
                </c:pt>
                <c:pt idx="13">
                  <c:v>1.9746999999999998E-3</c:v>
                </c:pt>
                <c:pt idx="14">
                  <c:v>2.1400999999999998E-3</c:v>
                </c:pt>
                <c:pt idx="15">
                  <c:v>2.2039999999999998E-3</c:v>
                </c:pt>
                <c:pt idx="16">
                  <c:v>2.4099E-3</c:v>
                </c:pt>
                <c:pt idx="17">
                  <c:v>2.4145999999999998E-3</c:v>
                </c:pt>
                <c:pt idx="18">
                  <c:v>2.5038999999999999E-3</c:v>
                </c:pt>
                <c:pt idx="19">
                  <c:v>2.6740000000000002E-3</c:v>
                </c:pt>
                <c:pt idx="20">
                  <c:v>2.7323E-3</c:v>
                </c:pt>
                <c:pt idx="21">
                  <c:v>2.941E-3</c:v>
                </c:pt>
                <c:pt idx="22">
                  <c:v>3.0436999999999999E-3</c:v>
                </c:pt>
                <c:pt idx="23">
                  <c:v>3.1310000000000001E-3</c:v>
                </c:pt>
                <c:pt idx="24">
                  <c:v>3.2314000000000002E-3</c:v>
                </c:pt>
                <c:pt idx="25">
                  <c:v>3.4106000000000002E-3</c:v>
                </c:pt>
                <c:pt idx="26">
                  <c:v>3.5331999999999998E-3</c:v>
                </c:pt>
                <c:pt idx="27">
                  <c:v>3.8636E-3</c:v>
                </c:pt>
                <c:pt idx="28">
                  <c:v>3.8784000000000002E-3</c:v>
                </c:pt>
                <c:pt idx="29">
                  <c:v>4.3246999999999999E-3</c:v>
                </c:pt>
                <c:pt idx="30">
                  <c:v>4.6257E-3</c:v>
                </c:pt>
                <c:pt idx="31">
                  <c:v>4.6962000000000002E-3</c:v>
                </c:pt>
                <c:pt idx="32">
                  <c:v>4.8412000000000004E-3</c:v>
                </c:pt>
                <c:pt idx="33">
                  <c:v>5.2021999999999997E-3</c:v>
                </c:pt>
                <c:pt idx="34">
                  <c:v>5.5052E-3</c:v>
                </c:pt>
                <c:pt idx="35">
                  <c:v>6.0076000000000001E-3</c:v>
                </c:pt>
                <c:pt idx="36">
                  <c:v>6.6334000000000002E-3</c:v>
                </c:pt>
                <c:pt idx="37">
                  <c:v>6.6791000000000003E-3</c:v>
                </c:pt>
                <c:pt idx="38">
                  <c:v>6.9071000000000002E-3</c:v>
                </c:pt>
                <c:pt idx="39">
                  <c:v>6.9902000000000002E-3</c:v>
                </c:pt>
                <c:pt idx="40">
                  <c:v>7.1539999999999998E-3</c:v>
                </c:pt>
                <c:pt idx="41">
                  <c:v>8.0716E-3</c:v>
                </c:pt>
                <c:pt idx="42">
                  <c:v>8.2234000000000005E-3</c:v>
                </c:pt>
                <c:pt idx="43">
                  <c:v>8.2964000000000006E-3</c:v>
                </c:pt>
                <c:pt idx="44">
                  <c:v>9.1158000000000003E-3</c:v>
                </c:pt>
                <c:pt idx="45">
                  <c:v>9.2568000000000008E-3</c:v>
                </c:pt>
                <c:pt idx="46">
                  <c:v>9.9056999999999999E-3</c:v>
                </c:pt>
                <c:pt idx="47">
                  <c:v>1.01447E-2</c:v>
                </c:pt>
                <c:pt idx="48">
                  <c:v>1.01747E-2</c:v>
                </c:pt>
                <c:pt idx="49">
                  <c:v>1.02147E-2</c:v>
                </c:pt>
                <c:pt idx="50">
                  <c:v>1.10037E-2</c:v>
                </c:pt>
                <c:pt idx="51">
                  <c:v>1.1289799999999999E-2</c:v>
                </c:pt>
                <c:pt idx="52">
                  <c:v>1.1845899999999999E-2</c:v>
                </c:pt>
                <c:pt idx="53">
                  <c:v>1.29268E-2</c:v>
                </c:pt>
                <c:pt idx="54">
                  <c:v>1.3494300000000001E-2</c:v>
                </c:pt>
                <c:pt idx="55">
                  <c:v>1.39002E-2</c:v>
                </c:pt>
                <c:pt idx="56">
                  <c:v>1.40235E-2</c:v>
                </c:pt>
                <c:pt idx="57">
                  <c:v>1.43295E-2</c:v>
                </c:pt>
                <c:pt idx="58">
                  <c:v>1.59165E-2</c:v>
                </c:pt>
                <c:pt idx="59">
                  <c:v>1.7125000000000001E-2</c:v>
                </c:pt>
                <c:pt idx="60">
                  <c:v>1.7521999999999999E-2</c:v>
                </c:pt>
                <c:pt idx="61">
                  <c:v>1.7746999999999999E-2</c:v>
                </c:pt>
                <c:pt idx="62">
                  <c:v>1.8367000000000001E-2</c:v>
                </c:pt>
                <c:pt idx="63">
                  <c:v>2.0074000000000002E-2</c:v>
                </c:pt>
                <c:pt idx="64">
                  <c:v>2.0844999999999999E-2</c:v>
                </c:pt>
                <c:pt idx="65">
                  <c:v>2.1330999999999999E-2</c:v>
                </c:pt>
                <c:pt idx="66">
                  <c:v>2.2173999999999999E-2</c:v>
                </c:pt>
                <c:pt idx="67">
                  <c:v>2.3449999999999999E-2</c:v>
                </c:pt>
                <c:pt idx="68">
                  <c:v>2.3604E-2</c:v>
                </c:pt>
                <c:pt idx="69">
                  <c:v>2.4124E-2</c:v>
                </c:pt>
                <c:pt idx="70">
                  <c:v>2.5117E-2</c:v>
                </c:pt>
                <c:pt idx="71">
                  <c:v>2.664E-2</c:v>
                </c:pt>
                <c:pt idx="72">
                  <c:v>2.7198E-2</c:v>
                </c:pt>
                <c:pt idx="73">
                  <c:v>2.7970999999999999E-2</c:v>
                </c:pt>
                <c:pt idx="74">
                  <c:v>2.7979E-2</c:v>
                </c:pt>
                <c:pt idx="75">
                  <c:v>2.9329000000000001E-2</c:v>
                </c:pt>
                <c:pt idx="76">
                  <c:v>3.1289999999999998E-2</c:v>
                </c:pt>
                <c:pt idx="77">
                  <c:v>3.1445000000000001E-2</c:v>
                </c:pt>
                <c:pt idx="78">
                  <c:v>3.3043000000000003E-2</c:v>
                </c:pt>
                <c:pt idx="79">
                  <c:v>3.3647000000000003E-2</c:v>
                </c:pt>
                <c:pt idx="80">
                  <c:v>3.4381000000000002E-2</c:v>
                </c:pt>
                <c:pt idx="81">
                  <c:v>3.7006999999999998E-2</c:v>
                </c:pt>
                <c:pt idx="82">
                  <c:v>3.7254000000000002E-2</c:v>
                </c:pt>
                <c:pt idx="83">
                  <c:v>3.7897E-2</c:v>
                </c:pt>
                <c:pt idx="84">
                  <c:v>3.8639E-2</c:v>
                </c:pt>
                <c:pt idx="85">
                  <c:v>4.2993000000000003E-2</c:v>
                </c:pt>
                <c:pt idx="86">
                  <c:v>4.3595000000000002E-2</c:v>
                </c:pt>
                <c:pt idx="87">
                  <c:v>4.3723999999999999E-2</c:v>
                </c:pt>
                <c:pt idx="88">
                  <c:v>4.3872000000000001E-2</c:v>
                </c:pt>
                <c:pt idx="89">
                  <c:v>4.7155000000000002E-2</c:v>
                </c:pt>
                <c:pt idx="90">
                  <c:v>4.8621999999999999E-2</c:v>
                </c:pt>
                <c:pt idx="91">
                  <c:v>4.9616E-2</c:v>
                </c:pt>
                <c:pt idx="92">
                  <c:v>5.1357E-2</c:v>
                </c:pt>
                <c:pt idx="93">
                  <c:v>5.4392000000000003E-2</c:v>
                </c:pt>
                <c:pt idx="94">
                  <c:v>5.5495999999999997E-2</c:v>
                </c:pt>
                <c:pt idx="95">
                  <c:v>5.62E-2</c:v>
                </c:pt>
                <c:pt idx="96">
                  <c:v>5.7773999999999999E-2</c:v>
                </c:pt>
                <c:pt idx="97">
                  <c:v>5.8687999999999997E-2</c:v>
                </c:pt>
                <c:pt idx="98">
                  <c:v>5.9626999999999999E-2</c:v>
                </c:pt>
                <c:pt idx="99">
                  <c:v>6.0941000000000002E-2</c:v>
                </c:pt>
                <c:pt idx="100">
                  <c:v>6.3855999999999996E-2</c:v>
                </c:pt>
                <c:pt idx="101">
                  <c:v>6.4255000000000007E-2</c:v>
                </c:pt>
                <c:pt idx="102">
                  <c:v>6.6151000000000001E-2</c:v>
                </c:pt>
                <c:pt idx="103">
                  <c:v>6.6671999999999995E-2</c:v>
                </c:pt>
                <c:pt idx="104">
                  <c:v>6.7726999999999996E-2</c:v>
                </c:pt>
                <c:pt idx="105">
                  <c:v>6.8491999999999997E-2</c:v>
                </c:pt>
                <c:pt idx="106">
                  <c:v>7.4270000000000003E-2</c:v>
                </c:pt>
                <c:pt idx="107">
                  <c:v>7.4856000000000006E-2</c:v>
                </c:pt>
                <c:pt idx="108">
                  <c:v>8.1047999999999995E-2</c:v>
                </c:pt>
                <c:pt idx="109">
                  <c:v>8.2438999999999998E-2</c:v>
                </c:pt>
                <c:pt idx="110">
                  <c:v>8.6046999999999998E-2</c:v>
                </c:pt>
                <c:pt idx="111">
                  <c:v>8.9491000000000001E-2</c:v>
                </c:pt>
                <c:pt idx="112">
                  <c:v>9.0232999999999994E-2</c:v>
                </c:pt>
                <c:pt idx="113">
                  <c:v>9.3531000000000003E-2</c:v>
                </c:pt>
                <c:pt idx="114">
                  <c:v>9.7086000000000006E-2</c:v>
                </c:pt>
                <c:pt idx="115">
                  <c:v>0.101466</c:v>
                </c:pt>
                <c:pt idx="116">
                  <c:v>0.106255</c:v>
                </c:pt>
                <c:pt idx="117">
                  <c:v>0.106265</c:v>
                </c:pt>
                <c:pt idx="118">
                  <c:v>0.11369700000000001</c:v>
                </c:pt>
                <c:pt idx="119">
                  <c:v>0.117094</c:v>
                </c:pt>
                <c:pt idx="120">
                  <c:v>0.11722</c:v>
                </c:pt>
                <c:pt idx="121">
                  <c:v>0.12592700000000001</c:v>
                </c:pt>
                <c:pt idx="122">
                  <c:v>0.12640699999999999</c:v>
                </c:pt>
                <c:pt idx="123">
                  <c:v>0.13591300000000001</c:v>
                </c:pt>
                <c:pt idx="124">
                  <c:v>0.13767099999999999</c:v>
                </c:pt>
                <c:pt idx="125">
                  <c:v>0.14276</c:v>
                </c:pt>
                <c:pt idx="126">
                  <c:v>0.14806900000000001</c:v>
                </c:pt>
                <c:pt idx="127">
                  <c:v>0.15109700000000001</c:v>
                </c:pt>
                <c:pt idx="128">
                  <c:v>0.15201200000000001</c:v>
                </c:pt>
                <c:pt idx="129">
                  <c:v>0.16522999999999999</c:v>
                </c:pt>
                <c:pt idx="130">
                  <c:v>0.17438000000000001</c:v>
                </c:pt>
                <c:pt idx="131">
                  <c:v>0.17680999999999999</c:v>
                </c:pt>
                <c:pt idx="132">
                  <c:v>0.18187</c:v>
                </c:pt>
                <c:pt idx="133">
                  <c:v>0.18881999999999999</c:v>
                </c:pt>
                <c:pt idx="134">
                  <c:v>0.18956000000000001</c:v>
                </c:pt>
                <c:pt idx="135">
                  <c:v>0.19999</c:v>
                </c:pt>
                <c:pt idx="136">
                  <c:v>0.20952000000000001</c:v>
                </c:pt>
                <c:pt idx="137">
                  <c:v>0.21418000000000001</c:v>
                </c:pt>
                <c:pt idx="138">
                  <c:v>0.22134999999999999</c:v>
                </c:pt>
                <c:pt idx="139">
                  <c:v>0.23338999999999999</c:v>
                </c:pt>
                <c:pt idx="140">
                  <c:v>0.23479</c:v>
                </c:pt>
                <c:pt idx="141">
                  <c:v>0.24803</c:v>
                </c:pt>
                <c:pt idx="142">
                  <c:v>0.24833</c:v>
                </c:pt>
                <c:pt idx="143">
                  <c:v>0.25846999999999998</c:v>
                </c:pt>
                <c:pt idx="144">
                  <c:v>0.27467999999999998</c:v>
                </c:pt>
                <c:pt idx="145">
                  <c:v>0.27779999999999999</c:v>
                </c:pt>
                <c:pt idx="146">
                  <c:v>0.28849000000000002</c:v>
                </c:pt>
                <c:pt idx="147">
                  <c:v>0.29109000000000002</c:v>
                </c:pt>
                <c:pt idx="148">
                  <c:v>0.31081999999999999</c:v>
                </c:pt>
                <c:pt idx="149">
                  <c:v>0.32361000000000001</c:v>
                </c:pt>
                <c:pt idx="150">
                  <c:v>0.32517000000000001</c:v>
                </c:pt>
                <c:pt idx="151">
                  <c:v>0.34173999999999999</c:v>
                </c:pt>
                <c:pt idx="152">
                  <c:v>0.35869000000000001</c:v>
                </c:pt>
                <c:pt idx="153">
                  <c:v>0.38457000000000002</c:v>
                </c:pt>
                <c:pt idx="154">
                  <c:v>0.38533000000000001</c:v>
                </c:pt>
                <c:pt idx="155">
                  <c:v>0.39500000000000002</c:v>
                </c:pt>
                <c:pt idx="156">
                  <c:v>0.39871000000000001</c:v>
                </c:pt>
                <c:pt idx="157">
                  <c:v>0.43561</c:v>
                </c:pt>
                <c:pt idx="158">
                  <c:v>0.45482</c:v>
                </c:pt>
                <c:pt idx="159">
                  <c:v>0.46933000000000002</c:v>
                </c:pt>
                <c:pt idx="160">
                  <c:v>0.46955000000000002</c:v>
                </c:pt>
                <c:pt idx="161">
                  <c:v>0.48215000000000002</c:v>
                </c:pt>
                <c:pt idx="162">
                  <c:v>0.51266</c:v>
                </c:pt>
                <c:pt idx="163">
                  <c:v>0.53791</c:v>
                </c:pt>
                <c:pt idx="164">
                  <c:v>0.54588000000000003</c:v>
                </c:pt>
                <c:pt idx="165">
                  <c:v>0.54954000000000003</c:v>
                </c:pt>
                <c:pt idx="166">
                  <c:v>0.57493000000000005</c:v>
                </c:pt>
                <c:pt idx="167">
                  <c:v>0.59104000000000001</c:v>
                </c:pt>
                <c:pt idx="168">
                  <c:v>0.61651</c:v>
                </c:pt>
                <c:pt idx="169">
                  <c:v>0.63617000000000001</c:v>
                </c:pt>
                <c:pt idx="170">
                  <c:v>0.65630999999999995</c:v>
                </c:pt>
                <c:pt idx="171">
                  <c:v>0.67708000000000002</c:v>
                </c:pt>
                <c:pt idx="172">
                  <c:v>0.69489999999999996</c:v>
                </c:pt>
                <c:pt idx="173">
                  <c:v>0.70936999999999995</c:v>
                </c:pt>
                <c:pt idx="174">
                  <c:v>0.71565999999999996</c:v>
                </c:pt>
                <c:pt idx="175">
                  <c:v>0.75741999999999998</c:v>
                </c:pt>
                <c:pt idx="176">
                  <c:v>0.79488999999999999</c:v>
                </c:pt>
                <c:pt idx="177">
                  <c:v>0.81142000000000003</c:v>
                </c:pt>
                <c:pt idx="178">
                  <c:v>0.81381999999999999</c:v>
                </c:pt>
                <c:pt idx="179">
                  <c:v>0.82831999999999995</c:v>
                </c:pt>
                <c:pt idx="180">
                  <c:v>0.86329</c:v>
                </c:pt>
                <c:pt idx="181">
                  <c:v>0.90566999999999998</c:v>
                </c:pt>
                <c:pt idx="182">
                  <c:v>0.91012999999999999</c:v>
                </c:pt>
                <c:pt idx="183">
                  <c:v>0.93174999999999997</c:v>
                </c:pt>
                <c:pt idx="184">
                  <c:v>1.00878</c:v>
                </c:pt>
                <c:pt idx="185">
                  <c:v>1.0103500000000001</c:v>
                </c:pt>
                <c:pt idx="186">
                  <c:v>1.0128600000000001</c:v>
                </c:pt>
                <c:pt idx="187">
                  <c:v>1.0138499999999999</c:v>
                </c:pt>
              </c:numCache>
            </c:numRef>
          </c:xVal>
          <c:yVal>
            <c:numRef>
              <c:f>PLOTS!$AJ$2:$AJ$189</c:f>
              <c:numCache>
                <c:formatCode>General</c:formatCode>
                <c:ptCount val="188"/>
                <c:pt idx="0">
                  <c:v>0.49552000000000002</c:v>
                </c:pt>
                <c:pt idx="1">
                  <c:v>0.49552000000000002</c:v>
                </c:pt>
                <c:pt idx="2">
                  <c:v>0.49552000000000002</c:v>
                </c:pt>
                <c:pt idx="3">
                  <c:v>0.49552000000000002</c:v>
                </c:pt>
                <c:pt idx="4">
                  <c:v>0.49575000000000002</c:v>
                </c:pt>
                <c:pt idx="5">
                  <c:v>0.49582999999999999</c:v>
                </c:pt>
                <c:pt idx="6">
                  <c:v>0.49592000000000003</c:v>
                </c:pt>
                <c:pt idx="7">
                  <c:v>0.49608999999999998</c:v>
                </c:pt>
                <c:pt idx="8">
                  <c:v>0.49620999999999998</c:v>
                </c:pt>
                <c:pt idx="9">
                  <c:v>0.49653000000000003</c:v>
                </c:pt>
                <c:pt idx="10">
                  <c:v>0.49719999999999998</c:v>
                </c:pt>
                <c:pt idx="11">
                  <c:v>0.49747999999999998</c:v>
                </c:pt>
                <c:pt idx="12">
                  <c:v>0.49798999999999999</c:v>
                </c:pt>
                <c:pt idx="13">
                  <c:v>0.49869999999999998</c:v>
                </c:pt>
                <c:pt idx="14">
                  <c:v>0.50031000000000003</c:v>
                </c:pt>
                <c:pt idx="15">
                  <c:v>0.50092999999999999</c:v>
                </c:pt>
                <c:pt idx="16">
                  <c:v>0.50251000000000001</c:v>
                </c:pt>
                <c:pt idx="17">
                  <c:v>0.50253999999999999</c:v>
                </c:pt>
                <c:pt idx="18">
                  <c:v>0.50297000000000003</c:v>
                </c:pt>
                <c:pt idx="19">
                  <c:v>0.50355000000000005</c:v>
                </c:pt>
                <c:pt idx="20">
                  <c:v>0.50371999999999995</c:v>
                </c:pt>
                <c:pt idx="21">
                  <c:v>0.50434000000000001</c:v>
                </c:pt>
                <c:pt idx="22">
                  <c:v>0.50470999999999999</c:v>
                </c:pt>
                <c:pt idx="23">
                  <c:v>0.50507999999999997</c:v>
                </c:pt>
                <c:pt idx="24">
                  <c:v>0.50555000000000005</c:v>
                </c:pt>
                <c:pt idx="25">
                  <c:v>0.50649999999999995</c:v>
                </c:pt>
                <c:pt idx="26">
                  <c:v>0.50717999999999996</c:v>
                </c:pt>
                <c:pt idx="27">
                  <c:v>0.50893999999999995</c:v>
                </c:pt>
                <c:pt idx="28">
                  <c:v>0.50902000000000003</c:v>
                </c:pt>
                <c:pt idx="29">
                  <c:v>0.51107999999999998</c:v>
                </c:pt>
                <c:pt idx="30">
                  <c:v>0.51234000000000002</c:v>
                </c:pt>
                <c:pt idx="31">
                  <c:v>0.51263000000000003</c:v>
                </c:pt>
                <c:pt idx="32">
                  <c:v>0.51319999999999999</c:v>
                </c:pt>
                <c:pt idx="33">
                  <c:v>0.51459999999999995</c:v>
                </c:pt>
                <c:pt idx="34">
                  <c:v>0.51575000000000004</c:v>
                </c:pt>
                <c:pt idx="35">
                  <c:v>0.51771</c:v>
                </c:pt>
                <c:pt idx="36">
                  <c:v>0.52034999999999998</c:v>
                </c:pt>
                <c:pt idx="37">
                  <c:v>0.52054999999999996</c:v>
                </c:pt>
                <c:pt idx="38">
                  <c:v>0.52156999999999998</c:v>
                </c:pt>
                <c:pt idx="39">
                  <c:v>0.52195000000000003</c:v>
                </c:pt>
                <c:pt idx="40">
                  <c:v>0.52270000000000005</c:v>
                </c:pt>
                <c:pt idx="41">
                  <c:v>0.52690000000000003</c:v>
                </c:pt>
                <c:pt idx="42">
                  <c:v>0.52759</c:v>
                </c:pt>
                <c:pt idx="43">
                  <c:v>0.52790999999999999</c:v>
                </c:pt>
                <c:pt idx="44">
                  <c:v>0.53147</c:v>
                </c:pt>
                <c:pt idx="45">
                  <c:v>0.53205999999999998</c:v>
                </c:pt>
                <c:pt idx="46">
                  <c:v>0.53471000000000002</c:v>
                </c:pt>
                <c:pt idx="47">
                  <c:v>0.53569</c:v>
                </c:pt>
                <c:pt idx="48">
                  <c:v>0.53581999999999996</c:v>
                </c:pt>
                <c:pt idx="49">
                  <c:v>0.53598000000000001</c:v>
                </c:pt>
                <c:pt idx="50">
                  <c:v>0.53949999999999998</c:v>
                </c:pt>
                <c:pt idx="51">
                  <c:v>0.54086000000000001</c:v>
                </c:pt>
                <c:pt idx="52">
                  <c:v>0.54357</c:v>
                </c:pt>
                <c:pt idx="53">
                  <c:v>0.54893999999999998</c:v>
                </c:pt>
                <c:pt idx="54">
                  <c:v>0.55176000000000003</c:v>
                </c:pt>
                <c:pt idx="55">
                  <c:v>0.55376999999999998</c:v>
                </c:pt>
                <c:pt idx="56">
                  <c:v>0.55437999999999998</c:v>
                </c:pt>
                <c:pt idx="57">
                  <c:v>0.55588000000000004</c:v>
                </c:pt>
                <c:pt idx="58">
                  <c:v>0.56352999999999998</c:v>
                </c:pt>
                <c:pt idx="59">
                  <c:v>0.56928999999999996</c:v>
                </c:pt>
                <c:pt idx="60">
                  <c:v>0.57121999999999995</c:v>
                </c:pt>
                <c:pt idx="61">
                  <c:v>0.57233999999999996</c:v>
                </c:pt>
                <c:pt idx="62">
                  <c:v>0.57548999999999995</c:v>
                </c:pt>
                <c:pt idx="63">
                  <c:v>0.58464000000000005</c:v>
                </c:pt>
                <c:pt idx="64">
                  <c:v>0.5887</c:v>
                </c:pt>
                <c:pt idx="65">
                  <c:v>0.59119999999999995</c:v>
                </c:pt>
                <c:pt idx="66">
                  <c:v>0.59547000000000005</c:v>
                </c:pt>
                <c:pt idx="67">
                  <c:v>0.60185999999999995</c:v>
                </c:pt>
                <c:pt idx="68">
                  <c:v>0.60263999999999995</c:v>
                </c:pt>
                <c:pt idx="69">
                  <c:v>0.60526000000000002</c:v>
                </c:pt>
                <c:pt idx="70">
                  <c:v>0.61041000000000001</c:v>
                </c:pt>
                <c:pt idx="71">
                  <c:v>0.61851999999999996</c:v>
                </c:pt>
                <c:pt idx="72">
                  <c:v>0.62146999999999997</c:v>
                </c:pt>
                <c:pt idx="73">
                  <c:v>0.62544999999999995</c:v>
                </c:pt>
                <c:pt idx="74">
                  <c:v>0.62548999999999999</c:v>
                </c:pt>
                <c:pt idx="75">
                  <c:v>0.63207999999999998</c:v>
                </c:pt>
                <c:pt idx="76">
                  <c:v>0.64117999999999997</c:v>
                </c:pt>
                <c:pt idx="77">
                  <c:v>0.64188999999999996</c:v>
                </c:pt>
                <c:pt idx="78">
                  <c:v>0.64915</c:v>
                </c:pt>
                <c:pt idx="79">
                  <c:v>0.65192000000000005</c:v>
                </c:pt>
                <c:pt idx="80">
                  <c:v>0.65534000000000003</c:v>
                </c:pt>
                <c:pt idx="81">
                  <c:v>0.66798999999999997</c:v>
                </c:pt>
                <c:pt idx="82">
                  <c:v>0.66920999999999997</c:v>
                </c:pt>
                <c:pt idx="83">
                  <c:v>0.67242000000000002</c:v>
                </c:pt>
                <c:pt idx="84">
                  <c:v>0.67613999999999996</c:v>
                </c:pt>
                <c:pt idx="85">
                  <c:v>0.69743999999999995</c:v>
                </c:pt>
                <c:pt idx="86">
                  <c:v>0.70021999999999995</c:v>
                </c:pt>
                <c:pt idx="87">
                  <c:v>0.70079999999999998</c:v>
                </c:pt>
                <c:pt idx="88">
                  <c:v>0.70147999999999999</c:v>
                </c:pt>
                <c:pt idx="89">
                  <c:v>0.71597999999999995</c:v>
                </c:pt>
                <c:pt idx="90">
                  <c:v>0.72246999999999995</c:v>
                </c:pt>
                <c:pt idx="91">
                  <c:v>0.72696000000000005</c:v>
                </c:pt>
                <c:pt idx="92">
                  <c:v>0.73494999999999999</c:v>
                </c:pt>
                <c:pt idx="93">
                  <c:v>0.74882000000000004</c:v>
                </c:pt>
                <c:pt idx="94">
                  <c:v>0.75370999999999999</c:v>
                </c:pt>
                <c:pt idx="95">
                  <c:v>0.75677000000000005</c:v>
                </c:pt>
                <c:pt idx="96">
                  <c:v>0.76348000000000005</c:v>
                </c:pt>
                <c:pt idx="97">
                  <c:v>0.76731000000000005</c:v>
                </c:pt>
                <c:pt idx="98">
                  <c:v>0.77122000000000002</c:v>
                </c:pt>
                <c:pt idx="99">
                  <c:v>0.77605000000000002</c:v>
                </c:pt>
                <c:pt idx="100">
                  <c:v>0.78351000000000004</c:v>
                </c:pt>
                <c:pt idx="101">
                  <c:v>0.78459000000000001</c:v>
                </c:pt>
                <c:pt idx="102">
                  <c:v>0.78990000000000005</c:v>
                </c:pt>
                <c:pt idx="103">
                  <c:v>0.79134000000000004</c:v>
                </c:pt>
                <c:pt idx="104">
                  <c:v>0.79420000000000002</c:v>
                </c:pt>
                <c:pt idx="105">
                  <c:v>0.79623999999999995</c:v>
                </c:pt>
                <c:pt idx="106">
                  <c:v>0.81067999999999996</c:v>
                </c:pt>
                <c:pt idx="107">
                  <c:v>0.81206999999999996</c:v>
                </c:pt>
                <c:pt idx="108">
                  <c:v>0.82584000000000002</c:v>
                </c:pt>
                <c:pt idx="109">
                  <c:v>0.82872999999999997</c:v>
                </c:pt>
                <c:pt idx="110">
                  <c:v>0.83579000000000003</c:v>
                </c:pt>
                <c:pt idx="111">
                  <c:v>0.84196000000000004</c:v>
                </c:pt>
                <c:pt idx="112">
                  <c:v>0.84321000000000002</c:v>
                </c:pt>
                <c:pt idx="113">
                  <c:v>0.84850000000000003</c:v>
                </c:pt>
                <c:pt idx="114">
                  <c:v>0.85374000000000005</c:v>
                </c:pt>
                <c:pt idx="115">
                  <c:v>0.85972999999999999</c:v>
                </c:pt>
                <c:pt idx="116">
                  <c:v>0.86580999999999997</c:v>
                </c:pt>
                <c:pt idx="117">
                  <c:v>0.86582999999999999</c:v>
                </c:pt>
                <c:pt idx="118">
                  <c:v>0.87450000000000006</c:v>
                </c:pt>
                <c:pt idx="119">
                  <c:v>0.87817999999999996</c:v>
                </c:pt>
                <c:pt idx="120">
                  <c:v>0.87831999999999999</c:v>
                </c:pt>
                <c:pt idx="121">
                  <c:v>0.88704000000000005</c:v>
                </c:pt>
                <c:pt idx="122">
                  <c:v>0.88749999999999996</c:v>
                </c:pt>
                <c:pt idx="123">
                  <c:v>0.89587000000000006</c:v>
                </c:pt>
                <c:pt idx="124">
                  <c:v>0.89729000000000003</c:v>
                </c:pt>
                <c:pt idx="125">
                  <c:v>0.90107000000000004</c:v>
                </c:pt>
                <c:pt idx="126">
                  <c:v>0.90454000000000001</c:v>
                </c:pt>
                <c:pt idx="127">
                  <c:v>0.90639999999999998</c:v>
                </c:pt>
                <c:pt idx="128">
                  <c:v>0.90693999999999997</c:v>
                </c:pt>
                <c:pt idx="129">
                  <c:v>0.91439999999999999</c:v>
                </c:pt>
                <c:pt idx="130">
                  <c:v>0.91907000000000005</c:v>
                </c:pt>
                <c:pt idx="131">
                  <c:v>0.92025000000000001</c:v>
                </c:pt>
                <c:pt idx="132">
                  <c:v>0.92262</c:v>
                </c:pt>
                <c:pt idx="133">
                  <c:v>0.92567999999999995</c:v>
                </c:pt>
                <c:pt idx="134">
                  <c:v>0.92598999999999998</c:v>
                </c:pt>
                <c:pt idx="135">
                  <c:v>0.93017000000000005</c:v>
                </c:pt>
                <c:pt idx="136">
                  <c:v>0.93367999999999995</c:v>
                </c:pt>
                <c:pt idx="137">
                  <c:v>0.93532999999999999</c:v>
                </c:pt>
                <c:pt idx="138">
                  <c:v>0.93779999999999997</c:v>
                </c:pt>
                <c:pt idx="139">
                  <c:v>0.94167999999999996</c:v>
                </c:pt>
                <c:pt idx="140">
                  <c:v>0.94210000000000005</c:v>
                </c:pt>
                <c:pt idx="141">
                  <c:v>0.94577999999999995</c:v>
                </c:pt>
                <c:pt idx="142">
                  <c:v>0.94584999999999997</c:v>
                </c:pt>
                <c:pt idx="143">
                  <c:v>0.94823999999999997</c:v>
                </c:pt>
                <c:pt idx="144">
                  <c:v>0.95145999999999997</c:v>
                </c:pt>
                <c:pt idx="145">
                  <c:v>0.95201999999999998</c:v>
                </c:pt>
                <c:pt idx="146">
                  <c:v>0.95377000000000001</c:v>
                </c:pt>
                <c:pt idx="147">
                  <c:v>0.95416999999999996</c:v>
                </c:pt>
                <c:pt idx="148">
                  <c:v>0.95694000000000001</c:v>
                </c:pt>
                <c:pt idx="149">
                  <c:v>0.95864000000000005</c:v>
                </c:pt>
                <c:pt idx="150">
                  <c:v>0.95884999999999998</c:v>
                </c:pt>
                <c:pt idx="151">
                  <c:v>0.96116999999999997</c:v>
                </c:pt>
                <c:pt idx="152">
                  <c:v>0.96377000000000002</c:v>
                </c:pt>
                <c:pt idx="153">
                  <c:v>0.96767000000000003</c:v>
                </c:pt>
                <c:pt idx="154">
                  <c:v>0.96777000000000002</c:v>
                </c:pt>
                <c:pt idx="155">
                  <c:v>0.96904000000000001</c:v>
                </c:pt>
                <c:pt idx="156">
                  <c:v>0.96948999999999996</c:v>
                </c:pt>
                <c:pt idx="157">
                  <c:v>0.97306000000000004</c:v>
                </c:pt>
                <c:pt idx="158">
                  <c:v>0.97453999999999996</c:v>
                </c:pt>
                <c:pt idx="159">
                  <c:v>0.97558999999999996</c:v>
                </c:pt>
                <c:pt idx="160">
                  <c:v>0.97560999999999998</c:v>
                </c:pt>
                <c:pt idx="161">
                  <c:v>0.97650000000000003</c:v>
                </c:pt>
                <c:pt idx="162">
                  <c:v>0.97851999999999995</c:v>
                </c:pt>
                <c:pt idx="163">
                  <c:v>0.97989000000000004</c:v>
                </c:pt>
                <c:pt idx="164">
                  <c:v>0.98024999999999995</c:v>
                </c:pt>
                <c:pt idx="165">
                  <c:v>0.98041</c:v>
                </c:pt>
                <c:pt idx="166">
                  <c:v>0.98136000000000001</c:v>
                </c:pt>
                <c:pt idx="167">
                  <c:v>0.98187999999999998</c:v>
                </c:pt>
                <c:pt idx="168">
                  <c:v>0.98263999999999996</c:v>
                </c:pt>
                <c:pt idx="169">
                  <c:v>0.98324</c:v>
                </c:pt>
                <c:pt idx="170">
                  <c:v>0.98389000000000004</c:v>
                </c:pt>
                <c:pt idx="171">
                  <c:v>0.98465000000000003</c:v>
                </c:pt>
                <c:pt idx="172">
                  <c:v>0.98536000000000001</c:v>
                </c:pt>
                <c:pt idx="173">
                  <c:v>0.98595999999999995</c:v>
                </c:pt>
                <c:pt idx="174">
                  <c:v>0.98621999999999999</c:v>
                </c:pt>
                <c:pt idx="175">
                  <c:v>0.98782000000000003</c:v>
                </c:pt>
                <c:pt idx="176">
                  <c:v>0.98884000000000005</c:v>
                </c:pt>
                <c:pt idx="177">
                  <c:v>0.98914000000000002</c:v>
                </c:pt>
                <c:pt idx="178">
                  <c:v>0.98917999999999995</c:v>
                </c:pt>
                <c:pt idx="179">
                  <c:v>0.98936000000000002</c:v>
                </c:pt>
                <c:pt idx="180">
                  <c:v>0.98955000000000004</c:v>
                </c:pt>
                <c:pt idx="181">
                  <c:v>0.98945000000000005</c:v>
                </c:pt>
                <c:pt idx="182">
                  <c:v>0.98943000000000003</c:v>
                </c:pt>
                <c:pt idx="183">
                  <c:v>0.98929</c:v>
                </c:pt>
                <c:pt idx="184">
                  <c:v>0.98865000000000003</c:v>
                </c:pt>
                <c:pt idx="185">
                  <c:v>0.98863999999999996</c:v>
                </c:pt>
                <c:pt idx="186">
                  <c:v>0.98862000000000005</c:v>
                </c:pt>
                <c:pt idx="187">
                  <c:v>0.98860999999999999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B9-4DAE-AE8B-174A6B58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83592"/>
        <c:axId val="714585888"/>
      </c:scatterChart>
      <c:valAx>
        <c:axId val="714583592"/>
        <c:scaling>
          <c:logBase val="10"/>
          <c:orientation val="minMax"/>
          <c:max val="1"/>
          <c:min val="1.0000000000000002E-3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d/gT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585888"/>
        <c:crosses val="autoZero"/>
        <c:crossBetween val="midCat"/>
      </c:valAx>
      <c:valAx>
        <c:axId val="714585888"/>
        <c:scaling>
          <c:orientation val="minMax"/>
          <c:max val="1.3"/>
          <c:min val="0.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</a:t>
                </a:r>
                <a:r>
                  <a:rPr lang="en-US" baseline="-25000"/>
                  <a:t>dm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583592"/>
        <c:crossesAt val="1.0000000000000003E-4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Hb</c:v>
          </c:tx>
          <c:spPr>
            <a:ln w="254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PLOTS!$AT$2:$AT$161</c:f>
              <c:numCache>
                <c:formatCode>General</c:formatCode>
                <c:ptCount val="160"/>
                <c:pt idx="0" formatCode="0.00E+00">
                  <c:v>9.9701E-5</c:v>
                </c:pt>
                <c:pt idx="1">
                  <c:v>1.00469E-4</c:v>
                </c:pt>
                <c:pt idx="2">
                  <c:v>1.00754E-4</c:v>
                </c:pt>
                <c:pt idx="3">
                  <c:v>1.00787E-4</c:v>
                </c:pt>
                <c:pt idx="4">
                  <c:v>1.00853E-4</c:v>
                </c:pt>
                <c:pt idx="5">
                  <c:v>1.2077E-4</c:v>
                </c:pt>
                <c:pt idx="6">
                  <c:v>1.5400400000000001E-4</c:v>
                </c:pt>
                <c:pt idx="7">
                  <c:v>1.5772E-4</c:v>
                </c:pt>
                <c:pt idx="8">
                  <c:v>1.64745E-4</c:v>
                </c:pt>
                <c:pt idx="9">
                  <c:v>1.65761E-4</c:v>
                </c:pt>
                <c:pt idx="10">
                  <c:v>1.6921500000000001E-4</c:v>
                </c:pt>
                <c:pt idx="11">
                  <c:v>2.0012E-4</c:v>
                </c:pt>
                <c:pt idx="12">
                  <c:v>2.3146000000000001E-4</c:v>
                </c:pt>
                <c:pt idx="13">
                  <c:v>2.3212999999999999E-4</c:v>
                </c:pt>
                <c:pt idx="14">
                  <c:v>2.5952000000000001E-4</c:v>
                </c:pt>
                <c:pt idx="15">
                  <c:v>2.7226000000000003E-4</c:v>
                </c:pt>
                <c:pt idx="16">
                  <c:v>2.7959000000000003E-4</c:v>
                </c:pt>
                <c:pt idx="17">
                  <c:v>3.2181000000000001E-4</c:v>
                </c:pt>
                <c:pt idx="18">
                  <c:v>3.4894E-4</c:v>
                </c:pt>
                <c:pt idx="19">
                  <c:v>3.7748000000000002E-4</c:v>
                </c:pt>
                <c:pt idx="20">
                  <c:v>3.9123000000000001E-4</c:v>
                </c:pt>
                <c:pt idx="21">
                  <c:v>4.4612999999999999E-4</c:v>
                </c:pt>
                <c:pt idx="22">
                  <c:v>4.9428999999999999E-4</c:v>
                </c:pt>
                <c:pt idx="23">
                  <c:v>4.9436E-4</c:v>
                </c:pt>
                <c:pt idx="24">
                  <c:v>5.0122999999999997E-4</c:v>
                </c:pt>
                <c:pt idx="25">
                  <c:v>6.0853999999999997E-4</c:v>
                </c:pt>
                <c:pt idx="26">
                  <c:v>6.6175999999999995E-4</c:v>
                </c:pt>
                <c:pt idx="27">
                  <c:v>6.9463000000000001E-4</c:v>
                </c:pt>
                <c:pt idx="28">
                  <c:v>7.2807000000000004E-4</c:v>
                </c:pt>
                <c:pt idx="29">
                  <c:v>7.2955999999999997E-4</c:v>
                </c:pt>
                <c:pt idx="30">
                  <c:v>7.7172000000000004E-4</c:v>
                </c:pt>
                <c:pt idx="31">
                  <c:v>9.5286000000000004E-4</c:v>
                </c:pt>
                <c:pt idx="32">
                  <c:v>9.8988000000000006E-4</c:v>
                </c:pt>
                <c:pt idx="33">
                  <c:v>1.0415299999999999E-3</c:v>
                </c:pt>
                <c:pt idx="34">
                  <c:v>1.0756100000000001E-3</c:v>
                </c:pt>
                <c:pt idx="35">
                  <c:v>1.1902E-3</c:v>
                </c:pt>
                <c:pt idx="36">
                  <c:v>1.39109E-3</c:v>
                </c:pt>
                <c:pt idx="37">
                  <c:v>1.4442299999999999E-3</c:v>
                </c:pt>
                <c:pt idx="38">
                  <c:v>1.49562E-3</c:v>
                </c:pt>
                <c:pt idx="39">
                  <c:v>1.5113100000000001E-3</c:v>
                </c:pt>
                <c:pt idx="40">
                  <c:v>1.70452E-3</c:v>
                </c:pt>
                <c:pt idx="41">
                  <c:v>1.7973500000000001E-3</c:v>
                </c:pt>
                <c:pt idx="42">
                  <c:v>1.82726E-3</c:v>
                </c:pt>
                <c:pt idx="43">
                  <c:v>2.0129000000000002E-3</c:v>
                </c:pt>
                <c:pt idx="44">
                  <c:v>2.0612999999999999E-3</c:v>
                </c:pt>
                <c:pt idx="45">
                  <c:v>2.0703000000000002E-3</c:v>
                </c:pt>
                <c:pt idx="46">
                  <c:v>2.1134999999999999E-3</c:v>
                </c:pt>
                <c:pt idx="47">
                  <c:v>2.2133999999999999E-3</c:v>
                </c:pt>
                <c:pt idx="48">
                  <c:v>2.5255E-3</c:v>
                </c:pt>
                <c:pt idx="49">
                  <c:v>2.5257999999999999E-3</c:v>
                </c:pt>
                <c:pt idx="50">
                  <c:v>2.6540999999999999E-3</c:v>
                </c:pt>
                <c:pt idx="51">
                  <c:v>2.7249000000000002E-3</c:v>
                </c:pt>
                <c:pt idx="52">
                  <c:v>2.9673E-3</c:v>
                </c:pt>
                <c:pt idx="53">
                  <c:v>3.0100000000000001E-3</c:v>
                </c:pt>
                <c:pt idx="54">
                  <c:v>3.1518000000000002E-3</c:v>
                </c:pt>
                <c:pt idx="55">
                  <c:v>3.3476999999999999E-3</c:v>
                </c:pt>
                <c:pt idx="56">
                  <c:v>3.3911000000000002E-3</c:v>
                </c:pt>
                <c:pt idx="57">
                  <c:v>3.656E-3</c:v>
                </c:pt>
                <c:pt idx="58">
                  <c:v>3.8593E-3</c:v>
                </c:pt>
                <c:pt idx="59">
                  <c:v>3.9712999999999997E-3</c:v>
                </c:pt>
                <c:pt idx="60">
                  <c:v>4.2087000000000001E-3</c:v>
                </c:pt>
                <c:pt idx="61">
                  <c:v>4.4808000000000001E-3</c:v>
                </c:pt>
                <c:pt idx="62">
                  <c:v>4.5497000000000003E-3</c:v>
                </c:pt>
                <c:pt idx="63">
                  <c:v>4.7511000000000003E-3</c:v>
                </c:pt>
                <c:pt idx="64">
                  <c:v>5.0220000000000004E-3</c:v>
                </c:pt>
                <c:pt idx="65">
                  <c:v>5.2801000000000002E-3</c:v>
                </c:pt>
                <c:pt idx="66">
                  <c:v>5.4079999999999996E-3</c:v>
                </c:pt>
                <c:pt idx="67">
                  <c:v>5.8966000000000001E-3</c:v>
                </c:pt>
                <c:pt idx="68">
                  <c:v>5.9810999999999996E-3</c:v>
                </c:pt>
                <c:pt idx="69">
                  <c:v>6.7028000000000001E-3</c:v>
                </c:pt>
                <c:pt idx="70">
                  <c:v>6.9351999999999999E-3</c:v>
                </c:pt>
                <c:pt idx="71">
                  <c:v>7.6198000000000004E-3</c:v>
                </c:pt>
                <c:pt idx="72">
                  <c:v>8.0050999999999994E-3</c:v>
                </c:pt>
                <c:pt idx="73">
                  <c:v>8.2859000000000006E-3</c:v>
                </c:pt>
                <c:pt idx="74">
                  <c:v>8.4075E-3</c:v>
                </c:pt>
                <c:pt idx="75">
                  <c:v>9.2578000000000001E-3</c:v>
                </c:pt>
                <c:pt idx="76">
                  <c:v>1.0620900000000001E-2</c:v>
                </c:pt>
                <c:pt idx="77">
                  <c:v>1.07718E-2</c:v>
                </c:pt>
                <c:pt idx="78">
                  <c:v>1.1099899999999999E-2</c:v>
                </c:pt>
                <c:pt idx="79">
                  <c:v>1.12722E-2</c:v>
                </c:pt>
                <c:pt idx="80">
                  <c:v>1.2291399999999999E-2</c:v>
                </c:pt>
                <c:pt idx="81">
                  <c:v>1.3403200000000001E-2</c:v>
                </c:pt>
                <c:pt idx="82">
                  <c:v>1.40731E-2</c:v>
                </c:pt>
                <c:pt idx="83">
                  <c:v>1.44891E-2</c:v>
                </c:pt>
                <c:pt idx="84">
                  <c:v>1.4526799999999999E-2</c:v>
                </c:pt>
                <c:pt idx="85">
                  <c:v>1.5671299999999999E-2</c:v>
                </c:pt>
                <c:pt idx="86">
                  <c:v>1.68583E-2</c:v>
                </c:pt>
                <c:pt idx="87">
                  <c:v>1.7651500000000001E-2</c:v>
                </c:pt>
                <c:pt idx="88">
                  <c:v>1.8776000000000001E-2</c:v>
                </c:pt>
                <c:pt idx="89">
                  <c:v>1.9712E-2</c:v>
                </c:pt>
                <c:pt idx="90">
                  <c:v>1.9761999999999998E-2</c:v>
                </c:pt>
                <c:pt idx="91">
                  <c:v>2.2561999999999999E-2</c:v>
                </c:pt>
                <c:pt idx="92">
                  <c:v>2.2806E-2</c:v>
                </c:pt>
                <c:pt idx="93">
                  <c:v>2.3175999999999999E-2</c:v>
                </c:pt>
                <c:pt idx="94">
                  <c:v>2.4462000000000001E-2</c:v>
                </c:pt>
                <c:pt idx="95">
                  <c:v>2.6166999999999999E-2</c:v>
                </c:pt>
                <c:pt idx="96">
                  <c:v>2.7619999999999999E-2</c:v>
                </c:pt>
                <c:pt idx="97">
                  <c:v>2.7845000000000002E-2</c:v>
                </c:pt>
                <c:pt idx="98">
                  <c:v>2.8375999999999998E-2</c:v>
                </c:pt>
                <c:pt idx="99">
                  <c:v>2.9152000000000001E-2</c:v>
                </c:pt>
                <c:pt idx="100">
                  <c:v>3.0438E-2</c:v>
                </c:pt>
                <c:pt idx="101">
                  <c:v>3.2126000000000002E-2</c:v>
                </c:pt>
                <c:pt idx="102">
                  <c:v>3.4090000000000002E-2</c:v>
                </c:pt>
                <c:pt idx="103">
                  <c:v>3.4092999999999998E-2</c:v>
                </c:pt>
                <c:pt idx="104">
                  <c:v>3.4833000000000003E-2</c:v>
                </c:pt>
                <c:pt idx="105">
                  <c:v>3.5118999999999997E-2</c:v>
                </c:pt>
                <c:pt idx="106">
                  <c:v>3.7774000000000002E-2</c:v>
                </c:pt>
                <c:pt idx="107">
                  <c:v>3.9870999999999997E-2</c:v>
                </c:pt>
                <c:pt idx="108">
                  <c:v>4.0844999999999999E-2</c:v>
                </c:pt>
                <c:pt idx="109">
                  <c:v>4.1624000000000001E-2</c:v>
                </c:pt>
                <c:pt idx="110">
                  <c:v>4.1738999999999998E-2</c:v>
                </c:pt>
                <c:pt idx="111">
                  <c:v>4.4896999999999999E-2</c:v>
                </c:pt>
                <c:pt idx="112">
                  <c:v>4.8294999999999998E-2</c:v>
                </c:pt>
                <c:pt idx="113">
                  <c:v>5.0008999999999998E-2</c:v>
                </c:pt>
                <c:pt idx="114">
                  <c:v>5.0415000000000001E-2</c:v>
                </c:pt>
                <c:pt idx="115">
                  <c:v>5.0552E-2</c:v>
                </c:pt>
                <c:pt idx="116">
                  <c:v>5.1381999999999997E-2</c:v>
                </c:pt>
                <c:pt idx="117">
                  <c:v>5.4226999999999997E-2</c:v>
                </c:pt>
                <c:pt idx="118">
                  <c:v>5.4529000000000001E-2</c:v>
                </c:pt>
                <c:pt idx="119">
                  <c:v>5.6787999999999998E-2</c:v>
                </c:pt>
                <c:pt idx="120">
                  <c:v>5.8959999999999999E-2</c:v>
                </c:pt>
                <c:pt idx="121">
                  <c:v>5.9760000000000001E-2</c:v>
                </c:pt>
                <c:pt idx="122">
                  <c:v>6.0907999999999997E-2</c:v>
                </c:pt>
                <c:pt idx="123">
                  <c:v>6.6767000000000007E-2</c:v>
                </c:pt>
                <c:pt idx="124">
                  <c:v>6.8029000000000006E-2</c:v>
                </c:pt>
                <c:pt idx="125">
                  <c:v>6.9535E-2</c:v>
                </c:pt>
                <c:pt idx="126">
                  <c:v>7.1416999999999994E-2</c:v>
                </c:pt>
                <c:pt idx="127">
                  <c:v>7.3180999999999996E-2</c:v>
                </c:pt>
                <c:pt idx="128">
                  <c:v>7.6418E-2</c:v>
                </c:pt>
                <c:pt idx="129">
                  <c:v>7.8283000000000005E-2</c:v>
                </c:pt>
                <c:pt idx="130">
                  <c:v>8.1104999999999997E-2</c:v>
                </c:pt>
                <c:pt idx="131">
                  <c:v>8.3750000000000005E-2</c:v>
                </c:pt>
                <c:pt idx="132">
                  <c:v>8.4210999999999994E-2</c:v>
                </c:pt>
                <c:pt idx="133">
                  <c:v>8.6758000000000002E-2</c:v>
                </c:pt>
                <c:pt idx="134">
                  <c:v>8.8875999999999997E-2</c:v>
                </c:pt>
                <c:pt idx="135">
                  <c:v>9.9312999999999999E-2</c:v>
                </c:pt>
                <c:pt idx="136">
                  <c:v>9.9819000000000005E-2</c:v>
                </c:pt>
                <c:pt idx="137">
                  <c:v>9.9837999999999996E-2</c:v>
                </c:pt>
                <c:pt idx="138">
                  <c:v>0.100089</c:v>
                </c:pt>
                <c:pt idx="139">
                  <c:v>0.10063999999999999</c:v>
                </c:pt>
              </c:numCache>
            </c:numRef>
          </c:xVal>
          <c:yVal>
            <c:numRef>
              <c:f>PLOTS!$AU$2:$AU$161</c:f>
              <c:numCache>
                <c:formatCode>General</c:formatCode>
                <c:ptCount val="160"/>
                <c:pt idx="0">
                  <c:v>0.379826</c:v>
                </c:pt>
                <c:pt idx="1">
                  <c:v>0.37984899999999999</c:v>
                </c:pt>
                <c:pt idx="2">
                  <c:v>0.37985799999999997</c:v>
                </c:pt>
                <c:pt idx="3">
                  <c:v>0.37985799999999997</c:v>
                </c:pt>
                <c:pt idx="4">
                  <c:v>0.37985999999999998</c:v>
                </c:pt>
                <c:pt idx="5">
                  <c:v>0.38036599999999998</c:v>
                </c:pt>
                <c:pt idx="6">
                  <c:v>0.38070500000000002</c:v>
                </c:pt>
                <c:pt idx="7">
                  <c:v>0.38070900000000002</c:v>
                </c:pt>
                <c:pt idx="8">
                  <c:v>0.38070100000000001</c:v>
                </c:pt>
                <c:pt idx="9">
                  <c:v>0.38069900000000001</c:v>
                </c:pt>
                <c:pt idx="10">
                  <c:v>0.380689</c:v>
                </c:pt>
                <c:pt idx="11">
                  <c:v>0.38052399999999997</c:v>
                </c:pt>
                <c:pt idx="12">
                  <c:v>0.38031999999999999</c:v>
                </c:pt>
                <c:pt idx="13">
                  <c:v>0.38031599999999999</c:v>
                </c:pt>
                <c:pt idx="14">
                  <c:v>0.38016299999999997</c:v>
                </c:pt>
                <c:pt idx="15">
                  <c:v>0.380104</c:v>
                </c:pt>
                <c:pt idx="16">
                  <c:v>0.38007400000000002</c:v>
                </c:pt>
                <c:pt idx="17">
                  <c:v>0.37994899999999998</c:v>
                </c:pt>
                <c:pt idx="18">
                  <c:v>0.37989899999999999</c:v>
                </c:pt>
                <c:pt idx="19">
                  <c:v>0.37986300000000001</c:v>
                </c:pt>
                <c:pt idx="20">
                  <c:v>0.37985000000000002</c:v>
                </c:pt>
                <c:pt idx="21">
                  <c:v>0.37982300000000002</c:v>
                </c:pt>
                <c:pt idx="22">
                  <c:v>0.37981999999999999</c:v>
                </c:pt>
                <c:pt idx="23">
                  <c:v>0.37981999999999999</c:v>
                </c:pt>
                <c:pt idx="24">
                  <c:v>0.37981999999999999</c:v>
                </c:pt>
                <c:pt idx="25">
                  <c:v>0.37985999999999998</c:v>
                </c:pt>
                <c:pt idx="26">
                  <c:v>0.379884</c:v>
                </c:pt>
                <c:pt idx="27">
                  <c:v>0.37989400000000001</c:v>
                </c:pt>
                <c:pt idx="28">
                  <c:v>0.37990099999999999</c:v>
                </c:pt>
                <c:pt idx="29">
                  <c:v>0.37990099999999999</c:v>
                </c:pt>
                <c:pt idx="30">
                  <c:v>0.37990699999999999</c:v>
                </c:pt>
                <c:pt idx="31">
                  <c:v>0.379944</c:v>
                </c:pt>
                <c:pt idx="32">
                  <c:v>0.37995800000000002</c:v>
                </c:pt>
                <c:pt idx="33">
                  <c:v>0.37998399999999999</c:v>
                </c:pt>
                <c:pt idx="34">
                  <c:v>0.38000400000000001</c:v>
                </c:pt>
                <c:pt idx="35">
                  <c:v>0.38009399999999999</c:v>
                </c:pt>
                <c:pt idx="36">
                  <c:v>0.38031100000000001</c:v>
                </c:pt>
                <c:pt idx="37">
                  <c:v>0.38037700000000002</c:v>
                </c:pt>
                <c:pt idx="38">
                  <c:v>0.380444</c:v>
                </c:pt>
                <c:pt idx="39">
                  <c:v>0.38046400000000002</c:v>
                </c:pt>
                <c:pt idx="40">
                  <c:v>0.38071100000000002</c:v>
                </c:pt>
                <c:pt idx="41">
                  <c:v>0.38080399999999998</c:v>
                </c:pt>
                <c:pt idx="42">
                  <c:v>0.380828</c:v>
                </c:pt>
                <c:pt idx="43">
                  <c:v>0.38088899999999998</c:v>
                </c:pt>
                <c:pt idx="44">
                  <c:v>0.38087399999999999</c:v>
                </c:pt>
                <c:pt idx="45">
                  <c:v>0.38086999999999999</c:v>
                </c:pt>
                <c:pt idx="46">
                  <c:v>0.38084600000000002</c:v>
                </c:pt>
                <c:pt idx="47">
                  <c:v>0.38078200000000001</c:v>
                </c:pt>
                <c:pt idx="48">
                  <c:v>0.38093900000000003</c:v>
                </c:pt>
                <c:pt idx="49">
                  <c:v>0.38094</c:v>
                </c:pt>
                <c:pt idx="50">
                  <c:v>0.38139499999999998</c:v>
                </c:pt>
                <c:pt idx="51">
                  <c:v>0.38172400000000001</c:v>
                </c:pt>
                <c:pt idx="52">
                  <c:v>0.382766</c:v>
                </c:pt>
                <c:pt idx="53">
                  <c:v>0.38287900000000002</c:v>
                </c:pt>
                <c:pt idx="54">
                  <c:v>0.38307099999999999</c:v>
                </c:pt>
                <c:pt idx="55">
                  <c:v>0.38318099999999999</c:v>
                </c:pt>
                <c:pt idx="56">
                  <c:v>0.383216</c:v>
                </c:pt>
                <c:pt idx="57">
                  <c:v>0.38368200000000002</c:v>
                </c:pt>
                <c:pt idx="58">
                  <c:v>0.38436599999999999</c:v>
                </c:pt>
                <c:pt idx="59">
                  <c:v>0.38481199999999999</c:v>
                </c:pt>
                <c:pt idx="60">
                  <c:v>0.38581100000000002</c:v>
                </c:pt>
                <c:pt idx="61">
                  <c:v>0.386909</c:v>
                </c:pt>
                <c:pt idx="62">
                  <c:v>0.387152</c:v>
                </c:pt>
                <c:pt idx="63">
                  <c:v>0.38773299999999999</c:v>
                </c:pt>
                <c:pt idx="64">
                  <c:v>0.38845099999999999</c:v>
                </c:pt>
                <c:pt idx="65">
                  <c:v>0.389345</c:v>
                </c:pt>
                <c:pt idx="66">
                  <c:v>0.38985199999999998</c:v>
                </c:pt>
                <c:pt idx="67">
                  <c:v>0.391926</c:v>
                </c:pt>
                <c:pt idx="68">
                  <c:v>0.392287</c:v>
                </c:pt>
                <c:pt idx="69">
                  <c:v>0.39526299999999998</c:v>
                </c:pt>
                <c:pt idx="70">
                  <c:v>0.39616899999999999</c:v>
                </c:pt>
                <c:pt idx="71">
                  <c:v>0.398673</c:v>
                </c:pt>
                <c:pt idx="72">
                  <c:v>0.39997199999999999</c:v>
                </c:pt>
                <c:pt idx="73">
                  <c:v>0.40087499999999998</c:v>
                </c:pt>
                <c:pt idx="74">
                  <c:v>0.401256</c:v>
                </c:pt>
                <c:pt idx="75">
                  <c:v>0.403781</c:v>
                </c:pt>
                <c:pt idx="76">
                  <c:v>0.40749099999999999</c:v>
                </c:pt>
                <c:pt idx="77">
                  <c:v>0.40788600000000003</c:v>
                </c:pt>
                <c:pt idx="78">
                  <c:v>0.40873599999999999</c:v>
                </c:pt>
                <c:pt idx="79">
                  <c:v>0.40917900000000001</c:v>
                </c:pt>
                <c:pt idx="80">
                  <c:v>0.41173999999999999</c:v>
                </c:pt>
                <c:pt idx="81">
                  <c:v>0.414435</c:v>
                </c:pt>
                <c:pt idx="82">
                  <c:v>0.41601399999999999</c:v>
                </c:pt>
                <c:pt idx="83">
                  <c:v>0.41697899999999999</c:v>
                </c:pt>
                <c:pt idx="84">
                  <c:v>0.41706599999999999</c:v>
                </c:pt>
                <c:pt idx="85">
                  <c:v>0.41965400000000003</c:v>
                </c:pt>
                <c:pt idx="86">
                  <c:v>0.422211</c:v>
                </c:pt>
                <c:pt idx="87">
                  <c:v>0.42383300000000002</c:v>
                </c:pt>
                <c:pt idx="88">
                  <c:v>0.42600399999999999</c:v>
                </c:pt>
                <c:pt idx="89">
                  <c:v>0.42769299999999999</c:v>
                </c:pt>
                <c:pt idx="90">
                  <c:v>0.42777999999999999</c:v>
                </c:pt>
                <c:pt idx="91">
                  <c:v>0.43222300000000002</c:v>
                </c:pt>
                <c:pt idx="92">
                  <c:v>0.43257499999999999</c:v>
                </c:pt>
                <c:pt idx="93">
                  <c:v>0.43309799999999998</c:v>
                </c:pt>
                <c:pt idx="94">
                  <c:v>0.43483899999999998</c:v>
                </c:pt>
                <c:pt idx="95">
                  <c:v>0.43696699999999999</c:v>
                </c:pt>
                <c:pt idx="96">
                  <c:v>0.43863200000000002</c:v>
                </c:pt>
                <c:pt idx="97">
                  <c:v>0.43887799999999999</c:v>
                </c:pt>
                <c:pt idx="98">
                  <c:v>0.43944899999999998</c:v>
                </c:pt>
                <c:pt idx="99">
                  <c:v>0.44025799999999998</c:v>
                </c:pt>
                <c:pt idx="100">
                  <c:v>0.44156299999999998</c:v>
                </c:pt>
                <c:pt idx="101">
                  <c:v>0.44330000000000003</c:v>
                </c:pt>
                <c:pt idx="102">
                  <c:v>0.44538800000000001</c:v>
                </c:pt>
                <c:pt idx="103">
                  <c:v>0.44539000000000001</c:v>
                </c:pt>
                <c:pt idx="104">
                  <c:v>0.44618200000000002</c:v>
                </c:pt>
                <c:pt idx="105">
                  <c:v>0.44648500000000002</c:v>
                </c:pt>
                <c:pt idx="106">
                  <c:v>0.44918599999999997</c:v>
                </c:pt>
                <c:pt idx="107">
                  <c:v>0.45112799999999997</c:v>
                </c:pt>
                <c:pt idx="108">
                  <c:v>0.45196999999999998</c:v>
                </c:pt>
                <c:pt idx="109">
                  <c:v>0.45261600000000002</c:v>
                </c:pt>
                <c:pt idx="110">
                  <c:v>0.45271</c:v>
                </c:pt>
                <c:pt idx="111">
                  <c:v>0.455096</c:v>
                </c:pt>
                <c:pt idx="112">
                  <c:v>0.45725399999999999</c:v>
                </c:pt>
                <c:pt idx="113">
                  <c:v>0.45815299999999998</c:v>
                </c:pt>
                <c:pt idx="114">
                  <c:v>0.45834599999999998</c:v>
                </c:pt>
                <c:pt idx="115">
                  <c:v>0.45840999999999998</c:v>
                </c:pt>
                <c:pt idx="116">
                  <c:v>0.45877800000000002</c:v>
                </c:pt>
                <c:pt idx="117">
                  <c:v>0.45986199999999999</c:v>
                </c:pt>
                <c:pt idx="118">
                  <c:v>0.45996599999999999</c:v>
                </c:pt>
                <c:pt idx="119">
                  <c:v>0.46071200000000001</c:v>
                </c:pt>
                <c:pt idx="120">
                  <c:v>0.461397</c:v>
                </c:pt>
                <c:pt idx="121">
                  <c:v>0.46164300000000003</c:v>
                </c:pt>
                <c:pt idx="122">
                  <c:v>0.46198600000000001</c:v>
                </c:pt>
                <c:pt idx="123">
                  <c:v>0.463563</c:v>
                </c:pt>
                <c:pt idx="124">
                  <c:v>0.46385700000000002</c:v>
                </c:pt>
                <c:pt idx="125">
                  <c:v>0.46417900000000001</c:v>
                </c:pt>
                <c:pt idx="126">
                  <c:v>0.46452700000000002</c:v>
                </c:pt>
                <c:pt idx="127">
                  <c:v>0.46479300000000001</c:v>
                </c:pt>
                <c:pt idx="128">
                  <c:v>0.46512300000000001</c:v>
                </c:pt>
                <c:pt idx="129">
                  <c:v>0.46523700000000001</c:v>
                </c:pt>
                <c:pt idx="130">
                  <c:v>0.46535300000000002</c:v>
                </c:pt>
                <c:pt idx="131">
                  <c:v>0.46543600000000002</c:v>
                </c:pt>
                <c:pt idx="132">
                  <c:v>0.46544999999999997</c:v>
                </c:pt>
                <c:pt idx="133">
                  <c:v>0.46551700000000001</c:v>
                </c:pt>
                <c:pt idx="134">
                  <c:v>0.46556700000000001</c:v>
                </c:pt>
                <c:pt idx="135">
                  <c:v>0.46577800000000003</c:v>
                </c:pt>
                <c:pt idx="136">
                  <c:v>0.46578700000000001</c:v>
                </c:pt>
                <c:pt idx="137">
                  <c:v>0.46578799999999998</c:v>
                </c:pt>
                <c:pt idx="138">
                  <c:v>0.46579199999999998</c:v>
                </c:pt>
                <c:pt idx="139">
                  <c:v>0.46580199999999999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68-40C2-A928-1837F7811B2E}"/>
            </c:ext>
          </c:extLst>
        </c:ser>
        <c:ser>
          <c:idx val="1"/>
          <c:order val="1"/>
          <c:tx>
            <c:v>3/4 Hb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PLOTS!$AT$2:$AT$161</c:f>
              <c:numCache>
                <c:formatCode>General</c:formatCode>
                <c:ptCount val="160"/>
                <c:pt idx="0" formatCode="0.00E+00">
                  <c:v>9.9701E-5</c:v>
                </c:pt>
                <c:pt idx="1">
                  <c:v>1.00469E-4</c:v>
                </c:pt>
                <c:pt idx="2">
                  <c:v>1.00754E-4</c:v>
                </c:pt>
                <c:pt idx="3">
                  <c:v>1.00787E-4</c:v>
                </c:pt>
                <c:pt idx="4">
                  <c:v>1.00853E-4</c:v>
                </c:pt>
                <c:pt idx="5">
                  <c:v>1.2077E-4</c:v>
                </c:pt>
                <c:pt idx="6">
                  <c:v>1.5400400000000001E-4</c:v>
                </c:pt>
                <c:pt idx="7">
                  <c:v>1.5772E-4</c:v>
                </c:pt>
                <c:pt idx="8">
                  <c:v>1.64745E-4</c:v>
                </c:pt>
                <c:pt idx="9">
                  <c:v>1.65761E-4</c:v>
                </c:pt>
                <c:pt idx="10">
                  <c:v>1.6921500000000001E-4</c:v>
                </c:pt>
                <c:pt idx="11">
                  <c:v>2.0012E-4</c:v>
                </c:pt>
                <c:pt idx="12">
                  <c:v>2.3146000000000001E-4</c:v>
                </c:pt>
                <c:pt idx="13">
                  <c:v>2.3212999999999999E-4</c:v>
                </c:pt>
                <c:pt idx="14">
                  <c:v>2.5952000000000001E-4</c:v>
                </c:pt>
                <c:pt idx="15">
                  <c:v>2.7226000000000003E-4</c:v>
                </c:pt>
                <c:pt idx="16">
                  <c:v>2.7959000000000003E-4</c:v>
                </c:pt>
                <c:pt idx="17">
                  <c:v>3.2181000000000001E-4</c:v>
                </c:pt>
                <c:pt idx="18">
                  <c:v>3.4894E-4</c:v>
                </c:pt>
                <c:pt idx="19">
                  <c:v>3.7748000000000002E-4</c:v>
                </c:pt>
                <c:pt idx="20">
                  <c:v>3.9123000000000001E-4</c:v>
                </c:pt>
                <c:pt idx="21">
                  <c:v>4.4612999999999999E-4</c:v>
                </c:pt>
                <c:pt idx="22">
                  <c:v>4.9428999999999999E-4</c:v>
                </c:pt>
                <c:pt idx="23">
                  <c:v>4.9436E-4</c:v>
                </c:pt>
                <c:pt idx="24">
                  <c:v>5.0122999999999997E-4</c:v>
                </c:pt>
                <c:pt idx="25">
                  <c:v>6.0853999999999997E-4</c:v>
                </c:pt>
                <c:pt idx="26">
                  <c:v>6.6175999999999995E-4</c:v>
                </c:pt>
                <c:pt idx="27">
                  <c:v>6.9463000000000001E-4</c:v>
                </c:pt>
                <c:pt idx="28">
                  <c:v>7.2807000000000004E-4</c:v>
                </c:pt>
                <c:pt idx="29">
                  <c:v>7.2955999999999997E-4</c:v>
                </c:pt>
                <c:pt idx="30">
                  <c:v>7.7172000000000004E-4</c:v>
                </c:pt>
                <c:pt idx="31">
                  <c:v>9.5286000000000004E-4</c:v>
                </c:pt>
                <c:pt idx="32">
                  <c:v>9.8988000000000006E-4</c:v>
                </c:pt>
                <c:pt idx="33">
                  <c:v>1.0415299999999999E-3</c:v>
                </c:pt>
                <c:pt idx="34">
                  <c:v>1.0756100000000001E-3</c:v>
                </c:pt>
                <c:pt idx="35">
                  <c:v>1.1902E-3</c:v>
                </c:pt>
                <c:pt idx="36">
                  <c:v>1.39109E-3</c:v>
                </c:pt>
                <c:pt idx="37">
                  <c:v>1.4442299999999999E-3</c:v>
                </c:pt>
                <c:pt idx="38">
                  <c:v>1.49562E-3</c:v>
                </c:pt>
                <c:pt idx="39">
                  <c:v>1.5113100000000001E-3</c:v>
                </c:pt>
                <c:pt idx="40">
                  <c:v>1.70452E-3</c:v>
                </c:pt>
                <c:pt idx="41">
                  <c:v>1.7973500000000001E-3</c:v>
                </c:pt>
                <c:pt idx="42">
                  <c:v>1.82726E-3</c:v>
                </c:pt>
                <c:pt idx="43">
                  <c:v>2.0129000000000002E-3</c:v>
                </c:pt>
                <c:pt idx="44">
                  <c:v>2.0612999999999999E-3</c:v>
                </c:pt>
                <c:pt idx="45">
                  <c:v>2.0703000000000002E-3</c:v>
                </c:pt>
                <c:pt idx="46">
                  <c:v>2.1134999999999999E-3</c:v>
                </c:pt>
                <c:pt idx="47">
                  <c:v>2.2133999999999999E-3</c:v>
                </c:pt>
                <c:pt idx="48">
                  <c:v>2.5255E-3</c:v>
                </c:pt>
                <c:pt idx="49">
                  <c:v>2.5257999999999999E-3</c:v>
                </c:pt>
                <c:pt idx="50">
                  <c:v>2.6540999999999999E-3</c:v>
                </c:pt>
                <c:pt idx="51">
                  <c:v>2.7249000000000002E-3</c:v>
                </c:pt>
                <c:pt idx="52">
                  <c:v>2.9673E-3</c:v>
                </c:pt>
                <c:pt idx="53">
                  <c:v>3.0100000000000001E-3</c:v>
                </c:pt>
                <c:pt idx="54">
                  <c:v>3.1518000000000002E-3</c:v>
                </c:pt>
                <c:pt idx="55">
                  <c:v>3.3476999999999999E-3</c:v>
                </c:pt>
                <c:pt idx="56">
                  <c:v>3.3911000000000002E-3</c:v>
                </c:pt>
                <c:pt idx="57">
                  <c:v>3.656E-3</c:v>
                </c:pt>
                <c:pt idx="58">
                  <c:v>3.8593E-3</c:v>
                </c:pt>
                <c:pt idx="59">
                  <c:v>3.9712999999999997E-3</c:v>
                </c:pt>
                <c:pt idx="60">
                  <c:v>4.2087000000000001E-3</c:v>
                </c:pt>
                <c:pt idx="61">
                  <c:v>4.4808000000000001E-3</c:v>
                </c:pt>
                <c:pt idx="62">
                  <c:v>4.5497000000000003E-3</c:v>
                </c:pt>
                <c:pt idx="63">
                  <c:v>4.7511000000000003E-3</c:v>
                </c:pt>
                <c:pt idx="64">
                  <c:v>5.0220000000000004E-3</c:v>
                </c:pt>
                <c:pt idx="65">
                  <c:v>5.2801000000000002E-3</c:v>
                </c:pt>
                <c:pt idx="66">
                  <c:v>5.4079999999999996E-3</c:v>
                </c:pt>
                <c:pt idx="67">
                  <c:v>5.8966000000000001E-3</c:v>
                </c:pt>
                <c:pt idx="68">
                  <c:v>5.9810999999999996E-3</c:v>
                </c:pt>
                <c:pt idx="69">
                  <c:v>6.7028000000000001E-3</c:v>
                </c:pt>
                <c:pt idx="70">
                  <c:v>6.9351999999999999E-3</c:v>
                </c:pt>
                <c:pt idx="71">
                  <c:v>7.6198000000000004E-3</c:v>
                </c:pt>
                <c:pt idx="72">
                  <c:v>8.0050999999999994E-3</c:v>
                </c:pt>
                <c:pt idx="73">
                  <c:v>8.2859000000000006E-3</c:v>
                </c:pt>
                <c:pt idx="74">
                  <c:v>8.4075E-3</c:v>
                </c:pt>
                <c:pt idx="75">
                  <c:v>9.2578000000000001E-3</c:v>
                </c:pt>
                <c:pt idx="76">
                  <c:v>1.0620900000000001E-2</c:v>
                </c:pt>
                <c:pt idx="77">
                  <c:v>1.07718E-2</c:v>
                </c:pt>
                <c:pt idx="78">
                  <c:v>1.1099899999999999E-2</c:v>
                </c:pt>
                <c:pt idx="79">
                  <c:v>1.12722E-2</c:v>
                </c:pt>
                <c:pt idx="80">
                  <c:v>1.2291399999999999E-2</c:v>
                </c:pt>
                <c:pt idx="81">
                  <c:v>1.3403200000000001E-2</c:v>
                </c:pt>
                <c:pt idx="82">
                  <c:v>1.40731E-2</c:v>
                </c:pt>
                <c:pt idx="83">
                  <c:v>1.44891E-2</c:v>
                </c:pt>
                <c:pt idx="84">
                  <c:v>1.4526799999999999E-2</c:v>
                </c:pt>
                <c:pt idx="85">
                  <c:v>1.5671299999999999E-2</c:v>
                </c:pt>
                <c:pt idx="86">
                  <c:v>1.68583E-2</c:v>
                </c:pt>
                <c:pt idx="87">
                  <c:v>1.7651500000000001E-2</c:v>
                </c:pt>
                <c:pt idx="88">
                  <c:v>1.8776000000000001E-2</c:v>
                </c:pt>
                <c:pt idx="89">
                  <c:v>1.9712E-2</c:v>
                </c:pt>
                <c:pt idx="90">
                  <c:v>1.9761999999999998E-2</c:v>
                </c:pt>
                <c:pt idx="91">
                  <c:v>2.2561999999999999E-2</c:v>
                </c:pt>
                <c:pt idx="92">
                  <c:v>2.2806E-2</c:v>
                </c:pt>
                <c:pt idx="93">
                  <c:v>2.3175999999999999E-2</c:v>
                </c:pt>
                <c:pt idx="94">
                  <c:v>2.4462000000000001E-2</c:v>
                </c:pt>
                <c:pt idx="95">
                  <c:v>2.6166999999999999E-2</c:v>
                </c:pt>
                <c:pt idx="96">
                  <c:v>2.7619999999999999E-2</c:v>
                </c:pt>
                <c:pt idx="97">
                  <c:v>2.7845000000000002E-2</c:v>
                </c:pt>
                <c:pt idx="98">
                  <c:v>2.8375999999999998E-2</c:v>
                </c:pt>
                <c:pt idx="99">
                  <c:v>2.9152000000000001E-2</c:v>
                </c:pt>
                <c:pt idx="100">
                  <c:v>3.0438E-2</c:v>
                </c:pt>
                <c:pt idx="101">
                  <c:v>3.2126000000000002E-2</c:v>
                </c:pt>
                <c:pt idx="102">
                  <c:v>3.4090000000000002E-2</c:v>
                </c:pt>
                <c:pt idx="103">
                  <c:v>3.4092999999999998E-2</c:v>
                </c:pt>
                <c:pt idx="104">
                  <c:v>3.4833000000000003E-2</c:v>
                </c:pt>
                <c:pt idx="105">
                  <c:v>3.5118999999999997E-2</c:v>
                </c:pt>
                <c:pt idx="106">
                  <c:v>3.7774000000000002E-2</c:v>
                </c:pt>
                <c:pt idx="107">
                  <c:v>3.9870999999999997E-2</c:v>
                </c:pt>
                <c:pt idx="108">
                  <c:v>4.0844999999999999E-2</c:v>
                </c:pt>
                <c:pt idx="109">
                  <c:v>4.1624000000000001E-2</c:v>
                </c:pt>
                <c:pt idx="110">
                  <c:v>4.1738999999999998E-2</c:v>
                </c:pt>
                <c:pt idx="111">
                  <c:v>4.4896999999999999E-2</c:v>
                </c:pt>
                <c:pt idx="112">
                  <c:v>4.8294999999999998E-2</c:v>
                </c:pt>
                <c:pt idx="113">
                  <c:v>5.0008999999999998E-2</c:v>
                </c:pt>
                <c:pt idx="114">
                  <c:v>5.0415000000000001E-2</c:v>
                </c:pt>
                <c:pt idx="115">
                  <c:v>5.0552E-2</c:v>
                </c:pt>
                <c:pt idx="116">
                  <c:v>5.1381999999999997E-2</c:v>
                </c:pt>
                <c:pt idx="117">
                  <c:v>5.4226999999999997E-2</c:v>
                </c:pt>
                <c:pt idx="118">
                  <c:v>5.4529000000000001E-2</c:v>
                </c:pt>
                <c:pt idx="119">
                  <c:v>5.6787999999999998E-2</c:v>
                </c:pt>
                <c:pt idx="120">
                  <c:v>5.8959999999999999E-2</c:v>
                </c:pt>
                <c:pt idx="121">
                  <c:v>5.9760000000000001E-2</c:v>
                </c:pt>
                <c:pt idx="122">
                  <c:v>6.0907999999999997E-2</c:v>
                </c:pt>
                <c:pt idx="123">
                  <c:v>6.6767000000000007E-2</c:v>
                </c:pt>
                <c:pt idx="124">
                  <c:v>6.8029000000000006E-2</c:v>
                </c:pt>
                <c:pt idx="125">
                  <c:v>6.9535E-2</c:v>
                </c:pt>
                <c:pt idx="126">
                  <c:v>7.1416999999999994E-2</c:v>
                </c:pt>
                <c:pt idx="127">
                  <c:v>7.3180999999999996E-2</c:v>
                </c:pt>
                <c:pt idx="128">
                  <c:v>7.6418E-2</c:v>
                </c:pt>
                <c:pt idx="129">
                  <c:v>7.8283000000000005E-2</c:v>
                </c:pt>
                <c:pt idx="130">
                  <c:v>8.1104999999999997E-2</c:v>
                </c:pt>
                <c:pt idx="131">
                  <c:v>8.3750000000000005E-2</c:v>
                </c:pt>
                <c:pt idx="132">
                  <c:v>8.4210999999999994E-2</c:v>
                </c:pt>
                <c:pt idx="133">
                  <c:v>8.6758000000000002E-2</c:v>
                </c:pt>
                <c:pt idx="134">
                  <c:v>8.8875999999999997E-2</c:v>
                </c:pt>
                <c:pt idx="135">
                  <c:v>9.9312999999999999E-2</c:v>
                </c:pt>
                <c:pt idx="136">
                  <c:v>9.9819000000000005E-2</c:v>
                </c:pt>
                <c:pt idx="137">
                  <c:v>9.9837999999999996E-2</c:v>
                </c:pt>
                <c:pt idx="138">
                  <c:v>0.100089</c:v>
                </c:pt>
                <c:pt idx="139">
                  <c:v>0.10063999999999999</c:v>
                </c:pt>
              </c:numCache>
            </c:numRef>
          </c:xVal>
          <c:yVal>
            <c:numRef>
              <c:f>PLOTS!$AV$2:$AV$162</c:f>
              <c:numCache>
                <c:formatCode>General</c:formatCode>
                <c:ptCount val="161"/>
                <c:pt idx="0">
                  <c:v>0.36540499999999998</c:v>
                </c:pt>
                <c:pt idx="1">
                  <c:v>0.365402</c:v>
                </c:pt>
                <c:pt idx="2">
                  <c:v>0.36540099999999998</c:v>
                </c:pt>
                <c:pt idx="3">
                  <c:v>0.36540099999999998</c:v>
                </c:pt>
                <c:pt idx="4">
                  <c:v>0.36540099999999998</c:v>
                </c:pt>
                <c:pt idx="5">
                  <c:v>0.36533199999999999</c:v>
                </c:pt>
                <c:pt idx="6">
                  <c:v>0.36520900000000001</c:v>
                </c:pt>
                <c:pt idx="7">
                  <c:v>0.36519299999999999</c:v>
                </c:pt>
                <c:pt idx="8">
                  <c:v>0.36515900000000001</c:v>
                </c:pt>
                <c:pt idx="9">
                  <c:v>0.36515399999999998</c:v>
                </c:pt>
                <c:pt idx="10">
                  <c:v>0.36513499999999999</c:v>
                </c:pt>
                <c:pt idx="11">
                  <c:v>0.36492999999999998</c:v>
                </c:pt>
                <c:pt idx="12">
                  <c:v>0.36482399999999998</c:v>
                </c:pt>
                <c:pt idx="13">
                  <c:v>0.36482300000000001</c:v>
                </c:pt>
                <c:pt idx="14">
                  <c:v>0.36485099999999998</c:v>
                </c:pt>
                <c:pt idx="15">
                  <c:v>0.36487199999999997</c:v>
                </c:pt>
                <c:pt idx="16">
                  <c:v>0.36488399999999999</c:v>
                </c:pt>
                <c:pt idx="17">
                  <c:v>0.364927</c:v>
                </c:pt>
                <c:pt idx="18">
                  <c:v>0.36491400000000002</c:v>
                </c:pt>
                <c:pt idx="19">
                  <c:v>0.36485600000000001</c:v>
                </c:pt>
                <c:pt idx="20">
                  <c:v>0.364817</c:v>
                </c:pt>
                <c:pt idx="21">
                  <c:v>0.36465799999999998</c:v>
                </c:pt>
                <c:pt idx="22">
                  <c:v>0.36460999999999999</c:v>
                </c:pt>
                <c:pt idx="23">
                  <c:v>0.36460999999999999</c:v>
                </c:pt>
                <c:pt idx="24">
                  <c:v>0.36461700000000002</c:v>
                </c:pt>
                <c:pt idx="25">
                  <c:v>0.364952</c:v>
                </c:pt>
                <c:pt idx="26">
                  <c:v>0.36505500000000002</c:v>
                </c:pt>
                <c:pt idx="27">
                  <c:v>0.36506100000000002</c:v>
                </c:pt>
                <c:pt idx="28">
                  <c:v>0.365037</c:v>
                </c:pt>
                <c:pt idx="29">
                  <c:v>0.365035</c:v>
                </c:pt>
                <c:pt idx="30">
                  <c:v>0.364983</c:v>
                </c:pt>
                <c:pt idx="31">
                  <c:v>0.364755</c:v>
                </c:pt>
                <c:pt idx="32">
                  <c:v>0.364728</c:v>
                </c:pt>
                <c:pt idx="33">
                  <c:v>0.364703</c:v>
                </c:pt>
                <c:pt idx="34">
                  <c:v>0.36469299999999999</c:v>
                </c:pt>
                <c:pt idx="35">
                  <c:v>0.36469099999999999</c:v>
                </c:pt>
                <c:pt idx="36">
                  <c:v>0.36479299999999998</c:v>
                </c:pt>
                <c:pt idx="37">
                  <c:v>0.364846</c:v>
                </c:pt>
                <c:pt idx="38">
                  <c:v>0.36491299999999999</c:v>
                </c:pt>
                <c:pt idx="39">
                  <c:v>0.36493700000000001</c:v>
                </c:pt>
                <c:pt idx="40">
                  <c:v>0.36525600000000003</c:v>
                </c:pt>
                <c:pt idx="41">
                  <c:v>0.36527500000000002</c:v>
                </c:pt>
                <c:pt idx="42">
                  <c:v>0.365232</c:v>
                </c:pt>
                <c:pt idx="43">
                  <c:v>0.36485200000000001</c:v>
                </c:pt>
                <c:pt idx="44">
                  <c:v>0.364846</c:v>
                </c:pt>
                <c:pt idx="45">
                  <c:v>0.36485400000000001</c:v>
                </c:pt>
                <c:pt idx="46">
                  <c:v>0.36492999999999998</c:v>
                </c:pt>
                <c:pt idx="47">
                  <c:v>0.36535899999999999</c:v>
                </c:pt>
                <c:pt idx="48">
                  <c:v>0.36724899999999999</c:v>
                </c:pt>
                <c:pt idx="49">
                  <c:v>0.36725099999999999</c:v>
                </c:pt>
                <c:pt idx="50">
                  <c:v>0.367813</c:v>
                </c:pt>
                <c:pt idx="51">
                  <c:v>0.36806899999999998</c:v>
                </c:pt>
                <c:pt idx="52">
                  <c:v>0.36877100000000002</c:v>
                </c:pt>
                <c:pt idx="53">
                  <c:v>0.36887599999999998</c:v>
                </c:pt>
                <c:pt idx="54">
                  <c:v>0.369201</c:v>
                </c:pt>
                <c:pt idx="55">
                  <c:v>0.36962800000000001</c:v>
                </c:pt>
                <c:pt idx="56">
                  <c:v>0.36972699999999997</c:v>
                </c:pt>
                <c:pt idx="57">
                  <c:v>0.37043199999999998</c:v>
                </c:pt>
                <c:pt idx="58">
                  <c:v>0.371147</c:v>
                </c:pt>
                <c:pt idx="59">
                  <c:v>0.37160900000000002</c:v>
                </c:pt>
                <c:pt idx="60">
                  <c:v>0.37267099999999997</c:v>
                </c:pt>
                <c:pt idx="61">
                  <c:v>0.37389499999999998</c:v>
                </c:pt>
                <c:pt idx="62">
                  <c:v>0.374191</c:v>
                </c:pt>
                <c:pt idx="63">
                  <c:v>0.37499500000000002</c:v>
                </c:pt>
                <c:pt idx="64">
                  <c:v>0.375919</c:v>
                </c:pt>
                <c:pt idx="65">
                  <c:v>0.37677899999999998</c:v>
                </c:pt>
                <c:pt idx="66">
                  <c:v>0.37723600000000002</c:v>
                </c:pt>
                <c:pt idx="67">
                  <c:v>0.37922499999999998</c:v>
                </c:pt>
                <c:pt idx="68">
                  <c:v>0.37959900000000002</c:v>
                </c:pt>
                <c:pt idx="69">
                  <c:v>0.38283899999999998</c:v>
                </c:pt>
                <c:pt idx="70">
                  <c:v>0.38383800000000001</c:v>
                </c:pt>
                <c:pt idx="71">
                  <c:v>0.38655299999999998</c:v>
                </c:pt>
                <c:pt idx="72">
                  <c:v>0.387907</c:v>
                </c:pt>
                <c:pt idx="73">
                  <c:v>0.38880500000000001</c:v>
                </c:pt>
                <c:pt idx="74">
                  <c:v>0.38917000000000002</c:v>
                </c:pt>
                <c:pt idx="75">
                  <c:v>0.391401</c:v>
                </c:pt>
                <c:pt idx="76">
                  <c:v>0.39449600000000001</c:v>
                </c:pt>
                <c:pt idx="77">
                  <c:v>0.39484999999999998</c:v>
                </c:pt>
                <c:pt idx="78">
                  <c:v>0.39565299999999998</c:v>
                </c:pt>
                <c:pt idx="79">
                  <c:v>0.39609699999999998</c:v>
                </c:pt>
                <c:pt idx="80">
                  <c:v>0.39904800000000001</c:v>
                </c:pt>
                <c:pt idx="81">
                  <c:v>0.40251700000000001</c:v>
                </c:pt>
                <c:pt idx="82">
                  <c:v>0.40450799999999998</c:v>
                </c:pt>
                <c:pt idx="83">
                  <c:v>0.40565800000000002</c:v>
                </c:pt>
                <c:pt idx="84">
                  <c:v>0.40575899999999998</c:v>
                </c:pt>
                <c:pt idx="85">
                  <c:v>0.40855799999999998</c:v>
                </c:pt>
                <c:pt idx="86">
                  <c:v>0.41115600000000002</c:v>
                </c:pt>
                <c:pt idx="87">
                  <c:v>0.412827</c:v>
                </c:pt>
                <c:pt idx="88">
                  <c:v>0.41522100000000001</c:v>
                </c:pt>
                <c:pt idx="89">
                  <c:v>0.417321</c:v>
                </c:pt>
                <c:pt idx="90">
                  <c:v>0.417435</c:v>
                </c:pt>
                <c:pt idx="91">
                  <c:v>0.42408899999999999</c:v>
                </c:pt>
                <c:pt idx="92">
                  <c:v>0.42466599999999999</c:v>
                </c:pt>
                <c:pt idx="93">
                  <c:v>0.42553400000000002</c:v>
                </c:pt>
                <c:pt idx="94">
                  <c:v>0.42846299999999998</c:v>
                </c:pt>
                <c:pt idx="95">
                  <c:v>0.43223099999999998</c:v>
                </c:pt>
                <c:pt idx="96">
                  <c:v>0.43545800000000001</c:v>
                </c:pt>
                <c:pt idx="97">
                  <c:v>0.435969</c:v>
                </c:pt>
                <c:pt idx="98">
                  <c:v>0.43718099999999999</c:v>
                </c:pt>
                <c:pt idx="99">
                  <c:v>0.43896200000000002</c:v>
                </c:pt>
                <c:pt idx="100">
                  <c:v>0.441861</c:v>
                </c:pt>
                <c:pt idx="101">
                  <c:v>0.44537700000000002</c:v>
                </c:pt>
                <c:pt idx="102">
                  <c:v>0.44889000000000001</c:v>
                </c:pt>
                <c:pt idx="103">
                  <c:v>0.44889499999999999</c:v>
                </c:pt>
                <c:pt idx="104">
                  <c:v>0.45007799999999998</c:v>
                </c:pt>
                <c:pt idx="105">
                  <c:v>0.450515</c:v>
                </c:pt>
                <c:pt idx="106">
                  <c:v>0.45415800000000001</c:v>
                </c:pt>
                <c:pt idx="107">
                  <c:v>0.456594</c:v>
                </c:pt>
                <c:pt idx="108">
                  <c:v>0.45764300000000002</c:v>
                </c:pt>
                <c:pt idx="109">
                  <c:v>0.45845799999999998</c:v>
                </c:pt>
                <c:pt idx="110">
                  <c:v>0.45857799999999999</c:v>
                </c:pt>
                <c:pt idx="111">
                  <c:v>0.46180100000000002</c:v>
                </c:pt>
                <c:pt idx="112">
                  <c:v>0.465227</c:v>
                </c:pt>
                <c:pt idx="113">
                  <c:v>0.46685500000000002</c:v>
                </c:pt>
                <c:pt idx="114">
                  <c:v>0.46722599999999997</c:v>
                </c:pt>
                <c:pt idx="115">
                  <c:v>0.46734999999999999</c:v>
                </c:pt>
                <c:pt idx="116">
                  <c:v>0.46808300000000003</c:v>
                </c:pt>
                <c:pt idx="117">
                  <c:v>0.47036800000000001</c:v>
                </c:pt>
                <c:pt idx="118">
                  <c:v>0.47058899999999998</c:v>
                </c:pt>
                <c:pt idx="119">
                  <c:v>0.47211399999999998</c:v>
                </c:pt>
                <c:pt idx="120">
                  <c:v>0.47339399999999998</c:v>
                </c:pt>
                <c:pt idx="121">
                  <c:v>0.473825</c:v>
                </c:pt>
                <c:pt idx="122">
                  <c:v>0.47440599999999999</c:v>
                </c:pt>
                <c:pt idx="123">
                  <c:v>0.476717</c:v>
                </c:pt>
                <c:pt idx="124">
                  <c:v>0.47705500000000001</c:v>
                </c:pt>
                <c:pt idx="125">
                  <c:v>0.477377</c:v>
                </c:pt>
                <c:pt idx="126">
                  <c:v>0.47767300000000001</c:v>
                </c:pt>
                <c:pt idx="127">
                  <c:v>0.47787800000000002</c:v>
                </c:pt>
                <c:pt idx="128">
                  <c:v>0.47826800000000003</c:v>
                </c:pt>
                <c:pt idx="129">
                  <c:v>0.47860200000000003</c:v>
                </c:pt>
                <c:pt idx="130">
                  <c:v>0.47919600000000001</c:v>
                </c:pt>
                <c:pt idx="131">
                  <c:v>0.47972900000000002</c:v>
                </c:pt>
                <c:pt idx="132">
                  <c:v>0.47981200000000002</c:v>
                </c:pt>
                <c:pt idx="133">
                  <c:v>0.48019699999999998</c:v>
                </c:pt>
                <c:pt idx="134">
                  <c:v>0.480404</c:v>
                </c:pt>
                <c:pt idx="135">
                  <c:v>0.48061100000000001</c:v>
                </c:pt>
                <c:pt idx="136">
                  <c:v>0.48060799999999998</c:v>
                </c:pt>
                <c:pt idx="137">
                  <c:v>0.48060799999999998</c:v>
                </c:pt>
                <c:pt idx="138">
                  <c:v>0.48060599999999998</c:v>
                </c:pt>
                <c:pt idx="139">
                  <c:v>0.480603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68-40C2-A928-1837F7811B2E}"/>
            </c:ext>
          </c:extLst>
        </c:ser>
        <c:ser>
          <c:idx val="2"/>
          <c:order val="2"/>
          <c:tx>
            <c:v>1/2 Hb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PLOTS!$AT$2:$AT$161</c:f>
              <c:numCache>
                <c:formatCode>General</c:formatCode>
                <c:ptCount val="160"/>
                <c:pt idx="0" formatCode="0.00E+00">
                  <c:v>9.9701E-5</c:v>
                </c:pt>
                <c:pt idx="1">
                  <c:v>1.00469E-4</c:v>
                </c:pt>
                <c:pt idx="2">
                  <c:v>1.00754E-4</c:v>
                </c:pt>
                <c:pt idx="3">
                  <c:v>1.00787E-4</c:v>
                </c:pt>
                <c:pt idx="4">
                  <c:v>1.00853E-4</c:v>
                </c:pt>
                <c:pt idx="5">
                  <c:v>1.2077E-4</c:v>
                </c:pt>
                <c:pt idx="6">
                  <c:v>1.5400400000000001E-4</c:v>
                </c:pt>
                <c:pt idx="7">
                  <c:v>1.5772E-4</c:v>
                </c:pt>
                <c:pt idx="8">
                  <c:v>1.64745E-4</c:v>
                </c:pt>
                <c:pt idx="9">
                  <c:v>1.65761E-4</c:v>
                </c:pt>
                <c:pt idx="10">
                  <c:v>1.6921500000000001E-4</c:v>
                </c:pt>
                <c:pt idx="11">
                  <c:v>2.0012E-4</c:v>
                </c:pt>
                <c:pt idx="12">
                  <c:v>2.3146000000000001E-4</c:v>
                </c:pt>
                <c:pt idx="13">
                  <c:v>2.3212999999999999E-4</c:v>
                </c:pt>
                <c:pt idx="14">
                  <c:v>2.5952000000000001E-4</c:v>
                </c:pt>
                <c:pt idx="15">
                  <c:v>2.7226000000000003E-4</c:v>
                </c:pt>
                <c:pt idx="16">
                  <c:v>2.7959000000000003E-4</c:v>
                </c:pt>
                <c:pt idx="17">
                  <c:v>3.2181000000000001E-4</c:v>
                </c:pt>
                <c:pt idx="18">
                  <c:v>3.4894E-4</c:v>
                </c:pt>
                <c:pt idx="19">
                  <c:v>3.7748000000000002E-4</c:v>
                </c:pt>
                <c:pt idx="20">
                  <c:v>3.9123000000000001E-4</c:v>
                </c:pt>
                <c:pt idx="21">
                  <c:v>4.4612999999999999E-4</c:v>
                </c:pt>
                <c:pt idx="22">
                  <c:v>4.9428999999999999E-4</c:v>
                </c:pt>
                <c:pt idx="23">
                  <c:v>4.9436E-4</c:v>
                </c:pt>
                <c:pt idx="24">
                  <c:v>5.0122999999999997E-4</c:v>
                </c:pt>
                <c:pt idx="25">
                  <c:v>6.0853999999999997E-4</c:v>
                </c:pt>
                <c:pt idx="26">
                  <c:v>6.6175999999999995E-4</c:v>
                </c:pt>
                <c:pt idx="27">
                  <c:v>6.9463000000000001E-4</c:v>
                </c:pt>
                <c:pt idx="28">
                  <c:v>7.2807000000000004E-4</c:v>
                </c:pt>
                <c:pt idx="29">
                  <c:v>7.2955999999999997E-4</c:v>
                </c:pt>
                <c:pt idx="30">
                  <c:v>7.7172000000000004E-4</c:v>
                </c:pt>
                <c:pt idx="31">
                  <c:v>9.5286000000000004E-4</c:v>
                </c:pt>
                <c:pt idx="32">
                  <c:v>9.8988000000000006E-4</c:v>
                </c:pt>
                <c:pt idx="33">
                  <c:v>1.0415299999999999E-3</c:v>
                </c:pt>
                <c:pt idx="34">
                  <c:v>1.0756100000000001E-3</c:v>
                </c:pt>
                <c:pt idx="35">
                  <c:v>1.1902E-3</c:v>
                </c:pt>
                <c:pt idx="36">
                  <c:v>1.39109E-3</c:v>
                </c:pt>
                <c:pt idx="37">
                  <c:v>1.4442299999999999E-3</c:v>
                </c:pt>
                <c:pt idx="38">
                  <c:v>1.49562E-3</c:v>
                </c:pt>
                <c:pt idx="39">
                  <c:v>1.5113100000000001E-3</c:v>
                </c:pt>
                <c:pt idx="40">
                  <c:v>1.70452E-3</c:v>
                </c:pt>
                <c:pt idx="41">
                  <c:v>1.7973500000000001E-3</c:v>
                </c:pt>
                <c:pt idx="42">
                  <c:v>1.82726E-3</c:v>
                </c:pt>
                <c:pt idx="43">
                  <c:v>2.0129000000000002E-3</c:v>
                </c:pt>
                <c:pt idx="44">
                  <c:v>2.0612999999999999E-3</c:v>
                </c:pt>
                <c:pt idx="45">
                  <c:v>2.0703000000000002E-3</c:v>
                </c:pt>
                <c:pt idx="46">
                  <c:v>2.1134999999999999E-3</c:v>
                </c:pt>
                <c:pt idx="47">
                  <c:v>2.2133999999999999E-3</c:v>
                </c:pt>
                <c:pt idx="48">
                  <c:v>2.5255E-3</c:v>
                </c:pt>
                <c:pt idx="49">
                  <c:v>2.5257999999999999E-3</c:v>
                </c:pt>
                <c:pt idx="50">
                  <c:v>2.6540999999999999E-3</c:v>
                </c:pt>
                <c:pt idx="51">
                  <c:v>2.7249000000000002E-3</c:v>
                </c:pt>
                <c:pt idx="52">
                  <c:v>2.9673E-3</c:v>
                </c:pt>
                <c:pt idx="53">
                  <c:v>3.0100000000000001E-3</c:v>
                </c:pt>
                <c:pt idx="54">
                  <c:v>3.1518000000000002E-3</c:v>
                </c:pt>
                <c:pt idx="55">
                  <c:v>3.3476999999999999E-3</c:v>
                </c:pt>
                <c:pt idx="56">
                  <c:v>3.3911000000000002E-3</c:v>
                </c:pt>
                <c:pt idx="57">
                  <c:v>3.656E-3</c:v>
                </c:pt>
                <c:pt idx="58">
                  <c:v>3.8593E-3</c:v>
                </c:pt>
                <c:pt idx="59">
                  <c:v>3.9712999999999997E-3</c:v>
                </c:pt>
                <c:pt idx="60">
                  <c:v>4.2087000000000001E-3</c:v>
                </c:pt>
                <c:pt idx="61">
                  <c:v>4.4808000000000001E-3</c:v>
                </c:pt>
                <c:pt idx="62">
                  <c:v>4.5497000000000003E-3</c:v>
                </c:pt>
                <c:pt idx="63">
                  <c:v>4.7511000000000003E-3</c:v>
                </c:pt>
                <c:pt idx="64">
                  <c:v>5.0220000000000004E-3</c:v>
                </c:pt>
                <c:pt idx="65">
                  <c:v>5.2801000000000002E-3</c:v>
                </c:pt>
                <c:pt idx="66">
                  <c:v>5.4079999999999996E-3</c:v>
                </c:pt>
                <c:pt idx="67">
                  <c:v>5.8966000000000001E-3</c:v>
                </c:pt>
                <c:pt idx="68">
                  <c:v>5.9810999999999996E-3</c:v>
                </c:pt>
                <c:pt idx="69">
                  <c:v>6.7028000000000001E-3</c:v>
                </c:pt>
                <c:pt idx="70">
                  <c:v>6.9351999999999999E-3</c:v>
                </c:pt>
                <c:pt idx="71">
                  <c:v>7.6198000000000004E-3</c:v>
                </c:pt>
                <c:pt idx="72">
                  <c:v>8.0050999999999994E-3</c:v>
                </c:pt>
                <c:pt idx="73">
                  <c:v>8.2859000000000006E-3</c:v>
                </c:pt>
                <c:pt idx="74">
                  <c:v>8.4075E-3</c:v>
                </c:pt>
                <c:pt idx="75">
                  <c:v>9.2578000000000001E-3</c:v>
                </c:pt>
                <c:pt idx="76">
                  <c:v>1.0620900000000001E-2</c:v>
                </c:pt>
                <c:pt idx="77">
                  <c:v>1.07718E-2</c:v>
                </c:pt>
                <c:pt idx="78">
                  <c:v>1.1099899999999999E-2</c:v>
                </c:pt>
                <c:pt idx="79">
                  <c:v>1.12722E-2</c:v>
                </c:pt>
                <c:pt idx="80">
                  <c:v>1.2291399999999999E-2</c:v>
                </c:pt>
                <c:pt idx="81">
                  <c:v>1.3403200000000001E-2</c:v>
                </c:pt>
                <c:pt idx="82">
                  <c:v>1.40731E-2</c:v>
                </c:pt>
                <c:pt idx="83">
                  <c:v>1.44891E-2</c:v>
                </c:pt>
                <c:pt idx="84">
                  <c:v>1.4526799999999999E-2</c:v>
                </c:pt>
                <c:pt idx="85">
                  <c:v>1.5671299999999999E-2</c:v>
                </c:pt>
                <c:pt idx="86">
                  <c:v>1.68583E-2</c:v>
                </c:pt>
                <c:pt idx="87">
                  <c:v>1.7651500000000001E-2</c:v>
                </c:pt>
                <c:pt idx="88">
                  <c:v>1.8776000000000001E-2</c:v>
                </c:pt>
                <c:pt idx="89">
                  <c:v>1.9712E-2</c:v>
                </c:pt>
                <c:pt idx="90">
                  <c:v>1.9761999999999998E-2</c:v>
                </c:pt>
                <c:pt idx="91">
                  <c:v>2.2561999999999999E-2</c:v>
                </c:pt>
                <c:pt idx="92">
                  <c:v>2.2806E-2</c:v>
                </c:pt>
                <c:pt idx="93">
                  <c:v>2.3175999999999999E-2</c:v>
                </c:pt>
                <c:pt idx="94">
                  <c:v>2.4462000000000001E-2</c:v>
                </c:pt>
                <c:pt idx="95">
                  <c:v>2.6166999999999999E-2</c:v>
                </c:pt>
                <c:pt idx="96">
                  <c:v>2.7619999999999999E-2</c:v>
                </c:pt>
                <c:pt idx="97">
                  <c:v>2.7845000000000002E-2</c:v>
                </c:pt>
                <c:pt idx="98">
                  <c:v>2.8375999999999998E-2</c:v>
                </c:pt>
                <c:pt idx="99">
                  <c:v>2.9152000000000001E-2</c:v>
                </c:pt>
                <c:pt idx="100">
                  <c:v>3.0438E-2</c:v>
                </c:pt>
                <c:pt idx="101">
                  <c:v>3.2126000000000002E-2</c:v>
                </c:pt>
                <c:pt idx="102">
                  <c:v>3.4090000000000002E-2</c:v>
                </c:pt>
                <c:pt idx="103">
                  <c:v>3.4092999999999998E-2</c:v>
                </c:pt>
                <c:pt idx="104">
                  <c:v>3.4833000000000003E-2</c:v>
                </c:pt>
                <c:pt idx="105">
                  <c:v>3.5118999999999997E-2</c:v>
                </c:pt>
                <c:pt idx="106">
                  <c:v>3.7774000000000002E-2</c:v>
                </c:pt>
                <c:pt idx="107">
                  <c:v>3.9870999999999997E-2</c:v>
                </c:pt>
                <c:pt idx="108">
                  <c:v>4.0844999999999999E-2</c:v>
                </c:pt>
                <c:pt idx="109">
                  <c:v>4.1624000000000001E-2</c:v>
                </c:pt>
                <c:pt idx="110">
                  <c:v>4.1738999999999998E-2</c:v>
                </c:pt>
                <c:pt idx="111">
                  <c:v>4.4896999999999999E-2</c:v>
                </c:pt>
                <c:pt idx="112">
                  <c:v>4.8294999999999998E-2</c:v>
                </c:pt>
                <c:pt idx="113">
                  <c:v>5.0008999999999998E-2</c:v>
                </c:pt>
                <c:pt idx="114">
                  <c:v>5.0415000000000001E-2</c:v>
                </c:pt>
                <c:pt idx="115">
                  <c:v>5.0552E-2</c:v>
                </c:pt>
                <c:pt idx="116">
                  <c:v>5.1381999999999997E-2</c:v>
                </c:pt>
                <c:pt idx="117">
                  <c:v>5.4226999999999997E-2</c:v>
                </c:pt>
                <c:pt idx="118">
                  <c:v>5.4529000000000001E-2</c:v>
                </c:pt>
                <c:pt idx="119">
                  <c:v>5.6787999999999998E-2</c:v>
                </c:pt>
                <c:pt idx="120">
                  <c:v>5.8959999999999999E-2</c:v>
                </c:pt>
                <c:pt idx="121">
                  <c:v>5.9760000000000001E-2</c:v>
                </c:pt>
                <c:pt idx="122">
                  <c:v>6.0907999999999997E-2</c:v>
                </c:pt>
                <c:pt idx="123">
                  <c:v>6.6767000000000007E-2</c:v>
                </c:pt>
                <c:pt idx="124">
                  <c:v>6.8029000000000006E-2</c:v>
                </c:pt>
                <c:pt idx="125">
                  <c:v>6.9535E-2</c:v>
                </c:pt>
                <c:pt idx="126">
                  <c:v>7.1416999999999994E-2</c:v>
                </c:pt>
                <c:pt idx="127">
                  <c:v>7.3180999999999996E-2</c:v>
                </c:pt>
                <c:pt idx="128">
                  <c:v>7.6418E-2</c:v>
                </c:pt>
                <c:pt idx="129">
                  <c:v>7.8283000000000005E-2</c:v>
                </c:pt>
                <c:pt idx="130">
                  <c:v>8.1104999999999997E-2</c:v>
                </c:pt>
                <c:pt idx="131">
                  <c:v>8.3750000000000005E-2</c:v>
                </c:pt>
                <c:pt idx="132">
                  <c:v>8.4210999999999994E-2</c:v>
                </c:pt>
                <c:pt idx="133">
                  <c:v>8.6758000000000002E-2</c:v>
                </c:pt>
                <c:pt idx="134">
                  <c:v>8.8875999999999997E-2</c:v>
                </c:pt>
                <c:pt idx="135">
                  <c:v>9.9312999999999999E-2</c:v>
                </c:pt>
                <c:pt idx="136">
                  <c:v>9.9819000000000005E-2</c:v>
                </c:pt>
                <c:pt idx="137">
                  <c:v>9.9837999999999996E-2</c:v>
                </c:pt>
                <c:pt idx="138">
                  <c:v>0.100089</c:v>
                </c:pt>
                <c:pt idx="139">
                  <c:v>0.10063999999999999</c:v>
                </c:pt>
              </c:numCache>
            </c:numRef>
          </c:xVal>
          <c:yVal>
            <c:numRef>
              <c:f>PLOTS!$AW$2:$AW$161</c:f>
              <c:numCache>
                <c:formatCode>General</c:formatCode>
                <c:ptCount val="160"/>
                <c:pt idx="0">
                  <c:v>0.32966800000000002</c:v>
                </c:pt>
                <c:pt idx="1">
                  <c:v>0.32966200000000001</c:v>
                </c:pt>
                <c:pt idx="2">
                  <c:v>0.32966000000000001</c:v>
                </c:pt>
                <c:pt idx="3">
                  <c:v>0.32966000000000001</c:v>
                </c:pt>
                <c:pt idx="4">
                  <c:v>0.32965899999999998</c:v>
                </c:pt>
                <c:pt idx="5">
                  <c:v>0.329517</c:v>
                </c:pt>
                <c:pt idx="6">
                  <c:v>0.32937300000000003</c:v>
                </c:pt>
                <c:pt idx="7">
                  <c:v>0.32936599999999999</c:v>
                </c:pt>
                <c:pt idx="8">
                  <c:v>0.32936100000000001</c:v>
                </c:pt>
                <c:pt idx="9">
                  <c:v>0.32936100000000001</c:v>
                </c:pt>
                <c:pt idx="10">
                  <c:v>0.32936300000000002</c:v>
                </c:pt>
                <c:pt idx="11">
                  <c:v>0.32943</c:v>
                </c:pt>
                <c:pt idx="12">
                  <c:v>0.32947500000000002</c:v>
                </c:pt>
                <c:pt idx="13">
                  <c:v>0.32947500000000002</c:v>
                </c:pt>
                <c:pt idx="14">
                  <c:v>0.32949299999999998</c:v>
                </c:pt>
                <c:pt idx="15">
                  <c:v>0.32949800000000001</c:v>
                </c:pt>
                <c:pt idx="16">
                  <c:v>0.32950000000000002</c:v>
                </c:pt>
                <c:pt idx="17">
                  <c:v>0.329515</c:v>
                </c:pt>
                <c:pt idx="18">
                  <c:v>0.32953399999999999</c:v>
                </c:pt>
                <c:pt idx="19">
                  <c:v>0.32956999999999997</c:v>
                </c:pt>
                <c:pt idx="20">
                  <c:v>0.32959500000000003</c:v>
                </c:pt>
                <c:pt idx="21">
                  <c:v>0.32967999999999997</c:v>
                </c:pt>
                <c:pt idx="22">
                  <c:v>0.32964599999999999</c:v>
                </c:pt>
                <c:pt idx="23">
                  <c:v>0.32964599999999999</c:v>
                </c:pt>
                <c:pt idx="24">
                  <c:v>0.32963199999999998</c:v>
                </c:pt>
                <c:pt idx="25">
                  <c:v>0.32936399999999999</c:v>
                </c:pt>
                <c:pt idx="26">
                  <c:v>0.32929199999999997</c:v>
                </c:pt>
                <c:pt idx="27">
                  <c:v>0.32929000000000003</c:v>
                </c:pt>
                <c:pt idx="28">
                  <c:v>0.32933200000000001</c:v>
                </c:pt>
                <c:pt idx="29">
                  <c:v>0.32933499999999999</c:v>
                </c:pt>
                <c:pt idx="30">
                  <c:v>0.32946300000000001</c:v>
                </c:pt>
                <c:pt idx="31">
                  <c:v>0.33015099999999997</c:v>
                </c:pt>
                <c:pt idx="32">
                  <c:v>0.33016299999999998</c:v>
                </c:pt>
                <c:pt idx="33">
                  <c:v>0.33008599999999999</c:v>
                </c:pt>
                <c:pt idx="34">
                  <c:v>0.33000099999999999</c:v>
                </c:pt>
                <c:pt idx="35">
                  <c:v>0.32967600000000002</c:v>
                </c:pt>
                <c:pt idx="36">
                  <c:v>0.32947700000000002</c:v>
                </c:pt>
                <c:pt idx="37">
                  <c:v>0.32958500000000002</c:v>
                </c:pt>
                <c:pt idx="38">
                  <c:v>0.32975500000000002</c:v>
                </c:pt>
                <c:pt idx="39">
                  <c:v>0.32981700000000003</c:v>
                </c:pt>
                <c:pt idx="40">
                  <c:v>0.33081899999999997</c:v>
                </c:pt>
                <c:pt idx="41">
                  <c:v>0.33130599999999999</c:v>
                </c:pt>
                <c:pt idx="42">
                  <c:v>0.33143800000000001</c:v>
                </c:pt>
                <c:pt idx="43">
                  <c:v>0.33194600000000002</c:v>
                </c:pt>
                <c:pt idx="44">
                  <c:v>0.33205499999999999</c:v>
                </c:pt>
                <c:pt idx="45">
                  <c:v>0.33207799999999998</c:v>
                </c:pt>
                <c:pt idx="46">
                  <c:v>0.332202</c:v>
                </c:pt>
                <c:pt idx="47">
                  <c:v>0.332621</c:v>
                </c:pt>
                <c:pt idx="48">
                  <c:v>0.334785</c:v>
                </c:pt>
                <c:pt idx="49">
                  <c:v>0.334787</c:v>
                </c:pt>
                <c:pt idx="50">
                  <c:v>0.33566200000000002</c:v>
                </c:pt>
                <c:pt idx="51">
                  <c:v>0.33608900000000003</c:v>
                </c:pt>
                <c:pt idx="52">
                  <c:v>0.337252</c:v>
                </c:pt>
                <c:pt idx="53">
                  <c:v>0.33743299999999998</c:v>
                </c:pt>
                <c:pt idx="54">
                  <c:v>0.338034</c:v>
                </c:pt>
                <c:pt idx="55">
                  <c:v>0.338951</c:v>
                </c:pt>
                <c:pt idx="56">
                  <c:v>0.33917900000000001</c:v>
                </c:pt>
                <c:pt idx="57">
                  <c:v>0.34075800000000001</c:v>
                </c:pt>
                <c:pt idx="58">
                  <c:v>0.34206199999999998</c:v>
                </c:pt>
                <c:pt idx="59">
                  <c:v>0.34276899999999999</c:v>
                </c:pt>
                <c:pt idx="60">
                  <c:v>0.344169</c:v>
                </c:pt>
                <c:pt idx="61">
                  <c:v>0.34555599999999997</c:v>
                </c:pt>
                <c:pt idx="62">
                  <c:v>0.34588000000000002</c:v>
                </c:pt>
                <c:pt idx="63">
                  <c:v>0.34679599999999999</c:v>
                </c:pt>
                <c:pt idx="64">
                  <c:v>0.348001</c:v>
                </c:pt>
                <c:pt idx="65">
                  <c:v>0.34916199999999997</c:v>
                </c:pt>
                <c:pt idx="66">
                  <c:v>0.34974899999999998</c:v>
                </c:pt>
                <c:pt idx="67">
                  <c:v>0.35202800000000001</c:v>
                </c:pt>
                <c:pt idx="68">
                  <c:v>0.35242400000000002</c:v>
                </c:pt>
                <c:pt idx="69">
                  <c:v>0.355769</c:v>
                </c:pt>
                <c:pt idx="70">
                  <c:v>0.35682700000000001</c:v>
                </c:pt>
                <c:pt idx="71">
                  <c:v>0.35988900000000001</c:v>
                </c:pt>
                <c:pt idx="72">
                  <c:v>0.361595</c:v>
                </c:pt>
                <c:pt idx="73">
                  <c:v>0.36283599999999999</c:v>
                </c:pt>
                <c:pt idx="74">
                  <c:v>0.36337399999999997</c:v>
                </c:pt>
                <c:pt idx="75">
                  <c:v>0.36715700000000001</c:v>
                </c:pt>
                <c:pt idx="76">
                  <c:v>0.37322</c:v>
                </c:pt>
                <c:pt idx="77">
                  <c:v>0.37387500000000001</c:v>
                </c:pt>
                <c:pt idx="78">
                  <c:v>0.37528299999999998</c:v>
                </c:pt>
                <c:pt idx="79">
                  <c:v>0.37601200000000001</c:v>
                </c:pt>
                <c:pt idx="80">
                  <c:v>0.38014700000000001</c:v>
                </c:pt>
                <c:pt idx="81">
                  <c:v>0.38430500000000001</c:v>
                </c:pt>
                <c:pt idx="82">
                  <c:v>0.38670100000000002</c:v>
                </c:pt>
                <c:pt idx="83">
                  <c:v>0.38817299999999999</c:v>
                </c:pt>
                <c:pt idx="84">
                  <c:v>0.38830599999999998</c:v>
                </c:pt>
                <c:pt idx="85">
                  <c:v>0.39236799999999999</c:v>
                </c:pt>
                <c:pt idx="86">
                  <c:v>0.396675</c:v>
                </c:pt>
                <c:pt idx="87">
                  <c:v>0.39959600000000001</c:v>
                </c:pt>
                <c:pt idx="88">
                  <c:v>0.40376499999999999</c:v>
                </c:pt>
                <c:pt idx="89">
                  <c:v>0.40724700000000003</c:v>
                </c:pt>
                <c:pt idx="90">
                  <c:v>0.40743200000000002</c:v>
                </c:pt>
                <c:pt idx="91">
                  <c:v>0.41761599999999999</c:v>
                </c:pt>
                <c:pt idx="92">
                  <c:v>0.41846699999999998</c:v>
                </c:pt>
                <c:pt idx="93">
                  <c:v>0.41974299999999998</c:v>
                </c:pt>
                <c:pt idx="94">
                  <c:v>0.42402499999999999</c:v>
                </c:pt>
                <c:pt idx="95">
                  <c:v>0.429259</c:v>
                </c:pt>
                <c:pt idx="96">
                  <c:v>0.43335000000000001</c:v>
                </c:pt>
                <c:pt idx="97">
                  <c:v>0.43395899999999998</c:v>
                </c:pt>
                <c:pt idx="98">
                  <c:v>0.43536799999999998</c:v>
                </c:pt>
                <c:pt idx="99">
                  <c:v>0.43737100000000001</c:v>
                </c:pt>
                <c:pt idx="100">
                  <c:v>0.44056699999999999</c:v>
                </c:pt>
                <c:pt idx="101">
                  <c:v>0.44459100000000001</c:v>
                </c:pt>
                <c:pt idx="102">
                  <c:v>0.44912800000000003</c:v>
                </c:pt>
                <c:pt idx="103">
                  <c:v>0.44913399999999998</c:v>
                </c:pt>
                <c:pt idx="104">
                  <c:v>0.45082800000000001</c:v>
                </c:pt>
                <c:pt idx="105">
                  <c:v>0.45148100000000002</c:v>
                </c:pt>
                <c:pt idx="106">
                  <c:v>0.45741599999999999</c:v>
                </c:pt>
                <c:pt idx="107">
                  <c:v>0.46149400000000002</c:v>
                </c:pt>
                <c:pt idx="108">
                  <c:v>0.463115</c:v>
                </c:pt>
                <c:pt idx="109">
                  <c:v>0.46428199999999997</c:v>
                </c:pt>
                <c:pt idx="110">
                  <c:v>0.46444600000000003</c:v>
                </c:pt>
                <c:pt idx="111">
                  <c:v>0.46824199999999999</c:v>
                </c:pt>
                <c:pt idx="112">
                  <c:v>0.47145100000000001</c:v>
                </c:pt>
                <c:pt idx="113">
                  <c:v>0.47288999999999998</c:v>
                </c:pt>
                <c:pt idx="114">
                  <c:v>0.47321999999999997</c:v>
                </c:pt>
                <c:pt idx="115">
                  <c:v>0.473331</c:v>
                </c:pt>
                <c:pt idx="116">
                  <c:v>0.47399799999999997</c:v>
                </c:pt>
                <c:pt idx="117">
                  <c:v>0.47622999999999999</c:v>
                </c:pt>
                <c:pt idx="118">
                  <c:v>0.47646100000000002</c:v>
                </c:pt>
                <c:pt idx="119">
                  <c:v>0.47813699999999998</c:v>
                </c:pt>
                <c:pt idx="120">
                  <c:v>0.47963800000000001</c:v>
                </c:pt>
                <c:pt idx="121">
                  <c:v>0.48015999999999998</c:v>
                </c:pt>
                <c:pt idx="122">
                  <c:v>0.480879</c:v>
                </c:pt>
                <c:pt idx="123">
                  <c:v>0.48410700000000001</c:v>
                </c:pt>
                <c:pt idx="124">
                  <c:v>0.48472399999999999</c:v>
                </c:pt>
                <c:pt idx="125">
                  <c:v>0.48542999999999997</c:v>
                </c:pt>
                <c:pt idx="126">
                  <c:v>0.486267</c:v>
                </c:pt>
                <c:pt idx="127">
                  <c:v>0.48700300000000002</c:v>
                </c:pt>
                <c:pt idx="128">
                  <c:v>0.48821300000000001</c:v>
                </c:pt>
                <c:pt idx="129">
                  <c:v>0.48880000000000001</c:v>
                </c:pt>
                <c:pt idx="130">
                  <c:v>0.489512</c:v>
                </c:pt>
                <c:pt idx="131">
                  <c:v>0.490004</c:v>
                </c:pt>
                <c:pt idx="132">
                  <c:v>0.49007600000000001</c:v>
                </c:pt>
                <c:pt idx="133">
                  <c:v>0.490423</c:v>
                </c:pt>
                <c:pt idx="134">
                  <c:v>0.49066300000000002</c:v>
                </c:pt>
                <c:pt idx="135">
                  <c:v>0.49154199999999998</c:v>
                </c:pt>
                <c:pt idx="136">
                  <c:v>0.49157800000000001</c:v>
                </c:pt>
                <c:pt idx="137">
                  <c:v>0.49157899999999999</c:v>
                </c:pt>
                <c:pt idx="138">
                  <c:v>0.49159700000000001</c:v>
                </c:pt>
                <c:pt idx="139">
                  <c:v>0.49163600000000002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68-40C2-A928-1837F7811B2E}"/>
            </c:ext>
          </c:extLst>
        </c:ser>
        <c:ser>
          <c:idx val="3"/>
          <c:order val="3"/>
          <c:tx>
            <c:v>1/4 Hb</c:v>
          </c:tx>
          <c:spPr>
            <a:ln w="2540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PLOTS!$AT$2:$AT$161</c:f>
              <c:numCache>
                <c:formatCode>General</c:formatCode>
                <c:ptCount val="160"/>
                <c:pt idx="0" formatCode="0.00E+00">
                  <c:v>9.9701E-5</c:v>
                </c:pt>
                <c:pt idx="1">
                  <c:v>1.00469E-4</c:v>
                </c:pt>
                <c:pt idx="2">
                  <c:v>1.00754E-4</c:v>
                </c:pt>
                <c:pt idx="3">
                  <c:v>1.00787E-4</c:v>
                </c:pt>
                <c:pt idx="4">
                  <c:v>1.00853E-4</c:v>
                </c:pt>
                <c:pt idx="5">
                  <c:v>1.2077E-4</c:v>
                </c:pt>
                <c:pt idx="6">
                  <c:v>1.5400400000000001E-4</c:v>
                </c:pt>
                <c:pt idx="7">
                  <c:v>1.5772E-4</c:v>
                </c:pt>
                <c:pt idx="8">
                  <c:v>1.64745E-4</c:v>
                </c:pt>
                <c:pt idx="9">
                  <c:v>1.65761E-4</c:v>
                </c:pt>
                <c:pt idx="10">
                  <c:v>1.6921500000000001E-4</c:v>
                </c:pt>
                <c:pt idx="11">
                  <c:v>2.0012E-4</c:v>
                </c:pt>
                <c:pt idx="12">
                  <c:v>2.3146000000000001E-4</c:v>
                </c:pt>
                <c:pt idx="13">
                  <c:v>2.3212999999999999E-4</c:v>
                </c:pt>
                <c:pt idx="14">
                  <c:v>2.5952000000000001E-4</c:v>
                </c:pt>
                <c:pt idx="15">
                  <c:v>2.7226000000000003E-4</c:v>
                </c:pt>
                <c:pt idx="16">
                  <c:v>2.7959000000000003E-4</c:v>
                </c:pt>
                <c:pt idx="17">
                  <c:v>3.2181000000000001E-4</c:v>
                </c:pt>
                <c:pt idx="18">
                  <c:v>3.4894E-4</c:v>
                </c:pt>
                <c:pt idx="19">
                  <c:v>3.7748000000000002E-4</c:v>
                </c:pt>
                <c:pt idx="20">
                  <c:v>3.9123000000000001E-4</c:v>
                </c:pt>
                <c:pt idx="21">
                  <c:v>4.4612999999999999E-4</c:v>
                </c:pt>
                <c:pt idx="22">
                  <c:v>4.9428999999999999E-4</c:v>
                </c:pt>
                <c:pt idx="23">
                  <c:v>4.9436E-4</c:v>
                </c:pt>
                <c:pt idx="24">
                  <c:v>5.0122999999999997E-4</c:v>
                </c:pt>
                <c:pt idx="25">
                  <c:v>6.0853999999999997E-4</c:v>
                </c:pt>
                <c:pt idx="26">
                  <c:v>6.6175999999999995E-4</c:v>
                </c:pt>
                <c:pt idx="27">
                  <c:v>6.9463000000000001E-4</c:v>
                </c:pt>
                <c:pt idx="28">
                  <c:v>7.2807000000000004E-4</c:v>
                </c:pt>
                <c:pt idx="29">
                  <c:v>7.2955999999999997E-4</c:v>
                </c:pt>
                <c:pt idx="30">
                  <c:v>7.7172000000000004E-4</c:v>
                </c:pt>
                <c:pt idx="31">
                  <c:v>9.5286000000000004E-4</c:v>
                </c:pt>
                <c:pt idx="32">
                  <c:v>9.8988000000000006E-4</c:v>
                </c:pt>
                <c:pt idx="33">
                  <c:v>1.0415299999999999E-3</c:v>
                </c:pt>
                <c:pt idx="34">
                  <c:v>1.0756100000000001E-3</c:v>
                </c:pt>
                <c:pt idx="35">
                  <c:v>1.1902E-3</c:v>
                </c:pt>
                <c:pt idx="36">
                  <c:v>1.39109E-3</c:v>
                </c:pt>
                <c:pt idx="37">
                  <c:v>1.4442299999999999E-3</c:v>
                </c:pt>
                <c:pt idx="38">
                  <c:v>1.49562E-3</c:v>
                </c:pt>
                <c:pt idx="39">
                  <c:v>1.5113100000000001E-3</c:v>
                </c:pt>
                <c:pt idx="40">
                  <c:v>1.70452E-3</c:v>
                </c:pt>
                <c:pt idx="41">
                  <c:v>1.7973500000000001E-3</c:v>
                </c:pt>
                <c:pt idx="42">
                  <c:v>1.82726E-3</c:v>
                </c:pt>
                <c:pt idx="43">
                  <c:v>2.0129000000000002E-3</c:v>
                </c:pt>
                <c:pt idx="44">
                  <c:v>2.0612999999999999E-3</c:v>
                </c:pt>
                <c:pt idx="45">
                  <c:v>2.0703000000000002E-3</c:v>
                </c:pt>
                <c:pt idx="46">
                  <c:v>2.1134999999999999E-3</c:v>
                </c:pt>
                <c:pt idx="47">
                  <c:v>2.2133999999999999E-3</c:v>
                </c:pt>
                <c:pt idx="48">
                  <c:v>2.5255E-3</c:v>
                </c:pt>
                <c:pt idx="49">
                  <c:v>2.5257999999999999E-3</c:v>
                </c:pt>
                <c:pt idx="50">
                  <c:v>2.6540999999999999E-3</c:v>
                </c:pt>
                <c:pt idx="51">
                  <c:v>2.7249000000000002E-3</c:v>
                </c:pt>
                <c:pt idx="52">
                  <c:v>2.9673E-3</c:v>
                </c:pt>
                <c:pt idx="53">
                  <c:v>3.0100000000000001E-3</c:v>
                </c:pt>
                <c:pt idx="54">
                  <c:v>3.1518000000000002E-3</c:v>
                </c:pt>
                <c:pt idx="55">
                  <c:v>3.3476999999999999E-3</c:v>
                </c:pt>
                <c:pt idx="56">
                  <c:v>3.3911000000000002E-3</c:v>
                </c:pt>
                <c:pt idx="57">
                  <c:v>3.656E-3</c:v>
                </c:pt>
                <c:pt idx="58">
                  <c:v>3.8593E-3</c:v>
                </c:pt>
                <c:pt idx="59">
                  <c:v>3.9712999999999997E-3</c:v>
                </c:pt>
                <c:pt idx="60">
                  <c:v>4.2087000000000001E-3</c:v>
                </c:pt>
                <c:pt idx="61">
                  <c:v>4.4808000000000001E-3</c:v>
                </c:pt>
                <c:pt idx="62">
                  <c:v>4.5497000000000003E-3</c:v>
                </c:pt>
                <c:pt idx="63">
                  <c:v>4.7511000000000003E-3</c:v>
                </c:pt>
                <c:pt idx="64">
                  <c:v>5.0220000000000004E-3</c:v>
                </c:pt>
                <c:pt idx="65">
                  <c:v>5.2801000000000002E-3</c:v>
                </c:pt>
                <c:pt idx="66">
                  <c:v>5.4079999999999996E-3</c:v>
                </c:pt>
                <c:pt idx="67">
                  <c:v>5.8966000000000001E-3</c:v>
                </c:pt>
                <c:pt idx="68">
                  <c:v>5.9810999999999996E-3</c:v>
                </c:pt>
                <c:pt idx="69">
                  <c:v>6.7028000000000001E-3</c:v>
                </c:pt>
                <c:pt idx="70">
                  <c:v>6.9351999999999999E-3</c:v>
                </c:pt>
                <c:pt idx="71">
                  <c:v>7.6198000000000004E-3</c:v>
                </c:pt>
                <c:pt idx="72">
                  <c:v>8.0050999999999994E-3</c:v>
                </c:pt>
                <c:pt idx="73">
                  <c:v>8.2859000000000006E-3</c:v>
                </c:pt>
                <c:pt idx="74">
                  <c:v>8.4075E-3</c:v>
                </c:pt>
                <c:pt idx="75">
                  <c:v>9.2578000000000001E-3</c:v>
                </c:pt>
                <c:pt idx="76">
                  <c:v>1.0620900000000001E-2</c:v>
                </c:pt>
                <c:pt idx="77">
                  <c:v>1.07718E-2</c:v>
                </c:pt>
                <c:pt idx="78">
                  <c:v>1.1099899999999999E-2</c:v>
                </c:pt>
                <c:pt idx="79">
                  <c:v>1.12722E-2</c:v>
                </c:pt>
                <c:pt idx="80">
                  <c:v>1.2291399999999999E-2</c:v>
                </c:pt>
                <c:pt idx="81">
                  <c:v>1.3403200000000001E-2</c:v>
                </c:pt>
                <c:pt idx="82">
                  <c:v>1.40731E-2</c:v>
                </c:pt>
                <c:pt idx="83">
                  <c:v>1.44891E-2</c:v>
                </c:pt>
                <c:pt idx="84">
                  <c:v>1.4526799999999999E-2</c:v>
                </c:pt>
                <c:pt idx="85">
                  <c:v>1.5671299999999999E-2</c:v>
                </c:pt>
                <c:pt idx="86">
                  <c:v>1.68583E-2</c:v>
                </c:pt>
                <c:pt idx="87">
                  <c:v>1.7651500000000001E-2</c:v>
                </c:pt>
                <c:pt idx="88">
                  <c:v>1.8776000000000001E-2</c:v>
                </c:pt>
                <c:pt idx="89">
                  <c:v>1.9712E-2</c:v>
                </c:pt>
                <c:pt idx="90">
                  <c:v>1.9761999999999998E-2</c:v>
                </c:pt>
                <c:pt idx="91">
                  <c:v>2.2561999999999999E-2</c:v>
                </c:pt>
                <c:pt idx="92">
                  <c:v>2.2806E-2</c:v>
                </c:pt>
                <c:pt idx="93">
                  <c:v>2.3175999999999999E-2</c:v>
                </c:pt>
                <c:pt idx="94">
                  <c:v>2.4462000000000001E-2</c:v>
                </c:pt>
                <c:pt idx="95">
                  <c:v>2.6166999999999999E-2</c:v>
                </c:pt>
                <c:pt idx="96">
                  <c:v>2.7619999999999999E-2</c:v>
                </c:pt>
                <c:pt idx="97">
                  <c:v>2.7845000000000002E-2</c:v>
                </c:pt>
                <c:pt idx="98">
                  <c:v>2.8375999999999998E-2</c:v>
                </c:pt>
                <c:pt idx="99">
                  <c:v>2.9152000000000001E-2</c:v>
                </c:pt>
                <c:pt idx="100">
                  <c:v>3.0438E-2</c:v>
                </c:pt>
                <c:pt idx="101">
                  <c:v>3.2126000000000002E-2</c:v>
                </c:pt>
                <c:pt idx="102">
                  <c:v>3.4090000000000002E-2</c:v>
                </c:pt>
                <c:pt idx="103">
                  <c:v>3.4092999999999998E-2</c:v>
                </c:pt>
                <c:pt idx="104">
                  <c:v>3.4833000000000003E-2</c:v>
                </c:pt>
                <c:pt idx="105">
                  <c:v>3.5118999999999997E-2</c:v>
                </c:pt>
                <c:pt idx="106">
                  <c:v>3.7774000000000002E-2</c:v>
                </c:pt>
                <c:pt idx="107">
                  <c:v>3.9870999999999997E-2</c:v>
                </c:pt>
                <c:pt idx="108">
                  <c:v>4.0844999999999999E-2</c:v>
                </c:pt>
                <c:pt idx="109">
                  <c:v>4.1624000000000001E-2</c:v>
                </c:pt>
                <c:pt idx="110">
                  <c:v>4.1738999999999998E-2</c:v>
                </c:pt>
                <c:pt idx="111">
                  <c:v>4.4896999999999999E-2</c:v>
                </c:pt>
                <c:pt idx="112">
                  <c:v>4.8294999999999998E-2</c:v>
                </c:pt>
                <c:pt idx="113">
                  <c:v>5.0008999999999998E-2</c:v>
                </c:pt>
                <c:pt idx="114">
                  <c:v>5.0415000000000001E-2</c:v>
                </c:pt>
                <c:pt idx="115">
                  <c:v>5.0552E-2</c:v>
                </c:pt>
                <c:pt idx="116">
                  <c:v>5.1381999999999997E-2</c:v>
                </c:pt>
                <c:pt idx="117">
                  <c:v>5.4226999999999997E-2</c:v>
                </c:pt>
                <c:pt idx="118">
                  <c:v>5.4529000000000001E-2</c:v>
                </c:pt>
                <c:pt idx="119">
                  <c:v>5.6787999999999998E-2</c:v>
                </c:pt>
                <c:pt idx="120">
                  <c:v>5.8959999999999999E-2</c:v>
                </c:pt>
                <c:pt idx="121">
                  <c:v>5.9760000000000001E-2</c:v>
                </c:pt>
                <c:pt idx="122">
                  <c:v>6.0907999999999997E-2</c:v>
                </c:pt>
                <c:pt idx="123">
                  <c:v>6.6767000000000007E-2</c:v>
                </c:pt>
                <c:pt idx="124">
                  <c:v>6.8029000000000006E-2</c:v>
                </c:pt>
                <c:pt idx="125">
                  <c:v>6.9535E-2</c:v>
                </c:pt>
                <c:pt idx="126">
                  <c:v>7.1416999999999994E-2</c:v>
                </c:pt>
                <c:pt idx="127">
                  <c:v>7.3180999999999996E-2</c:v>
                </c:pt>
                <c:pt idx="128">
                  <c:v>7.6418E-2</c:v>
                </c:pt>
                <c:pt idx="129">
                  <c:v>7.8283000000000005E-2</c:v>
                </c:pt>
                <c:pt idx="130">
                  <c:v>8.1104999999999997E-2</c:v>
                </c:pt>
                <c:pt idx="131">
                  <c:v>8.3750000000000005E-2</c:v>
                </c:pt>
                <c:pt idx="132">
                  <c:v>8.4210999999999994E-2</c:v>
                </c:pt>
                <c:pt idx="133">
                  <c:v>8.6758000000000002E-2</c:v>
                </c:pt>
                <c:pt idx="134">
                  <c:v>8.8875999999999997E-2</c:v>
                </c:pt>
                <c:pt idx="135">
                  <c:v>9.9312999999999999E-2</c:v>
                </c:pt>
                <c:pt idx="136">
                  <c:v>9.9819000000000005E-2</c:v>
                </c:pt>
                <c:pt idx="137">
                  <c:v>9.9837999999999996E-2</c:v>
                </c:pt>
                <c:pt idx="138">
                  <c:v>0.100089</c:v>
                </c:pt>
                <c:pt idx="139">
                  <c:v>0.10063999999999999</c:v>
                </c:pt>
              </c:numCache>
            </c:numRef>
          </c:xVal>
          <c:yVal>
            <c:numRef>
              <c:f>PLOTS!$AX$2:$AX$161</c:f>
              <c:numCache>
                <c:formatCode>General</c:formatCode>
                <c:ptCount val="160"/>
                <c:pt idx="0">
                  <c:v>0.25666299999999997</c:v>
                </c:pt>
                <c:pt idx="1">
                  <c:v>0.256658</c:v>
                </c:pt>
                <c:pt idx="2">
                  <c:v>0.256656</c:v>
                </c:pt>
                <c:pt idx="3">
                  <c:v>0.256656</c:v>
                </c:pt>
                <c:pt idx="4">
                  <c:v>0.256656</c:v>
                </c:pt>
                <c:pt idx="5">
                  <c:v>0.25654399999999999</c:v>
                </c:pt>
                <c:pt idx="6">
                  <c:v>0.256415</c:v>
                </c:pt>
                <c:pt idx="7">
                  <c:v>0.25640499999999999</c:v>
                </c:pt>
                <c:pt idx="8">
                  <c:v>0.25638699999999998</c:v>
                </c:pt>
                <c:pt idx="9">
                  <c:v>0.25638499999999997</c:v>
                </c:pt>
                <c:pt idx="10">
                  <c:v>0.25637799999999999</c:v>
                </c:pt>
                <c:pt idx="11">
                  <c:v>0.25634400000000002</c:v>
                </c:pt>
                <c:pt idx="12">
                  <c:v>0.25638</c:v>
                </c:pt>
                <c:pt idx="13">
                  <c:v>0.25638100000000003</c:v>
                </c:pt>
                <c:pt idx="14">
                  <c:v>0.25648399999999999</c:v>
                </c:pt>
                <c:pt idx="15">
                  <c:v>0.25655699999999998</c:v>
                </c:pt>
                <c:pt idx="16">
                  <c:v>0.25660300000000003</c:v>
                </c:pt>
                <c:pt idx="17">
                  <c:v>0.25684899999999999</c:v>
                </c:pt>
                <c:pt idx="18">
                  <c:v>0.256936</c:v>
                </c:pt>
                <c:pt idx="19">
                  <c:v>0.25696200000000002</c:v>
                </c:pt>
                <c:pt idx="20">
                  <c:v>0.25695400000000002</c:v>
                </c:pt>
                <c:pt idx="21">
                  <c:v>0.25685200000000002</c:v>
                </c:pt>
                <c:pt idx="22">
                  <c:v>0.25673099999999999</c:v>
                </c:pt>
                <c:pt idx="23">
                  <c:v>0.25673099999999999</c:v>
                </c:pt>
                <c:pt idx="24">
                  <c:v>0.25671300000000002</c:v>
                </c:pt>
                <c:pt idx="25">
                  <c:v>0.25647300000000001</c:v>
                </c:pt>
                <c:pt idx="26">
                  <c:v>0.25639000000000001</c:v>
                </c:pt>
                <c:pt idx="27">
                  <c:v>0.25635400000000003</c:v>
                </c:pt>
                <c:pt idx="28">
                  <c:v>0.25633099999999998</c:v>
                </c:pt>
                <c:pt idx="29">
                  <c:v>0.25633</c:v>
                </c:pt>
                <c:pt idx="30">
                  <c:v>0.25632199999999999</c:v>
                </c:pt>
                <c:pt idx="31">
                  <c:v>0.25642700000000002</c:v>
                </c:pt>
                <c:pt idx="32">
                  <c:v>0.25645299999999999</c:v>
                </c:pt>
                <c:pt idx="33">
                  <c:v>0.25647999999999999</c:v>
                </c:pt>
                <c:pt idx="34">
                  <c:v>0.25648900000000002</c:v>
                </c:pt>
                <c:pt idx="35">
                  <c:v>0.25643899999999997</c:v>
                </c:pt>
                <c:pt idx="36">
                  <c:v>0.25610300000000003</c:v>
                </c:pt>
                <c:pt idx="37">
                  <c:v>0.25601600000000002</c:v>
                </c:pt>
                <c:pt idx="38">
                  <c:v>0.25595000000000001</c:v>
                </c:pt>
                <c:pt idx="39">
                  <c:v>0.25593500000000002</c:v>
                </c:pt>
                <c:pt idx="40">
                  <c:v>0.25613799999999998</c:v>
                </c:pt>
                <c:pt idx="41">
                  <c:v>0.25673099999999999</c:v>
                </c:pt>
                <c:pt idx="42">
                  <c:v>0.25702000000000003</c:v>
                </c:pt>
                <c:pt idx="43">
                  <c:v>0.25936599999999999</c:v>
                </c:pt>
                <c:pt idx="44">
                  <c:v>0.25989499999999999</c:v>
                </c:pt>
                <c:pt idx="45">
                  <c:v>0.25998300000000002</c:v>
                </c:pt>
                <c:pt idx="46">
                  <c:v>0.26036500000000001</c:v>
                </c:pt>
                <c:pt idx="47">
                  <c:v>0.26108500000000001</c:v>
                </c:pt>
                <c:pt idx="48">
                  <c:v>0.26295499999999999</c:v>
                </c:pt>
                <c:pt idx="49">
                  <c:v>0.262957</c:v>
                </c:pt>
                <c:pt idx="50">
                  <c:v>0.26384000000000002</c:v>
                </c:pt>
                <c:pt idx="51">
                  <c:v>0.26440900000000001</c:v>
                </c:pt>
                <c:pt idx="52">
                  <c:v>0.266791</c:v>
                </c:pt>
                <c:pt idx="53">
                  <c:v>0.267262</c:v>
                </c:pt>
                <c:pt idx="54">
                  <c:v>0.26887800000000001</c:v>
                </c:pt>
                <c:pt idx="55">
                  <c:v>0.27111499999999999</c:v>
                </c:pt>
                <c:pt idx="56">
                  <c:v>0.27159899999999998</c:v>
                </c:pt>
                <c:pt idx="57">
                  <c:v>0.27445199999999997</c:v>
                </c:pt>
                <c:pt idx="58">
                  <c:v>0.27657199999999998</c:v>
                </c:pt>
                <c:pt idx="59">
                  <c:v>0.27772599999999997</c:v>
                </c:pt>
                <c:pt idx="60">
                  <c:v>0.28016099999999999</c:v>
                </c:pt>
                <c:pt idx="61">
                  <c:v>0.282966</c:v>
                </c:pt>
                <c:pt idx="62">
                  <c:v>0.28368500000000002</c:v>
                </c:pt>
                <c:pt idx="63">
                  <c:v>0.28580299999999997</c:v>
                </c:pt>
                <c:pt idx="64">
                  <c:v>0.28868899999999997</c:v>
                </c:pt>
                <c:pt idx="65">
                  <c:v>0.291462</c:v>
                </c:pt>
                <c:pt idx="66">
                  <c:v>0.29283999999999999</c:v>
                </c:pt>
                <c:pt idx="67">
                  <c:v>0.298097</c:v>
                </c:pt>
                <c:pt idx="68">
                  <c:v>0.29899999999999999</c:v>
                </c:pt>
                <c:pt idx="69">
                  <c:v>0.30654399999999998</c:v>
                </c:pt>
                <c:pt idx="70">
                  <c:v>0.30887999999999999</c:v>
                </c:pt>
                <c:pt idx="71">
                  <c:v>0.31541000000000002</c:v>
                </c:pt>
                <c:pt idx="72">
                  <c:v>0.31883600000000001</c:v>
                </c:pt>
                <c:pt idx="73">
                  <c:v>0.32122000000000001</c:v>
                </c:pt>
                <c:pt idx="74">
                  <c:v>0.32222600000000001</c:v>
                </c:pt>
                <c:pt idx="75">
                  <c:v>0.328934</c:v>
                </c:pt>
                <c:pt idx="76">
                  <c:v>0.33907300000000001</c:v>
                </c:pt>
                <c:pt idx="77">
                  <c:v>0.340194</c:v>
                </c:pt>
                <c:pt idx="78">
                  <c:v>0.34265600000000002</c:v>
                </c:pt>
                <c:pt idx="79">
                  <c:v>0.34396199999999999</c:v>
                </c:pt>
                <c:pt idx="80">
                  <c:v>0.35177999999999998</c:v>
                </c:pt>
                <c:pt idx="81">
                  <c:v>0.360014</c:v>
                </c:pt>
                <c:pt idx="82">
                  <c:v>0.36454300000000001</c:v>
                </c:pt>
                <c:pt idx="83">
                  <c:v>0.36721399999999998</c:v>
                </c:pt>
                <c:pt idx="84">
                  <c:v>0.367452</c:v>
                </c:pt>
                <c:pt idx="85">
                  <c:v>0.374444</c:v>
                </c:pt>
                <c:pt idx="86">
                  <c:v>0.381357</c:v>
                </c:pt>
                <c:pt idx="87">
                  <c:v>0.385822</c:v>
                </c:pt>
                <c:pt idx="88">
                  <c:v>0.39190900000000001</c:v>
                </c:pt>
                <c:pt idx="89">
                  <c:v>0.396762</c:v>
                </c:pt>
                <c:pt idx="90">
                  <c:v>0.39701399999999998</c:v>
                </c:pt>
                <c:pt idx="91">
                  <c:v>0.41037299999999999</c:v>
                </c:pt>
                <c:pt idx="92">
                  <c:v>0.41146199999999999</c:v>
                </c:pt>
                <c:pt idx="93">
                  <c:v>0.41309200000000001</c:v>
                </c:pt>
                <c:pt idx="94">
                  <c:v>0.41859800000000003</c:v>
                </c:pt>
                <c:pt idx="95">
                  <c:v>0.42563400000000001</c:v>
                </c:pt>
                <c:pt idx="96">
                  <c:v>0.43151499999999998</c:v>
                </c:pt>
                <c:pt idx="97">
                  <c:v>0.43241800000000002</c:v>
                </c:pt>
                <c:pt idx="98">
                  <c:v>0.434531</c:v>
                </c:pt>
                <c:pt idx="99">
                  <c:v>0.43757299999999999</c:v>
                </c:pt>
                <c:pt idx="100">
                  <c:v>0.44245200000000001</c:v>
                </c:pt>
                <c:pt idx="101">
                  <c:v>0.44849600000000001</c:v>
                </c:pt>
                <c:pt idx="102">
                  <c:v>0.45493600000000001</c:v>
                </c:pt>
                <c:pt idx="103">
                  <c:v>0.45494400000000002</c:v>
                </c:pt>
                <c:pt idx="104">
                  <c:v>0.45718199999999998</c:v>
                </c:pt>
                <c:pt idx="105">
                  <c:v>0.458011</c:v>
                </c:pt>
                <c:pt idx="106">
                  <c:v>0.46484500000000001</c:v>
                </c:pt>
                <c:pt idx="107">
                  <c:v>0.46922599999999998</c:v>
                </c:pt>
                <c:pt idx="108">
                  <c:v>0.47104299999999999</c:v>
                </c:pt>
                <c:pt idx="109">
                  <c:v>0.47243099999999999</c:v>
                </c:pt>
                <c:pt idx="110">
                  <c:v>0.47263300000000003</c:v>
                </c:pt>
                <c:pt idx="111">
                  <c:v>0.47782400000000003</c:v>
                </c:pt>
                <c:pt idx="112">
                  <c:v>0.48271799999999998</c:v>
                </c:pt>
                <c:pt idx="113">
                  <c:v>0.48491000000000001</c:v>
                </c:pt>
                <c:pt idx="114">
                  <c:v>0.48540100000000003</c:v>
                </c:pt>
                <c:pt idx="115">
                  <c:v>0.48556300000000002</c:v>
                </c:pt>
                <c:pt idx="116">
                  <c:v>0.48652099999999998</c:v>
                </c:pt>
                <c:pt idx="117">
                  <c:v>0.48941699999999999</c:v>
                </c:pt>
                <c:pt idx="118">
                  <c:v>0.48968899999999999</c:v>
                </c:pt>
                <c:pt idx="119">
                  <c:v>0.49151499999999998</c:v>
                </c:pt>
                <c:pt idx="120">
                  <c:v>0.49295699999999998</c:v>
                </c:pt>
                <c:pt idx="121">
                  <c:v>0.493423</c:v>
                </c:pt>
                <c:pt idx="122">
                  <c:v>0.494037</c:v>
                </c:pt>
                <c:pt idx="123">
                  <c:v>0.49651499999999998</c:v>
                </c:pt>
                <c:pt idx="124">
                  <c:v>0.496952</c:v>
                </c:pt>
                <c:pt idx="125">
                  <c:v>0.497444</c:v>
                </c:pt>
                <c:pt idx="126">
                  <c:v>0.498025</c:v>
                </c:pt>
                <c:pt idx="127">
                  <c:v>0.49854100000000001</c:v>
                </c:pt>
                <c:pt idx="128">
                  <c:v>0.49939800000000001</c:v>
                </c:pt>
                <c:pt idx="129">
                  <c:v>0.49982199999999999</c:v>
                </c:pt>
                <c:pt idx="130">
                  <c:v>0.50035099999999999</c:v>
                </c:pt>
                <c:pt idx="131">
                  <c:v>0.50072099999999997</c:v>
                </c:pt>
                <c:pt idx="132">
                  <c:v>0.50077400000000005</c:v>
                </c:pt>
                <c:pt idx="133">
                  <c:v>0.50100999999999996</c:v>
                </c:pt>
                <c:pt idx="134">
                  <c:v>0.50115299999999996</c:v>
                </c:pt>
                <c:pt idx="135">
                  <c:v>0.50150499999999998</c:v>
                </c:pt>
                <c:pt idx="136">
                  <c:v>0.50151500000000004</c:v>
                </c:pt>
                <c:pt idx="137">
                  <c:v>0.50151599999999996</c:v>
                </c:pt>
                <c:pt idx="138">
                  <c:v>0.50152099999999999</c:v>
                </c:pt>
                <c:pt idx="139">
                  <c:v>0.50153300000000001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68-40C2-A928-1837F7811B2E}"/>
            </c:ext>
          </c:extLst>
        </c:ser>
        <c:ser>
          <c:idx val="4"/>
          <c:order val="4"/>
          <c:tx>
            <c:v>H = 0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PLOTS!$AT$2:$AT$161</c:f>
              <c:numCache>
                <c:formatCode>General</c:formatCode>
                <c:ptCount val="160"/>
                <c:pt idx="0" formatCode="0.00E+00">
                  <c:v>9.9701E-5</c:v>
                </c:pt>
                <c:pt idx="1">
                  <c:v>1.00469E-4</c:v>
                </c:pt>
                <c:pt idx="2">
                  <c:v>1.00754E-4</c:v>
                </c:pt>
                <c:pt idx="3">
                  <c:v>1.00787E-4</c:v>
                </c:pt>
                <c:pt idx="4">
                  <c:v>1.00853E-4</c:v>
                </c:pt>
                <c:pt idx="5">
                  <c:v>1.2077E-4</c:v>
                </c:pt>
                <c:pt idx="6">
                  <c:v>1.5400400000000001E-4</c:v>
                </c:pt>
                <c:pt idx="7">
                  <c:v>1.5772E-4</c:v>
                </c:pt>
                <c:pt idx="8">
                  <c:v>1.64745E-4</c:v>
                </c:pt>
                <c:pt idx="9">
                  <c:v>1.65761E-4</c:v>
                </c:pt>
                <c:pt idx="10">
                  <c:v>1.6921500000000001E-4</c:v>
                </c:pt>
                <c:pt idx="11">
                  <c:v>2.0012E-4</c:v>
                </c:pt>
                <c:pt idx="12">
                  <c:v>2.3146000000000001E-4</c:v>
                </c:pt>
                <c:pt idx="13">
                  <c:v>2.3212999999999999E-4</c:v>
                </c:pt>
                <c:pt idx="14">
                  <c:v>2.5952000000000001E-4</c:v>
                </c:pt>
                <c:pt idx="15">
                  <c:v>2.7226000000000003E-4</c:v>
                </c:pt>
                <c:pt idx="16">
                  <c:v>2.7959000000000003E-4</c:v>
                </c:pt>
                <c:pt idx="17">
                  <c:v>3.2181000000000001E-4</c:v>
                </c:pt>
                <c:pt idx="18">
                  <c:v>3.4894E-4</c:v>
                </c:pt>
                <c:pt idx="19">
                  <c:v>3.7748000000000002E-4</c:v>
                </c:pt>
                <c:pt idx="20">
                  <c:v>3.9123000000000001E-4</c:v>
                </c:pt>
                <c:pt idx="21">
                  <c:v>4.4612999999999999E-4</c:v>
                </c:pt>
                <c:pt idx="22">
                  <c:v>4.9428999999999999E-4</c:v>
                </c:pt>
                <c:pt idx="23">
                  <c:v>4.9436E-4</c:v>
                </c:pt>
                <c:pt idx="24">
                  <c:v>5.0122999999999997E-4</c:v>
                </c:pt>
                <c:pt idx="25">
                  <c:v>6.0853999999999997E-4</c:v>
                </c:pt>
                <c:pt idx="26">
                  <c:v>6.6175999999999995E-4</c:v>
                </c:pt>
                <c:pt idx="27">
                  <c:v>6.9463000000000001E-4</c:v>
                </c:pt>
                <c:pt idx="28">
                  <c:v>7.2807000000000004E-4</c:v>
                </c:pt>
                <c:pt idx="29">
                  <c:v>7.2955999999999997E-4</c:v>
                </c:pt>
                <c:pt idx="30">
                  <c:v>7.7172000000000004E-4</c:v>
                </c:pt>
                <c:pt idx="31">
                  <c:v>9.5286000000000004E-4</c:v>
                </c:pt>
                <c:pt idx="32">
                  <c:v>9.8988000000000006E-4</c:v>
                </c:pt>
                <c:pt idx="33">
                  <c:v>1.0415299999999999E-3</c:v>
                </c:pt>
                <c:pt idx="34">
                  <c:v>1.0756100000000001E-3</c:v>
                </c:pt>
                <c:pt idx="35">
                  <c:v>1.1902E-3</c:v>
                </c:pt>
                <c:pt idx="36">
                  <c:v>1.39109E-3</c:v>
                </c:pt>
                <c:pt idx="37">
                  <c:v>1.4442299999999999E-3</c:v>
                </c:pt>
                <c:pt idx="38">
                  <c:v>1.49562E-3</c:v>
                </c:pt>
                <c:pt idx="39">
                  <c:v>1.5113100000000001E-3</c:v>
                </c:pt>
                <c:pt idx="40">
                  <c:v>1.70452E-3</c:v>
                </c:pt>
                <c:pt idx="41">
                  <c:v>1.7973500000000001E-3</c:v>
                </c:pt>
                <c:pt idx="42">
                  <c:v>1.82726E-3</c:v>
                </c:pt>
                <c:pt idx="43">
                  <c:v>2.0129000000000002E-3</c:v>
                </c:pt>
                <c:pt idx="44">
                  <c:v>2.0612999999999999E-3</c:v>
                </c:pt>
                <c:pt idx="45">
                  <c:v>2.0703000000000002E-3</c:v>
                </c:pt>
                <c:pt idx="46">
                  <c:v>2.1134999999999999E-3</c:v>
                </c:pt>
                <c:pt idx="47">
                  <c:v>2.2133999999999999E-3</c:v>
                </c:pt>
                <c:pt idx="48">
                  <c:v>2.5255E-3</c:v>
                </c:pt>
                <c:pt idx="49">
                  <c:v>2.5257999999999999E-3</c:v>
                </c:pt>
                <c:pt idx="50">
                  <c:v>2.6540999999999999E-3</c:v>
                </c:pt>
                <c:pt idx="51">
                  <c:v>2.7249000000000002E-3</c:v>
                </c:pt>
                <c:pt idx="52">
                  <c:v>2.9673E-3</c:v>
                </c:pt>
                <c:pt idx="53">
                  <c:v>3.0100000000000001E-3</c:v>
                </c:pt>
                <c:pt idx="54">
                  <c:v>3.1518000000000002E-3</c:v>
                </c:pt>
                <c:pt idx="55">
                  <c:v>3.3476999999999999E-3</c:v>
                </c:pt>
                <c:pt idx="56">
                  <c:v>3.3911000000000002E-3</c:v>
                </c:pt>
                <c:pt idx="57">
                  <c:v>3.656E-3</c:v>
                </c:pt>
                <c:pt idx="58">
                  <c:v>3.8593E-3</c:v>
                </c:pt>
                <c:pt idx="59">
                  <c:v>3.9712999999999997E-3</c:v>
                </c:pt>
                <c:pt idx="60">
                  <c:v>4.2087000000000001E-3</c:v>
                </c:pt>
                <c:pt idx="61">
                  <c:v>4.4808000000000001E-3</c:v>
                </c:pt>
                <c:pt idx="62">
                  <c:v>4.5497000000000003E-3</c:v>
                </c:pt>
                <c:pt idx="63">
                  <c:v>4.7511000000000003E-3</c:v>
                </c:pt>
                <c:pt idx="64">
                  <c:v>5.0220000000000004E-3</c:v>
                </c:pt>
                <c:pt idx="65">
                  <c:v>5.2801000000000002E-3</c:v>
                </c:pt>
                <c:pt idx="66">
                  <c:v>5.4079999999999996E-3</c:v>
                </c:pt>
                <c:pt idx="67">
                  <c:v>5.8966000000000001E-3</c:v>
                </c:pt>
                <c:pt idx="68">
                  <c:v>5.9810999999999996E-3</c:v>
                </c:pt>
                <c:pt idx="69">
                  <c:v>6.7028000000000001E-3</c:v>
                </c:pt>
                <c:pt idx="70">
                  <c:v>6.9351999999999999E-3</c:v>
                </c:pt>
                <c:pt idx="71">
                  <c:v>7.6198000000000004E-3</c:v>
                </c:pt>
                <c:pt idx="72">
                  <c:v>8.0050999999999994E-3</c:v>
                </c:pt>
                <c:pt idx="73">
                  <c:v>8.2859000000000006E-3</c:v>
                </c:pt>
                <c:pt idx="74">
                  <c:v>8.4075E-3</c:v>
                </c:pt>
                <c:pt idx="75">
                  <c:v>9.2578000000000001E-3</c:v>
                </c:pt>
                <c:pt idx="76">
                  <c:v>1.0620900000000001E-2</c:v>
                </c:pt>
                <c:pt idx="77">
                  <c:v>1.07718E-2</c:v>
                </c:pt>
                <c:pt idx="78">
                  <c:v>1.1099899999999999E-2</c:v>
                </c:pt>
                <c:pt idx="79">
                  <c:v>1.12722E-2</c:v>
                </c:pt>
                <c:pt idx="80">
                  <c:v>1.2291399999999999E-2</c:v>
                </c:pt>
                <c:pt idx="81">
                  <c:v>1.3403200000000001E-2</c:v>
                </c:pt>
                <c:pt idx="82">
                  <c:v>1.40731E-2</c:v>
                </c:pt>
                <c:pt idx="83">
                  <c:v>1.44891E-2</c:v>
                </c:pt>
                <c:pt idx="84">
                  <c:v>1.4526799999999999E-2</c:v>
                </c:pt>
                <c:pt idx="85">
                  <c:v>1.5671299999999999E-2</c:v>
                </c:pt>
                <c:pt idx="86">
                  <c:v>1.68583E-2</c:v>
                </c:pt>
                <c:pt idx="87">
                  <c:v>1.7651500000000001E-2</c:v>
                </c:pt>
                <c:pt idx="88">
                  <c:v>1.8776000000000001E-2</c:v>
                </c:pt>
                <c:pt idx="89">
                  <c:v>1.9712E-2</c:v>
                </c:pt>
                <c:pt idx="90">
                  <c:v>1.9761999999999998E-2</c:v>
                </c:pt>
                <c:pt idx="91">
                  <c:v>2.2561999999999999E-2</c:v>
                </c:pt>
                <c:pt idx="92">
                  <c:v>2.2806E-2</c:v>
                </c:pt>
                <c:pt idx="93">
                  <c:v>2.3175999999999999E-2</c:v>
                </c:pt>
                <c:pt idx="94">
                  <c:v>2.4462000000000001E-2</c:v>
                </c:pt>
                <c:pt idx="95">
                  <c:v>2.6166999999999999E-2</c:v>
                </c:pt>
                <c:pt idx="96">
                  <c:v>2.7619999999999999E-2</c:v>
                </c:pt>
                <c:pt idx="97">
                  <c:v>2.7845000000000002E-2</c:v>
                </c:pt>
                <c:pt idx="98">
                  <c:v>2.8375999999999998E-2</c:v>
                </c:pt>
                <c:pt idx="99">
                  <c:v>2.9152000000000001E-2</c:v>
                </c:pt>
                <c:pt idx="100">
                  <c:v>3.0438E-2</c:v>
                </c:pt>
                <c:pt idx="101">
                  <c:v>3.2126000000000002E-2</c:v>
                </c:pt>
                <c:pt idx="102">
                  <c:v>3.4090000000000002E-2</c:v>
                </c:pt>
                <c:pt idx="103">
                  <c:v>3.4092999999999998E-2</c:v>
                </c:pt>
                <c:pt idx="104">
                  <c:v>3.4833000000000003E-2</c:v>
                </c:pt>
                <c:pt idx="105">
                  <c:v>3.5118999999999997E-2</c:v>
                </c:pt>
                <c:pt idx="106">
                  <c:v>3.7774000000000002E-2</c:v>
                </c:pt>
                <c:pt idx="107">
                  <c:v>3.9870999999999997E-2</c:v>
                </c:pt>
                <c:pt idx="108">
                  <c:v>4.0844999999999999E-2</c:v>
                </c:pt>
                <c:pt idx="109">
                  <c:v>4.1624000000000001E-2</c:v>
                </c:pt>
                <c:pt idx="110">
                  <c:v>4.1738999999999998E-2</c:v>
                </c:pt>
                <c:pt idx="111">
                  <c:v>4.4896999999999999E-2</c:v>
                </c:pt>
                <c:pt idx="112">
                  <c:v>4.8294999999999998E-2</c:v>
                </c:pt>
                <c:pt idx="113">
                  <c:v>5.0008999999999998E-2</c:v>
                </c:pt>
                <c:pt idx="114">
                  <c:v>5.0415000000000001E-2</c:v>
                </c:pt>
                <c:pt idx="115">
                  <c:v>5.0552E-2</c:v>
                </c:pt>
                <c:pt idx="116">
                  <c:v>5.1381999999999997E-2</c:v>
                </c:pt>
                <c:pt idx="117">
                  <c:v>5.4226999999999997E-2</c:v>
                </c:pt>
                <c:pt idx="118">
                  <c:v>5.4529000000000001E-2</c:v>
                </c:pt>
                <c:pt idx="119">
                  <c:v>5.6787999999999998E-2</c:v>
                </c:pt>
                <c:pt idx="120">
                  <c:v>5.8959999999999999E-2</c:v>
                </c:pt>
                <c:pt idx="121">
                  <c:v>5.9760000000000001E-2</c:v>
                </c:pt>
                <c:pt idx="122">
                  <c:v>6.0907999999999997E-2</c:v>
                </c:pt>
                <c:pt idx="123">
                  <c:v>6.6767000000000007E-2</c:v>
                </c:pt>
                <c:pt idx="124">
                  <c:v>6.8029000000000006E-2</c:v>
                </c:pt>
                <c:pt idx="125">
                  <c:v>6.9535E-2</c:v>
                </c:pt>
                <c:pt idx="126">
                  <c:v>7.1416999999999994E-2</c:v>
                </c:pt>
                <c:pt idx="127">
                  <c:v>7.3180999999999996E-2</c:v>
                </c:pt>
                <c:pt idx="128">
                  <c:v>7.6418E-2</c:v>
                </c:pt>
                <c:pt idx="129">
                  <c:v>7.8283000000000005E-2</c:v>
                </c:pt>
                <c:pt idx="130">
                  <c:v>8.1104999999999997E-2</c:v>
                </c:pt>
                <c:pt idx="131">
                  <c:v>8.3750000000000005E-2</c:v>
                </c:pt>
                <c:pt idx="132">
                  <c:v>8.4210999999999994E-2</c:v>
                </c:pt>
                <c:pt idx="133">
                  <c:v>8.6758000000000002E-2</c:v>
                </c:pt>
                <c:pt idx="134">
                  <c:v>8.8875999999999997E-2</c:v>
                </c:pt>
                <c:pt idx="135">
                  <c:v>9.9312999999999999E-2</c:v>
                </c:pt>
                <c:pt idx="136">
                  <c:v>9.9819000000000005E-2</c:v>
                </c:pt>
                <c:pt idx="137">
                  <c:v>9.9837999999999996E-2</c:v>
                </c:pt>
                <c:pt idx="138">
                  <c:v>0.100089</c:v>
                </c:pt>
                <c:pt idx="139">
                  <c:v>0.10063999999999999</c:v>
                </c:pt>
              </c:numCache>
            </c:numRef>
          </c:xVal>
          <c:yVal>
            <c:numRef>
              <c:f>PLOTS!$AY$2:$AY$161</c:f>
              <c:numCache>
                <c:formatCode>General</c:formatCode>
                <c:ptCount val="160"/>
                <c:pt idx="0">
                  <c:v>3.2698999999999999E-2</c:v>
                </c:pt>
                <c:pt idx="1">
                  <c:v>3.2771000000000002E-2</c:v>
                </c:pt>
                <c:pt idx="2">
                  <c:v>3.2797E-2</c:v>
                </c:pt>
                <c:pt idx="3">
                  <c:v>3.2800000000000003E-2</c:v>
                </c:pt>
                <c:pt idx="4">
                  <c:v>3.2806000000000002E-2</c:v>
                </c:pt>
                <c:pt idx="5">
                  <c:v>3.4641999999999999E-2</c:v>
                </c:pt>
                <c:pt idx="6">
                  <c:v>3.7996000000000002E-2</c:v>
                </c:pt>
                <c:pt idx="7">
                  <c:v>3.8426000000000002E-2</c:v>
                </c:pt>
                <c:pt idx="8">
                  <c:v>3.9273000000000002E-2</c:v>
                </c:pt>
                <c:pt idx="9">
                  <c:v>3.9399999999999998E-2</c:v>
                </c:pt>
                <c:pt idx="10">
                  <c:v>3.9837999999999998E-2</c:v>
                </c:pt>
                <c:pt idx="11">
                  <c:v>4.3902999999999998E-2</c:v>
                </c:pt>
                <c:pt idx="12">
                  <c:v>4.7642999999999998E-2</c:v>
                </c:pt>
                <c:pt idx="13">
                  <c:v>4.7713999999999999E-2</c:v>
                </c:pt>
                <c:pt idx="14">
                  <c:v>5.0372E-2</c:v>
                </c:pt>
                <c:pt idx="15">
                  <c:v>5.1494999999999999E-2</c:v>
                </c:pt>
                <c:pt idx="16">
                  <c:v>5.2124999999999998E-2</c:v>
                </c:pt>
                <c:pt idx="17">
                  <c:v>5.5771000000000001E-2</c:v>
                </c:pt>
                <c:pt idx="18">
                  <c:v>5.824E-2</c:v>
                </c:pt>
                <c:pt idx="19">
                  <c:v>6.0871000000000001E-2</c:v>
                </c:pt>
                <c:pt idx="20">
                  <c:v>6.2121999999999997E-2</c:v>
                </c:pt>
                <c:pt idx="21">
                  <c:v>6.6868999999999998E-2</c:v>
                </c:pt>
                <c:pt idx="22">
                  <c:v>7.0610999999999993E-2</c:v>
                </c:pt>
                <c:pt idx="23">
                  <c:v>7.0615999999999998E-2</c:v>
                </c:pt>
                <c:pt idx="24">
                  <c:v>7.1122000000000005E-2</c:v>
                </c:pt>
                <c:pt idx="25">
                  <c:v>7.8343999999999997E-2</c:v>
                </c:pt>
                <c:pt idx="26">
                  <c:v>8.1634999999999999E-2</c:v>
                </c:pt>
                <c:pt idx="27">
                  <c:v>8.3598000000000006E-2</c:v>
                </c:pt>
                <c:pt idx="28">
                  <c:v>8.5522000000000001E-2</c:v>
                </c:pt>
                <c:pt idx="29">
                  <c:v>8.5606000000000002E-2</c:v>
                </c:pt>
                <c:pt idx="30">
                  <c:v>8.7901999999999994E-2</c:v>
                </c:pt>
                <c:pt idx="31">
                  <c:v>9.6735000000000002E-2</c:v>
                </c:pt>
                <c:pt idx="32">
                  <c:v>9.8456000000000002E-2</c:v>
                </c:pt>
                <c:pt idx="33">
                  <c:v>0.10084600000000001</c:v>
                </c:pt>
                <c:pt idx="34">
                  <c:v>0.102424</c:v>
                </c:pt>
                <c:pt idx="35">
                  <c:v>0.107735</c:v>
                </c:pt>
                <c:pt idx="36">
                  <c:v>0.11663800000000001</c:v>
                </c:pt>
                <c:pt idx="37">
                  <c:v>0.118841</c:v>
                </c:pt>
                <c:pt idx="38">
                  <c:v>0.12089800000000001</c:v>
                </c:pt>
                <c:pt idx="39">
                  <c:v>0.12151000000000001</c:v>
                </c:pt>
                <c:pt idx="40">
                  <c:v>0.12858800000000001</c:v>
                </c:pt>
                <c:pt idx="41">
                  <c:v>0.131829</c:v>
                </c:pt>
                <c:pt idx="42">
                  <c:v>0.13286600000000001</c:v>
                </c:pt>
                <c:pt idx="43">
                  <c:v>0.139294</c:v>
                </c:pt>
                <c:pt idx="44">
                  <c:v>0.14097000000000001</c:v>
                </c:pt>
                <c:pt idx="45">
                  <c:v>0.14127999999999999</c:v>
                </c:pt>
                <c:pt idx="46">
                  <c:v>0.14277599999999999</c:v>
                </c:pt>
                <c:pt idx="47">
                  <c:v>0.146208</c:v>
                </c:pt>
                <c:pt idx="48">
                  <c:v>0.15648300000000001</c:v>
                </c:pt>
                <c:pt idx="49">
                  <c:v>0.15649299999999999</c:v>
                </c:pt>
                <c:pt idx="50">
                  <c:v>0.160473</c:v>
                </c:pt>
                <c:pt idx="51">
                  <c:v>0.162609</c:v>
                </c:pt>
                <c:pt idx="52">
                  <c:v>0.169568</c:v>
                </c:pt>
                <c:pt idx="53">
                  <c:v>0.170739</c:v>
                </c:pt>
                <c:pt idx="54">
                  <c:v>0.17451800000000001</c:v>
                </c:pt>
                <c:pt idx="55">
                  <c:v>0.17949300000000001</c:v>
                </c:pt>
                <c:pt idx="56">
                  <c:v>0.180562</c:v>
                </c:pt>
                <c:pt idx="57">
                  <c:v>0.186857</c:v>
                </c:pt>
                <c:pt idx="58">
                  <c:v>0.19147900000000001</c:v>
                </c:pt>
                <c:pt idx="59">
                  <c:v>0.193967</c:v>
                </c:pt>
                <c:pt idx="60">
                  <c:v>0.19914200000000001</c:v>
                </c:pt>
                <c:pt idx="61">
                  <c:v>0.20491100000000001</c:v>
                </c:pt>
                <c:pt idx="62">
                  <c:v>0.20634</c:v>
                </c:pt>
                <c:pt idx="63">
                  <c:v>0.210426</c:v>
                </c:pt>
                <c:pt idx="64">
                  <c:v>0.21569099999999999</c:v>
                </c:pt>
                <c:pt idx="65">
                  <c:v>0.22045799999999999</c:v>
                </c:pt>
                <c:pt idx="66">
                  <c:v>0.222743</c:v>
                </c:pt>
                <c:pt idx="67">
                  <c:v>0.231077</c:v>
                </c:pt>
                <c:pt idx="68">
                  <c:v>0.232465</c:v>
                </c:pt>
                <c:pt idx="69">
                  <c:v>0.243892</c:v>
                </c:pt>
                <c:pt idx="70">
                  <c:v>0.24749199999999999</c:v>
                </c:pt>
                <c:pt idx="71">
                  <c:v>0.25819500000000001</c:v>
                </c:pt>
                <c:pt idx="72">
                  <c:v>0.26427899999999999</c:v>
                </c:pt>
                <c:pt idx="73">
                  <c:v>0.26867600000000003</c:v>
                </c:pt>
                <c:pt idx="74">
                  <c:v>0.27055699999999999</c:v>
                </c:pt>
                <c:pt idx="75">
                  <c:v>0.283225</c:v>
                </c:pt>
                <c:pt idx="76">
                  <c:v>0.30179099999999998</c:v>
                </c:pt>
                <c:pt idx="77">
                  <c:v>0.30373099999999997</c:v>
                </c:pt>
                <c:pt idx="78">
                  <c:v>0.30788100000000002</c:v>
                </c:pt>
                <c:pt idx="79">
                  <c:v>0.310027</c:v>
                </c:pt>
                <c:pt idx="80">
                  <c:v>0.32225500000000001</c:v>
                </c:pt>
                <c:pt idx="81">
                  <c:v>0.33471699999999999</c:v>
                </c:pt>
                <c:pt idx="82">
                  <c:v>0.34177400000000002</c:v>
                </c:pt>
                <c:pt idx="83">
                  <c:v>0.34597800000000001</c:v>
                </c:pt>
                <c:pt idx="84">
                  <c:v>0.34635199999999999</c:v>
                </c:pt>
                <c:pt idx="85">
                  <c:v>0.35716199999999998</c:v>
                </c:pt>
                <c:pt idx="86">
                  <c:v>0.36725099999999999</c:v>
                </c:pt>
                <c:pt idx="87">
                  <c:v>0.37338199999999999</c:v>
                </c:pt>
                <c:pt idx="88">
                  <c:v>0.38133699999999998</c:v>
                </c:pt>
                <c:pt idx="89">
                  <c:v>0.38747900000000002</c:v>
                </c:pt>
                <c:pt idx="90">
                  <c:v>0.387795</c:v>
                </c:pt>
                <c:pt idx="91">
                  <c:v>0.404615</c:v>
                </c:pt>
                <c:pt idx="92">
                  <c:v>0.40601799999999999</c:v>
                </c:pt>
                <c:pt idx="93">
                  <c:v>0.40813300000000002</c:v>
                </c:pt>
                <c:pt idx="94">
                  <c:v>0.415329</c:v>
                </c:pt>
                <c:pt idx="95">
                  <c:v>0.42432700000000001</c:v>
                </c:pt>
                <c:pt idx="96">
                  <c:v>0.431342</c:v>
                </c:pt>
                <c:pt idx="97">
                  <c:v>0.432367</c:v>
                </c:pt>
                <c:pt idx="98">
                  <c:v>0.43470399999999998</c:v>
                </c:pt>
                <c:pt idx="99">
                  <c:v>0.43791999999999998</c:v>
                </c:pt>
                <c:pt idx="100">
                  <c:v>0.44277</c:v>
                </c:pt>
                <c:pt idx="101">
                  <c:v>0.448378</c:v>
                </c:pt>
                <c:pt idx="102">
                  <c:v>0.45413599999999998</c:v>
                </c:pt>
                <c:pt idx="103">
                  <c:v>0.45414300000000002</c:v>
                </c:pt>
                <c:pt idx="104">
                  <c:v>0.456179</c:v>
                </c:pt>
                <c:pt idx="105">
                  <c:v>0.45694400000000002</c:v>
                </c:pt>
                <c:pt idx="106">
                  <c:v>0.46348899999999998</c:v>
                </c:pt>
                <c:pt idx="107">
                  <c:v>0.46790799999999999</c:v>
                </c:pt>
                <c:pt idx="108">
                  <c:v>0.46976499999999999</c:v>
                </c:pt>
                <c:pt idx="109">
                  <c:v>0.47117399999999998</c:v>
                </c:pt>
                <c:pt idx="110">
                  <c:v>0.47137899999999999</c:v>
                </c:pt>
                <c:pt idx="111">
                  <c:v>0.476578</c:v>
                </c:pt>
                <c:pt idx="112">
                  <c:v>0.48155199999999998</c:v>
                </c:pt>
                <c:pt idx="113">
                  <c:v>0.48387799999999997</c:v>
                </c:pt>
                <c:pt idx="114">
                  <c:v>0.48441499999999998</c:v>
                </c:pt>
                <c:pt idx="115">
                  <c:v>0.48426000000000002</c:v>
                </c:pt>
                <c:pt idx="116">
                  <c:v>0.48486400000000002</c:v>
                </c:pt>
                <c:pt idx="117">
                  <c:v>0.48769800000000002</c:v>
                </c:pt>
                <c:pt idx="118">
                  <c:v>0.488037</c:v>
                </c:pt>
                <c:pt idx="119">
                  <c:v>0.49057299999999998</c:v>
                </c:pt>
                <c:pt idx="120">
                  <c:v>0.49227900000000002</c:v>
                </c:pt>
                <c:pt idx="121">
                  <c:v>0.492726</c:v>
                </c:pt>
                <c:pt idx="122">
                  <c:v>0.49327500000000002</c:v>
                </c:pt>
                <c:pt idx="123">
                  <c:v>0.49559599999999998</c:v>
                </c:pt>
                <c:pt idx="124">
                  <c:v>0.49611300000000003</c:v>
                </c:pt>
                <c:pt idx="125">
                  <c:v>0.49677300000000002</c:v>
                </c:pt>
                <c:pt idx="126">
                  <c:v>0.49763400000000002</c:v>
                </c:pt>
                <c:pt idx="127">
                  <c:v>0.49843700000000002</c:v>
                </c:pt>
                <c:pt idx="128">
                  <c:v>0.499749</c:v>
                </c:pt>
                <c:pt idx="129">
                  <c:v>0.50032600000000005</c:v>
                </c:pt>
                <c:pt idx="130">
                  <c:v>0.50087400000000004</c:v>
                </c:pt>
                <c:pt idx="131">
                  <c:v>0.50110399999999999</c:v>
                </c:pt>
                <c:pt idx="132">
                  <c:v>0.50112299999999999</c:v>
                </c:pt>
                <c:pt idx="133">
                  <c:v>0.50115200000000004</c:v>
                </c:pt>
                <c:pt idx="134">
                  <c:v>0.50111499999999998</c:v>
                </c:pt>
                <c:pt idx="135">
                  <c:v>0.50077799999999995</c:v>
                </c:pt>
                <c:pt idx="136">
                  <c:v>0.50075999999999998</c:v>
                </c:pt>
                <c:pt idx="137">
                  <c:v>0.50075899999999995</c:v>
                </c:pt>
                <c:pt idx="138">
                  <c:v>0.50075000000000003</c:v>
                </c:pt>
                <c:pt idx="139">
                  <c:v>0.50073100000000004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68-40C2-A928-1837F781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583592"/>
        <c:axId val="714585888"/>
      </c:scatterChart>
      <c:valAx>
        <c:axId val="714583592"/>
        <c:scaling>
          <c:logBase val="10"/>
          <c:orientation val="minMax"/>
          <c:max val="0.1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d/gT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585888"/>
        <c:crosses val="autoZero"/>
        <c:crossBetween val="midCat"/>
      </c:valAx>
      <c:valAx>
        <c:axId val="71458588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K</a:t>
                </a:r>
                <a:r>
                  <a:rPr lang="en-US" baseline="-25000"/>
                  <a:t>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4583592"/>
        <c:crossesAt val="1.0000000000000003E-4"/>
        <c:crossBetween val="midCat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7668</xdr:colOff>
      <xdr:row>9</xdr:row>
      <xdr:rowOff>101310</xdr:rowOff>
    </xdr:from>
    <xdr:to>
      <xdr:col>14</xdr:col>
      <xdr:colOff>547131</xdr:colOff>
      <xdr:row>36</xdr:row>
      <xdr:rowOff>72735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0B52E-C353-44BF-8066-DBC220F74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209550</xdr:colOff>
      <xdr:row>9</xdr:row>
      <xdr:rowOff>95250</xdr:rowOff>
    </xdr:from>
    <xdr:to>
      <xdr:col>29</xdr:col>
      <xdr:colOff>142876</xdr:colOff>
      <xdr:row>36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95BC1D-E1B6-49D4-8162-5B614417A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27215</xdr:colOff>
      <xdr:row>9</xdr:row>
      <xdr:rowOff>108858</xdr:rowOff>
    </xdr:from>
    <xdr:to>
      <xdr:col>43</xdr:col>
      <xdr:colOff>572862</xdr:colOff>
      <xdr:row>36</xdr:row>
      <xdr:rowOff>80283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B65DFE-93C6-4FB3-BA16-EDE6D20CD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40821</xdr:colOff>
      <xdr:row>10</xdr:row>
      <xdr:rowOff>49481</xdr:rowOff>
    </xdr:from>
    <xdr:to>
      <xdr:col>59</xdr:col>
      <xdr:colOff>580283</xdr:colOff>
      <xdr:row>37</xdr:row>
      <xdr:rowOff>20906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157324-E931-424C-875E-B2A65CDE3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0929-3EC8-463E-9653-F5DB281214F9}">
  <dimension ref="A1:Y29"/>
  <sheetViews>
    <sheetView topLeftCell="J1" zoomScaleNormal="100" workbookViewId="0">
      <selection activeCell="X17" sqref="X17"/>
    </sheetView>
  </sheetViews>
  <sheetFormatPr defaultRowHeight="14.4" x14ac:dyDescent="0.3"/>
  <cols>
    <col min="1" max="3" width="8.88671875" customWidth="1"/>
    <col min="4" max="4" width="13" customWidth="1"/>
    <col min="5" max="5" width="23.6640625" customWidth="1"/>
    <col min="6" max="6" width="28.44140625" customWidth="1"/>
    <col min="7" max="7" width="18.44140625" customWidth="1"/>
    <col min="8" max="8" width="28.33203125" customWidth="1"/>
    <col min="9" max="9" width="21.33203125" customWidth="1"/>
    <col min="10" max="10" width="22.88671875" customWidth="1"/>
    <col min="11" max="20" width="27.33203125" customWidth="1"/>
    <col min="21" max="21" width="32.109375" customWidth="1"/>
  </cols>
  <sheetData>
    <row r="1" spans="1: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0" t="s">
        <v>12</v>
      </c>
      <c r="N1" s="2" t="s">
        <v>13</v>
      </c>
      <c r="O1" s="2" t="s">
        <v>14</v>
      </c>
      <c r="P1" s="10" t="s">
        <v>15</v>
      </c>
      <c r="Q1" s="10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W1" t="s">
        <v>21</v>
      </c>
      <c r="X1" t="s">
        <v>22</v>
      </c>
      <c r="Y1" t="s">
        <v>23</v>
      </c>
    </row>
    <row r="2" spans="1:25" x14ac:dyDescent="0.3">
      <c r="A2" s="2">
        <v>1</v>
      </c>
      <c r="B2" s="2">
        <v>12</v>
      </c>
      <c r="C2" s="2">
        <v>6</v>
      </c>
      <c r="D2" s="2">
        <f>C2</f>
        <v>6</v>
      </c>
      <c r="E2" s="3">
        <f>C2*B2</f>
        <v>72</v>
      </c>
      <c r="F2" s="14">
        <v>9.8870357175134291</v>
      </c>
      <c r="G2" s="14">
        <v>5.1494746208000004</v>
      </c>
      <c r="H2" s="14">
        <v>7.2885576036411299</v>
      </c>
      <c r="I2" s="14">
        <v>4.8010934456168401</v>
      </c>
      <c r="J2" s="14">
        <v>4.6425116044089396</v>
      </c>
      <c r="K2" s="14">
        <v>4.5282827158907999</v>
      </c>
      <c r="L2" s="14">
        <f t="shared" ref="L2:L29" si="0">W2*Y2/2*D2*I2*I2/1000</f>
        <v>0.11340845150584129</v>
      </c>
      <c r="M2" s="14">
        <f t="shared" ref="M2:M29" si="1">W2*Y2/2*D2*J2*J2/1000</f>
        <v>0.10604033686559261</v>
      </c>
      <c r="N2" s="14">
        <f t="shared" ref="N2:N29" si="2">X2*Y2*E2*K2/1000</f>
        <v>1.3041454221765503</v>
      </c>
      <c r="O2" s="14">
        <f t="shared" ref="O2:O29" si="3">L2*F2</f>
        <v>1.1212734107061424</v>
      </c>
      <c r="P2" s="14">
        <f t="shared" ref="P2:P29" si="4">M2*F2</f>
        <v>1.0484245980872702</v>
      </c>
      <c r="Q2" s="14">
        <f t="shared" ref="Q2:Q29" si="5">N2*F2</f>
        <v>12.894132369891183</v>
      </c>
      <c r="R2" s="14">
        <v>12.894132369891199</v>
      </c>
      <c r="S2" s="14">
        <f t="shared" ref="S2:S29" si="6">R2+P2</f>
        <v>13.942556967978469</v>
      </c>
      <c r="T2" s="14">
        <v>66.446238182308903</v>
      </c>
      <c r="U2" s="14">
        <f>T2/R2</f>
        <v>5.1532151428401676</v>
      </c>
      <c r="W2" s="8">
        <v>0.82</v>
      </c>
      <c r="X2" s="8">
        <v>2</v>
      </c>
      <c r="Y2" s="8">
        <v>2</v>
      </c>
    </row>
    <row r="3" spans="1:25" x14ac:dyDescent="0.3">
      <c r="A3" s="2">
        <v>2</v>
      </c>
      <c r="B3" s="2">
        <v>12</v>
      </c>
      <c r="C3" s="2">
        <v>6</v>
      </c>
      <c r="D3" s="2">
        <f t="shared" ref="D3:D29" si="7">C3</f>
        <v>6</v>
      </c>
      <c r="E3" s="3">
        <f t="shared" ref="E3:E29" si="8">C3*B3</f>
        <v>72</v>
      </c>
      <c r="F3" s="14">
        <v>18.875472668496801</v>
      </c>
      <c r="G3" s="14">
        <v>5.3749752045000001</v>
      </c>
      <c r="H3" s="14">
        <v>6.0891787272345796</v>
      </c>
      <c r="I3" s="14">
        <v>2.37336981525248</v>
      </c>
      <c r="J3" s="14">
        <v>4.8888863316313698</v>
      </c>
      <c r="K3" s="14">
        <v>2.8987789726293398</v>
      </c>
      <c r="L3" s="14">
        <f t="shared" si="0"/>
        <v>2.771379065736183E-2</v>
      </c>
      <c r="M3" s="14">
        <f t="shared" si="1"/>
        <v>0.1175939510529712</v>
      </c>
      <c r="N3" s="14">
        <f t="shared" si="2"/>
        <v>0.83484834411724984</v>
      </c>
      <c r="O3" s="14">
        <f t="shared" si="3"/>
        <v>0.52311089809347522</v>
      </c>
      <c r="P3" s="14">
        <f t="shared" si="4"/>
        <v>2.2196414090809085</v>
      </c>
      <c r="Q3" s="14">
        <f t="shared" si="5"/>
        <v>15.758157101724962</v>
      </c>
      <c r="R3" s="14">
        <v>15.758157101724899</v>
      </c>
      <c r="S3" s="14">
        <f t="shared" si="6"/>
        <v>17.977798510805808</v>
      </c>
      <c r="T3" s="14">
        <v>160.68458810623699</v>
      </c>
      <c r="U3" s="14">
        <f t="shared" ref="U3:U29" si="9">T3/R3</f>
        <v>10.19691497355667</v>
      </c>
      <c r="W3" s="8">
        <v>0.82</v>
      </c>
      <c r="X3" s="8">
        <v>2</v>
      </c>
      <c r="Y3" s="8">
        <v>2</v>
      </c>
    </row>
    <row r="4" spans="1:25" x14ac:dyDescent="0.3">
      <c r="A4" s="2">
        <v>3</v>
      </c>
      <c r="B4" s="2">
        <v>12</v>
      </c>
      <c r="C4" s="2">
        <v>6</v>
      </c>
      <c r="D4" s="2">
        <f t="shared" si="7"/>
        <v>6</v>
      </c>
      <c r="E4" s="3">
        <f t="shared" si="8"/>
        <v>72</v>
      </c>
      <c r="F4" s="14">
        <v>18.8292369197288</v>
      </c>
      <c r="G4" s="14">
        <v>5.3749752045000001</v>
      </c>
      <c r="H4" s="14">
        <v>6.0891787272345796</v>
      </c>
      <c r="I4" s="14">
        <v>2.37539230557607</v>
      </c>
      <c r="J4" s="14">
        <v>5.0734954525637104</v>
      </c>
      <c r="K4" s="14">
        <v>2.9006252636416101</v>
      </c>
      <c r="L4" s="14">
        <f t="shared" si="0"/>
        <v>2.7761043938518786E-2</v>
      </c>
      <c r="M4" s="14">
        <f t="shared" si="1"/>
        <v>0.12664255204734845</v>
      </c>
      <c r="N4" s="14">
        <f t="shared" si="2"/>
        <v>0.83538007592878372</v>
      </c>
      <c r="O4" s="14">
        <f t="shared" si="3"/>
        <v>0.52271927345737135</v>
      </c>
      <c r="P4" s="14">
        <f t="shared" si="4"/>
        <v>2.3845826166186095</v>
      </c>
      <c r="Q4" s="14">
        <f t="shared" si="5"/>
        <v>15.729569367684102</v>
      </c>
      <c r="R4" s="14">
        <v>15.7295693676841</v>
      </c>
      <c r="S4" s="14">
        <f t="shared" si="6"/>
        <v>18.114151984302708</v>
      </c>
      <c r="T4" s="14">
        <v>159.96577622031299</v>
      </c>
      <c r="U4" s="14">
        <f t="shared" si="9"/>
        <v>10.169749246216339</v>
      </c>
      <c r="W4" s="8">
        <v>0.82</v>
      </c>
      <c r="X4" s="8">
        <v>2</v>
      </c>
      <c r="Y4" s="8">
        <v>2</v>
      </c>
    </row>
    <row r="5" spans="1:25" x14ac:dyDescent="0.3">
      <c r="A5" s="2">
        <v>4</v>
      </c>
      <c r="B5" s="2">
        <v>12</v>
      </c>
      <c r="C5" s="2">
        <v>6</v>
      </c>
      <c r="D5" s="2">
        <f t="shared" si="7"/>
        <v>6</v>
      </c>
      <c r="E5" s="3">
        <f t="shared" si="8"/>
        <v>72</v>
      </c>
      <c r="F5" s="14">
        <v>23.831074526319</v>
      </c>
      <c r="G5" s="14">
        <v>9.6185913085999992</v>
      </c>
      <c r="H5" s="14">
        <v>5.2669208833494201</v>
      </c>
      <c r="I5" s="14">
        <v>0.45126013639940199</v>
      </c>
      <c r="J5" s="14">
        <v>5.30878075061002</v>
      </c>
      <c r="K5" s="14">
        <v>1.08531535948007</v>
      </c>
      <c r="L5" s="14">
        <f t="shared" si="0"/>
        <v>1.0018876966597777E-3</v>
      </c>
      <c r="M5" s="14">
        <f t="shared" si="1"/>
        <v>0.13866111304559361</v>
      </c>
      <c r="N5" s="14">
        <f t="shared" si="2"/>
        <v>0.31257082353026017</v>
      </c>
      <c r="O5" s="14">
        <f t="shared" si="3"/>
        <v>2.3876060366101248E-2</v>
      </c>
      <c r="P5" s="14">
        <f t="shared" si="4"/>
        <v>3.3044433188918854</v>
      </c>
      <c r="Q5" s="14">
        <f t="shared" si="5"/>
        <v>7.4488985903025347</v>
      </c>
      <c r="R5" s="14">
        <v>7.4488985903025604</v>
      </c>
      <c r="S5" s="14">
        <f t="shared" si="6"/>
        <v>10.753341909194447</v>
      </c>
      <c r="T5" s="14">
        <v>91.274005064960804</v>
      </c>
      <c r="U5" s="14">
        <f t="shared" si="9"/>
        <v>12.253355842941261</v>
      </c>
      <c r="W5" s="8">
        <v>0.82</v>
      </c>
      <c r="X5" s="8">
        <v>2</v>
      </c>
      <c r="Y5" s="8">
        <v>2</v>
      </c>
    </row>
    <row r="6" spans="1:25" x14ac:dyDescent="0.3">
      <c r="A6" s="2">
        <v>5</v>
      </c>
      <c r="B6" s="2">
        <v>12</v>
      </c>
      <c r="C6" s="2">
        <v>6</v>
      </c>
      <c r="D6" s="2">
        <f t="shared" si="7"/>
        <v>6</v>
      </c>
      <c r="E6" s="3">
        <f t="shared" si="8"/>
        <v>72</v>
      </c>
      <c r="F6" s="14">
        <v>22.828809753506601</v>
      </c>
      <c r="G6" s="14">
        <v>5.2864198685000003</v>
      </c>
      <c r="H6" s="14">
        <v>8.6031813680774505</v>
      </c>
      <c r="I6" s="14">
        <v>4.6292457107245504</v>
      </c>
      <c r="J6" s="14">
        <v>6.4939498587082003</v>
      </c>
      <c r="K6" s="14">
        <v>4.0257748894273098</v>
      </c>
      <c r="L6" s="14">
        <f t="shared" si="0"/>
        <v>0.1054351859832873</v>
      </c>
      <c r="M6" s="14">
        <f t="shared" si="1"/>
        <v>0.20748321305568798</v>
      </c>
      <c r="N6" s="14">
        <f t="shared" si="2"/>
        <v>1.1594231681550653</v>
      </c>
      <c r="O6" s="14">
        <f t="shared" si="3"/>
        <v>2.4069598021380516</v>
      </c>
      <c r="P6" s="14">
        <f t="shared" si="4"/>
        <v>4.7365947978945782</v>
      </c>
      <c r="Q6" s="14">
        <f t="shared" si="5"/>
        <v>26.468250929619877</v>
      </c>
      <c r="R6" s="14">
        <v>26.468250929619899</v>
      </c>
      <c r="S6" s="14">
        <f t="shared" si="6"/>
        <v>31.204845727514478</v>
      </c>
      <c r="T6" s="14">
        <v>333.87770321339701</v>
      </c>
      <c r="U6" s="14">
        <f t="shared" si="9"/>
        <v>12.614271494598972</v>
      </c>
      <c r="V6" s="1"/>
      <c r="W6" s="8">
        <v>0.82</v>
      </c>
      <c r="X6" s="8">
        <v>2</v>
      </c>
      <c r="Y6" s="8">
        <v>2</v>
      </c>
    </row>
    <row r="7" spans="1:25" x14ac:dyDescent="0.3">
      <c r="A7" s="2">
        <v>6</v>
      </c>
      <c r="B7" s="2">
        <v>12</v>
      </c>
      <c r="C7" s="2">
        <v>6</v>
      </c>
      <c r="D7" s="2">
        <f t="shared" si="7"/>
        <v>6</v>
      </c>
      <c r="E7" s="3">
        <f t="shared" si="8"/>
        <v>72</v>
      </c>
      <c r="F7" s="14">
        <v>23.809466108785902</v>
      </c>
      <c r="G7" s="14">
        <v>5.0423364638999999</v>
      </c>
      <c r="H7" s="14">
        <v>9.8441808081947801</v>
      </c>
      <c r="I7" s="14">
        <v>6.7137007206842902</v>
      </c>
      <c r="J7" s="14">
        <v>7.5729049777808903</v>
      </c>
      <c r="K7" s="14">
        <v>4.9512902505859397</v>
      </c>
      <c r="L7" s="14">
        <f t="shared" si="0"/>
        <v>0.22176298464523042</v>
      </c>
      <c r="M7" s="14">
        <f t="shared" si="1"/>
        <v>0.28215653782829303</v>
      </c>
      <c r="N7" s="14">
        <f t="shared" si="2"/>
        <v>1.4259715921687508</v>
      </c>
      <c r="O7" s="14">
        <f t="shared" si="3"/>
        <v>5.2800582670938221</v>
      </c>
      <c r="P7" s="14">
        <f t="shared" si="4"/>
        <v>6.7179965247951099</v>
      </c>
      <c r="Q7" s="14">
        <f t="shared" si="5"/>
        <v>33.951622295833346</v>
      </c>
      <c r="R7" s="14">
        <v>33.951622295833403</v>
      </c>
      <c r="S7" s="14">
        <f t="shared" si="6"/>
        <v>40.669618820628514</v>
      </c>
      <c r="T7" s="14">
        <v>454.42127130186401</v>
      </c>
      <c r="U7" s="14">
        <f t="shared" si="9"/>
        <v>13.384375784530075</v>
      </c>
      <c r="V7" s="1"/>
      <c r="W7" s="8">
        <v>0.82</v>
      </c>
      <c r="X7" s="8">
        <v>2</v>
      </c>
      <c r="Y7" s="8">
        <v>2</v>
      </c>
    </row>
    <row r="8" spans="1:25" x14ac:dyDescent="0.3">
      <c r="A8" s="2">
        <v>7</v>
      </c>
      <c r="B8" s="2">
        <v>12</v>
      </c>
      <c r="C8" s="2">
        <v>6</v>
      </c>
      <c r="D8" s="2">
        <f t="shared" si="7"/>
        <v>6</v>
      </c>
      <c r="E8" s="3">
        <f t="shared" si="8"/>
        <v>72</v>
      </c>
      <c r="F8" s="14">
        <v>22.664190944876001</v>
      </c>
      <c r="G8" s="14">
        <v>5.1292920112999996</v>
      </c>
      <c r="H8" s="14">
        <v>9.9884814454407493</v>
      </c>
      <c r="I8" s="14">
        <v>6.7236818528361599</v>
      </c>
      <c r="J8" s="14">
        <v>8.1016817726373596</v>
      </c>
      <c r="K8" s="14">
        <v>4.9176461725584399</v>
      </c>
      <c r="L8" s="14">
        <f t="shared" si="0"/>
        <v>0.22242285647813878</v>
      </c>
      <c r="M8" s="14">
        <f t="shared" si="1"/>
        <v>0.32293525792181543</v>
      </c>
      <c r="N8" s="14">
        <f t="shared" si="2"/>
        <v>1.4162820976968307</v>
      </c>
      <c r="O8" s="14">
        <f t="shared" si="3"/>
        <v>5.0410340897252874</v>
      </c>
      <c r="P8" s="14">
        <f t="shared" si="4"/>
        <v>7.3190663483728056</v>
      </c>
      <c r="Q8" s="14">
        <f t="shared" si="5"/>
        <v>32.098887894010495</v>
      </c>
      <c r="R8" s="14">
        <v>32.098887894010502</v>
      </c>
      <c r="S8" s="14">
        <f t="shared" si="6"/>
        <v>39.41795424238331</v>
      </c>
      <c r="T8" s="14">
        <v>404.54369137945201</v>
      </c>
      <c r="U8" s="14">
        <f t="shared" si="9"/>
        <v>12.603043841121297</v>
      </c>
      <c r="V8" s="1"/>
      <c r="W8" s="8">
        <v>0.82</v>
      </c>
      <c r="X8" s="8">
        <v>2</v>
      </c>
      <c r="Y8" s="8">
        <v>2</v>
      </c>
    </row>
    <row r="9" spans="1:25" x14ac:dyDescent="0.3">
      <c r="A9" s="2">
        <v>8</v>
      </c>
      <c r="B9" s="2">
        <v>12</v>
      </c>
      <c r="C9" s="2">
        <v>6</v>
      </c>
      <c r="D9" s="2">
        <f t="shared" si="7"/>
        <v>6</v>
      </c>
      <c r="E9" s="3">
        <f t="shared" si="8"/>
        <v>72</v>
      </c>
      <c r="F9" s="14">
        <v>21.929382300644601</v>
      </c>
      <c r="G9" s="14">
        <v>5.1292920112999996</v>
      </c>
      <c r="H9" s="14">
        <v>9.9884814454407493</v>
      </c>
      <c r="I9" s="14">
        <v>6.7897781659936696</v>
      </c>
      <c r="J9" s="14">
        <v>7.8737623406645803</v>
      </c>
      <c r="K9" s="14">
        <v>4.9462330197736604</v>
      </c>
      <c r="L9" s="14">
        <f t="shared" si="0"/>
        <v>0.22681735071354944</v>
      </c>
      <c r="M9" s="14">
        <f t="shared" si="1"/>
        <v>0.30502097631455738</v>
      </c>
      <c r="N9" s="14">
        <f t="shared" si="2"/>
        <v>1.4245151096948141</v>
      </c>
      <c r="O9" s="14">
        <f t="shared" si="3"/>
        <v>4.9739643962168101</v>
      </c>
      <c r="P9" s="14">
        <f t="shared" si="4"/>
        <v>6.6889215993177906</v>
      </c>
      <c r="Q9" s="14">
        <f t="shared" si="5"/>
        <v>31.238736433542257</v>
      </c>
      <c r="R9" s="14">
        <v>31.238736433542201</v>
      </c>
      <c r="S9" s="14">
        <f t="shared" si="6"/>
        <v>37.927658032859995</v>
      </c>
      <c r="T9" s="14">
        <v>379.42280649471201</v>
      </c>
      <c r="U9" s="14">
        <f t="shared" si="9"/>
        <v>12.145907607431635</v>
      </c>
      <c r="W9" s="8">
        <v>0.82</v>
      </c>
      <c r="X9" s="8">
        <v>2</v>
      </c>
      <c r="Y9" s="8">
        <v>2</v>
      </c>
    </row>
    <row r="10" spans="1:25" x14ac:dyDescent="0.3">
      <c r="A10" s="2">
        <v>9</v>
      </c>
      <c r="B10" s="2">
        <v>12</v>
      </c>
      <c r="C10" s="2">
        <v>6</v>
      </c>
      <c r="D10" s="2">
        <f t="shared" si="7"/>
        <v>6</v>
      </c>
      <c r="E10" s="3">
        <f t="shared" si="8"/>
        <v>72</v>
      </c>
      <c r="F10" s="14">
        <v>22.9121303597591</v>
      </c>
      <c r="G10" s="14">
        <v>4.9873666762999997</v>
      </c>
      <c r="H10" s="14">
        <v>10.5493443261068</v>
      </c>
      <c r="I10" s="14">
        <v>8.0040582190501599</v>
      </c>
      <c r="J10" s="14">
        <v>7.4226446964970201</v>
      </c>
      <c r="K10" s="14">
        <v>5.4361427896468903</v>
      </c>
      <c r="L10" s="14">
        <f t="shared" si="0"/>
        <v>0.3151995440318065</v>
      </c>
      <c r="M10" s="14">
        <f t="shared" si="1"/>
        <v>0.27107061910894192</v>
      </c>
      <c r="N10" s="14">
        <f t="shared" si="2"/>
        <v>1.5656091234183045</v>
      </c>
      <c r="O10" s="14">
        <f t="shared" si="3"/>
        <v>7.2218930421933791</v>
      </c>
      <c r="P10" s="14">
        <f t="shared" si="4"/>
        <v>6.2108053617246837</v>
      </c>
      <c r="Q10" s="14">
        <f t="shared" si="5"/>
        <v>35.871440328188363</v>
      </c>
      <c r="R10" s="14">
        <v>35.871440328188299</v>
      </c>
      <c r="S10" s="14">
        <f t="shared" si="6"/>
        <v>42.08224568991298</v>
      </c>
      <c r="T10" s="14">
        <v>460.99173372947598</v>
      </c>
      <c r="U10" s="14">
        <f t="shared" si="9"/>
        <v>12.851218950559451</v>
      </c>
      <c r="W10" s="8">
        <v>0.82</v>
      </c>
      <c r="X10" s="8">
        <v>2</v>
      </c>
      <c r="Y10" s="8">
        <v>2</v>
      </c>
    </row>
    <row r="11" spans="1:25" x14ac:dyDescent="0.3">
      <c r="A11" s="2">
        <v>10</v>
      </c>
      <c r="B11" s="2">
        <v>12</v>
      </c>
      <c r="C11" s="2">
        <v>6</v>
      </c>
      <c r="D11" s="2">
        <f t="shared" si="7"/>
        <v>6</v>
      </c>
      <c r="E11" s="3">
        <f t="shared" si="8"/>
        <v>72</v>
      </c>
      <c r="F11" s="14">
        <v>22.9607315582832</v>
      </c>
      <c r="G11" s="14">
        <v>4.9873666762999997</v>
      </c>
      <c r="H11" s="14">
        <v>10.5493443261068</v>
      </c>
      <c r="I11" s="14">
        <v>7.9993543705990504</v>
      </c>
      <c r="J11" s="14">
        <v>7.4887384109684696</v>
      </c>
      <c r="K11" s="14">
        <v>5.4344925801319102</v>
      </c>
      <c r="L11" s="14">
        <f t="shared" si="0"/>
        <v>0.31482917810439687</v>
      </c>
      <c r="M11" s="14">
        <f t="shared" si="1"/>
        <v>0.27591951870053966</v>
      </c>
      <c r="N11" s="14">
        <f t="shared" si="2"/>
        <v>1.5651338630779901</v>
      </c>
      <c r="O11" s="14">
        <f t="shared" si="3"/>
        <v>7.2287082451699876</v>
      </c>
      <c r="P11" s="14">
        <f t="shared" si="4"/>
        <v>6.3353140005737929</v>
      </c>
      <c r="Q11" s="14">
        <f t="shared" si="5"/>
        <v>35.9366184829125</v>
      </c>
      <c r="R11" s="14">
        <v>35.936618482912401</v>
      </c>
      <c r="S11" s="14">
        <f t="shared" si="6"/>
        <v>42.271932483486196</v>
      </c>
      <c r="T11" s="14">
        <v>462.940587458077</v>
      </c>
      <c r="U11" s="14">
        <f t="shared" si="9"/>
        <v>12.882141030553608</v>
      </c>
      <c r="W11" s="8">
        <v>0.82</v>
      </c>
      <c r="X11" s="8">
        <v>2</v>
      </c>
      <c r="Y11" s="8">
        <v>2</v>
      </c>
    </row>
    <row r="12" spans="1:25" x14ac:dyDescent="0.3">
      <c r="A12" s="2">
        <v>11</v>
      </c>
      <c r="B12" s="2">
        <v>12</v>
      </c>
      <c r="C12" s="2">
        <v>6</v>
      </c>
      <c r="D12" s="2">
        <f t="shared" si="7"/>
        <v>6</v>
      </c>
      <c r="E12" s="3">
        <f t="shared" si="8"/>
        <v>72</v>
      </c>
      <c r="F12" s="14">
        <v>29.1564839356055</v>
      </c>
      <c r="G12" s="14">
        <v>4.7026944159999999</v>
      </c>
      <c r="H12" s="14">
        <v>11.373515263502201</v>
      </c>
      <c r="I12" s="14">
        <v>10.2162507165528</v>
      </c>
      <c r="J12" s="14">
        <v>7.76478751900168</v>
      </c>
      <c r="K12" s="14">
        <v>6.4428432767603097</v>
      </c>
      <c r="L12" s="14">
        <f t="shared" si="0"/>
        <v>0.51350915122105067</v>
      </c>
      <c r="M12" s="14">
        <f t="shared" si="1"/>
        <v>0.29663627205900178</v>
      </c>
      <c r="N12" s="14">
        <f t="shared" si="2"/>
        <v>1.8555388637069692</v>
      </c>
      <c r="O12" s="14">
        <f t="shared" si="3"/>
        <v>14.97212131836298</v>
      </c>
      <c r="P12" s="14">
        <f t="shared" si="4"/>
        <v>8.6488707010061887</v>
      </c>
      <c r="Q12" s="14">
        <f t="shared" si="5"/>
        <v>54.10098907156393</v>
      </c>
      <c r="R12" s="14">
        <v>54.100989071564001</v>
      </c>
      <c r="S12" s="14">
        <f t="shared" si="6"/>
        <v>62.74985977257019</v>
      </c>
      <c r="T12" s="14">
        <v>939.33241356558506</v>
      </c>
      <c r="U12" s="14">
        <f t="shared" si="9"/>
        <v>17.362573765944461</v>
      </c>
      <c r="W12" s="8">
        <v>0.82</v>
      </c>
      <c r="X12" s="8">
        <v>2</v>
      </c>
      <c r="Y12" s="8">
        <v>2</v>
      </c>
    </row>
    <row r="13" spans="1:25" x14ac:dyDescent="0.3">
      <c r="A13" s="2">
        <v>12</v>
      </c>
      <c r="B13" s="2">
        <v>12</v>
      </c>
      <c r="C13" s="2">
        <v>6</v>
      </c>
      <c r="D13" s="2">
        <f t="shared" si="7"/>
        <v>6</v>
      </c>
      <c r="E13" s="3">
        <f t="shared" si="8"/>
        <v>72</v>
      </c>
      <c r="F13" s="14">
        <v>37.7138986911079</v>
      </c>
      <c r="G13" s="14">
        <v>4.6841702460999999</v>
      </c>
      <c r="H13" s="14">
        <v>12.237094557330501</v>
      </c>
      <c r="I13" s="14">
        <v>11.528569396888299</v>
      </c>
      <c r="J13" s="14">
        <v>8.2956851283951103</v>
      </c>
      <c r="K13" s="14">
        <v>7.1565876765932899</v>
      </c>
      <c r="L13" s="14">
        <f t="shared" si="0"/>
        <v>0.65390692870723766</v>
      </c>
      <c r="M13" s="14">
        <f t="shared" si="1"/>
        <v>0.33858648740742092</v>
      </c>
      <c r="N13" s="14">
        <f t="shared" si="2"/>
        <v>2.0610972508588676</v>
      </c>
      <c r="O13" s="14">
        <f t="shared" si="3"/>
        <v>24.661379662678279</v>
      </c>
      <c r="P13" s="14">
        <f t="shared" si="4"/>
        <v>12.769416484261553</v>
      </c>
      <c r="Q13" s="14">
        <f t="shared" si="5"/>
        <v>77.73201291141234</v>
      </c>
      <c r="R13" s="14">
        <v>77.732012911412298</v>
      </c>
      <c r="S13" s="14">
        <f t="shared" si="6"/>
        <v>90.501429395673853</v>
      </c>
      <c r="T13" s="14">
        <v>1856.16720121558</v>
      </c>
      <c r="U13" s="14">
        <f t="shared" si="9"/>
        <v>23.879057439705967</v>
      </c>
      <c r="W13" s="8">
        <v>0.82</v>
      </c>
      <c r="X13" s="8">
        <v>2</v>
      </c>
      <c r="Y13" s="8">
        <v>2</v>
      </c>
    </row>
    <row r="14" spans="1:25" x14ac:dyDescent="0.3">
      <c r="A14" s="2">
        <v>13</v>
      </c>
      <c r="B14" s="2">
        <v>12</v>
      </c>
      <c r="C14" s="2">
        <v>6</v>
      </c>
      <c r="D14" s="2">
        <f t="shared" si="7"/>
        <v>6</v>
      </c>
      <c r="E14" s="3">
        <f t="shared" si="8"/>
        <v>72</v>
      </c>
      <c r="F14" s="14">
        <v>39.260826406958003</v>
      </c>
      <c r="G14" s="14">
        <v>4.6841702460999999</v>
      </c>
      <c r="H14" s="14">
        <v>12.3148325463793</v>
      </c>
      <c r="I14" s="14">
        <v>11.630059548619499</v>
      </c>
      <c r="J14" s="14">
        <v>8.9483900608775997</v>
      </c>
      <c r="K14" s="14">
        <v>7.2499115818222899</v>
      </c>
      <c r="L14" s="14">
        <f t="shared" si="0"/>
        <v>0.66547076271382311</v>
      </c>
      <c r="M14" s="14">
        <f t="shared" si="1"/>
        <v>0.39396252863353604</v>
      </c>
      <c r="N14" s="14">
        <f t="shared" si="2"/>
        <v>2.0879745355648196</v>
      </c>
      <c r="O14" s="14">
        <f t="shared" si="3"/>
        <v>26.126932093813348</v>
      </c>
      <c r="P14" s="14">
        <f t="shared" si="4"/>
        <v>15.467294447527481</v>
      </c>
      <c r="Q14" s="14">
        <f t="shared" si="5"/>
        <v>81.975605782959136</v>
      </c>
      <c r="R14" s="14">
        <v>81.975605782959093</v>
      </c>
      <c r="S14" s="14">
        <f t="shared" si="6"/>
        <v>97.442900230486572</v>
      </c>
      <c r="T14" s="14">
        <v>2059.34615333699</v>
      </c>
      <c r="U14" s="14">
        <f t="shared" si="9"/>
        <v>25.121450871486971</v>
      </c>
      <c r="V14" s="1"/>
      <c r="W14" s="8">
        <v>0.82</v>
      </c>
      <c r="X14" s="8">
        <v>2</v>
      </c>
      <c r="Y14" s="8">
        <v>2</v>
      </c>
    </row>
    <row r="15" spans="1:25" x14ac:dyDescent="0.3">
      <c r="A15" s="2">
        <v>14</v>
      </c>
      <c r="B15" s="2">
        <v>12</v>
      </c>
      <c r="C15" s="2">
        <v>6</v>
      </c>
      <c r="D15" s="2">
        <f t="shared" si="7"/>
        <v>6</v>
      </c>
      <c r="E15" s="3">
        <f t="shared" si="8"/>
        <v>72</v>
      </c>
      <c r="F15" s="14">
        <v>39.2628164544127</v>
      </c>
      <c r="G15" s="14">
        <v>4.7137193679999996</v>
      </c>
      <c r="H15" s="14">
        <v>12.769361653482701</v>
      </c>
      <c r="I15" s="14">
        <v>12.2850724256755</v>
      </c>
      <c r="J15" s="14">
        <v>9.5429728298003003</v>
      </c>
      <c r="K15" s="14">
        <v>7.40766521794892</v>
      </c>
      <c r="L15" s="14">
        <f t="shared" si="0"/>
        <v>0.74254118216013509</v>
      </c>
      <c r="M15" s="14">
        <f t="shared" si="1"/>
        <v>0.4480561857171092</v>
      </c>
      <c r="N15" s="14">
        <f t="shared" si="2"/>
        <v>2.1334075827692889</v>
      </c>
      <c r="O15" s="14">
        <f t="shared" si="3"/>
        <v>29.15425814499601</v>
      </c>
      <c r="P15" s="14">
        <f t="shared" si="4"/>
        <v>17.591947781075106</v>
      </c>
      <c r="Q15" s="14">
        <f t="shared" si="5"/>
        <v>83.763590344722857</v>
      </c>
      <c r="R15" s="14">
        <v>83.7635903447228</v>
      </c>
      <c r="S15" s="14">
        <f t="shared" si="6"/>
        <v>101.35553812579791</v>
      </c>
      <c r="T15" s="14">
        <v>2097.41685414522</v>
      </c>
      <c r="U15" s="14">
        <f t="shared" si="9"/>
        <v>25.0397200682714</v>
      </c>
      <c r="W15" s="8">
        <v>0.82</v>
      </c>
      <c r="X15" s="8">
        <v>2</v>
      </c>
      <c r="Y15" s="8">
        <v>2</v>
      </c>
    </row>
    <row r="16" spans="1:25" x14ac:dyDescent="0.3">
      <c r="A16" s="2">
        <v>15</v>
      </c>
      <c r="B16" s="2">
        <v>12</v>
      </c>
      <c r="C16" s="2">
        <v>6</v>
      </c>
      <c r="D16" s="2">
        <f t="shared" si="7"/>
        <v>6</v>
      </c>
      <c r="E16" s="3">
        <f t="shared" si="8"/>
        <v>72</v>
      </c>
      <c r="F16" s="14">
        <v>31.939607345011101</v>
      </c>
      <c r="G16" s="14">
        <v>4.7137193679999996</v>
      </c>
      <c r="H16" s="14">
        <v>12.769361653482701</v>
      </c>
      <c r="I16" s="14">
        <v>12.6039386735679</v>
      </c>
      <c r="J16" s="14">
        <v>9.6778498455099609</v>
      </c>
      <c r="K16" s="14">
        <v>7.2279237637737701</v>
      </c>
      <c r="L16" s="14">
        <f t="shared" si="0"/>
        <v>0.78158760882833789</v>
      </c>
      <c r="M16" s="14">
        <f t="shared" si="1"/>
        <v>0.46081102595060686</v>
      </c>
      <c r="N16" s="14">
        <f t="shared" si="2"/>
        <v>2.0816420439668457</v>
      </c>
      <c r="O16" s="14">
        <f t="shared" si="3"/>
        <v>24.963601331703245</v>
      </c>
      <c r="P16" s="14">
        <f t="shared" si="4"/>
        <v>14.718123229114104</v>
      </c>
      <c r="Q16" s="14">
        <f t="shared" si="5"/>
        <v>66.486829517167394</v>
      </c>
      <c r="R16" s="14">
        <v>66.486829517167394</v>
      </c>
      <c r="S16" s="14">
        <f t="shared" si="6"/>
        <v>81.204952746281492</v>
      </c>
      <c r="T16" s="14">
        <v>1288.01660534291</v>
      </c>
      <c r="U16" s="14">
        <f t="shared" si="9"/>
        <v>19.372507528131337</v>
      </c>
      <c r="W16" s="8">
        <v>0.82</v>
      </c>
      <c r="X16" s="8">
        <v>2</v>
      </c>
      <c r="Y16" s="8">
        <v>2</v>
      </c>
    </row>
    <row r="17" spans="1:25" x14ac:dyDescent="0.3">
      <c r="A17" s="2">
        <v>16</v>
      </c>
      <c r="B17" s="2">
        <v>12</v>
      </c>
      <c r="C17" s="2">
        <v>6</v>
      </c>
      <c r="D17" s="2">
        <f t="shared" si="7"/>
        <v>6</v>
      </c>
      <c r="E17" s="3">
        <f t="shared" si="8"/>
        <v>72</v>
      </c>
      <c r="F17" s="14">
        <v>39.0648477902145</v>
      </c>
      <c r="G17" s="14">
        <v>4.7756872176999998</v>
      </c>
      <c r="H17" s="14">
        <v>12.781894298100401</v>
      </c>
      <c r="I17" s="14">
        <v>11.8728859514673</v>
      </c>
      <c r="J17" s="14">
        <v>9.6498198688805203</v>
      </c>
      <c r="K17" s="14">
        <v>7.1875488650391901</v>
      </c>
      <c r="L17" s="14">
        <f t="shared" si="0"/>
        <v>0.69354987041742389</v>
      </c>
      <c r="M17" s="14">
        <f t="shared" si="1"/>
        <v>0.45814559562905904</v>
      </c>
      <c r="N17" s="14">
        <f t="shared" si="2"/>
        <v>2.0700140731312868</v>
      </c>
      <c r="O17" s="14">
        <f t="shared" si="3"/>
        <v>27.093420122779655</v>
      </c>
      <c r="P17" s="14">
        <f t="shared" si="4"/>
        <v>17.897387959006352</v>
      </c>
      <c r="Q17" s="14">
        <f t="shared" si="5"/>
        <v>80.864784690475673</v>
      </c>
      <c r="R17" s="14">
        <v>80.864784690475801</v>
      </c>
      <c r="S17" s="14">
        <f t="shared" si="6"/>
        <v>98.762172649482153</v>
      </c>
      <c r="T17" s="14">
        <v>1998.3384131195701</v>
      </c>
      <c r="U17" s="14">
        <f t="shared" si="9"/>
        <v>24.712097123223195</v>
      </c>
      <c r="W17" s="8">
        <v>0.82</v>
      </c>
      <c r="X17" s="8">
        <v>2</v>
      </c>
      <c r="Y17" s="8">
        <v>2</v>
      </c>
    </row>
    <row r="18" spans="1:25" x14ac:dyDescent="0.3">
      <c r="A18" s="2">
        <v>17</v>
      </c>
      <c r="B18" s="2">
        <v>12</v>
      </c>
      <c r="C18" s="2">
        <v>6</v>
      </c>
      <c r="D18" s="2">
        <f t="shared" si="7"/>
        <v>6</v>
      </c>
      <c r="E18" s="3">
        <f t="shared" si="8"/>
        <v>72</v>
      </c>
      <c r="F18" s="14">
        <v>38.534871721657503</v>
      </c>
      <c r="G18" s="14">
        <v>4.7756872176999998</v>
      </c>
      <c r="H18" s="14">
        <v>12.781894298100401</v>
      </c>
      <c r="I18" s="14">
        <v>11.889981283917599</v>
      </c>
      <c r="J18" s="14">
        <v>9.7079003694974801</v>
      </c>
      <c r="K18" s="14">
        <v>7.1727485042209498</v>
      </c>
      <c r="L18" s="14">
        <f t="shared" si="0"/>
        <v>0.69554854226500118</v>
      </c>
      <c r="M18" s="14">
        <f t="shared" si="1"/>
        <v>0.4636771815537194</v>
      </c>
      <c r="N18" s="14">
        <f t="shared" si="2"/>
        <v>2.0657515692156334</v>
      </c>
      <c r="O18" s="14">
        <f t="shared" si="3"/>
        <v>26.802873852367693</v>
      </c>
      <c r="P18" s="14">
        <f t="shared" si="4"/>
        <v>17.867740711432273</v>
      </c>
      <c r="Q18" s="14">
        <f t="shared" si="5"/>
        <v>79.603471728537116</v>
      </c>
      <c r="R18" s="14">
        <v>79.603471728537102</v>
      </c>
      <c r="S18" s="14">
        <f t="shared" si="6"/>
        <v>97.471212439969378</v>
      </c>
      <c r="T18" s="14">
        <v>1933.70231057102</v>
      </c>
      <c r="U18" s="14">
        <f t="shared" si="9"/>
        <v>24.291683121124549</v>
      </c>
      <c r="W18" s="8">
        <v>0.82</v>
      </c>
      <c r="X18" s="8">
        <v>2</v>
      </c>
      <c r="Y18" s="8">
        <v>2</v>
      </c>
    </row>
    <row r="19" spans="1:25" x14ac:dyDescent="0.3">
      <c r="A19" s="2">
        <v>18</v>
      </c>
      <c r="B19" s="2">
        <v>12</v>
      </c>
      <c r="C19" s="2">
        <v>6</v>
      </c>
      <c r="D19" s="2">
        <f t="shared" si="7"/>
        <v>6</v>
      </c>
      <c r="E19" s="3">
        <f t="shared" si="8"/>
        <v>72</v>
      </c>
      <c r="F19" s="14">
        <v>36.724781514652101</v>
      </c>
      <c r="G19" s="14">
        <v>4.8448843956000003</v>
      </c>
      <c r="H19" s="14">
        <v>13.422163905249599</v>
      </c>
      <c r="I19" s="14">
        <v>12.671802318435301</v>
      </c>
      <c r="J19" s="14">
        <v>9.3124536016605202</v>
      </c>
      <c r="K19" s="14">
        <v>7.2460586411658499</v>
      </c>
      <c r="L19" s="14">
        <f t="shared" si="0"/>
        <v>0.79002690406771114</v>
      </c>
      <c r="M19" s="14">
        <f t="shared" si="1"/>
        <v>0.42667121704875355</v>
      </c>
      <c r="N19" s="14">
        <f t="shared" si="2"/>
        <v>2.0868648886557648</v>
      </c>
      <c r="O19" s="14">
        <f t="shared" si="3"/>
        <v>29.013565442583708</v>
      </c>
      <c r="P19" s="14">
        <f t="shared" si="4"/>
        <v>15.669407224706179</v>
      </c>
      <c r="Q19" s="14">
        <f t="shared" si="5"/>
        <v>76.639657086481748</v>
      </c>
      <c r="R19" s="14">
        <v>76.639657086481805</v>
      </c>
      <c r="S19" s="14">
        <f t="shared" si="6"/>
        <v>92.309064311187981</v>
      </c>
      <c r="T19" s="14">
        <v>1740.83266661639</v>
      </c>
      <c r="U19" s="14">
        <f t="shared" si="9"/>
        <v>22.714515340954588</v>
      </c>
      <c r="W19" s="8">
        <v>0.82</v>
      </c>
      <c r="X19" s="8">
        <v>2</v>
      </c>
      <c r="Y19" s="8">
        <v>2</v>
      </c>
    </row>
    <row r="20" spans="1:25" x14ac:dyDescent="0.3">
      <c r="A20" s="2">
        <v>19</v>
      </c>
      <c r="B20" s="2">
        <v>12</v>
      </c>
      <c r="C20" s="2">
        <v>6</v>
      </c>
      <c r="D20" s="2">
        <f t="shared" si="7"/>
        <v>6</v>
      </c>
      <c r="E20" s="3">
        <f t="shared" si="8"/>
        <v>72</v>
      </c>
      <c r="F20" s="14">
        <v>28.5385460523467</v>
      </c>
      <c r="G20" s="14">
        <v>4.8448843956000003</v>
      </c>
      <c r="H20" s="14">
        <v>12.8435814667519</v>
      </c>
      <c r="I20" s="14">
        <v>12.1010351191283</v>
      </c>
      <c r="J20" s="14">
        <v>8.9247037415422792</v>
      </c>
      <c r="K20" s="14">
        <v>6.8534943180143504</v>
      </c>
      <c r="L20" s="14">
        <f t="shared" si="0"/>
        <v>0.72046045069553211</v>
      </c>
      <c r="M20" s="14">
        <f t="shared" si="1"/>
        <v>0.3918796574215499</v>
      </c>
      <c r="N20" s="14">
        <f t="shared" si="2"/>
        <v>1.9738063635881329</v>
      </c>
      <c r="O20" s="14">
        <f t="shared" si="3"/>
        <v>20.560893751068903</v>
      </c>
      <c r="P20" s="14">
        <f t="shared" si="4"/>
        <v>11.183675650302749</v>
      </c>
      <c r="Q20" s="14">
        <f t="shared" si="5"/>
        <v>56.329563805674901</v>
      </c>
      <c r="R20" s="14">
        <v>56.329563805674802</v>
      </c>
      <c r="S20" s="14">
        <f t="shared" si="6"/>
        <v>67.513239455977555</v>
      </c>
      <c r="T20" s="14">
        <v>942.33698357760397</v>
      </c>
      <c r="U20" s="14">
        <f t="shared" si="9"/>
        <v>16.728994863664649</v>
      </c>
      <c r="W20" s="8">
        <v>0.82</v>
      </c>
      <c r="X20" s="8">
        <v>2</v>
      </c>
      <c r="Y20" s="8">
        <v>2</v>
      </c>
    </row>
    <row r="21" spans="1:25" x14ac:dyDescent="0.3">
      <c r="A21" s="2">
        <v>20</v>
      </c>
      <c r="B21" s="2">
        <v>12</v>
      </c>
      <c r="C21" s="2">
        <v>6</v>
      </c>
      <c r="D21" s="2">
        <f t="shared" si="7"/>
        <v>6</v>
      </c>
      <c r="E21" s="3">
        <f t="shared" si="8"/>
        <v>72</v>
      </c>
      <c r="F21" s="14">
        <v>25.1338170796943</v>
      </c>
      <c r="G21" s="14">
        <v>4.7820448874999997</v>
      </c>
      <c r="H21" s="14">
        <v>12.3975781171386</v>
      </c>
      <c r="I21" s="14">
        <v>11.9867749614604</v>
      </c>
      <c r="J21" s="14">
        <v>8.5986673753335694</v>
      </c>
      <c r="K21" s="14">
        <v>6.8197804909580304</v>
      </c>
      <c r="L21" s="14">
        <f t="shared" si="0"/>
        <v>0.70691924796533434</v>
      </c>
      <c r="M21" s="14">
        <f t="shared" si="1"/>
        <v>0.3637704367075994</v>
      </c>
      <c r="N21" s="14">
        <f t="shared" si="2"/>
        <v>1.9640967813959127</v>
      </c>
      <c r="O21" s="14">
        <f t="shared" si="3"/>
        <v>17.767579068475769</v>
      </c>
      <c r="P21" s="14">
        <f t="shared" si="4"/>
        <v>9.1429396152093165</v>
      </c>
      <c r="Q21" s="14">
        <f t="shared" si="5"/>
        <v>49.365249230421192</v>
      </c>
      <c r="R21" s="14">
        <v>49.365249230421199</v>
      </c>
      <c r="S21" s="14">
        <f t="shared" si="6"/>
        <v>58.508188845630514</v>
      </c>
      <c r="T21" s="14">
        <v>714.52404269976103</v>
      </c>
      <c r="U21" s="14">
        <f t="shared" si="9"/>
        <v>14.474231444970354</v>
      </c>
      <c r="W21" s="8">
        <v>0.82</v>
      </c>
      <c r="X21" s="8">
        <v>2</v>
      </c>
      <c r="Y21" s="8">
        <v>2</v>
      </c>
    </row>
    <row r="22" spans="1:25" x14ac:dyDescent="0.3">
      <c r="A22" s="2">
        <v>21</v>
      </c>
      <c r="B22" s="2">
        <v>12</v>
      </c>
      <c r="C22" s="2">
        <v>6</v>
      </c>
      <c r="D22" s="2">
        <f t="shared" si="7"/>
        <v>6</v>
      </c>
      <c r="E22" s="3">
        <f t="shared" si="8"/>
        <v>72</v>
      </c>
      <c r="F22" s="14">
        <v>26.824601160722398</v>
      </c>
      <c r="G22" s="14">
        <v>4.7150688170999997</v>
      </c>
      <c r="H22" s="14">
        <v>13.422163905249599</v>
      </c>
      <c r="I22" s="14">
        <v>14.3601748011555</v>
      </c>
      <c r="J22" s="14">
        <v>7.6587845960844296</v>
      </c>
      <c r="K22" s="14">
        <v>7.5631889733454196</v>
      </c>
      <c r="L22" s="14">
        <f t="shared" si="0"/>
        <v>1.0145759319731278</v>
      </c>
      <c r="M22" s="14">
        <f t="shared" si="1"/>
        <v>0.28859234892696306</v>
      </c>
      <c r="N22" s="14">
        <f t="shared" si="2"/>
        <v>2.1781984243234809</v>
      </c>
      <c r="O22" s="14">
        <f t="shared" si="3"/>
        <v>27.215594722447374</v>
      </c>
      <c r="P22" s="14">
        <f t="shared" si="4"/>
        <v>7.741374658001817</v>
      </c>
      <c r="Q22" s="14">
        <f t="shared" si="5"/>
        <v>58.429303981391342</v>
      </c>
      <c r="R22" s="14">
        <v>58.429303981391399</v>
      </c>
      <c r="S22" s="14">
        <f t="shared" si="6"/>
        <v>66.170678639393216</v>
      </c>
      <c r="T22" s="14">
        <v>919.24653277964001</v>
      </c>
      <c r="U22" s="14">
        <f t="shared" si="9"/>
        <v>15.732628495324917</v>
      </c>
      <c r="W22" s="8">
        <v>0.82</v>
      </c>
      <c r="X22" s="8">
        <v>2</v>
      </c>
      <c r="Y22" s="8">
        <v>2</v>
      </c>
    </row>
    <row r="23" spans="1:25" x14ac:dyDescent="0.3">
      <c r="A23" s="4">
        <v>22</v>
      </c>
      <c r="B23" s="2">
        <v>12</v>
      </c>
      <c r="C23" s="2">
        <v>6</v>
      </c>
      <c r="D23" s="2">
        <f t="shared" si="7"/>
        <v>6</v>
      </c>
      <c r="E23" s="3">
        <f t="shared" si="8"/>
        <v>72</v>
      </c>
      <c r="F23" s="14">
        <v>19.863043585556699</v>
      </c>
      <c r="G23" s="14">
        <v>4.7150688170999997</v>
      </c>
      <c r="H23" s="14">
        <v>13.422163905249599</v>
      </c>
      <c r="I23" s="14">
        <v>15.4661431931768</v>
      </c>
      <c r="J23" s="14">
        <v>6.57950237189067</v>
      </c>
      <c r="K23" s="14">
        <v>7.7739096680837996</v>
      </c>
      <c r="L23" s="14">
        <f t="shared" si="0"/>
        <v>1.1768717995374973</v>
      </c>
      <c r="M23" s="14">
        <f t="shared" si="1"/>
        <v>0.21298606919163754</v>
      </c>
      <c r="N23" s="14">
        <f t="shared" si="2"/>
        <v>2.2388859844081344</v>
      </c>
      <c r="O23" s="14">
        <f t="shared" si="3"/>
        <v>23.376255848825856</v>
      </c>
      <c r="P23" s="14">
        <f t="shared" si="4"/>
        <v>4.2305515754698915</v>
      </c>
      <c r="Q23" s="14">
        <f t="shared" si="5"/>
        <v>44.47108989139079</v>
      </c>
      <c r="R23" s="14">
        <v>44.526753629089299</v>
      </c>
      <c r="S23" s="14">
        <f t="shared" si="6"/>
        <v>48.757305204559188</v>
      </c>
      <c r="T23" s="14">
        <v>499.13694392582403</v>
      </c>
      <c r="U23" s="14">
        <f t="shared" si="9"/>
        <v>11.209821135483324</v>
      </c>
      <c r="W23" s="8">
        <v>0.82</v>
      </c>
      <c r="X23" s="8">
        <v>2</v>
      </c>
      <c r="Y23" s="8">
        <v>2</v>
      </c>
    </row>
    <row r="24" spans="1:25" x14ac:dyDescent="0.3">
      <c r="A24" s="4">
        <v>23</v>
      </c>
      <c r="B24" s="2">
        <v>12</v>
      </c>
      <c r="C24" s="2">
        <v>6</v>
      </c>
      <c r="D24" s="2">
        <f t="shared" si="7"/>
        <v>6</v>
      </c>
      <c r="E24" s="3">
        <f t="shared" si="8"/>
        <v>72</v>
      </c>
      <c r="F24" s="14">
        <v>17.808128308583999</v>
      </c>
      <c r="G24" s="14">
        <v>4.6826653480999996</v>
      </c>
      <c r="H24" s="14">
        <v>13.007158830171299</v>
      </c>
      <c r="I24" s="14">
        <v>15.252269986947301</v>
      </c>
      <c r="J24" s="14">
        <v>5.6324693951872602</v>
      </c>
      <c r="K24" s="14">
        <v>7.7658796437528901</v>
      </c>
      <c r="L24" s="14">
        <f t="shared" si="0"/>
        <v>1.1445481595932885</v>
      </c>
      <c r="M24" s="14">
        <f t="shared" si="1"/>
        <v>0.15608558051958801</v>
      </c>
      <c r="N24" s="14">
        <f t="shared" si="2"/>
        <v>2.2365733374008325</v>
      </c>
      <c r="O24" s="14">
        <f t="shared" si="3"/>
        <v>20.382260481390958</v>
      </c>
      <c r="P24" s="14">
        <f t="shared" si="4"/>
        <v>2.7795920450126426</v>
      </c>
      <c r="Q24" s="14">
        <f t="shared" si="5"/>
        <v>39.829184963991956</v>
      </c>
      <c r="R24" s="14">
        <v>39.839914613620898</v>
      </c>
      <c r="S24" s="14">
        <f t="shared" si="6"/>
        <v>42.61950665863354</v>
      </c>
      <c r="T24" s="14">
        <v>394.27075370760298</v>
      </c>
      <c r="U24" s="14">
        <f t="shared" si="9"/>
        <v>9.8963754699616118</v>
      </c>
      <c r="W24" s="8">
        <v>0.82</v>
      </c>
      <c r="X24" s="8">
        <v>2</v>
      </c>
      <c r="Y24" s="8">
        <v>2</v>
      </c>
    </row>
    <row r="25" spans="1:25" x14ac:dyDescent="0.3">
      <c r="A25" s="4">
        <v>24</v>
      </c>
      <c r="B25" s="2">
        <v>12</v>
      </c>
      <c r="C25" s="2">
        <v>6</v>
      </c>
      <c r="D25" s="2">
        <f t="shared" si="7"/>
        <v>6</v>
      </c>
      <c r="E25" s="3">
        <f t="shared" si="8"/>
        <v>72</v>
      </c>
      <c r="F25" s="14">
        <v>17.219733856923899</v>
      </c>
      <c r="G25" s="14">
        <v>4.6826653480999996</v>
      </c>
      <c r="H25" s="14">
        <v>13.007158830171299</v>
      </c>
      <c r="I25" s="14">
        <v>15.411695805418701</v>
      </c>
      <c r="J25" s="14">
        <v>4.2673165441072802</v>
      </c>
      <c r="K25" s="14">
        <v>7.8174663120179897</v>
      </c>
      <c r="L25" s="14">
        <f t="shared" si="0"/>
        <v>1.1686002085859009</v>
      </c>
      <c r="M25" s="14">
        <f t="shared" si="1"/>
        <v>8.9593153199049563E-2</v>
      </c>
      <c r="N25" s="14">
        <f t="shared" si="2"/>
        <v>2.2514302978611807</v>
      </c>
      <c r="O25" s="14">
        <f t="shared" si="3"/>
        <v>20.122984576994966</v>
      </c>
      <c r="P25" s="14">
        <f t="shared" si="4"/>
        <v>1.5427702534902434</v>
      </c>
      <c r="Q25" s="14">
        <f t="shared" si="5"/>
        <v>38.76903052658443</v>
      </c>
      <c r="R25" s="14">
        <v>38.796127152841599</v>
      </c>
      <c r="S25" s="14">
        <f t="shared" si="6"/>
        <v>40.338897406331846</v>
      </c>
      <c r="T25" s="14">
        <v>370.19013363642</v>
      </c>
      <c r="U25" s="14">
        <f t="shared" si="9"/>
        <v>9.541935260136027</v>
      </c>
      <c r="W25" s="8">
        <v>0.82</v>
      </c>
      <c r="X25" s="8">
        <v>2</v>
      </c>
      <c r="Y25" s="8">
        <v>2</v>
      </c>
    </row>
    <row r="26" spans="1:25" x14ac:dyDescent="0.3">
      <c r="A26" s="4">
        <v>25</v>
      </c>
      <c r="B26" s="2">
        <v>12</v>
      </c>
      <c r="C26" s="2">
        <v>6</v>
      </c>
      <c r="D26" s="2">
        <f t="shared" si="7"/>
        <v>6</v>
      </c>
      <c r="E26" s="3">
        <f t="shared" si="8"/>
        <v>72</v>
      </c>
      <c r="F26" s="14">
        <v>16.6547832706982</v>
      </c>
      <c r="G26" s="14">
        <v>4.7935042380999997</v>
      </c>
      <c r="H26" s="14">
        <v>11.985156231269899</v>
      </c>
      <c r="I26" s="14">
        <v>12.515932081275601</v>
      </c>
      <c r="J26" s="14">
        <v>2.4510095473357598</v>
      </c>
      <c r="K26" s="14">
        <v>6.9940338711173702</v>
      </c>
      <c r="L26" s="14">
        <f t="shared" si="0"/>
        <v>0.7707108948464706</v>
      </c>
      <c r="M26" s="14">
        <f t="shared" si="1"/>
        <v>2.9556643181564746E-2</v>
      </c>
      <c r="N26" s="14">
        <f t="shared" si="2"/>
        <v>2.0142817548818024</v>
      </c>
      <c r="O26" s="14">
        <f t="shared" si="3"/>
        <v>12.836022918033837</v>
      </c>
      <c r="P26" s="14">
        <f t="shared" si="4"/>
        <v>0.49225948639832057</v>
      </c>
      <c r="Q26" s="14">
        <f t="shared" si="5"/>
        <v>33.547426073678054</v>
      </c>
      <c r="R26" s="14">
        <v>33.547426073677997</v>
      </c>
      <c r="S26" s="14">
        <f t="shared" si="6"/>
        <v>34.039685560076315</v>
      </c>
      <c r="T26" s="14">
        <v>304.78508321776599</v>
      </c>
      <c r="U26" s="14">
        <f t="shared" si="9"/>
        <v>9.0852002340920777</v>
      </c>
      <c r="W26" s="8">
        <v>0.82</v>
      </c>
      <c r="X26" s="8">
        <v>2</v>
      </c>
      <c r="Y26" s="8">
        <v>2</v>
      </c>
    </row>
    <row r="27" spans="1:25" x14ac:dyDescent="0.3">
      <c r="A27" s="4">
        <v>26</v>
      </c>
      <c r="B27" s="2">
        <v>12</v>
      </c>
      <c r="C27" s="2">
        <v>6</v>
      </c>
      <c r="D27" s="2">
        <f t="shared" si="7"/>
        <v>6</v>
      </c>
      <c r="E27" s="3">
        <f t="shared" si="8"/>
        <v>72</v>
      </c>
      <c r="F27" s="14">
        <v>16.513506726067298</v>
      </c>
      <c r="G27" s="14">
        <v>4.7935042380999997</v>
      </c>
      <c r="H27" s="14">
        <v>11.985156231269899</v>
      </c>
      <c r="I27" s="14">
        <v>12.551108315453</v>
      </c>
      <c r="J27" s="14">
        <v>1.78195410548767</v>
      </c>
      <c r="K27" s="14">
        <v>7.0077634592805902</v>
      </c>
      <c r="L27" s="14">
        <f t="shared" si="0"/>
        <v>0.77504917413546859</v>
      </c>
      <c r="M27" s="14">
        <f t="shared" si="1"/>
        <v>1.5622773335596661E-2</v>
      </c>
      <c r="N27" s="14">
        <f t="shared" si="2"/>
        <v>2.0182358762728101</v>
      </c>
      <c r="O27" s="14">
        <f t="shared" si="3"/>
        <v>12.798779750118966</v>
      </c>
      <c r="P27" s="14">
        <f t="shared" si="4"/>
        <v>0.25798677255720032</v>
      </c>
      <c r="Q27" s="14">
        <f t="shared" si="5"/>
        <v>33.328151717621374</v>
      </c>
      <c r="R27" s="14">
        <v>33.328151717621402</v>
      </c>
      <c r="S27" s="14">
        <f t="shared" si="6"/>
        <v>33.586138490178605</v>
      </c>
      <c r="T27" s="14">
        <v>299.970644512371</v>
      </c>
      <c r="U27" s="14">
        <f t="shared" si="9"/>
        <v>9.000518452205954</v>
      </c>
      <c r="W27" s="8">
        <v>0.82</v>
      </c>
      <c r="X27" s="8">
        <v>2</v>
      </c>
      <c r="Y27" s="8">
        <v>2</v>
      </c>
    </row>
    <row r="28" spans="1:25" x14ac:dyDescent="0.3">
      <c r="A28" s="2">
        <v>27</v>
      </c>
      <c r="B28" s="2">
        <v>12</v>
      </c>
      <c r="C28" s="2">
        <v>6</v>
      </c>
      <c r="D28" s="2">
        <f t="shared" si="7"/>
        <v>6</v>
      </c>
      <c r="E28" s="3">
        <f t="shared" si="8"/>
        <v>72</v>
      </c>
      <c r="F28" s="14">
        <v>16.123254664800299</v>
      </c>
      <c r="G28" s="14">
        <v>4.8103995322999999</v>
      </c>
      <c r="H28" s="14">
        <v>11.8281237692471</v>
      </c>
      <c r="I28" s="14">
        <v>12.2213744157694</v>
      </c>
      <c r="J28" s="14">
        <v>1.8124081144395601</v>
      </c>
      <c r="K28" s="14">
        <v>6.9178489284174098</v>
      </c>
      <c r="L28" s="14">
        <f t="shared" si="0"/>
        <v>0.73486100364328033</v>
      </c>
      <c r="M28" s="14">
        <f t="shared" si="1"/>
        <v>1.6161330012568899E-2</v>
      </c>
      <c r="N28" s="14">
        <f t="shared" si="2"/>
        <v>1.9923404913842142</v>
      </c>
      <c r="O28" s="14">
        <f t="shared" si="3"/>
        <v>11.84835110497135</v>
      </c>
      <c r="P28" s="14">
        <f t="shared" si="4"/>
        <v>0.2605732395145286</v>
      </c>
      <c r="Q28" s="14">
        <f t="shared" si="5"/>
        <v>32.123013121581053</v>
      </c>
      <c r="R28" s="14">
        <v>32.123013121581003</v>
      </c>
      <c r="S28" s="14">
        <f t="shared" si="6"/>
        <v>32.383586361095531</v>
      </c>
      <c r="T28" s="14">
        <v>281.445670144958</v>
      </c>
      <c r="U28" s="14">
        <f t="shared" si="9"/>
        <v>8.7614965968393577</v>
      </c>
      <c r="W28" s="8">
        <v>0.82</v>
      </c>
      <c r="X28" s="8">
        <v>2</v>
      </c>
      <c r="Y28" s="8">
        <v>2</v>
      </c>
    </row>
    <row r="29" spans="1:25" x14ac:dyDescent="0.3">
      <c r="A29" s="2">
        <v>28</v>
      </c>
      <c r="B29" s="2">
        <v>12</v>
      </c>
      <c r="C29" s="2">
        <v>6</v>
      </c>
      <c r="D29" s="2">
        <f t="shared" si="7"/>
        <v>6</v>
      </c>
      <c r="E29" s="3">
        <f t="shared" si="8"/>
        <v>72</v>
      </c>
      <c r="F29" s="14">
        <v>12.3471799620872</v>
      </c>
      <c r="G29" s="14">
        <v>4.8103995322999999</v>
      </c>
      <c r="H29" s="14">
        <v>11.8281237692471</v>
      </c>
      <c r="I29" s="14">
        <v>13.445766203856699</v>
      </c>
      <c r="J29" s="14">
        <v>1.5794655097426</v>
      </c>
      <c r="K29" s="14">
        <v>7.4478023658033203</v>
      </c>
      <c r="L29" s="14">
        <f t="shared" si="0"/>
        <v>0.88948005373917305</v>
      </c>
      <c r="M29" s="14">
        <f t="shared" si="1"/>
        <v>1.227397957861494E-2</v>
      </c>
      <c r="N29" s="14">
        <f t="shared" si="2"/>
        <v>2.1449670813513562</v>
      </c>
      <c r="O29" s="14">
        <f t="shared" si="3"/>
        <v>10.982570296204564</v>
      </c>
      <c r="P29" s="14">
        <f t="shared" si="4"/>
        <v>0.15154903470814188</v>
      </c>
      <c r="Q29" s="14">
        <f t="shared" si="5"/>
        <v>26.48429456619813</v>
      </c>
      <c r="R29" s="14">
        <v>26.484294566198098</v>
      </c>
      <c r="S29" s="14">
        <f t="shared" si="6"/>
        <v>26.635843600906242</v>
      </c>
      <c r="T29" s="14">
        <v>173.892335829758</v>
      </c>
      <c r="U29" s="14">
        <f t="shared" si="9"/>
        <v>6.5658662493392121</v>
      </c>
      <c r="W29" s="8">
        <v>0.82</v>
      </c>
      <c r="X29" s="8">
        <v>2</v>
      </c>
      <c r="Y29" s="8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C25A-0053-439E-87BC-EECA6BEA3351}">
  <dimension ref="A1:P29"/>
  <sheetViews>
    <sheetView topLeftCell="E1" workbookViewId="0">
      <selection activeCell="P25" sqref="P25"/>
    </sheetView>
  </sheetViews>
  <sheetFormatPr defaultRowHeight="14.4" x14ac:dyDescent="0.3"/>
  <cols>
    <col min="1" max="1" width="9.109375" style="8"/>
    <col min="2" max="2" width="10" style="7" customWidth="1"/>
    <col min="3" max="3" width="13.33203125" style="7" customWidth="1"/>
    <col min="4" max="4" width="17" style="5" customWidth="1"/>
    <col min="5" max="5" width="19.33203125" style="13" customWidth="1"/>
    <col min="6" max="6" width="22.44140625" style="5" customWidth="1"/>
    <col min="7" max="8" width="21.6640625" style="5" customWidth="1"/>
    <col min="9" max="11" width="21.33203125" style="5" customWidth="1"/>
    <col min="12" max="12" width="18.6640625" style="15" customWidth="1"/>
    <col min="13" max="13" width="9.109375" style="15" customWidth="1"/>
    <col min="14" max="14" width="9.109375" style="5" customWidth="1"/>
    <col min="15" max="15" width="9.109375" style="5"/>
  </cols>
  <sheetData>
    <row r="1" spans="1:16" s="11" customFormat="1" ht="57.6" x14ac:dyDescent="0.3">
      <c r="A1" s="16" t="s">
        <v>0</v>
      </c>
      <c r="B1" s="17" t="s">
        <v>24</v>
      </c>
      <c r="C1" s="17" t="s">
        <v>25</v>
      </c>
      <c r="D1" s="18" t="s">
        <v>26</v>
      </c>
      <c r="E1" s="18" t="s">
        <v>27</v>
      </c>
      <c r="F1" s="18" t="s">
        <v>28</v>
      </c>
      <c r="G1" s="18" t="s">
        <v>29</v>
      </c>
      <c r="H1" s="18" t="s">
        <v>30</v>
      </c>
      <c r="I1" s="18" t="s">
        <v>31</v>
      </c>
      <c r="J1" s="18" t="s">
        <v>32</v>
      </c>
      <c r="K1" s="18" t="s">
        <v>33</v>
      </c>
      <c r="L1" s="19" t="s">
        <v>34</v>
      </c>
      <c r="M1" s="19" t="s">
        <v>35</v>
      </c>
      <c r="N1" s="19" t="s">
        <v>36</v>
      </c>
      <c r="O1" s="19" t="s">
        <v>37</v>
      </c>
      <c r="P1" s="20" t="s">
        <v>38</v>
      </c>
    </row>
    <row r="2" spans="1:16" x14ac:dyDescent="0.3">
      <c r="A2" s="10">
        <v>1</v>
      </c>
      <c r="B2" s="6">
        <v>-94.826633000000001</v>
      </c>
      <c r="C2" s="6">
        <v>29.305091000000001</v>
      </c>
      <c r="D2" s="12">
        <v>6.1123189926147399</v>
      </c>
      <c r="E2" s="12">
        <v>15.999652991294999</v>
      </c>
      <c r="F2" s="12">
        <f>E2-D2</f>
        <v>9.8873339986802584</v>
      </c>
      <c r="G2" s="12">
        <v>5.1494746208000004</v>
      </c>
      <c r="H2" s="12">
        <v>4.1648900592234996</v>
      </c>
      <c r="I2" s="12">
        <f t="shared" ref="I2:I29" si="0">H2*1.75</f>
        <v>7.2885576036411246</v>
      </c>
      <c r="J2" s="12">
        <v>84.828118956881795</v>
      </c>
      <c r="K2" s="12">
        <v>4.6425116044089396</v>
      </c>
      <c r="L2" s="14">
        <f>I2/J2</f>
        <v>8.5921480910662471E-2</v>
      </c>
      <c r="M2" s="14">
        <f>F2/J2</f>
        <v>0.11655727039881668</v>
      </c>
      <c r="N2" s="14">
        <f>J2/G2</f>
        <v>16.473159924750394</v>
      </c>
      <c r="O2" s="14">
        <f>(PI()*L2)^2*(0.5*N2)*COSH(4*PI()*M2)/(SINH(2*PI()*M2)^2)</f>
        <v>2.1389402202109076</v>
      </c>
      <c r="P2" s="14">
        <f>K2+O2</f>
        <v>6.7814518246198467</v>
      </c>
    </row>
    <row r="3" spans="1:16" x14ac:dyDescent="0.3">
      <c r="A3" s="10">
        <v>2</v>
      </c>
      <c r="B3" s="6">
        <v>-94.826514000000003</v>
      </c>
      <c r="C3" s="6">
        <v>29.305567</v>
      </c>
      <c r="D3" s="12">
        <v>-3.0457903744683898</v>
      </c>
      <c r="E3" s="12">
        <v>15.8295336594581</v>
      </c>
      <c r="F3" s="12">
        <f t="shared" ref="F3:F29" si="1">E3-D3</f>
        <v>18.875324033926489</v>
      </c>
      <c r="G3" s="12">
        <v>5.3749752045000001</v>
      </c>
      <c r="H3" s="12">
        <v>3.4795307012769001</v>
      </c>
      <c r="I3" s="12">
        <f t="shared" si="0"/>
        <v>6.0891787272345752</v>
      </c>
      <c r="J3" s="12">
        <v>114.74540413702501</v>
      </c>
      <c r="K3" s="12">
        <v>4.8888863316313698</v>
      </c>
      <c r="L3" s="14">
        <f t="shared" ref="L3:L29" si="2">I3/J3</f>
        <v>5.3066863749619879E-2</v>
      </c>
      <c r="M3" s="14">
        <f t="shared" ref="M3:M29" si="3">F3/J3</f>
        <v>0.1644974295561871</v>
      </c>
      <c r="N3" s="14">
        <f t="shared" ref="N3:N29" si="4">J3/G3</f>
        <v>21.348080646206263</v>
      </c>
      <c r="O3" s="14">
        <f t="shared" ref="O3:O29" si="5">(PI()*L3)^2*(0.5*N3)*COSH(4*PI()*M3)/(SINH(2*PI()*M3)^2)</f>
        <v>0.79018159378462005</v>
      </c>
      <c r="P3" s="14">
        <f t="shared" ref="P3:P29" si="6">K3+O3</f>
        <v>5.6790679254159899</v>
      </c>
    </row>
    <row r="4" spans="1:16" x14ac:dyDescent="0.3">
      <c r="A4" s="10">
        <v>3</v>
      </c>
      <c r="B4" s="6">
        <v>-94.826346999999998</v>
      </c>
      <c r="C4" s="6">
        <v>29.305994999999999</v>
      </c>
      <c r="D4" s="12">
        <v>-3.0457903744683898</v>
      </c>
      <c r="E4" s="12">
        <v>15.7832979106902</v>
      </c>
      <c r="F4" s="12">
        <f t="shared" si="1"/>
        <v>18.829088285158591</v>
      </c>
      <c r="G4" s="12">
        <v>5.3749752045000001</v>
      </c>
      <c r="H4" s="12">
        <v>3.4795307012769001</v>
      </c>
      <c r="I4" s="12">
        <f t="shared" si="0"/>
        <v>6.0891787272345752</v>
      </c>
      <c r="J4" s="12">
        <v>114.647705971969</v>
      </c>
      <c r="K4" s="12">
        <v>5.0734954525637104</v>
      </c>
      <c r="L4" s="14">
        <f t="shared" si="2"/>
        <v>5.3112085197093782E-2</v>
      </c>
      <c r="M4" s="14">
        <f t="shared" si="3"/>
        <v>0.16423432222675474</v>
      </c>
      <c r="N4" s="14">
        <f t="shared" si="4"/>
        <v>21.3299041595549</v>
      </c>
      <c r="O4" s="14">
        <f t="shared" si="5"/>
        <v>0.79169721487921618</v>
      </c>
      <c r="P4" s="14">
        <f t="shared" si="6"/>
        <v>5.8651926674429262</v>
      </c>
    </row>
    <row r="5" spans="1:16" x14ac:dyDescent="0.3">
      <c r="A5" s="10">
        <v>4</v>
      </c>
      <c r="B5" s="6">
        <v>-94.826228</v>
      </c>
      <c r="C5" s="6">
        <v>29.306470999999998</v>
      </c>
      <c r="D5" s="12">
        <v>-6.7825905498504602</v>
      </c>
      <c r="E5" s="12">
        <v>17.048152986049701</v>
      </c>
      <c r="F5" s="12">
        <f t="shared" si="1"/>
        <v>23.830743535900162</v>
      </c>
      <c r="G5" s="12">
        <v>9.6185913085999992</v>
      </c>
      <c r="H5" s="12">
        <v>3.0096690761996698</v>
      </c>
      <c r="I5" s="12">
        <f t="shared" si="0"/>
        <v>5.2669208833494219</v>
      </c>
      <c r="J5" s="12">
        <v>252.31024405899299</v>
      </c>
      <c r="K5" s="12">
        <v>5.30878075061002</v>
      </c>
      <c r="L5" s="14">
        <f t="shared" si="2"/>
        <v>2.087478018576985E-2</v>
      </c>
      <c r="M5" s="14">
        <f t="shared" si="3"/>
        <v>9.44501624370363E-2</v>
      </c>
      <c r="N5" s="14">
        <f t="shared" si="4"/>
        <v>26.231517273574351</v>
      </c>
      <c r="O5" s="14">
        <f t="shared" si="5"/>
        <v>0.25543291143706698</v>
      </c>
      <c r="P5" s="14">
        <f t="shared" si="6"/>
        <v>5.564213662047087</v>
      </c>
    </row>
    <row r="6" spans="1:16" x14ac:dyDescent="0.3">
      <c r="A6" s="10">
        <v>5</v>
      </c>
      <c r="B6" s="6">
        <v>-94.826014000000001</v>
      </c>
      <c r="C6" s="6">
        <v>29.306851000000002</v>
      </c>
      <c r="D6" s="12">
        <v>-9.0747014999389606</v>
      </c>
      <c r="E6" s="12">
        <v>13.753665408134401</v>
      </c>
      <c r="F6" s="12">
        <f t="shared" si="1"/>
        <v>22.828366908073363</v>
      </c>
      <c r="G6" s="12">
        <v>5.2864198685000003</v>
      </c>
      <c r="H6" s="12">
        <v>4.9161036389013999</v>
      </c>
      <c r="I6" s="12">
        <f t="shared" si="0"/>
        <v>8.6031813680774505</v>
      </c>
      <c r="J6" s="12">
        <v>119.400462069029</v>
      </c>
      <c r="K6" s="12">
        <v>6.4939498587082003</v>
      </c>
      <c r="L6" s="14">
        <f t="shared" si="2"/>
        <v>7.2053166453440454E-2</v>
      </c>
      <c r="M6" s="14">
        <f t="shared" si="3"/>
        <v>0.19119161276675459</v>
      </c>
      <c r="N6" s="14">
        <f t="shared" si="4"/>
        <v>22.586261598420556</v>
      </c>
      <c r="O6" s="14">
        <f t="shared" si="5"/>
        <v>1.4104918259108228</v>
      </c>
      <c r="P6" s="14">
        <f t="shared" si="6"/>
        <v>7.9044416846190231</v>
      </c>
    </row>
    <row r="7" spans="1:16" x14ac:dyDescent="0.3">
      <c r="A7" s="10">
        <v>6</v>
      </c>
      <c r="B7" s="6">
        <v>-94.825918999999999</v>
      </c>
      <c r="C7" s="6">
        <v>29.307279999999999</v>
      </c>
      <c r="D7" s="12">
        <v>-10.0844411849975</v>
      </c>
      <c r="E7" s="12">
        <v>13.724532803058599</v>
      </c>
      <c r="F7" s="12">
        <f t="shared" si="1"/>
        <v>23.808973988056099</v>
      </c>
      <c r="G7" s="12">
        <v>5.0423364638999999</v>
      </c>
      <c r="H7" s="12">
        <v>5.6252461761113004</v>
      </c>
      <c r="I7" s="12">
        <f t="shared" si="0"/>
        <v>9.8441808081947748</v>
      </c>
      <c r="J7" s="12">
        <v>113.01214053661</v>
      </c>
      <c r="K7" s="12">
        <v>7.5729049777808903</v>
      </c>
      <c r="L7" s="14">
        <f t="shared" si="2"/>
        <v>8.7107285654905164E-2</v>
      </c>
      <c r="M7" s="14">
        <f t="shared" si="3"/>
        <v>0.21067625013565017</v>
      </c>
      <c r="N7" s="14">
        <f t="shared" si="4"/>
        <v>22.412653607252668</v>
      </c>
      <c r="O7" s="14">
        <f t="shared" si="5"/>
        <v>1.9538336447108413</v>
      </c>
      <c r="P7" s="14">
        <f t="shared" si="6"/>
        <v>9.526738622491731</v>
      </c>
    </row>
    <row r="8" spans="1:16" x14ac:dyDescent="0.3">
      <c r="A8" s="10">
        <v>7</v>
      </c>
      <c r="B8" s="6">
        <v>-94.825751999999994</v>
      </c>
      <c r="C8" s="6">
        <v>29.307827</v>
      </c>
      <c r="D8" s="12">
        <v>-8.9523677825927699</v>
      </c>
      <c r="E8" s="12">
        <v>13.711386286735401</v>
      </c>
      <c r="F8" s="12">
        <f t="shared" si="1"/>
        <v>22.663754069328171</v>
      </c>
      <c r="G8" s="12">
        <v>5.1292920112999996</v>
      </c>
      <c r="H8" s="12">
        <v>5.707703683109</v>
      </c>
      <c r="I8" s="12">
        <f t="shared" si="0"/>
        <v>9.9884814454407493</v>
      </c>
      <c r="J8" s="12">
        <v>114.207359679608</v>
      </c>
      <c r="K8" s="12">
        <v>8.1016817726373596</v>
      </c>
      <c r="L8" s="14">
        <f t="shared" si="2"/>
        <v>8.7459174903105799E-2</v>
      </c>
      <c r="M8" s="14">
        <f t="shared" si="3"/>
        <v>0.19844390180202054</v>
      </c>
      <c r="N8" s="14">
        <f t="shared" si="4"/>
        <v>22.265716092592392</v>
      </c>
      <c r="O8" s="14">
        <f t="shared" si="5"/>
        <v>2.0108742002727489</v>
      </c>
      <c r="P8" s="14">
        <f t="shared" si="6"/>
        <v>10.112555972910108</v>
      </c>
    </row>
    <row r="9" spans="1:16" x14ac:dyDescent="0.3">
      <c r="A9" s="10">
        <v>8</v>
      </c>
      <c r="B9" s="6">
        <v>-94.825609</v>
      </c>
      <c r="C9" s="6">
        <v>29.308254999999999</v>
      </c>
      <c r="D9" s="12">
        <v>-8.2320127487182599</v>
      </c>
      <c r="E9" s="12">
        <v>13.696967829704199</v>
      </c>
      <c r="F9" s="12">
        <f t="shared" si="1"/>
        <v>21.928980578422461</v>
      </c>
      <c r="G9" s="12">
        <v>5.1292920112999996</v>
      </c>
      <c r="H9" s="12">
        <v>5.707703683109</v>
      </c>
      <c r="I9" s="12">
        <f t="shared" si="0"/>
        <v>9.9884814454407493</v>
      </c>
      <c r="J9" s="12">
        <v>113.095587656174</v>
      </c>
      <c r="K9" s="12">
        <v>7.8737623406645803</v>
      </c>
      <c r="L9" s="14">
        <f t="shared" si="2"/>
        <v>8.8318931378712079E-2</v>
      </c>
      <c r="M9" s="14">
        <f t="shared" si="3"/>
        <v>0.19389775527838937</v>
      </c>
      <c r="N9" s="14">
        <f t="shared" si="4"/>
        <v>22.048966486411906</v>
      </c>
      <c r="O9" s="14">
        <f t="shared" si="5"/>
        <v>2.0539960496179321</v>
      </c>
      <c r="P9" s="14">
        <f t="shared" si="6"/>
        <v>9.9277583902825128</v>
      </c>
    </row>
    <row r="10" spans="1:16" x14ac:dyDescent="0.3">
      <c r="A10" s="10">
        <v>9</v>
      </c>
      <c r="B10" s="6">
        <v>-94.825513999999998</v>
      </c>
      <c r="C10" s="6">
        <v>29.30866</v>
      </c>
      <c r="D10" s="12">
        <v>-9.2281105995178194</v>
      </c>
      <c r="E10" s="12">
        <v>13.683569428444001</v>
      </c>
      <c r="F10" s="12">
        <f t="shared" si="1"/>
        <v>22.911680027961822</v>
      </c>
      <c r="G10" s="12">
        <v>4.9873666762999997</v>
      </c>
      <c r="H10" s="12">
        <v>6.0281967577752997</v>
      </c>
      <c r="I10" s="12">
        <f t="shared" si="0"/>
        <v>10.549344326106775</v>
      </c>
      <c r="J10" s="12">
        <v>110.059905136132</v>
      </c>
      <c r="K10" s="12">
        <v>7.4226446964970201</v>
      </c>
      <c r="L10" s="14">
        <f t="shared" si="2"/>
        <v>9.5850930573294565E-2</v>
      </c>
      <c r="M10" s="14">
        <f t="shared" si="3"/>
        <v>0.20817462998557551</v>
      </c>
      <c r="N10" s="14">
        <f t="shared" si="4"/>
        <v>22.067738804755908</v>
      </c>
      <c r="O10" s="14">
        <f t="shared" si="5"/>
        <v>2.3414974761863871</v>
      </c>
      <c r="P10" s="14">
        <f t="shared" si="6"/>
        <v>9.7641421726834068</v>
      </c>
    </row>
    <row r="11" spans="1:16" x14ac:dyDescent="0.3">
      <c r="A11" s="10">
        <v>10</v>
      </c>
      <c r="B11" s="6">
        <v>-94.825323999999995</v>
      </c>
      <c r="C11" s="6">
        <v>29.309111999999999</v>
      </c>
      <c r="D11" s="12">
        <v>-9.2688732147216797</v>
      </c>
      <c r="E11" s="12">
        <v>13.6914060225486</v>
      </c>
      <c r="F11" s="12">
        <f t="shared" si="1"/>
        <v>22.960279237270278</v>
      </c>
      <c r="G11" s="12">
        <v>4.9873666762999997</v>
      </c>
      <c r="H11" s="12">
        <v>6.0281967577752997</v>
      </c>
      <c r="I11" s="12">
        <f t="shared" si="0"/>
        <v>10.549344326106775</v>
      </c>
      <c r="J11" s="12">
        <v>110.124623498429</v>
      </c>
      <c r="K11" s="12">
        <v>7.4887384109684696</v>
      </c>
      <c r="L11" s="14">
        <f t="shared" si="2"/>
        <v>9.5794600616793651E-2</v>
      </c>
      <c r="M11" s="14">
        <f t="shared" si="3"/>
        <v>0.20849360032180106</v>
      </c>
      <c r="N11" s="14">
        <f t="shared" si="4"/>
        <v>22.080715264378288</v>
      </c>
      <c r="O11" s="14">
        <f t="shared" si="5"/>
        <v>2.3385464631111956</v>
      </c>
      <c r="P11" s="14">
        <f t="shared" si="6"/>
        <v>9.8272848740796661</v>
      </c>
    </row>
    <row r="12" spans="1:16" x14ac:dyDescent="0.3">
      <c r="A12" s="10">
        <v>11</v>
      </c>
      <c r="B12" s="6">
        <v>-94.825181000000001</v>
      </c>
      <c r="C12" s="6">
        <v>29.309612000000001</v>
      </c>
      <c r="D12" s="12">
        <v>-13.352305412292401</v>
      </c>
      <c r="E12" s="12">
        <v>15.803526930808999</v>
      </c>
      <c r="F12" s="12">
        <f t="shared" si="1"/>
        <v>29.155832343101402</v>
      </c>
      <c r="G12" s="12">
        <v>4.7026944159999999</v>
      </c>
      <c r="H12" s="12">
        <v>6.4991515791441001</v>
      </c>
      <c r="I12" s="12">
        <f t="shared" si="0"/>
        <v>11.373515263502176</v>
      </c>
      <c r="J12" s="12">
        <v>106.294517516346</v>
      </c>
      <c r="K12" s="12">
        <v>7.76478751900168</v>
      </c>
      <c r="L12" s="14">
        <f t="shared" si="2"/>
        <v>0.10700001777375916</v>
      </c>
      <c r="M12" s="14">
        <f t="shared" si="3"/>
        <v>0.27429290827363517</v>
      </c>
      <c r="N12" s="14">
        <f t="shared" si="4"/>
        <v>22.602897001918656</v>
      </c>
      <c r="O12" s="14">
        <f t="shared" si="5"/>
        <v>2.7276096242707846</v>
      </c>
      <c r="P12" s="14">
        <f t="shared" si="6"/>
        <v>10.492397143272465</v>
      </c>
    </row>
    <row r="13" spans="1:16" x14ac:dyDescent="0.3">
      <c r="A13" s="10">
        <v>12</v>
      </c>
      <c r="B13" s="6">
        <v>-94.825038000000006</v>
      </c>
      <c r="C13" s="6">
        <v>29.310054999999998</v>
      </c>
      <c r="D13" s="12">
        <v>-21.8993606567382</v>
      </c>
      <c r="E13" s="12">
        <v>15.813469345569599</v>
      </c>
      <c r="F13" s="12">
        <f t="shared" si="1"/>
        <v>37.712830002307797</v>
      </c>
      <c r="G13" s="12">
        <v>4.6841702460999999</v>
      </c>
      <c r="H13" s="12">
        <v>6.9926254613317003</v>
      </c>
      <c r="I13" s="12">
        <f t="shared" si="0"/>
        <v>12.237094557330476</v>
      </c>
      <c r="J13" s="12">
        <v>109.47331749589701</v>
      </c>
      <c r="K13" s="12">
        <v>8.2956851283951103</v>
      </c>
      <c r="L13" s="14">
        <f t="shared" si="2"/>
        <v>0.11178152665181737</v>
      </c>
      <c r="M13" s="14">
        <f t="shared" si="3"/>
        <v>0.34449335111929213</v>
      </c>
      <c r="N13" s="14">
        <f t="shared" si="4"/>
        <v>23.370909199349352</v>
      </c>
      <c r="O13" s="14">
        <f t="shared" si="5"/>
        <v>2.9601604693593124</v>
      </c>
      <c r="P13" s="14">
        <f t="shared" si="6"/>
        <v>11.255845597754423</v>
      </c>
    </row>
    <row r="14" spans="1:16" x14ac:dyDescent="0.3">
      <c r="A14" s="10">
        <v>13</v>
      </c>
      <c r="B14" s="6">
        <v>-94.824918999999994</v>
      </c>
      <c r="C14" s="6">
        <v>29.310516</v>
      </c>
      <c r="D14" s="12">
        <v>-23.4396438598632</v>
      </c>
      <c r="E14" s="12">
        <v>15.8200386924744</v>
      </c>
      <c r="F14" s="12">
        <f t="shared" si="1"/>
        <v>39.259682552337601</v>
      </c>
      <c r="G14" s="12">
        <v>4.6841702460999999</v>
      </c>
      <c r="H14" s="12">
        <v>7.0370471693596004</v>
      </c>
      <c r="I14" s="12">
        <f t="shared" si="0"/>
        <v>12.3148325463793</v>
      </c>
      <c r="J14" s="12">
        <v>109.901127705544</v>
      </c>
      <c r="K14" s="12">
        <v>8.9483900608775997</v>
      </c>
      <c r="L14" s="14">
        <f t="shared" si="2"/>
        <v>0.11205374142633183</v>
      </c>
      <c r="M14" s="14">
        <f t="shared" si="3"/>
        <v>0.35722729486020671</v>
      </c>
      <c r="N14" s="14">
        <f t="shared" si="4"/>
        <v>23.462240254193738</v>
      </c>
      <c r="O14" s="14">
        <f t="shared" si="5"/>
        <v>2.97431737366218</v>
      </c>
      <c r="P14" s="14">
        <f t="shared" si="6"/>
        <v>11.922707434539779</v>
      </c>
    </row>
    <row r="15" spans="1:16" x14ac:dyDescent="0.3">
      <c r="A15" s="10">
        <v>14</v>
      </c>
      <c r="B15" s="6">
        <v>-94.824753000000001</v>
      </c>
      <c r="C15" s="6">
        <v>29.310943999999999</v>
      </c>
      <c r="D15" s="12">
        <v>-23.4396438598632</v>
      </c>
      <c r="E15" s="12">
        <v>15.822028739929101</v>
      </c>
      <c r="F15" s="12">
        <f t="shared" si="1"/>
        <v>39.261672599792298</v>
      </c>
      <c r="G15" s="12">
        <v>4.7137193679999996</v>
      </c>
      <c r="H15" s="12">
        <v>7.2967780877044</v>
      </c>
      <c r="I15" s="12">
        <f t="shared" si="0"/>
        <v>12.769361653482701</v>
      </c>
      <c r="J15" s="12">
        <v>111.162080604179</v>
      </c>
      <c r="K15" s="12">
        <v>9.5429728298003003</v>
      </c>
      <c r="L15" s="14">
        <f t="shared" si="2"/>
        <v>0.11487156037454244</v>
      </c>
      <c r="M15" s="14">
        <f t="shared" si="3"/>
        <v>0.35319303476869529</v>
      </c>
      <c r="N15" s="14">
        <f t="shared" si="4"/>
        <v>23.582668361384513</v>
      </c>
      <c r="O15" s="14">
        <f t="shared" si="5"/>
        <v>3.1455903191077179</v>
      </c>
      <c r="P15" s="14">
        <f t="shared" si="6"/>
        <v>12.688563148908019</v>
      </c>
    </row>
    <row r="16" spans="1:16" x14ac:dyDescent="0.3">
      <c r="A16" s="10">
        <v>15</v>
      </c>
      <c r="B16" s="6">
        <v>-94.824585999999996</v>
      </c>
      <c r="C16" s="6">
        <v>29.311429</v>
      </c>
      <c r="D16" s="12">
        <v>-16.109941482543899</v>
      </c>
      <c r="E16" s="12">
        <v>15.8288796973229</v>
      </c>
      <c r="F16" s="12">
        <f t="shared" si="1"/>
        <v>31.9388211798668</v>
      </c>
      <c r="G16" s="12">
        <v>4.7137193679999996</v>
      </c>
      <c r="H16" s="12">
        <v>7.2967780877044</v>
      </c>
      <c r="I16" s="12">
        <f t="shared" si="0"/>
        <v>12.769361653482701</v>
      </c>
      <c r="J16" s="12">
        <v>108.34979815278101</v>
      </c>
      <c r="K16" s="12">
        <v>9.6778498455099609</v>
      </c>
      <c r="L16" s="14">
        <f t="shared" si="2"/>
        <v>0.11785311898299047</v>
      </c>
      <c r="M16" s="14">
        <f t="shared" si="3"/>
        <v>0.29477508702721128</v>
      </c>
      <c r="N16" s="14">
        <f t="shared" si="4"/>
        <v>22.986051925011633</v>
      </c>
      <c r="O16" s="14">
        <f t="shared" si="5"/>
        <v>3.3140609174133311</v>
      </c>
      <c r="P16" s="14">
        <f t="shared" si="6"/>
        <v>12.991910762923292</v>
      </c>
    </row>
    <row r="17" spans="1:16" x14ac:dyDescent="0.3">
      <c r="A17" s="10">
        <v>16</v>
      </c>
      <c r="B17" s="6">
        <v>-94.824466999999999</v>
      </c>
      <c r="C17" s="6">
        <v>29.311833</v>
      </c>
      <c r="D17" s="12">
        <v>-23.224773406982401</v>
      </c>
      <c r="E17" s="12">
        <v>15.838941014289899</v>
      </c>
      <c r="F17" s="12">
        <f t="shared" si="1"/>
        <v>39.063714421272302</v>
      </c>
      <c r="G17" s="12">
        <v>4.7756872176999998</v>
      </c>
      <c r="H17" s="12">
        <v>7.3039395989145</v>
      </c>
      <c r="I17" s="12">
        <f t="shared" si="0"/>
        <v>12.781894298100376</v>
      </c>
      <c r="J17" s="12">
        <v>113.751729667014</v>
      </c>
      <c r="K17" s="12">
        <v>9.6498198688805203</v>
      </c>
      <c r="L17" s="14">
        <f t="shared" si="2"/>
        <v>0.11236659289064771</v>
      </c>
      <c r="M17" s="14">
        <f t="shared" si="3"/>
        <v>0.34341204776071277</v>
      </c>
      <c r="N17" s="14">
        <f t="shared" si="4"/>
        <v>23.818923744716585</v>
      </c>
      <c r="O17" s="14">
        <f t="shared" si="5"/>
        <v>3.049698727367085</v>
      </c>
      <c r="P17" s="14">
        <f t="shared" si="6"/>
        <v>12.699518596247605</v>
      </c>
    </row>
    <row r="18" spans="1:16" x14ac:dyDescent="0.3">
      <c r="A18" s="10">
        <v>17</v>
      </c>
      <c r="B18" s="6">
        <v>-94.824331000000001</v>
      </c>
      <c r="C18" s="6">
        <v>29.312214000000001</v>
      </c>
      <c r="D18" s="12">
        <v>-22.691799163818299</v>
      </c>
      <c r="E18" s="12">
        <v>15.84196519804</v>
      </c>
      <c r="F18" s="12">
        <f t="shared" si="1"/>
        <v>38.533764361858303</v>
      </c>
      <c r="G18" s="12">
        <v>4.7756872176999998</v>
      </c>
      <c r="H18" s="12">
        <v>7.3039395989145</v>
      </c>
      <c r="I18" s="12">
        <f t="shared" si="0"/>
        <v>12.781894298100376</v>
      </c>
      <c r="J18" s="12">
        <v>113.588178220714</v>
      </c>
      <c r="K18" s="12">
        <v>9.7079003694974801</v>
      </c>
      <c r="L18" s="14">
        <f t="shared" si="2"/>
        <v>0.11252838542109361</v>
      </c>
      <c r="M18" s="14">
        <f t="shared" si="3"/>
        <v>0.33924097529747393</v>
      </c>
      <c r="N18" s="14">
        <f t="shared" si="4"/>
        <v>23.784677061706475</v>
      </c>
      <c r="O18" s="14">
        <f t="shared" si="5"/>
        <v>3.0586061987520403</v>
      </c>
      <c r="P18" s="14">
        <f t="shared" si="6"/>
        <v>12.76650656824952</v>
      </c>
    </row>
    <row r="19" spans="1:16" x14ac:dyDescent="0.3">
      <c r="A19" s="10">
        <v>18</v>
      </c>
      <c r="B19" s="6">
        <v>-94.824181999999993</v>
      </c>
      <c r="C19" s="6">
        <v>29.312684000000001</v>
      </c>
      <c r="D19" s="12">
        <v>-23.000631332397401</v>
      </c>
      <c r="E19" s="12">
        <v>13.7230277514457</v>
      </c>
      <c r="F19" s="12">
        <f t="shared" si="1"/>
        <v>36.723659083843103</v>
      </c>
      <c r="G19" s="12">
        <v>4.8448843956000003</v>
      </c>
      <c r="H19" s="12">
        <v>7.6698079458569</v>
      </c>
      <c r="I19" s="12">
        <f t="shared" si="0"/>
        <v>13.422163905249574</v>
      </c>
      <c r="J19" s="12">
        <v>115.84652328419899</v>
      </c>
      <c r="K19" s="12">
        <v>9.3124536016605202</v>
      </c>
      <c r="L19" s="14">
        <f t="shared" si="2"/>
        <v>0.11586160313436272</v>
      </c>
      <c r="M19" s="14">
        <f t="shared" si="3"/>
        <v>0.31700268633657014</v>
      </c>
      <c r="N19" s="14">
        <f t="shared" si="4"/>
        <v>23.911101653820232</v>
      </c>
      <c r="O19" s="14">
        <f t="shared" si="5"/>
        <v>3.2904373591977674</v>
      </c>
      <c r="P19" s="14">
        <f t="shared" si="6"/>
        <v>12.602890960858288</v>
      </c>
    </row>
    <row r="20" spans="1:16" x14ac:dyDescent="0.3">
      <c r="A20" s="10">
        <v>19</v>
      </c>
      <c r="B20" s="6">
        <v>-94.824050999999997</v>
      </c>
      <c r="C20" s="6">
        <v>29.313123999999998</v>
      </c>
      <c r="D20" s="12">
        <v>-14.7996063232421</v>
      </c>
      <c r="E20" s="12">
        <v>13.738217508316</v>
      </c>
      <c r="F20" s="12">
        <f t="shared" si="1"/>
        <v>28.5378238315581</v>
      </c>
      <c r="G20" s="12">
        <v>4.8448843956000003</v>
      </c>
      <c r="H20" s="12">
        <v>7.3391894095724997</v>
      </c>
      <c r="I20" s="12">
        <f t="shared" si="0"/>
        <v>12.843581466751875</v>
      </c>
      <c r="J20" s="12">
        <v>111.07749734034699</v>
      </c>
      <c r="K20" s="12">
        <v>8.9247037415422792</v>
      </c>
      <c r="L20" s="14">
        <f t="shared" si="2"/>
        <v>0.11562721320051442</v>
      </c>
      <c r="M20" s="14">
        <f t="shared" si="3"/>
        <v>0.25691813837069793</v>
      </c>
      <c r="N20" s="14">
        <f t="shared" si="4"/>
        <v>22.926759086599617</v>
      </c>
      <c r="O20" s="14">
        <f t="shared" si="5"/>
        <v>3.2851372698372039</v>
      </c>
      <c r="P20" s="14">
        <f t="shared" si="6"/>
        <v>12.209841011379483</v>
      </c>
    </row>
    <row r="21" spans="1:16" x14ac:dyDescent="0.3">
      <c r="A21" s="10">
        <v>20</v>
      </c>
      <c r="B21" s="6">
        <v>-94.823890000000006</v>
      </c>
      <c r="C21" s="6">
        <v>29.313559000000001</v>
      </c>
      <c r="D21" s="12">
        <v>-11.373116493225</v>
      </c>
      <c r="E21" s="12">
        <v>13.7601455783844</v>
      </c>
      <c r="F21" s="12">
        <f t="shared" si="1"/>
        <v>25.133262071609401</v>
      </c>
      <c r="G21" s="12">
        <v>4.7820448874999997</v>
      </c>
      <c r="H21" s="12">
        <v>7.0843303526505998</v>
      </c>
      <c r="I21" s="12">
        <f t="shared" si="0"/>
        <v>12.397578117138551</v>
      </c>
      <c r="J21" s="12">
        <v>105.856478724818</v>
      </c>
      <c r="K21" s="12">
        <v>8.5986673753335694</v>
      </c>
      <c r="L21" s="14">
        <f t="shared" si="2"/>
        <v>0.11711685733819846</v>
      </c>
      <c r="M21" s="14">
        <f t="shared" si="3"/>
        <v>0.23742771698409915</v>
      </c>
      <c r="N21" s="14">
        <f t="shared" si="4"/>
        <v>22.136236947821416</v>
      </c>
      <c r="O21" s="14">
        <f t="shared" si="5"/>
        <v>3.333220856959727</v>
      </c>
      <c r="P21" s="14">
        <f t="shared" si="6"/>
        <v>11.931888232293296</v>
      </c>
    </row>
    <row r="22" spans="1:16" x14ac:dyDescent="0.3">
      <c r="A22" s="10">
        <v>21</v>
      </c>
      <c r="B22" s="6">
        <v>-94.823764999999995</v>
      </c>
      <c r="C22" s="6">
        <v>29.314029000000001</v>
      </c>
      <c r="D22" s="12">
        <v>-13.0604858398437</v>
      </c>
      <c r="E22" s="12">
        <v>13.763477969169699</v>
      </c>
      <c r="F22" s="12">
        <f t="shared" si="1"/>
        <v>26.823963809013399</v>
      </c>
      <c r="G22" s="12">
        <v>4.7150688170999997</v>
      </c>
      <c r="H22" s="12">
        <v>7.6698079458569</v>
      </c>
      <c r="I22" s="12">
        <f t="shared" si="0"/>
        <v>13.422163905249574</v>
      </c>
      <c r="J22" s="12">
        <v>105.04056531173499</v>
      </c>
      <c r="K22" s="12">
        <v>7.6587845960844296</v>
      </c>
      <c r="L22" s="14">
        <f t="shared" si="2"/>
        <v>0.12778076608228295</v>
      </c>
      <c r="M22" s="14">
        <f t="shared" si="3"/>
        <v>0.25536766419150891</v>
      </c>
      <c r="N22" s="14">
        <f t="shared" si="4"/>
        <v>22.277631437909772</v>
      </c>
      <c r="O22" s="14">
        <f t="shared" si="5"/>
        <v>3.9050175384632504</v>
      </c>
      <c r="P22" s="14">
        <f t="shared" si="6"/>
        <v>11.56380213454768</v>
      </c>
    </row>
    <row r="23" spans="1:16" x14ac:dyDescent="0.3">
      <c r="A23" s="10">
        <v>22</v>
      </c>
      <c r="B23" s="6">
        <v>-94.823605000000001</v>
      </c>
      <c r="C23" s="6">
        <v>29.314481000000001</v>
      </c>
      <c r="D23" s="12">
        <v>-6.0844669342040998</v>
      </c>
      <c r="E23" s="12">
        <v>13.778279729366201</v>
      </c>
      <c r="F23" s="12">
        <f t="shared" si="1"/>
        <v>19.862746663570299</v>
      </c>
      <c r="G23" s="12">
        <v>4.7150688170999997</v>
      </c>
      <c r="H23" s="12">
        <v>7.6698079458569</v>
      </c>
      <c r="I23" s="12">
        <f t="shared" si="0"/>
        <v>13.422163905249574</v>
      </c>
      <c r="J23" s="12">
        <v>97.529219809252297</v>
      </c>
      <c r="K23" s="12">
        <v>6.57950237189067</v>
      </c>
      <c r="L23" s="14">
        <f t="shared" si="2"/>
        <v>0.13762197556281749</v>
      </c>
      <c r="M23" s="14">
        <f t="shared" si="3"/>
        <v>0.20365944383045276</v>
      </c>
      <c r="N23" s="14">
        <f t="shared" si="4"/>
        <v>20.684580351308124</v>
      </c>
      <c r="O23" s="14">
        <f t="shared" si="5"/>
        <v>4.5693116071830122</v>
      </c>
      <c r="P23" s="14">
        <f t="shared" si="6"/>
        <v>11.148813979073683</v>
      </c>
    </row>
    <row r="24" spans="1:16" x14ac:dyDescent="0.3">
      <c r="A24" s="10">
        <v>23</v>
      </c>
      <c r="B24" s="6">
        <v>-94.823455999999993</v>
      </c>
      <c r="C24" s="6">
        <v>29.314924000000001</v>
      </c>
      <c r="D24" s="12">
        <v>-4.0052719116210902</v>
      </c>
      <c r="E24" s="12">
        <v>13.802660939693601</v>
      </c>
      <c r="F24" s="12">
        <f t="shared" si="1"/>
        <v>17.807932851314689</v>
      </c>
      <c r="G24" s="12">
        <v>4.6826653480999996</v>
      </c>
      <c r="H24" s="12">
        <v>7.4326621886693003</v>
      </c>
      <c r="I24" s="12">
        <f t="shared" si="0"/>
        <v>13.007158830171276</v>
      </c>
      <c r="J24" s="12">
        <v>93.518389198293093</v>
      </c>
      <c r="K24" s="12">
        <v>5.6324693951872602</v>
      </c>
      <c r="L24" s="14">
        <f t="shared" si="2"/>
        <v>0.13908664319047834</v>
      </c>
      <c r="M24" s="14">
        <f t="shared" si="3"/>
        <v>0.19042172351317319</v>
      </c>
      <c r="N24" s="14">
        <f t="shared" si="4"/>
        <v>19.971187827086204</v>
      </c>
      <c r="O24" s="14">
        <f t="shared" si="5"/>
        <v>4.6569781725740107</v>
      </c>
      <c r="P24" s="14">
        <f t="shared" si="6"/>
        <v>10.289447567761272</v>
      </c>
    </row>
    <row r="25" spans="1:16" x14ac:dyDescent="0.3">
      <c r="A25" s="10">
        <v>24</v>
      </c>
      <c r="B25" s="6">
        <v>-94.823307</v>
      </c>
      <c r="C25" s="6">
        <v>29.315387999999999</v>
      </c>
      <c r="D25" s="12">
        <v>-3.3617851734161301</v>
      </c>
      <c r="E25" s="12">
        <v>13.8577846283913</v>
      </c>
      <c r="F25" s="12">
        <f t="shared" si="1"/>
        <v>17.219569801807431</v>
      </c>
      <c r="G25" s="12">
        <v>4.6826653480999996</v>
      </c>
      <c r="H25" s="12">
        <v>7.4326621886693003</v>
      </c>
      <c r="I25" s="12">
        <f t="shared" si="0"/>
        <v>13.007158830171276</v>
      </c>
      <c r="J25" s="12">
        <v>92.550991065842098</v>
      </c>
      <c r="K25" s="12">
        <v>4.2673165441072802</v>
      </c>
      <c r="L25" s="14">
        <f t="shared" si="2"/>
        <v>0.14054045970094256</v>
      </c>
      <c r="M25" s="14">
        <f t="shared" si="3"/>
        <v>0.18605494769426276</v>
      </c>
      <c r="N25" s="14">
        <f t="shared" si="4"/>
        <v>19.76459648208575</v>
      </c>
      <c r="O25" s="14">
        <f t="shared" si="5"/>
        <v>4.7640629628887678</v>
      </c>
      <c r="P25" s="14">
        <f t="shared" si="6"/>
        <v>9.0313795069960481</v>
      </c>
    </row>
    <row r="26" spans="1:16" x14ac:dyDescent="0.3">
      <c r="A26" s="10">
        <v>25</v>
      </c>
      <c r="B26" s="6">
        <v>-94.823176000000004</v>
      </c>
      <c r="C26" s="6">
        <v>29.315833999999999</v>
      </c>
      <c r="D26" s="12">
        <v>-2.6596541404724099</v>
      </c>
      <c r="E26" s="12">
        <v>13.9949993391037</v>
      </c>
      <c r="F26" s="12">
        <f t="shared" si="1"/>
        <v>16.654653479576108</v>
      </c>
      <c r="G26" s="12">
        <v>4.7935042380999997</v>
      </c>
      <c r="H26" s="12">
        <v>6.8486607035827998</v>
      </c>
      <c r="I26" s="12">
        <f t="shared" si="0"/>
        <v>11.985156231269899</v>
      </c>
      <c r="J26" s="12">
        <v>94.521547336012901</v>
      </c>
      <c r="K26" s="12">
        <v>2.4510095473357598</v>
      </c>
      <c r="L26" s="14">
        <f t="shared" si="2"/>
        <v>0.12679813829818179</v>
      </c>
      <c r="M26" s="14">
        <f t="shared" si="3"/>
        <v>0.17619954337364779</v>
      </c>
      <c r="N26" s="14">
        <f t="shared" si="4"/>
        <v>19.718673989006085</v>
      </c>
      <c r="O26" s="14">
        <f t="shared" si="5"/>
        <v>3.9905794167881665</v>
      </c>
      <c r="P26" s="14">
        <f t="shared" si="6"/>
        <v>6.4415889641239268</v>
      </c>
    </row>
    <row r="27" spans="1:16" x14ac:dyDescent="0.3">
      <c r="A27" s="10">
        <v>26</v>
      </c>
      <c r="B27" s="6">
        <v>-94.823031</v>
      </c>
      <c r="C27" s="6">
        <v>29.316291</v>
      </c>
      <c r="D27" s="12">
        <v>-2.39312243461608</v>
      </c>
      <c r="E27" s="12">
        <v>14.120267507076401</v>
      </c>
      <c r="F27" s="12">
        <f t="shared" si="1"/>
        <v>16.513389941692481</v>
      </c>
      <c r="G27" s="12">
        <v>4.7935042380999997</v>
      </c>
      <c r="H27" s="12">
        <v>6.8486607035827998</v>
      </c>
      <c r="I27" s="12">
        <f t="shared" si="0"/>
        <v>11.985156231269899</v>
      </c>
      <c r="J27" s="12">
        <v>94.256637496950106</v>
      </c>
      <c r="K27" s="12">
        <v>1.78195410548767</v>
      </c>
      <c r="L27" s="14">
        <f t="shared" si="2"/>
        <v>0.12715450656361157</v>
      </c>
      <c r="M27" s="14">
        <f t="shared" si="3"/>
        <v>0.17519604327309904</v>
      </c>
      <c r="N27" s="14">
        <f t="shared" si="4"/>
        <v>19.663409650871738</v>
      </c>
      <c r="O27" s="14">
        <f t="shared" si="5"/>
        <v>4.0154894427183185</v>
      </c>
      <c r="P27" s="14">
        <f t="shared" si="6"/>
        <v>5.7974435482059885</v>
      </c>
    </row>
    <row r="28" spans="1:16" x14ac:dyDescent="0.3">
      <c r="A28" s="10">
        <v>27</v>
      </c>
      <c r="B28" s="6">
        <v>-94.822888000000006</v>
      </c>
      <c r="C28" s="6">
        <v>29.316742999999999</v>
      </c>
      <c r="D28" s="12">
        <v>-1.8511072056770299</v>
      </c>
      <c r="E28" s="12">
        <v>14.2720571250916</v>
      </c>
      <c r="F28" s="12">
        <f t="shared" si="1"/>
        <v>16.123164330768631</v>
      </c>
      <c r="G28" s="12">
        <v>4.8103995322999999</v>
      </c>
      <c r="H28" s="12">
        <v>6.7589278681411997</v>
      </c>
      <c r="I28" s="12">
        <f t="shared" si="0"/>
        <v>11.8281237692471</v>
      </c>
      <c r="J28" s="12">
        <v>93.948588451730899</v>
      </c>
      <c r="K28" s="12">
        <v>1.8124081144395601</v>
      </c>
      <c r="L28" s="14">
        <f t="shared" si="2"/>
        <v>0.12589996256648578</v>
      </c>
      <c r="M28" s="14">
        <f t="shared" si="3"/>
        <v>0.17161688745384848</v>
      </c>
      <c r="N28" s="14">
        <f t="shared" si="4"/>
        <v>19.530308827967808</v>
      </c>
      <c r="O28" s="14">
        <f t="shared" si="5"/>
        <v>3.95963443354331</v>
      </c>
      <c r="P28" s="14">
        <f t="shared" si="6"/>
        <v>5.7720425479828705</v>
      </c>
    </row>
    <row r="29" spans="1:16" x14ac:dyDescent="0.3">
      <c r="A29" s="10">
        <v>28</v>
      </c>
      <c r="B29" s="6">
        <v>-94.822732999999999</v>
      </c>
      <c r="C29" s="6">
        <v>29.317195000000002</v>
      </c>
      <c r="D29" s="12">
        <v>2.0832424163818302</v>
      </c>
      <c r="E29" s="12">
        <v>14.4305240406989</v>
      </c>
      <c r="F29" s="12">
        <f t="shared" si="1"/>
        <v>12.34728162431707</v>
      </c>
      <c r="G29" s="12">
        <v>4.8103995322999999</v>
      </c>
      <c r="H29" s="12">
        <v>6.7589278681411997</v>
      </c>
      <c r="I29" s="12">
        <f t="shared" si="0"/>
        <v>11.8281237692471</v>
      </c>
      <c r="J29" s="12">
        <v>85.393488023932804</v>
      </c>
      <c r="K29" s="12">
        <v>1.5794655097426</v>
      </c>
      <c r="L29" s="14">
        <f t="shared" si="2"/>
        <v>0.13851318224560744</v>
      </c>
      <c r="M29" s="14">
        <f t="shared" si="3"/>
        <v>0.14459277762323702</v>
      </c>
      <c r="N29" s="14">
        <f t="shared" si="4"/>
        <v>17.751849394327451</v>
      </c>
      <c r="O29" s="14">
        <f t="shared" si="5"/>
        <v>4.9191350295370988</v>
      </c>
      <c r="P29" s="14">
        <f t="shared" si="6"/>
        <v>6.4986005392796988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0472-BCDE-4267-9679-D761FEFC88F9}">
  <dimension ref="A1:BS41"/>
  <sheetViews>
    <sheetView zoomScale="90" zoomScaleNormal="90" workbookViewId="0">
      <selection activeCell="C2" sqref="C2"/>
    </sheetView>
  </sheetViews>
  <sheetFormatPr defaultRowHeight="14.4" x14ac:dyDescent="0.3"/>
  <cols>
    <col min="1" max="3" width="8.88671875" customWidth="1"/>
    <col min="4" max="4" width="13" customWidth="1"/>
    <col min="5" max="5" width="23.6640625" customWidth="1"/>
    <col min="6" max="6" width="28.44140625" customWidth="1"/>
    <col min="7" max="7" width="28.44140625" hidden="1" customWidth="1"/>
    <col min="8" max="8" width="18.44140625" customWidth="1"/>
    <col min="9" max="9" width="19.44140625" customWidth="1"/>
    <col min="10" max="10" width="16.33203125" hidden="1" customWidth="1"/>
    <col min="11" max="11" width="20" customWidth="1"/>
    <col min="12" max="12" width="20.5546875" hidden="1" customWidth="1"/>
    <col min="13" max="13" width="19.33203125" hidden="1" customWidth="1"/>
    <col min="14" max="14" width="24.88671875" hidden="1" customWidth="1"/>
    <col min="16" max="16" width="13" customWidth="1"/>
    <col min="17" max="17" width="11.6640625" hidden="1" customWidth="1"/>
    <col min="18" max="18" width="12.6640625" customWidth="1"/>
    <col min="20" max="20" width="9.88671875" customWidth="1"/>
    <col min="21" max="21" width="11.6640625" customWidth="1"/>
    <col min="22" max="22" width="12.44140625" style="25" customWidth="1"/>
    <col min="23" max="25" width="9.109375" customWidth="1"/>
    <col min="26" max="26" width="12.109375" customWidth="1"/>
    <col min="27" max="27" width="8.109375" customWidth="1"/>
    <col min="28" max="28" width="9.109375" customWidth="1"/>
    <col min="30" max="31" width="9.109375" customWidth="1"/>
    <col min="52" max="71" width="9.109375" customWidth="1"/>
  </cols>
  <sheetData>
    <row r="1" spans="1:71" ht="7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39</v>
      </c>
      <c r="H1" s="2" t="s">
        <v>6</v>
      </c>
      <c r="I1" s="2" t="s">
        <v>7</v>
      </c>
      <c r="J1" s="2" t="s">
        <v>40</v>
      </c>
      <c r="K1" s="2" t="s">
        <v>9</v>
      </c>
      <c r="L1" s="4" t="s">
        <v>41</v>
      </c>
      <c r="M1" s="4" t="s">
        <v>42</v>
      </c>
      <c r="N1" s="4" t="s">
        <v>43</v>
      </c>
      <c r="O1" s="23" t="s">
        <v>54</v>
      </c>
      <c r="P1" s="4" t="s">
        <v>44</v>
      </c>
      <c r="Q1" s="4" t="s">
        <v>45</v>
      </c>
      <c r="R1" s="4" t="s">
        <v>21</v>
      </c>
      <c r="S1" s="4" t="s">
        <v>22</v>
      </c>
      <c r="T1" s="4" t="s">
        <v>46</v>
      </c>
      <c r="U1" s="4" t="s">
        <v>47</v>
      </c>
      <c r="V1" s="24" t="s">
        <v>48</v>
      </c>
      <c r="W1" s="4" t="s">
        <v>49</v>
      </c>
      <c r="X1" s="4" t="s">
        <v>50</v>
      </c>
      <c r="Y1" s="22" t="s">
        <v>51</v>
      </c>
      <c r="Z1" s="22" t="s">
        <v>52</v>
      </c>
      <c r="AA1" s="22" t="s">
        <v>53</v>
      </c>
      <c r="AB1" s="22" t="s">
        <v>55</v>
      </c>
      <c r="AC1" s="22" t="s">
        <v>56</v>
      </c>
      <c r="AD1" s="22" t="s">
        <v>57</v>
      </c>
      <c r="AE1" s="22" t="s">
        <v>58</v>
      </c>
      <c r="AF1" s="22" t="s">
        <v>59</v>
      </c>
      <c r="AG1" s="22" t="s">
        <v>60</v>
      </c>
      <c r="AZ1">
        <v>0</v>
      </c>
      <c r="BA1">
        <v>0.25</v>
      </c>
      <c r="BB1">
        <v>0.5</v>
      </c>
      <c r="BC1">
        <v>0.75</v>
      </c>
      <c r="BD1">
        <v>1</v>
      </c>
      <c r="BE1">
        <v>0</v>
      </c>
      <c r="BF1">
        <v>0.25</v>
      </c>
      <c r="BG1">
        <v>0.5</v>
      </c>
      <c r="BH1">
        <v>0.75</v>
      </c>
      <c r="BI1">
        <v>1</v>
      </c>
      <c r="BJ1">
        <v>0</v>
      </c>
      <c r="BK1">
        <v>0.25</v>
      </c>
      <c r="BL1">
        <v>0.5</v>
      </c>
      <c r="BM1">
        <v>0.75</v>
      </c>
      <c r="BN1">
        <v>1</v>
      </c>
      <c r="BO1">
        <v>0</v>
      </c>
      <c r="BP1">
        <v>0.25</v>
      </c>
      <c r="BQ1">
        <v>0.5</v>
      </c>
      <c r="BR1">
        <v>0.75</v>
      </c>
      <c r="BS1">
        <v>1</v>
      </c>
    </row>
    <row r="2" spans="1:71" x14ac:dyDescent="0.3">
      <c r="A2" s="2">
        <v>1</v>
      </c>
      <c r="B2" s="2">
        <v>12</v>
      </c>
      <c r="C2" s="2">
        <v>8</v>
      </c>
      <c r="D2" s="2">
        <f>C2</f>
        <v>8</v>
      </c>
      <c r="E2" s="3">
        <f>C2*B2</f>
        <v>96</v>
      </c>
      <c r="F2" s="3">
        <v>9.8870357175134291</v>
      </c>
      <c r="G2" s="14">
        <f>F2*0.3048</f>
        <v>3.0135684866980932</v>
      </c>
      <c r="H2" s="12">
        <v>5.1494746208000004</v>
      </c>
      <c r="I2" s="12">
        <v>7.2885576036411299</v>
      </c>
      <c r="J2" s="12">
        <f>I2*0.3048</f>
        <v>2.2215523575898164</v>
      </c>
      <c r="K2" s="3">
        <v>4.6425116044089396</v>
      </c>
      <c r="L2" s="21">
        <v>4.3</v>
      </c>
      <c r="M2" s="21">
        <v>1.5</v>
      </c>
      <c r="N2" s="5">
        <f>AVERAGE(L2:M2)</f>
        <v>2.9</v>
      </c>
      <c r="O2" s="5">
        <f>N2*3.3</f>
        <v>9.5699999999999985</v>
      </c>
      <c r="P2" s="5">
        <f>M2*3.2804*H2/C2</f>
        <v>3.1673131023885603</v>
      </c>
      <c r="Q2" s="1">
        <f>O2*C2/0.00001075</f>
        <v>7121860.4651162773</v>
      </c>
      <c r="R2">
        <v>0.7</v>
      </c>
      <c r="S2">
        <v>1.5</v>
      </c>
      <c r="T2" s="5">
        <f>S2*C2/(R2*I2)</f>
        <v>2.3520232774579597</v>
      </c>
      <c r="U2" s="9">
        <f>I2/(32.2*H2^2)</f>
        <v>8.536107478366849E-3</v>
      </c>
      <c r="V2" s="25">
        <f>F2/(32.2*H2^2)</f>
        <v>1.1579355493463424E-2</v>
      </c>
      <c r="W2">
        <v>0.44</v>
      </c>
      <c r="X2">
        <v>0.14000000000000001</v>
      </c>
      <c r="Y2">
        <f>W2*R2*2*32.1850394*I2*I2*D2/1000</f>
        <v>8.425737509675109</v>
      </c>
      <c r="Z2">
        <f>X2*R2*2*32.1850394*I2*I2*D2*F2/1000</f>
        <v>26.50631699690242</v>
      </c>
      <c r="AA2">
        <f>Z2/Y2</f>
        <v>3.1458750010270005</v>
      </c>
      <c r="AB2">
        <v>8.9999999999999993E-3</v>
      </c>
      <c r="AC2" s="26">
        <f>U2/AB2</f>
        <v>0.94845638648520547</v>
      </c>
      <c r="AD2" s="26">
        <f>IF(AC2&gt;1,BD2,FORECAST(AC2,$AZ2:$BD2,{0,0.25,0.5,0.75,1}))</f>
        <v>0.41197978758998732</v>
      </c>
      <c r="AE2" s="26">
        <f>IF(AC2&gt;1,BI2,FORECAST(AC2,$BE2:$BI2,{0,0.25,0.5,0.75,1}))</f>
        <v>0.6105865709220557</v>
      </c>
      <c r="AF2" s="26">
        <f>IF(AC2&gt;1,BN2,FORECAST(AC2,$BJ2:$BN2,{0,0.25,0.5,0.75,1}))</f>
        <v>0.82089023739013323</v>
      </c>
      <c r="AG2" s="26">
        <f>IF(AC2&gt;1,BS2,FORECAST(AD2,$BO2:$BS2,{0,0.25,0.5,0.75,1}))</f>
        <v>0.74351663183621075</v>
      </c>
      <c r="AZ2">
        <f>_xlfn.XLOOKUP(V2,PLOTS!$AT$2:$AT$141,PLOTS!$AY$2:$AY$141,,-1,-1)</f>
        <v>0.310027</v>
      </c>
      <c r="BA2">
        <f>_xlfn.XLOOKUP(V2,PLOTS!$AT$2:$AT$141,PLOTS!$AX$2:$AX$141,,-1,-1)</f>
        <v>0.34396199999999999</v>
      </c>
      <c r="BB2">
        <f>_xlfn.XLOOKUP(V2,PLOTS!$AT$2:$AT$141,PLOTS!$AW$2:$AW$141,,-1,-1)</f>
        <v>0.37601200000000001</v>
      </c>
      <c r="BC2">
        <f>_xlfn.XLOOKUP(V2,PLOTS!$AT$2:$AT$141,PLOTS!$AV$2:$AV$141,,-1,-1)</f>
        <v>0.39609699999999998</v>
      </c>
      <c r="BD2">
        <f>_xlfn.XLOOKUP(V2,PLOTS!$AT$2:$AT$141,PLOTS!$AU$2:$AU$141,,-1,-1)</f>
        <v>0.40917900000000001</v>
      </c>
      <c r="BE2">
        <f>_xlfn.XLOOKUP(V2,PLOTS!$Q$2:$Q$139,PLOTS!$V$2:$V$139,,-1,-1)</f>
        <v>0.21035000000000001</v>
      </c>
      <c r="BF2">
        <f>_xlfn.XLOOKUP(V2,PLOTS!$Q$2:$Q$139,PLOTS!$U$2:$U$139,,-1,-1)</f>
        <v>0.31738</v>
      </c>
      <c r="BG2">
        <f>_xlfn.XLOOKUP(V2,PLOTS!$Q$2:$Q$139,PLOTS!$T$2:$T$139,,-1,-1)</f>
        <v>0.42064000000000001</v>
      </c>
      <c r="BH2">
        <f>_xlfn.XLOOKUP(V2,PLOTS!$Q$2:$Q$139,PLOTS!$S$2:$S$139,,-1,-1)</f>
        <v>0.53249999999999997</v>
      </c>
      <c r="BI2">
        <f>_xlfn.XLOOKUP(V2,PLOTS!$Q$2:$Q$139,PLOTS!$R$2:$R$139,,-1,-1)</f>
        <v>0.62868999999999997</v>
      </c>
      <c r="BJ2">
        <f>_xlfn.XLOOKUP(V2,PLOTS!$A$2:$A$161,PLOTS!$F$2:$F$161,,-1,-1)</f>
        <v>0.52144000000000001</v>
      </c>
      <c r="BK2">
        <f>_xlfn.XLOOKUP(V2,PLOTS!$A$2:$A$161,PLOTS!$E$2:$E$161,,-1,-1)</f>
        <v>0.54008999999999996</v>
      </c>
      <c r="BL2">
        <f>_xlfn.XLOOKUP(V2,PLOTS!$A$2:$A$161,PLOTS!$D$2:$D$161,,-1,-1)</f>
        <v>0.61363999999999996</v>
      </c>
      <c r="BM2">
        <f>_xlfn.XLOOKUP(V2,PLOTS!$A$2:$A$161,PLOTS!$C$2:$C$161,,-1,-1)</f>
        <v>0.76087000000000005</v>
      </c>
      <c r="BN2">
        <f>_xlfn.XLOOKUP(V2,PLOTS!$A$2:$A$161,PLOTS!$B$2:$B$161,,-1,-1)</f>
        <v>0.86109999999999998</v>
      </c>
      <c r="BO2">
        <f>_xlfn.XLOOKUP(V2,PLOTS!$AE$2:$AE$189,PLOTS!$AJ$2:$AJ$189,,-1,-1)</f>
        <v>0.54086000000000001</v>
      </c>
      <c r="BP2">
        <f>_xlfn.XLOOKUP(V2,PLOTS!$AE$2:$AE$189,PLOTS!$AI$2:$AI$189,,-1,-1)</f>
        <v>0.63663000000000003</v>
      </c>
      <c r="BQ2">
        <f>_xlfn.XLOOKUP(V2,PLOTS!$AE$2:$AE$189,PLOTS!$AH$2:$AH$189,,-1,-1)</f>
        <v>0.75917000000000001</v>
      </c>
      <c r="BR2">
        <f>_xlfn.XLOOKUP(V2,PLOTS!$AE$2:$AE$189,PLOTS!$AG$2:$AG$189,,-1,-1)</f>
        <v>0.92349000000000003</v>
      </c>
      <c r="BS2">
        <f>_xlfn.XLOOKUP(V2,PLOTS!$AE$2:$AE$189,PLOTS!$AF$2:$AF$189,,-1,-1)</f>
        <v>1.1073999999999999</v>
      </c>
    </row>
    <row r="3" spans="1:71" x14ac:dyDescent="0.3">
      <c r="A3" s="2">
        <v>2</v>
      </c>
      <c r="B3" s="2">
        <v>12</v>
      </c>
      <c r="C3" s="2">
        <v>6</v>
      </c>
      <c r="D3" s="2">
        <f t="shared" ref="D3:D29" si="0">C3</f>
        <v>6</v>
      </c>
      <c r="E3" s="3">
        <f t="shared" ref="E3:E29" si="1">C3*B3</f>
        <v>72</v>
      </c>
      <c r="F3" s="3">
        <v>18.875472668496801</v>
      </c>
      <c r="G3" s="14">
        <f t="shared" ref="G3:G29" si="2">F3*0.3048</f>
        <v>5.7532440693578257</v>
      </c>
      <c r="H3" s="12">
        <v>5.3749752045000001</v>
      </c>
      <c r="I3" s="12">
        <v>6.0891787272345796</v>
      </c>
      <c r="J3" s="12">
        <f t="shared" ref="J3:J29" si="3">I3*0.3048</f>
        <v>1.8559816760610999</v>
      </c>
      <c r="K3" s="3">
        <v>4.8888863316313698</v>
      </c>
      <c r="L3" s="21">
        <v>1.9</v>
      </c>
      <c r="M3" s="21">
        <v>0.9</v>
      </c>
      <c r="N3" s="5">
        <f t="shared" ref="N3:N29" si="4">AVERAGE(L3:M3)</f>
        <v>1.4</v>
      </c>
      <c r="O3" s="5">
        <f t="shared" ref="O3:O29" si="5">N3*3.3</f>
        <v>4.6199999999999992</v>
      </c>
      <c r="P3" s="5">
        <f t="shared" ref="P3:P29" si="6">M3*3.2804*H3/C3</f>
        <v>2.6448102991262701</v>
      </c>
      <c r="Q3" s="1">
        <f t="shared" ref="Q3:Q30" si="7">O3*C3/0.00001075</f>
        <v>2578604.6511627901</v>
      </c>
      <c r="R3">
        <v>0.7</v>
      </c>
      <c r="S3">
        <v>1.5</v>
      </c>
      <c r="T3" s="5">
        <f t="shared" ref="T3:T29" si="8">S3*C3/(R3*I3)</f>
        <v>2.1114740481565684</v>
      </c>
      <c r="U3" s="9">
        <f t="shared" ref="U3:U29" si="9">I3/(32.2*H3^2)</f>
        <v>6.5456068934248617E-3</v>
      </c>
      <c r="V3" s="25">
        <f t="shared" ref="V3:V29" si="10">F3/(32.2*H3^2)</f>
        <v>2.0290326421684213E-2</v>
      </c>
      <c r="W3">
        <v>0.34</v>
      </c>
      <c r="X3">
        <v>0.22</v>
      </c>
      <c r="Y3">
        <f t="shared" ref="Y3:Y29" si="11">W3*R3*2*32.1850394*I3*I3*D3/1000</f>
        <v>3.4082362492171523</v>
      </c>
      <c r="Z3">
        <f t="shared" ref="Z3:Z29" si="12">X3*R3*2*32.1850394*I3*I3*D3*F3/1000</f>
        <v>41.626633639333086</v>
      </c>
      <c r="AA3">
        <f t="shared" ref="AA3:AA29" si="13">Z3/Y3</f>
        <v>12.213541138439107</v>
      </c>
      <c r="AB3">
        <v>1.4999999999999999E-2</v>
      </c>
      <c r="AC3" s="26">
        <f t="shared" ref="AC3:AC29" si="14">U3/AB3</f>
        <v>0.43637379289499079</v>
      </c>
      <c r="AD3" s="26">
        <f>IF(AC3&gt;1,BD3,FORECAST(AC3,$AZ3:$BD3,{0,0.25,0.5,0.75,1}))</f>
        <v>0.40493620057700846</v>
      </c>
      <c r="AE3" s="26">
        <f>IF(AC3&gt;1,BI3,FORECAST(AC3,$BE3:$BI3,{0,0.25,0.5,0.75,1}))</f>
        <v>0.3295066662794941</v>
      </c>
      <c r="AF3" s="26">
        <f>IF(AC3&gt;1,BN3,FORECAST(AC3,$BJ3:$BN3,{0,0.25,0.5,0.75,1}))</f>
        <v>0.63457123179200636</v>
      </c>
      <c r="AG3" s="26">
        <f>IF(AC3&gt;1,BS3,FORECAST(AD3,$BO3:$BS3,{0,0.25,0.5,0.75,1}))</f>
        <v>0.76899865654058064</v>
      </c>
      <c r="AZ3">
        <f>_xlfn.XLOOKUP(V3,PLOTS!$AT$2:$AT$141,PLOTS!$AY$2:$AY$141,,-1,-1)</f>
        <v>0.387795</v>
      </c>
      <c r="BA3">
        <f>_xlfn.XLOOKUP(V3,PLOTS!$AT$2:$AT$141,PLOTS!$AX$2:$AX$141,,-1,-1)</f>
        <v>0.39701399999999998</v>
      </c>
      <c r="BB3">
        <f>_xlfn.XLOOKUP(V3,PLOTS!$AT$2:$AT$141,PLOTS!$AW$2:$AW$141,,-1,-1)</f>
        <v>0.40743200000000002</v>
      </c>
      <c r="BC3">
        <f>_xlfn.XLOOKUP(V3,PLOTS!$AT$2:$AT$141,PLOTS!$AV$2:$AV$141,,-1,-1)</f>
        <v>0.417435</v>
      </c>
      <c r="BD3">
        <f>_xlfn.XLOOKUP(V3,PLOTS!$AT$2:$AT$141,PLOTS!$AU$2:$AU$141,,-1,-1)</f>
        <v>0.42777999999999999</v>
      </c>
      <c r="BE3">
        <f>_xlfn.XLOOKUP(V3,PLOTS!$Q$2:$Q$139,PLOTS!$V$2:$V$139,,-1,-1)</f>
        <v>0.18668000000000001</v>
      </c>
      <c r="BF3">
        <f>_xlfn.XLOOKUP(V3,PLOTS!$Q$2:$Q$139,PLOTS!$U$2:$U$139,,-1,-1)</f>
        <v>0.25137999999999999</v>
      </c>
      <c r="BG3">
        <f>_xlfn.XLOOKUP(V3,PLOTS!$Q$2:$Q$139,PLOTS!$T$2:$T$139,,-1,-1)</f>
        <v>0.33462999999999998</v>
      </c>
      <c r="BH3">
        <f>_xlfn.XLOOKUP(V3,PLOTS!$Q$2:$Q$139,PLOTS!$S$2:$S$139,,-1,-1)</f>
        <v>0.44217000000000001</v>
      </c>
      <c r="BI3">
        <f>_xlfn.XLOOKUP(V3,PLOTS!$Q$2:$Q$139,PLOTS!$R$2:$R$139,,-1,-1)</f>
        <v>0.54922000000000004</v>
      </c>
      <c r="BJ3">
        <f>_xlfn.XLOOKUP(V3,PLOTS!$A$2:$A$161,PLOTS!$F$2:$F$161,,-1,-1)</f>
        <v>0.54007000000000005</v>
      </c>
      <c r="BK3">
        <f>_xlfn.XLOOKUP(V3,PLOTS!$A$2:$A$161,PLOTS!$E$2:$E$161,,-1,-1)</f>
        <v>0.54698999999999998</v>
      </c>
      <c r="BL3">
        <f>_xlfn.XLOOKUP(V3,PLOTS!$A$2:$A$161,PLOTS!$D$2:$D$161,,-1,-1)</f>
        <v>0.58496999999999999</v>
      </c>
      <c r="BM3">
        <f>_xlfn.XLOOKUP(V3,PLOTS!$A$2:$A$161,PLOTS!$C$2:$C$161,,-1,-1)</f>
        <v>0.74812000000000001</v>
      </c>
      <c r="BN3">
        <f>_xlfn.XLOOKUP(V3,PLOTS!$A$2:$A$161,PLOTS!$B$2:$B$161,,-1,-1)</f>
        <v>0.85963000000000001</v>
      </c>
      <c r="BO3">
        <f>_xlfn.XLOOKUP(V3,PLOTS!$AE$2:$AE$189,PLOTS!$AJ$2:$AJ$189,,-1,-1)</f>
        <v>0.58464000000000005</v>
      </c>
      <c r="BP3">
        <f>_xlfn.XLOOKUP(V3,PLOTS!$AE$2:$AE$189,PLOTS!$AI$2:$AI$189,,-1,-1)</f>
        <v>0.67325999999999997</v>
      </c>
      <c r="BQ3">
        <f>_xlfn.XLOOKUP(V3,PLOTS!$AE$2:$AE$189,PLOTS!$AH$2:$AH$189,,-1,-1)</f>
        <v>0.79342000000000001</v>
      </c>
      <c r="BR3">
        <f>_xlfn.XLOOKUP(V3,PLOTS!$AE$2:$AE$189,PLOTS!$AG$2:$AG$189,,-1,-1)</f>
        <v>0.93554999999999999</v>
      </c>
      <c r="BS3">
        <f>_xlfn.XLOOKUP(V3,PLOTS!$AE$2:$AE$189,PLOTS!$AF$2:$AF$189,,-1,-1)</f>
        <v>1.10639</v>
      </c>
    </row>
    <row r="4" spans="1:71" x14ac:dyDescent="0.3">
      <c r="A4" s="2">
        <v>3</v>
      </c>
      <c r="B4" s="2">
        <v>12</v>
      </c>
      <c r="C4" s="2">
        <v>6</v>
      </c>
      <c r="D4" s="2">
        <f t="shared" si="0"/>
        <v>6</v>
      </c>
      <c r="E4" s="3">
        <f t="shared" si="1"/>
        <v>72</v>
      </c>
      <c r="F4" s="3">
        <v>18.8292369197288</v>
      </c>
      <c r="G4" s="14">
        <f t="shared" si="2"/>
        <v>5.7391514131333388</v>
      </c>
      <c r="H4" s="12">
        <v>5.3749752045000001</v>
      </c>
      <c r="I4" s="12">
        <v>6.0891787272345796</v>
      </c>
      <c r="J4" s="12">
        <f t="shared" si="3"/>
        <v>1.8559816760610999</v>
      </c>
      <c r="K4" s="3">
        <v>5.0734954525637104</v>
      </c>
      <c r="L4" s="21">
        <v>1.9</v>
      </c>
      <c r="M4" s="21">
        <v>0.9</v>
      </c>
      <c r="N4" s="5">
        <f t="shared" si="4"/>
        <v>1.4</v>
      </c>
      <c r="O4" s="5">
        <f t="shared" si="5"/>
        <v>4.6199999999999992</v>
      </c>
      <c r="P4" s="5">
        <f t="shared" si="6"/>
        <v>2.6448102991262701</v>
      </c>
      <c r="Q4" s="1">
        <f t="shared" si="7"/>
        <v>2578604.6511627901</v>
      </c>
      <c r="R4">
        <v>0.7</v>
      </c>
      <c r="S4">
        <v>1.5</v>
      </c>
      <c r="T4" s="5">
        <f t="shared" si="8"/>
        <v>2.1114740481565684</v>
      </c>
      <c r="U4" s="9">
        <f t="shared" si="9"/>
        <v>6.5456068934248617E-3</v>
      </c>
      <c r="V4" s="25">
        <f t="shared" si="10"/>
        <v>2.0240624967774689E-2</v>
      </c>
      <c r="W4">
        <v>0.34</v>
      </c>
      <c r="X4">
        <v>0.22</v>
      </c>
      <c r="Y4">
        <f t="shared" si="11"/>
        <v>3.4082362492171523</v>
      </c>
      <c r="Z4">
        <f t="shared" si="12"/>
        <v>41.524668586123163</v>
      </c>
      <c r="AA4">
        <f t="shared" si="13"/>
        <v>12.183623889236284</v>
      </c>
      <c r="AB4">
        <v>1.4999999999999999E-2</v>
      </c>
      <c r="AC4" s="26">
        <f t="shared" si="14"/>
        <v>0.43637379289499079</v>
      </c>
      <c r="AD4" s="26">
        <f>IF(AC4&gt;1,BD4,FORECAST(AC4,$AZ4:$BD4,{0,0.25,0.5,0.75,1}))</f>
        <v>0.40493620057700846</v>
      </c>
      <c r="AE4" s="26">
        <f>IF(AC4&gt;1,BI4,FORECAST(AC4,$BE4:$BI4,{0,0.25,0.5,0.75,1}))</f>
        <v>0.3295066662794941</v>
      </c>
      <c r="AF4" s="26">
        <f>IF(AC4&gt;1,BN4,FORECAST(AC4,$BJ4:$BN4,{0,0.25,0.5,0.75,1}))</f>
        <v>0.63457123179200636</v>
      </c>
      <c r="AG4" s="26">
        <f>IF(AC4&gt;1,BS4,FORECAST(AD4,$BO4:$BS4,{0,0.25,0.5,0.75,1}))</f>
        <v>0.76899865654058064</v>
      </c>
      <c r="AZ4">
        <f>_xlfn.XLOOKUP(V4,PLOTS!$AT$2:$AT$141,PLOTS!$AY$2:$AY$141,,-1,-1)</f>
        <v>0.387795</v>
      </c>
      <c r="BA4">
        <f>_xlfn.XLOOKUP(V4,PLOTS!$AT$2:$AT$141,PLOTS!$AX$2:$AX$141,,-1,-1)</f>
        <v>0.39701399999999998</v>
      </c>
      <c r="BB4">
        <f>_xlfn.XLOOKUP(V4,PLOTS!$AT$2:$AT$141,PLOTS!$AW$2:$AW$141,,-1,-1)</f>
        <v>0.40743200000000002</v>
      </c>
      <c r="BC4">
        <f>_xlfn.XLOOKUP(V4,PLOTS!$AT$2:$AT$141,PLOTS!$AV$2:$AV$141,,-1,-1)</f>
        <v>0.417435</v>
      </c>
      <c r="BD4">
        <f>_xlfn.XLOOKUP(V4,PLOTS!$AT$2:$AT$141,PLOTS!$AU$2:$AU$141,,-1,-1)</f>
        <v>0.42777999999999999</v>
      </c>
      <c r="BE4">
        <f>_xlfn.XLOOKUP(V4,PLOTS!$Q$2:$Q$139,PLOTS!$V$2:$V$139,,-1,-1)</f>
        <v>0.18668000000000001</v>
      </c>
      <c r="BF4">
        <f>_xlfn.XLOOKUP(V4,PLOTS!$Q$2:$Q$139,PLOTS!$U$2:$U$139,,-1,-1)</f>
        <v>0.25137999999999999</v>
      </c>
      <c r="BG4">
        <f>_xlfn.XLOOKUP(V4,PLOTS!$Q$2:$Q$139,PLOTS!$T$2:$T$139,,-1,-1)</f>
        <v>0.33462999999999998</v>
      </c>
      <c r="BH4">
        <f>_xlfn.XLOOKUP(V4,PLOTS!$Q$2:$Q$139,PLOTS!$S$2:$S$139,,-1,-1)</f>
        <v>0.44217000000000001</v>
      </c>
      <c r="BI4">
        <f>_xlfn.XLOOKUP(V4,PLOTS!$Q$2:$Q$139,PLOTS!$R$2:$R$139,,-1,-1)</f>
        <v>0.54922000000000004</v>
      </c>
      <c r="BJ4">
        <f>_xlfn.XLOOKUP(V4,PLOTS!$A$2:$A$161,PLOTS!$F$2:$F$161,,-1,-1)</f>
        <v>0.54007000000000005</v>
      </c>
      <c r="BK4">
        <f>_xlfn.XLOOKUP(V4,PLOTS!$A$2:$A$161,PLOTS!$E$2:$E$161,,-1,-1)</f>
        <v>0.54698999999999998</v>
      </c>
      <c r="BL4">
        <f>_xlfn.XLOOKUP(V4,PLOTS!$A$2:$A$161,PLOTS!$D$2:$D$161,,-1,-1)</f>
        <v>0.58496999999999999</v>
      </c>
      <c r="BM4">
        <f>_xlfn.XLOOKUP(V4,PLOTS!$A$2:$A$161,PLOTS!$C$2:$C$161,,-1,-1)</f>
        <v>0.74812000000000001</v>
      </c>
      <c r="BN4">
        <f>_xlfn.XLOOKUP(V4,PLOTS!$A$2:$A$161,PLOTS!$B$2:$B$161,,-1,-1)</f>
        <v>0.85963000000000001</v>
      </c>
      <c r="BO4">
        <f>_xlfn.XLOOKUP(V4,PLOTS!$AE$2:$AE$189,PLOTS!$AJ$2:$AJ$189,,-1,-1)</f>
        <v>0.58464000000000005</v>
      </c>
      <c r="BP4">
        <f>_xlfn.XLOOKUP(V4,PLOTS!$AE$2:$AE$189,PLOTS!$AI$2:$AI$189,,-1,-1)</f>
        <v>0.67325999999999997</v>
      </c>
      <c r="BQ4">
        <f>_xlfn.XLOOKUP(V4,PLOTS!$AE$2:$AE$189,PLOTS!$AH$2:$AH$189,,-1,-1)</f>
        <v>0.79342000000000001</v>
      </c>
      <c r="BR4">
        <f>_xlfn.XLOOKUP(V4,PLOTS!$AE$2:$AE$189,PLOTS!$AG$2:$AG$189,,-1,-1)</f>
        <v>0.93554999999999999</v>
      </c>
      <c r="BS4">
        <f>_xlfn.XLOOKUP(V4,PLOTS!$AE$2:$AE$189,PLOTS!$AF$2:$AF$189,,-1,-1)</f>
        <v>1.10639</v>
      </c>
    </row>
    <row r="5" spans="1:71" x14ac:dyDescent="0.3">
      <c r="A5" s="2">
        <v>4</v>
      </c>
      <c r="B5" s="2">
        <v>12</v>
      </c>
      <c r="C5" s="2">
        <v>6</v>
      </c>
      <c r="D5" s="2">
        <f t="shared" si="0"/>
        <v>6</v>
      </c>
      <c r="E5" s="3">
        <f t="shared" si="1"/>
        <v>72</v>
      </c>
      <c r="F5" s="3">
        <v>23.831074526319</v>
      </c>
      <c r="G5" s="14">
        <f t="shared" si="2"/>
        <v>7.263711515622032</v>
      </c>
      <c r="H5" s="12">
        <v>9.6185913085999992</v>
      </c>
      <c r="I5" s="12">
        <v>5.2669208833494201</v>
      </c>
      <c r="J5" s="12">
        <f t="shared" si="3"/>
        <v>1.6053574852449033</v>
      </c>
      <c r="K5" s="3">
        <v>5.30878075061002</v>
      </c>
      <c r="L5" s="21">
        <v>1.3</v>
      </c>
      <c r="M5" s="21">
        <v>0.6</v>
      </c>
      <c r="N5" s="5">
        <f t="shared" si="4"/>
        <v>0.95</v>
      </c>
      <c r="O5" s="5">
        <f t="shared" si="5"/>
        <v>3.1349999999999998</v>
      </c>
      <c r="P5" s="5">
        <f t="shared" si="6"/>
        <v>3.1552826928731434</v>
      </c>
      <c r="Q5" s="1">
        <f t="shared" si="7"/>
        <v>1749767.4418604649</v>
      </c>
      <c r="R5">
        <v>0.7</v>
      </c>
      <c r="S5">
        <v>1.5</v>
      </c>
      <c r="T5" s="5">
        <f t="shared" si="8"/>
        <v>2.4411118264162246</v>
      </c>
      <c r="U5" s="9">
        <f t="shared" si="9"/>
        <v>1.7679825688987172E-3</v>
      </c>
      <c r="V5" s="25">
        <f t="shared" si="10"/>
        <v>7.9995362174235737E-3</v>
      </c>
      <c r="W5">
        <v>0.32</v>
      </c>
      <c r="X5">
        <v>0.2</v>
      </c>
      <c r="Y5">
        <f t="shared" si="11"/>
        <v>2.3999207398257161</v>
      </c>
      <c r="Z5">
        <f t="shared" si="12"/>
        <v>35.745431255028294</v>
      </c>
      <c r="AA5">
        <f t="shared" si="13"/>
        <v>14.894421578949375</v>
      </c>
      <c r="AB5">
        <v>6.0000000000000001E-3</v>
      </c>
      <c r="AC5" s="26">
        <f t="shared" si="14"/>
        <v>0.29466376148311951</v>
      </c>
      <c r="AD5" s="26">
        <f>IF(AC5&gt;1,BD5,FORECAST(AC5,$AZ5:$BD5,{0,0.25,0.5,0.75,1}))</f>
        <v>0.31482452630177798</v>
      </c>
      <c r="AE5" s="26">
        <f>IF(AC5&gt;1,BI5,FORECAST(AC5,$BE5:$BI5,{0,0.25,0.5,0.75,1}))</f>
        <v>0.37600620651886807</v>
      </c>
      <c r="AF5" s="26">
        <f>IF(AC5&gt;1,BN5,FORECAST(AC5,$BJ5:$BN5,{0,0.25,0.5,0.75,1}))</f>
        <v>0.58813775772297883</v>
      </c>
      <c r="AG5" s="26">
        <f>IF(AC5&gt;1,BS5,FORECAST(AD5,$BO5:$BS5,{0,0.25,0.5,0.75,1}))</f>
        <v>0.67455429867387273</v>
      </c>
      <c r="AZ5">
        <f>_xlfn.XLOOKUP(V5,PLOTS!$AT$2:$AT$141,PLOTS!$AY$2:$AY$141,,-1,-1)</f>
        <v>0.25819500000000001</v>
      </c>
      <c r="BA5">
        <f>_xlfn.XLOOKUP(V5,PLOTS!$AT$2:$AT$141,PLOTS!$AX$2:$AX$141,,-1,-1)</f>
        <v>0.31541000000000002</v>
      </c>
      <c r="BB5">
        <f>_xlfn.XLOOKUP(V5,PLOTS!$AT$2:$AT$141,PLOTS!$AW$2:$AW$141,,-1,-1)</f>
        <v>0.35988900000000001</v>
      </c>
      <c r="BC5">
        <f>_xlfn.XLOOKUP(V5,PLOTS!$AT$2:$AT$141,PLOTS!$AV$2:$AV$141,,-1,-1)</f>
        <v>0.38655299999999998</v>
      </c>
      <c r="BD5">
        <f>_xlfn.XLOOKUP(V5,PLOTS!$AT$2:$AT$141,PLOTS!$AU$2:$AU$141,,-1,-1)</f>
        <v>0.398673</v>
      </c>
      <c r="BE5">
        <f>_xlfn.XLOOKUP(V5,PLOTS!$Q$2:$Q$139,PLOTS!$V$2:$V$139,,-1,-1)</f>
        <v>0.22066</v>
      </c>
      <c r="BF5">
        <f>_xlfn.XLOOKUP(V5,PLOTS!$Q$2:$Q$139,PLOTS!$U$2:$U$139,,-1,-1)</f>
        <v>0.37245</v>
      </c>
      <c r="BG5">
        <f>_xlfn.XLOOKUP(V5,PLOTS!$Q$2:$Q$139,PLOTS!$T$2:$T$139,,-1,-1)</f>
        <v>0.48325000000000001</v>
      </c>
      <c r="BH5">
        <f>_xlfn.XLOOKUP(V5,PLOTS!$Q$2:$Q$139,PLOTS!$S$2:$S$139,,-1,-1)</f>
        <v>0.59</v>
      </c>
      <c r="BI5">
        <f>_xlfn.XLOOKUP(V5,PLOTS!$Q$2:$Q$139,PLOTS!$R$2:$R$139,,-1,-1)</f>
        <v>0.68162</v>
      </c>
      <c r="BJ5">
        <f>_xlfn.XLOOKUP(V5,PLOTS!$A$2:$A$161,PLOTS!$F$2:$F$161,,-1,-1)</f>
        <v>0.51415</v>
      </c>
      <c r="BK5">
        <f>_xlfn.XLOOKUP(V5,PLOTS!$A$2:$A$161,PLOTS!$E$2:$E$161,,-1,-1)</f>
        <v>0.54742999999999997</v>
      </c>
      <c r="BL5">
        <f>_xlfn.XLOOKUP(V5,PLOTS!$A$2:$A$161,PLOTS!$D$2:$D$161,,-1,-1)</f>
        <v>0.62951000000000001</v>
      </c>
      <c r="BM5">
        <f>_xlfn.XLOOKUP(V5,PLOTS!$A$2:$A$161,PLOTS!$C$2:$C$161,,-1,-1)</f>
        <v>0.76076999999999995</v>
      </c>
      <c r="BN5">
        <f>_xlfn.XLOOKUP(V5,PLOTS!$A$2:$A$161,PLOTS!$B$2:$B$161,,-1,-1)</f>
        <v>0.86282000000000003</v>
      </c>
      <c r="BO5">
        <f>_xlfn.XLOOKUP(V5,PLOTS!$AE$2:$AE$189,PLOTS!$AJ$2:$AJ$189,,-1,-1)</f>
        <v>0.52270000000000005</v>
      </c>
      <c r="BP5">
        <f>_xlfn.XLOOKUP(V5,PLOTS!$AE$2:$AE$189,PLOTS!$AI$2:$AI$189,,-1,-1)</f>
        <v>0.62043000000000004</v>
      </c>
      <c r="BQ5">
        <f>_xlfn.XLOOKUP(V5,PLOTS!$AE$2:$AE$189,PLOTS!$AH$2:$AH$189,,-1,-1)</f>
        <v>0.74734999999999996</v>
      </c>
      <c r="BR5">
        <f>_xlfn.XLOOKUP(V5,PLOTS!$AE$2:$AE$189,PLOTS!$AG$2:$AG$189,,-1,-1)</f>
        <v>0.91786999999999996</v>
      </c>
      <c r="BS5">
        <f>_xlfn.XLOOKUP(V5,PLOTS!$AE$2:$AE$189,PLOTS!$AF$2:$AF$189,,-1,-1)</f>
        <v>1.10843</v>
      </c>
    </row>
    <row r="6" spans="1:71" x14ac:dyDescent="0.3">
      <c r="A6" s="2">
        <v>5</v>
      </c>
      <c r="B6" s="2">
        <v>12</v>
      </c>
      <c r="C6" s="2">
        <v>6</v>
      </c>
      <c r="D6" s="2">
        <f t="shared" si="0"/>
        <v>6</v>
      </c>
      <c r="E6" s="3">
        <f t="shared" si="1"/>
        <v>72</v>
      </c>
      <c r="F6" s="3">
        <v>22.828809753506601</v>
      </c>
      <c r="G6" s="14">
        <f t="shared" si="2"/>
        <v>6.9582212128688123</v>
      </c>
      <c r="H6" s="12">
        <v>5.2864198685000003</v>
      </c>
      <c r="I6" s="12">
        <v>8.6031813680774505</v>
      </c>
      <c r="J6" s="12">
        <f t="shared" si="3"/>
        <v>2.6222496809900071</v>
      </c>
      <c r="K6" s="3">
        <v>6.4939498587082003</v>
      </c>
      <c r="L6" s="21">
        <v>2.5</v>
      </c>
      <c r="M6" s="21">
        <v>1</v>
      </c>
      <c r="N6" s="5">
        <f t="shared" si="4"/>
        <v>1.75</v>
      </c>
      <c r="O6" s="5">
        <f t="shared" si="5"/>
        <v>5.7749999999999995</v>
      </c>
      <c r="P6" s="5">
        <f t="shared" si="6"/>
        <v>2.8902619561045668</v>
      </c>
      <c r="Q6" s="1">
        <f t="shared" si="7"/>
        <v>3223255.8139534881</v>
      </c>
      <c r="R6">
        <v>0.7</v>
      </c>
      <c r="S6">
        <v>1.5</v>
      </c>
      <c r="T6" s="5">
        <f t="shared" si="8"/>
        <v>1.4944637695132117</v>
      </c>
      <c r="U6" s="9">
        <f t="shared" si="9"/>
        <v>9.5604844567867778E-3</v>
      </c>
      <c r="V6" s="25">
        <f t="shared" si="10"/>
        <v>2.5369043319856861E-2</v>
      </c>
      <c r="W6">
        <v>0.36</v>
      </c>
      <c r="X6">
        <v>0.26</v>
      </c>
      <c r="Y6">
        <f t="shared" si="11"/>
        <v>7.203672977854028</v>
      </c>
      <c r="Z6">
        <f t="shared" si="12"/>
        <v>118.77036884404323</v>
      </c>
      <c r="AA6">
        <f t="shared" si="13"/>
        <v>16.487473710865881</v>
      </c>
      <c r="AB6">
        <v>1.7999999999999999E-2</v>
      </c>
      <c r="AC6" s="26">
        <f t="shared" si="14"/>
        <v>0.53113802537704324</v>
      </c>
      <c r="AD6" s="26">
        <f>IF(AC6&gt;1,BD6,FORECAST(AC6,$AZ6:$BD6,{0,0.25,0.5,0.75,1}))</f>
        <v>0.42485967294822269</v>
      </c>
      <c r="AE6" s="26">
        <f>IF(AC6&gt;1,BI6,FORECAST(AC6,$BE6:$BI6,{0,0.25,0.5,0.75,1}))</f>
        <v>0.35181795873430682</v>
      </c>
      <c r="AF6" s="26">
        <f>IF(AC6&gt;1,BN6,FORECAST(AC6,$BJ6:$BN6,{0,0.25,0.5,0.75,1}))</f>
        <v>0.66417510347798792</v>
      </c>
      <c r="AG6" s="26">
        <f>IF(AC6&gt;1,BS6,FORECAST(AD6,$BO6:$BS6,{0,0.25,0.5,0.75,1}))</f>
        <v>0.79558834419662117</v>
      </c>
      <c r="AZ6">
        <f>_xlfn.XLOOKUP(V6,PLOTS!$AT$2:$AT$141,PLOTS!$AY$2:$AY$141,,-1,-1)</f>
        <v>0.415329</v>
      </c>
      <c r="BA6">
        <f>_xlfn.XLOOKUP(V6,PLOTS!$AT$2:$AT$141,PLOTS!$AX$2:$AX$141,,-1,-1)</f>
        <v>0.41859800000000003</v>
      </c>
      <c r="BB6">
        <f>_xlfn.XLOOKUP(V6,PLOTS!$AT$2:$AT$141,PLOTS!$AW$2:$AW$141,,-1,-1)</f>
        <v>0.42402499999999999</v>
      </c>
      <c r="BC6">
        <f>_xlfn.XLOOKUP(V6,PLOTS!$AT$2:$AT$141,PLOTS!$AV$2:$AV$141,,-1,-1)</f>
        <v>0.42846299999999998</v>
      </c>
      <c r="BD6">
        <f>_xlfn.XLOOKUP(V6,PLOTS!$AT$2:$AT$141,PLOTS!$AU$2:$AU$141,,-1,-1)</f>
        <v>0.43483899999999998</v>
      </c>
      <c r="BE6">
        <f>_xlfn.XLOOKUP(V6,PLOTS!$Q$2:$Q$139,PLOTS!$V$2:$V$139,,-1,-1)</f>
        <v>0.18096000000000001</v>
      </c>
      <c r="BF6">
        <f>_xlfn.XLOOKUP(V6,PLOTS!$Q$2:$Q$139,PLOTS!$U$2:$U$139,,-1,-1)</f>
        <v>0.24143000000000001</v>
      </c>
      <c r="BG6">
        <f>_xlfn.XLOOKUP(V6,PLOTS!$Q$2:$Q$139,PLOTS!$T$2:$T$139,,-1,-1)</f>
        <v>0.32118999999999998</v>
      </c>
      <c r="BH6">
        <f>_xlfn.XLOOKUP(V6,PLOTS!$Q$2:$Q$139,PLOTS!$S$2:$S$139,,-1,-1)</f>
        <v>0.42548000000000002</v>
      </c>
      <c r="BI6">
        <f>_xlfn.XLOOKUP(V6,PLOTS!$Q$2:$Q$139,PLOTS!$R$2:$R$139,,-1,-1)</f>
        <v>0.53452999999999995</v>
      </c>
      <c r="BJ6">
        <f>_xlfn.XLOOKUP(V6,PLOTS!$A$2:$A$161,PLOTS!$F$2:$F$161,,-1,-1)</f>
        <v>0.54900000000000004</v>
      </c>
      <c r="BK6">
        <f>_xlfn.XLOOKUP(V6,PLOTS!$A$2:$A$161,PLOTS!$E$2:$E$161,,-1,-1)</f>
        <v>0.55247999999999997</v>
      </c>
      <c r="BL6">
        <f>_xlfn.XLOOKUP(V6,PLOTS!$A$2:$A$161,PLOTS!$D$2:$D$161,,-1,-1)</f>
        <v>0.58104</v>
      </c>
      <c r="BM6">
        <f>_xlfn.XLOOKUP(V6,PLOTS!$A$2:$A$161,PLOTS!$C$2:$C$161,,-1,-1)</f>
        <v>0.73751999999999995</v>
      </c>
      <c r="BN6">
        <f>_xlfn.XLOOKUP(V6,PLOTS!$A$2:$A$161,PLOTS!$B$2:$B$161,,-1,-1)</f>
        <v>0.85162000000000004</v>
      </c>
      <c r="BO6">
        <f>_xlfn.XLOOKUP(V6,PLOTS!$AE$2:$AE$189,PLOTS!$AJ$2:$AJ$189,,-1,-1)</f>
        <v>0.61041000000000001</v>
      </c>
      <c r="BP6">
        <f>_xlfn.XLOOKUP(V6,PLOTS!$AE$2:$AE$189,PLOTS!$AI$2:$AI$189,,-1,-1)</f>
        <v>0.69499999999999995</v>
      </c>
      <c r="BQ6">
        <f>_xlfn.XLOOKUP(V6,PLOTS!$AE$2:$AE$189,PLOTS!$AH$2:$AH$189,,-1,-1)</f>
        <v>0.81122000000000005</v>
      </c>
      <c r="BR6">
        <f>_xlfn.XLOOKUP(V6,PLOTS!$AE$2:$AE$189,PLOTS!$AG$2:$AG$189,,-1,-1)</f>
        <v>0.94257000000000002</v>
      </c>
      <c r="BS6">
        <f>_xlfn.XLOOKUP(V6,PLOTS!$AE$2:$AE$189,PLOTS!$AF$2:$AF$189,,-1,-1)</f>
        <v>1.10443</v>
      </c>
    </row>
    <row r="7" spans="1:71" x14ac:dyDescent="0.3">
      <c r="A7" s="2">
        <v>6</v>
      </c>
      <c r="B7" s="2">
        <v>12</v>
      </c>
      <c r="C7" s="2">
        <v>6</v>
      </c>
      <c r="D7" s="2">
        <f t="shared" si="0"/>
        <v>6</v>
      </c>
      <c r="E7" s="3">
        <f t="shared" si="1"/>
        <v>72</v>
      </c>
      <c r="F7" s="3">
        <v>23.809466108785902</v>
      </c>
      <c r="G7" s="14">
        <f t="shared" si="2"/>
        <v>7.2571252699579434</v>
      </c>
      <c r="H7" s="12">
        <v>5.0423364638999999</v>
      </c>
      <c r="I7" s="12">
        <v>9.8441808081947801</v>
      </c>
      <c r="J7" s="12">
        <f t="shared" si="3"/>
        <v>3.0005063103377689</v>
      </c>
      <c r="K7" s="3">
        <v>7.5729049777808903</v>
      </c>
      <c r="L7" s="21">
        <v>3.1</v>
      </c>
      <c r="M7" s="21">
        <v>1.1000000000000001</v>
      </c>
      <c r="N7" s="5">
        <f t="shared" si="4"/>
        <v>2.1</v>
      </c>
      <c r="O7" s="5">
        <f t="shared" si="5"/>
        <v>6.93</v>
      </c>
      <c r="P7" s="5">
        <f t="shared" si="6"/>
        <v>3.032494764965886</v>
      </c>
      <c r="Q7" s="1">
        <f t="shared" si="7"/>
        <v>3867906.9767441857</v>
      </c>
      <c r="R7">
        <v>0.7</v>
      </c>
      <c r="S7">
        <v>1.5</v>
      </c>
      <c r="T7" s="5">
        <f t="shared" si="8"/>
        <v>1.306065289499756</v>
      </c>
      <c r="U7" s="9">
        <f t="shared" si="9"/>
        <v>1.202430729112661E-2</v>
      </c>
      <c r="V7" s="25">
        <f t="shared" si="10"/>
        <v>2.9082393193284546E-2</v>
      </c>
      <c r="W7">
        <v>0.36</v>
      </c>
      <c r="X7">
        <v>0.24</v>
      </c>
      <c r="Y7">
        <f t="shared" si="11"/>
        <v>9.4318089586347948</v>
      </c>
      <c r="Z7">
        <f t="shared" si="12"/>
        <v>149.71089049677221</v>
      </c>
      <c r="AA7">
        <f t="shared" si="13"/>
        <v>15.872977405857261</v>
      </c>
      <c r="AB7">
        <v>0.02</v>
      </c>
      <c r="AC7" s="26">
        <f t="shared" si="14"/>
        <v>0.60121536455633051</v>
      </c>
      <c r="AD7" s="26">
        <f>IF(AC7&gt;1,BD7,FORECAST(AC7,$AZ7:$BD7,{0,0.25,0.5,0.75,1}))</f>
        <v>0.4367381018102855</v>
      </c>
      <c r="AE7" s="26">
        <f>IF(AC7&gt;1,BI7,FORECAST(AC7,$BE7:$BI7,{0,0.25,0.5,0.75,1}))</f>
        <v>0.35240931961795352</v>
      </c>
      <c r="AF7" s="26">
        <f>IF(AC7&gt;1,BN7,FORECAST(AC7,$BJ7:$BN7,{0,0.25,0.5,0.75,1}))</f>
        <v>0.68510455004928072</v>
      </c>
      <c r="AG7" s="26">
        <f>IF(AC7&gt;1,BS7,FORECAST(AD7,$BO7:$BS7,{0,0.25,0.5,0.75,1}))</f>
        <v>0.81015022674835668</v>
      </c>
      <c r="AZ7">
        <f>_xlfn.XLOOKUP(V7,PLOTS!$AT$2:$AT$141,PLOTS!$AY$2:$AY$141,,-1,-1)</f>
        <v>0.43470399999999998</v>
      </c>
      <c r="BA7">
        <f>_xlfn.XLOOKUP(V7,PLOTS!$AT$2:$AT$141,PLOTS!$AX$2:$AX$141,,-1,-1)</f>
        <v>0.434531</v>
      </c>
      <c r="BB7">
        <f>_xlfn.XLOOKUP(V7,PLOTS!$AT$2:$AT$141,PLOTS!$AW$2:$AW$141,,-1,-1)</f>
        <v>0.43536799999999998</v>
      </c>
      <c r="BC7">
        <f>_xlfn.XLOOKUP(V7,PLOTS!$AT$2:$AT$141,PLOTS!$AV$2:$AV$141,,-1,-1)</f>
        <v>0.43718099999999999</v>
      </c>
      <c r="BD7">
        <f>_xlfn.XLOOKUP(V7,PLOTS!$AT$2:$AT$141,PLOTS!$AU$2:$AU$141,,-1,-1)</f>
        <v>0.43944899999999998</v>
      </c>
      <c r="BE7">
        <f>_xlfn.XLOOKUP(V7,PLOTS!$Q$2:$Q$139,PLOTS!$V$2:$V$139,,-1,-1)</f>
        <v>0.16908999999999999</v>
      </c>
      <c r="BF7">
        <f>_xlfn.XLOOKUP(V7,PLOTS!$Q$2:$Q$139,PLOTS!$U$2:$U$139,,-1,-1)</f>
        <v>0.22409999999999999</v>
      </c>
      <c r="BG7">
        <f>_xlfn.XLOOKUP(V7,PLOTS!$Q$2:$Q$139,PLOTS!$T$2:$T$139,,-1,-1)</f>
        <v>0.29733999999999999</v>
      </c>
      <c r="BH7">
        <f>_xlfn.XLOOKUP(V7,PLOTS!$Q$2:$Q$139,PLOTS!$S$2:$S$139,,-1,-1)</f>
        <v>0.39328000000000002</v>
      </c>
      <c r="BI7">
        <f>_xlfn.XLOOKUP(V7,PLOTS!$Q$2:$Q$139,PLOTS!$R$2:$R$139,,-1,-1)</f>
        <v>0.50712999999999997</v>
      </c>
      <c r="BJ7">
        <f>_xlfn.XLOOKUP(V7,PLOTS!$A$2:$A$161,PLOTS!$F$2:$F$161,,-1,-1)</f>
        <v>0.55933999999999995</v>
      </c>
      <c r="BK7">
        <f>_xlfn.XLOOKUP(V7,PLOTS!$A$2:$A$161,PLOTS!$E$2:$E$161,,-1,-1)</f>
        <v>0.56001000000000001</v>
      </c>
      <c r="BL7">
        <f>_xlfn.XLOOKUP(V7,PLOTS!$A$2:$A$161,PLOTS!$D$2:$D$161,,-1,-1)</f>
        <v>0.58221000000000001</v>
      </c>
      <c r="BM7">
        <f>_xlfn.XLOOKUP(V7,PLOTS!$A$2:$A$161,PLOTS!$C$2:$C$161,,-1,-1)</f>
        <v>0.72731999999999997</v>
      </c>
      <c r="BN7">
        <f>_xlfn.XLOOKUP(V7,PLOTS!$A$2:$A$161,PLOTS!$B$2:$B$161,,-1,-1)</f>
        <v>0.84650999999999998</v>
      </c>
      <c r="BO7">
        <f>_xlfn.XLOOKUP(V7,PLOTS!$AE$2:$AE$189,PLOTS!$AJ$2:$AJ$189,,-1,-1)</f>
        <v>0.62548999999999999</v>
      </c>
      <c r="BP7">
        <f>_xlfn.XLOOKUP(V7,PLOTS!$AE$2:$AE$189,PLOTS!$AI$2:$AI$189,,-1,-1)</f>
        <v>0.70767999999999998</v>
      </c>
      <c r="BQ7">
        <f>_xlfn.XLOOKUP(V7,PLOTS!$AE$2:$AE$189,PLOTS!$AH$2:$AH$189,,-1,-1)</f>
        <v>0.82072000000000001</v>
      </c>
      <c r="BR7">
        <f>_xlfn.XLOOKUP(V7,PLOTS!$AE$2:$AE$189,PLOTS!$AG$2:$AG$189,,-1,-1)</f>
        <v>0.94591999999999998</v>
      </c>
      <c r="BS7">
        <f>_xlfn.XLOOKUP(V7,PLOTS!$AE$2:$AE$189,PLOTS!$AF$2:$AF$189,,-1,-1)</f>
        <v>1.10155</v>
      </c>
    </row>
    <row r="8" spans="1:71" x14ac:dyDescent="0.3">
      <c r="A8" s="2">
        <v>7</v>
      </c>
      <c r="B8" s="2">
        <v>12</v>
      </c>
      <c r="C8" s="2">
        <v>6</v>
      </c>
      <c r="D8" s="2">
        <f t="shared" si="0"/>
        <v>6</v>
      </c>
      <c r="E8" s="3">
        <f t="shared" si="1"/>
        <v>72</v>
      </c>
      <c r="F8" s="3">
        <v>22.664190944876001</v>
      </c>
      <c r="G8" s="14">
        <f t="shared" si="2"/>
        <v>6.9080453999982057</v>
      </c>
      <c r="H8" s="12">
        <v>5.1292920112999996</v>
      </c>
      <c r="I8" s="12">
        <v>9.9884814454407493</v>
      </c>
      <c r="J8" s="12">
        <f t="shared" si="3"/>
        <v>3.0444891445703406</v>
      </c>
      <c r="K8" s="3">
        <v>8.1016817726373596</v>
      </c>
      <c r="L8" s="21">
        <v>3.1</v>
      </c>
      <c r="M8" s="21">
        <v>1.1000000000000001</v>
      </c>
      <c r="N8" s="5">
        <f t="shared" si="4"/>
        <v>2.1</v>
      </c>
      <c r="O8" s="5">
        <f t="shared" si="5"/>
        <v>6.93</v>
      </c>
      <c r="P8" s="5">
        <f t="shared" si="6"/>
        <v>3.0847904108758955</v>
      </c>
      <c r="Q8" s="1">
        <f t="shared" si="7"/>
        <v>3867906.9767441857</v>
      </c>
      <c r="R8">
        <v>0.7</v>
      </c>
      <c r="S8">
        <v>1.5</v>
      </c>
      <c r="T8" s="5">
        <f t="shared" si="8"/>
        <v>1.2871969505446208</v>
      </c>
      <c r="U8" s="9">
        <f t="shared" si="9"/>
        <v>1.1790405644222835E-2</v>
      </c>
      <c r="V8" s="25">
        <f t="shared" si="10"/>
        <v>2.6752815860731548E-2</v>
      </c>
      <c r="W8">
        <v>0.36</v>
      </c>
      <c r="X8">
        <v>0.24</v>
      </c>
      <c r="Y8">
        <f t="shared" si="11"/>
        <v>9.710347371695466</v>
      </c>
      <c r="Z8">
        <f t="shared" si="12"/>
        <v>146.71811131545391</v>
      </c>
      <c r="AA8">
        <f t="shared" si="13"/>
        <v>15.109460629917335</v>
      </c>
      <c r="AB8">
        <v>1.9E-2</v>
      </c>
      <c r="AC8" s="26">
        <f t="shared" si="14"/>
        <v>0.6205476654854124</v>
      </c>
      <c r="AD8" s="26">
        <f>IF(AC8&gt;1,BD8,FORECAST(AC8,$AZ8:$BD8,{0,0.25,0.5,0.75,1}))</f>
        <v>0.43122067917307139</v>
      </c>
      <c r="AE8" s="26">
        <f>IF(AC8&gt;1,BI8,FORECAST(AC8,$BE8:$BI8,{0,0.25,0.5,0.75,1}))</f>
        <v>0.362542480097783</v>
      </c>
      <c r="AF8" s="26">
        <f>IF(AC8&gt;1,BN8,FORECAST(AC8,$BJ8:$BN8,{0,0.25,0.5,0.75,1}))</f>
        <v>0.69130645614078412</v>
      </c>
      <c r="AG8" s="26">
        <f>IF(AC8&gt;1,BS8,FORECAST(AD8,$BO8:$BS8,{0,0.25,0.5,0.75,1}))</f>
        <v>0.80348154112727022</v>
      </c>
      <c r="AZ8">
        <f>_xlfn.XLOOKUP(V8,PLOTS!$AT$2:$AT$141,PLOTS!$AY$2:$AY$141,,-1,-1)</f>
        <v>0.42432700000000001</v>
      </c>
      <c r="BA8">
        <f>_xlfn.XLOOKUP(V8,PLOTS!$AT$2:$AT$141,PLOTS!$AX$2:$AX$141,,-1,-1)</f>
        <v>0.42563400000000001</v>
      </c>
      <c r="BB8">
        <f>_xlfn.XLOOKUP(V8,PLOTS!$AT$2:$AT$141,PLOTS!$AW$2:$AW$141,,-1,-1)</f>
        <v>0.429259</v>
      </c>
      <c r="BC8">
        <f>_xlfn.XLOOKUP(V8,PLOTS!$AT$2:$AT$141,PLOTS!$AV$2:$AV$141,,-1,-1)</f>
        <v>0.43223099999999998</v>
      </c>
      <c r="BD8">
        <f>_xlfn.XLOOKUP(V8,PLOTS!$AT$2:$AT$141,PLOTS!$AU$2:$AU$141,,-1,-1)</f>
        <v>0.43696699999999999</v>
      </c>
      <c r="BE8">
        <f>_xlfn.XLOOKUP(V8,PLOTS!$Q$2:$Q$139,PLOTS!$V$2:$V$139,,-1,-1)</f>
        <v>0.17088</v>
      </c>
      <c r="BF8">
        <f>_xlfn.XLOOKUP(V8,PLOTS!$Q$2:$Q$139,PLOTS!$U$2:$U$139,,-1,-1)</f>
        <v>0.22695000000000001</v>
      </c>
      <c r="BG8">
        <f>_xlfn.XLOOKUP(V8,PLOTS!$Q$2:$Q$139,PLOTS!$T$2:$T$139,,-1,-1)</f>
        <v>0.30082999999999999</v>
      </c>
      <c r="BH8">
        <f>_xlfn.XLOOKUP(V8,PLOTS!$Q$2:$Q$139,PLOTS!$S$2:$S$139,,-1,-1)</f>
        <v>0.39767999999999998</v>
      </c>
      <c r="BI8">
        <f>_xlfn.XLOOKUP(V8,PLOTS!$Q$2:$Q$139,PLOTS!$R$2:$R$139,,-1,-1)</f>
        <v>0.51114000000000004</v>
      </c>
      <c r="BJ8">
        <f>_xlfn.XLOOKUP(V8,PLOTS!$A$2:$A$161,PLOTS!$F$2:$F$161,,-1,-1)</f>
        <v>0.55245</v>
      </c>
      <c r="BK8">
        <f>_xlfn.XLOOKUP(V8,PLOTS!$A$2:$A$161,PLOTS!$E$2:$E$161,,-1,-1)</f>
        <v>0.55491000000000001</v>
      </c>
      <c r="BL8">
        <f>_xlfn.XLOOKUP(V8,PLOTS!$A$2:$A$161,PLOTS!$D$2:$D$161,,-1,-1)</f>
        <v>0.58060999999999996</v>
      </c>
      <c r="BM8">
        <f>_xlfn.XLOOKUP(V8,PLOTS!$A$2:$A$161,PLOTS!$C$2:$C$161,,-1,-1)</f>
        <v>0.73375999999999997</v>
      </c>
      <c r="BN8">
        <f>_xlfn.XLOOKUP(V8,PLOTS!$A$2:$A$161,PLOTS!$B$2:$B$161,,-1,-1)</f>
        <v>0.84879000000000004</v>
      </c>
      <c r="BO8">
        <f>_xlfn.XLOOKUP(V8,PLOTS!$AE$2:$AE$189,PLOTS!$AJ$2:$AJ$189,,-1,-1)</f>
        <v>0.61851999999999996</v>
      </c>
      <c r="BP8">
        <f>_xlfn.XLOOKUP(V8,PLOTS!$AE$2:$AE$189,PLOTS!$AI$2:$AI$189,,-1,-1)</f>
        <v>0.70167999999999997</v>
      </c>
      <c r="BQ8">
        <f>_xlfn.XLOOKUP(V8,PLOTS!$AE$2:$AE$189,PLOTS!$AH$2:$AH$189,,-1,-1)</f>
        <v>0.81652000000000002</v>
      </c>
      <c r="BR8">
        <f>_xlfn.XLOOKUP(V8,PLOTS!$AE$2:$AE$189,PLOTS!$AG$2:$AG$189,,-1,-1)</f>
        <v>0.94445999999999997</v>
      </c>
      <c r="BS8">
        <f>_xlfn.XLOOKUP(V8,PLOTS!$AE$2:$AE$189,PLOTS!$AF$2:$AF$189,,-1,-1)</f>
        <v>1.1028800000000001</v>
      </c>
    </row>
    <row r="9" spans="1:71" x14ac:dyDescent="0.3">
      <c r="A9" s="2">
        <v>8</v>
      </c>
      <c r="B9" s="2">
        <v>12</v>
      </c>
      <c r="C9" s="2">
        <v>6</v>
      </c>
      <c r="D9" s="2">
        <f t="shared" si="0"/>
        <v>6</v>
      </c>
      <c r="E9" s="3">
        <f t="shared" si="1"/>
        <v>72</v>
      </c>
      <c r="F9" s="3">
        <v>21.929382300644601</v>
      </c>
      <c r="G9" s="14">
        <f t="shared" si="2"/>
        <v>6.6840757252364744</v>
      </c>
      <c r="H9" s="12">
        <v>5.1292920112999996</v>
      </c>
      <c r="I9" s="12">
        <v>9.9884814454407493</v>
      </c>
      <c r="J9" s="12">
        <f t="shared" si="3"/>
        <v>3.0444891445703406</v>
      </c>
      <c r="K9" s="3">
        <v>7.8737623406645803</v>
      </c>
      <c r="L9" s="21">
        <v>3.2</v>
      </c>
      <c r="M9" s="21">
        <v>1.2</v>
      </c>
      <c r="N9" s="5">
        <f t="shared" si="4"/>
        <v>2.2000000000000002</v>
      </c>
      <c r="O9" s="5">
        <f t="shared" si="5"/>
        <v>7.26</v>
      </c>
      <c r="P9" s="5">
        <f t="shared" si="6"/>
        <v>3.3652259027737035</v>
      </c>
      <c r="Q9" s="1">
        <f t="shared" si="7"/>
        <v>4052093.0232558139</v>
      </c>
      <c r="R9">
        <v>0.7</v>
      </c>
      <c r="S9">
        <v>1.5</v>
      </c>
      <c r="T9" s="5">
        <f t="shared" si="8"/>
        <v>1.2871969505446208</v>
      </c>
      <c r="U9" s="9">
        <f t="shared" si="9"/>
        <v>1.1790405644222835E-2</v>
      </c>
      <c r="V9" s="25">
        <f t="shared" si="10"/>
        <v>2.5885447579207216E-2</v>
      </c>
      <c r="W9">
        <v>0.36</v>
      </c>
      <c r="X9">
        <v>0.24</v>
      </c>
      <c r="Y9">
        <f t="shared" si="11"/>
        <v>9.710347371695466</v>
      </c>
      <c r="Z9">
        <f t="shared" si="12"/>
        <v>141.96127985731295</v>
      </c>
      <c r="AA9">
        <f t="shared" si="13"/>
        <v>14.619588200429737</v>
      </c>
      <c r="AB9">
        <v>1.7999999999999999E-2</v>
      </c>
      <c r="AC9" s="26">
        <f t="shared" si="14"/>
        <v>0.65502253579015757</v>
      </c>
      <c r="AD9" s="26">
        <f>IF(AC9&gt;1,BD9,FORECAST(AC9,$AZ9:$BD9,{0,0.25,0.5,0.75,1}))</f>
        <v>0.42728211066484073</v>
      </c>
      <c r="AE9" s="26">
        <f>IF(AC9&gt;1,BI9,FORECAST(AC9,$BE9:$BI9,{0,0.25,0.5,0.75,1}))</f>
        <v>0.39597981346833216</v>
      </c>
      <c r="AF9" s="26">
        <f>IF(AC9&gt;1,BN9,FORECAST(AC9,$BJ9:$BN9,{0,0.25,0.5,0.75,1}))</f>
        <v>0.70194581481527218</v>
      </c>
      <c r="AG9" s="26">
        <f>IF(AC9&gt;1,BS9,FORECAST(AD9,$BO9:$BS9,{0,0.25,0.5,0.75,1}))</f>
        <v>0.7967856195034333</v>
      </c>
      <c r="AZ9">
        <f>_xlfn.XLOOKUP(V9,PLOTS!$AT$2:$AT$141,PLOTS!$AY$2:$AY$141,,-1,-1)</f>
        <v>0.415329</v>
      </c>
      <c r="BA9">
        <f>_xlfn.XLOOKUP(V9,PLOTS!$AT$2:$AT$141,PLOTS!$AX$2:$AX$141,,-1,-1)</f>
        <v>0.41859800000000003</v>
      </c>
      <c r="BB9">
        <f>_xlfn.XLOOKUP(V9,PLOTS!$AT$2:$AT$141,PLOTS!$AW$2:$AW$141,,-1,-1)</f>
        <v>0.42402499999999999</v>
      </c>
      <c r="BC9">
        <f>_xlfn.XLOOKUP(V9,PLOTS!$AT$2:$AT$141,PLOTS!$AV$2:$AV$141,,-1,-1)</f>
        <v>0.42846299999999998</v>
      </c>
      <c r="BD9">
        <f>_xlfn.XLOOKUP(V9,PLOTS!$AT$2:$AT$141,PLOTS!$AU$2:$AU$141,,-1,-1)</f>
        <v>0.43483899999999998</v>
      </c>
      <c r="BE9">
        <f>_xlfn.XLOOKUP(V9,PLOTS!$Q$2:$Q$139,PLOTS!$V$2:$V$139,,-1,-1)</f>
        <v>0.18096000000000001</v>
      </c>
      <c r="BF9">
        <f>_xlfn.XLOOKUP(V9,PLOTS!$Q$2:$Q$139,PLOTS!$U$2:$U$139,,-1,-1)</f>
        <v>0.24143000000000001</v>
      </c>
      <c r="BG9">
        <f>_xlfn.XLOOKUP(V9,PLOTS!$Q$2:$Q$139,PLOTS!$T$2:$T$139,,-1,-1)</f>
        <v>0.32118999999999998</v>
      </c>
      <c r="BH9">
        <f>_xlfn.XLOOKUP(V9,PLOTS!$Q$2:$Q$139,PLOTS!$S$2:$S$139,,-1,-1)</f>
        <v>0.42548000000000002</v>
      </c>
      <c r="BI9">
        <f>_xlfn.XLOOKUP(V9,PLOTS!$Q$2:$Q$139,PLOTS!$R$2:$R$139,,-1,-1)</f>
        <v>0.53452999999999995</v>
      </c>
      <c r="BJ9">
        <f>_xlfn.XLOOKUP(V9,PLOTS!$A$2:$A$161,PLOTS!$F$2:$F$161,,-1,-1)</f>
        <v>0.55245</v>
      </c>
      <c r="BK9">
        <f>_xlfn.XLOOKUP(V9,PLOTS!$A$2:$A$161,PLOTS!$E$2:$E$161,,-1,-1)</f>
        <v>0.55491000000000001</v>
      </c>
      <c r="BL9">
        <f>_xlfn.XLOOKUP(V9,PLOTS!$A$2:$A$161,PLOTS!$D$2:$D$161,,-1,-1)</f>
        <v>0.58060999999999996</v>
      </c>
      <c r="BM9">
        <f>_xlfn.XLOOKUP(V9,PLOTS!$A$2:$A$161,PLOTS!$C$2:$C$161,,-1,-1)</f>
        <v>0.73375999999999997</v>
      </c>
      <c r="BN9">
        <f>_xlfn.XLOOKUP(V9,PLOTS!$A$2:$A$161,PLOTS!$B$2:$B$161,,-1,-1)</f>
        <v>0.84879000000000004</v>
      </c>
      <c r="BO9">
        <f>_xlfn.XLOOKUP(V9,PLOTS!$AE$2:$AE$189,PLOTS!$AJ$2:$AJ$189,,-1,-1)</f>
        <v>0.61041000000000001</v>
      </c>
      <c r="BP9">
        <f>_xlfn.XLOOKUP(V9,PLOTS!$AE$2:$AE$189,PLOTS!$AI$2:$AI$189,,-1,-1)</f>
        <v>0.69499999999999995</v>
      </c>
      <c r="BQ9">
        <f>_xlfn.XLOOKUP(V9,PLOTS!$AE$2:$AE$189,PLOTS!$AH$2:$AH$189,,-1,-1)</f>
        <v>0.81122000000000005</v>
      </c>
      <c r="BR9">
        <f>_xlfn.XLOOKUP(V9,PLOTS!$AE$2:$AE$189,PLOTS!$AG$2:$AG$189,,-1,-1)</f>
        <v>0.94257000000000002</v>
      </c>
      <c r="BS9">
        <f>_xlfn.XLOOKUP(V9,PLOTS!$AE$2:$AE$189,PLOTS!$AF$2:$AF$189,,-1,-1)</f>
        <v>1.10443</v>
      </c>
    </row>
    <row r="10" spans="1:71" x14ac:dyDescent="0.3">
      <c r="A10" s="2">
        <v>9</v>
      </c>
      <c r="B10" s="2">
        <v>12</v>
      </c>
      <c r="C10" s="2">
        <v>6</v>
      </c>
      <c r="D10" s="2">
        <f t="shared" si="0"/>
        <v>6</v>
      </c>
      <c r="E10" s="3">
        <f t="shared" si="1"/>
        <v>72</v>
      </c>
      <c r="F10" s="3">
        <v>22.9121303597591</v>
      </c>
      <c r="G10" s="14">
        <f t="shared" si="2"/>
        <v>6.9836173336545739</v>
      </c>
      <c r="H10" s="12">
        <v>4.9873666762999997</v>
      </c>
      <c r="I10" s="12">
        <v>10.5493443261068</v>
      </c>
      <c r="J10" s="12">
        <f t="shared" si="3"/>
        <v>3.2154401505973529</v>
      </c>
      <c r="K10" s="3">
        <v>7.4226446964970201</v>
      </c>
      <c r="L10" s="21">
        <v>3.5</v>
      </c>
      <c r="M10" s="21">
        <v>1.2</v>
      </c>
      <c r="N10" s="5">
        <f t="shared" si="4"/>
        <v>2.35</v>
      </c>
      <c r="O10" s="5">
        <f t="shared" si="5"/>
        <v>7.7549999999999999</v>
      </c>
      <c r="P10" s="5">
        <f t="shared" si="6"/>
        <v>3.2721115289869034</v>
      </c>
      <c r="Q10" s="1">
        <f t="shared" si="7"/>
        <v>4328372.0930232555</v>
      </c>
      <c r="R10">
        <v>0.7</v>
      </c>
      <c r="S10">
        <v>1.5</v>
      </c>
      <c r="T10" s="5">
        <f t="shared" si="8"/>
        <v>1.2187622718243138</v>
      </c>
      <c r="U10" s="9">
        <f t="shared" si="9"/>
        <v>1.3171250141290501E-2</v>
      </c>
      <c r="V10" s="25">
        <f t="shared" si="10"/>
        <v>2.8606649940453203E-2</v>
      </c>
      <c r="W10">
        <v>0.36</v>
      </c>
      <c r="X10">
        <v>0.24</v>
      </c>
      <c r="Y10">
        <f t="shared" si="11"/>
        <v>10.831454194199068</v>
      </c>
      <c r="Z10">
        <f t="shared" si="12"/>
        <v>165.44779365549897</v>
      </c>
      <c r="AA10">
        <f t="shared" si="13"/>
        <v>15.274753573172729</v>
      </c>
      <c r="AB10">
        <v>0.02</v>
      </c>
      <c r="AC10" s="26">
        <f t="shared" si="14"/>
        <v>0.65856250706452502</v>
      </c>
      <c r="AD10" s="26">
        <f>IF(AC10&gt;1,BD10,FORECAST(AC10,$AZ10:$BD10,{0,0.25,0.5,0.75,1}))</f>
        <v>0.43701657953430528</v>
      </c>
      <c r="AE10" s="26">
        <f>IF(AC10&gt;1,BI10,FORECAST(AC10,$BE10:$BI10,{0,0.25,0.5,0.75,1}))</f>
        <v>0.37179861788854418</v>
      </c>
      <c r="AF10" s="26">
        <f>IF(AC10&gt;1,BN10,FORECAST(AC10,$BJ10:$BN10,{0,0.25,0.5,0.75,1}))</f>
        <v>0.70303829243019722</v>
      </c>
      <c r="AG10" s="26">
        <f>IF(AC10&gt;1,BS10,FORECAST(AD10,$BO10:$BS10,{0,0.25,0.5,0.75,1}))</f>
        <v>0.8102828222457823</v>
      </c>
      <c r="AZ10">
        <f>_xlfn.XLOOKUP(V10,PLOTS!$AT$2:$AT$141,PLOTS!$AY$2:$AY$141,,-1,-1)</f>
        <v>0.43470399999999998</v>
      </c>
      <c r="BA10">
        <f>_xlfn.XLOOKUP(V10,PLOTS!$AT$2:$AT$141,PLOTS!$AX$2:$AX$141,,-1,-1)</f>
        <v>0.434531</v>
      </c>
      <c r="BB10">
        <f>_xlfn.XLOOKUP(V10,PLOTS!$AT$2:$AT$141,PLOTS!$AW$2:$AW$141,,-1,-1)</f>
        <v>0.43536799999999998</v>
      </c>
      <c r="BC10">
        <f>_xlfn.XLOOKUP(V10,PLOTS!$AT$2:$AT$141,PLOTS!$AV$2:$AV$141,,-1,-1)</f>
        <v>0.43718099999999999</v>
      </c>
      <c r="BD10">
        <f>_xlfn.XLOOKUP(V10,PLOTS!$AT$2:$AT$141,PLOTS!$AU$2:$AU$141,,-1,-1)</f>
        <v>0.43944899999999998</v>
      </c>
      <c r="BE10">
        <f>_xlfn.XLOOKUP(V10,PLOTS!$Q$2:$Q$139,PLOTS!$V$2:$V$139,,-1,-1)</f>
        <v>0.16908999999999999</v>
      </c>
      <c r="BF10">
        <f>_xlfn.XLOOKUP(V10,PLOTS!$Q$2:$Q$139,PLOTS!$U$2:$U$139,,-1,-1)</f>
        <v>0.22409999999999999</v>
      </c>
      <c r="BG10">
        <f>_xlfn.XLOOKUP(V10,PLOTS!$Q$2:$Q$139,PLOTS!$T$2:$T$139,,-1,-1)</f>
        <v>0.29733999999999999</v>
      </c>
      <c r="BH10">
        <f>_xlfn.XLOOKUP(V10,PLOTS!$Q$2:$Q$139,PLOTS!$S$2:$S$139,,-1,-1)</f>
        <v>0.39328000000000002</v>
      </c>
      <c r="BI10">
        <f>_xlfn.XLOOKUP(V10,PLOTS!$Q$2:$Q$139,PLOTS!$R$2:$R$139,,-1,-1)</f>
        <v>0.50712999999999997</v>
      </c>
      <c r="BJ10">
        <f>_xlfn.XLOOKUP(V10,PLOTS!$A$2:$A$161,PLOTS!$F$2:$F$161,,-1,-1)</f>
        <v>0.55245</v>
      </c>
      <c r="BK10">
        <f>_xlfn.XLOOKUP(V10,PLOTS!$A$2:$A$161,PLOTS!$E$2:$E$161,,-1,-1)</f>
        <v>0.55491000000000001</v>
      </c>
      <c r="BL10">
        <f>_xlfn.XLOOKUP(V10,PLOTS!$A$2:$A$161,PLOTS!$D$2:$D$161,,-1,-1)</f>
        <v>0.58060999999999996</v>
      </c>
      <c r="BM10">
        <f>_xlfn.XLOOKUP(V10,PLOTS!$A$2:$A$161,PLOTS!$C$2:$C$161,,-1,-1)</f>
        <v>0.73375999999999997</v>
      </c>
      <c r="BN10">
        <f>_xlfn.XLOOKUP(V10,PLOTS!$A$2:$A$161,PLOTS!$B$2:$B$161,,-1,-1)</f>
        <v>0.84879000000000004</v>
      </c>
      <c r="BO10">
        <f>_xlfn.XLOOKUP(V10,PLOTS!$AE$2:$AE$189,PLOTS!$AJ$2:$AJ$189,,-1,-1)</f>
        <v>0.62548999999999999</v>
      </c>
      <c r="BP10">
        <f>_xlfn.XLOOKUP(V10,PLOTS!$AE$2:$AE$189,PLOTS!$AI$2:$AI$189,,-1,-1)</f>
        <v>0.70767999999999998</v>
      </c>
      <c r="BQ10">
        <f>_xlfn.XLOOKUP(V10,PLOTS!$AE$2:$AE$189,PLOTS!$AH$2:$AH$189,,-1,-1)</f>
        <v>0.82072000000000001</v>
      </c>
      <c r="BR10">
        <f>_xlfn.XLOOKUP(V10,PLOTS!$AE$2:$AE$189,PLOTS!$AG$2:$AG$189,,-1,-1)</f>
        <v>0.94591999999999998</v>
      </c>
      <c r="BS10">
        <f>_xlfn.XLOOKUP(V10,PLOTS!$AE$2:$AE$189,PLOTS!$AF$2:$AF$189,,-1,-1)</f>
        <v>1.10155</v>
      </c>
    </row>
    <row r="11" spans="1:71" x14ac:dyDescent="0.3">
      <c r="A11" s="2">
        <v>10</v>
      </c>
      <c r="B11" s="2">
        <v>12</v>
      </c>
      <c r="C11" s="2">
        <v>6</v>
      </c>
      <c r="D11" s="2">
        <f t="shared" si="0"/>
        <v>6</v>
      </c>
      <c r="E11" s="3">
        <f t="shared" si="1"/>
        <v>72</v>
      </c>
      <c r="F11" s="3">
        <v>22.9607315582832</v>
      </c>
      <c r="G11" s="14">
        <f t="shared" si="2"/>
        <v>6.9984309789647199</v>
      </c>
      <c r="H11" s="12">
        <v>4.9873666762999997</v>
      </c>
      <c r="I11" s="12">
        <v>10.5493443261068</v>
      </c>
      <c r="J11" s="12">
        <f t="shared" si="3"/>
        <v>3.2154401505973529</v>
      </c>
      <c r="K11" s="3">
        <v>7.4887384109684696</v>
      </c>
      <c r="L11" s="21">
        <v>3.5</v>
      </c>
      <c r="M11" s="21">
        <v>1.2</v>
      </c>
      <c r="N11" s="5">
        <f t="shared" si="4"/>
        <v>2.35</v>
      </c>
      <c r="O11" s="5">
        <f t="shared" si="5"/>
        <v>7.7549999999999999</v>
      </c>
      <c r="P11" s="5">
        <f t="shared" si="6"/>
        <v>3.2721115289869034</v>
      </c>
      <c r="Q11" s="1">
        <f t="shared" si="7"/>
        <v>4328372.0930232555</v>
      </c>
      <c r="R11">
        <v>0.7</v>
      </c>
      <c r="S11">
        <v>1.5</v>
      </c>
      <c r="T11" s="5">
        <f t="shared" si="8"/>
        <v>1.2187622718243138</v>
      </c>
      <c r="U11" s="9">
        <f t="shared" si="9"/>
        <v>1.3171250141290501E-2</v>
      </c>
      <c r="V11" s="25">
        <f t="shared" si="10"/>
        <v>2.8667330350831244E-2</v>
      </c>
      <c r="W11">
        <v>0.36</v>
      </c>
      <c r="X11">
        <v>0.24</v>
      </c>
      <c r="Y11">
        <f t="shared" si="11"/>
        <v>10.831454194199068</v>
      </c>
      <c r="Z11">
        <f t="shared" si="12"/>
        <v>165.79874142589696</v>
      </c>
      <c r="AA11">
        <f t="shared" si="13"/>
        <v>15.307154372188798</v>
      </c>
      <c r="AB11">
        <v>0.02</v>
      </c>
      <c r="AC11" s="26">
        <f t="shared" si="14"/>
        <v>0.65856250706452502</v>
      </c>
      <c r="AD11" s="26">
        <f>IF(AC11&gt;1,BD11,FORECAST(AC11,$AZ11:$BD11,{0,0.25,0.5,0.75,1}))</f>
        <v>0.43701657953430528</v>
      </c>
      <c r="AE11" s="26">
        <f>IF(AC11&gt;1,BI11,FORECAST(AC11,$BE11:$BI11,{0,0.25,0.5,0.75,1}))</f>
        <v>0.37179861788854418</v>
      </c>
      <c r="AF11" s="26">
        <f>IF(AC11&gt;1,BN11,FORECAST(AC11,$BJ11:$BN11,{0,0.25,0.5,0.75,1}))</f>
        <v>0.70303829243019722</v>
      </c>
      <c r="AG11" s="26">
        <f>IF(AC11&gt;1,BS11,FORECAST(AD11,$BO11:$BS11,{0,0.25,0.5,0.75,1}))</f>
        <v>0.8102828222457823</v>
      </c>
      <c r="AZ11">
        <f>_xlfn.XLOOKUP(V11,PLOTS!$AT$2:$AT$141,PLOTS!$AY$2:$AY$141,,-1,-1)</f>
        <v>0.43470399999999998</v>
      </c>
      <c r="BA11">
        <f>_xlfn.XLOOKUP(V11,PLOTS!$AT$2:$AT$141,PLOTS!$AX$2:$AX$141,,-1,-1)</f>
        <v>0.434531</v>
      </c>
      <c r="BB11">
        <f>_xlfn.XLOOKUP(V11,PLOTS!$AT$2:$AT$141,PLOTS!$AW$2:$AW$141,,-1,-1)</f>
        <v>0.43536799999999998</v>
      </c>
      <c r="BC11">
        <f>_xlfn.XLOOKUP(V11,PLOTS!$AT$2:$AT$141,PLOTS!$AV$2:$AV$141,,-1,-1)</f>
        <v>0.43718099999999999</v>
      </c>
      <c r="BD11">
        <f>_xlfn.XLOOKUP(V11,PLOTS!$AT$2:$AT$141,PLOTS!$AU$2:$AU$141,,-1,-1)</f>
        <v>0.43944899999999998</v>
      </c>
      <c r="BE11">
        <f>_xlfn.XLOOKUP(V11,PLOTS!$Q$2:$Q$139,PLOTS!$V$2:$V$139,,-1,-1)</f>
        <v>0.16908999999999999</v>
      </c>
      <c r="BF11">
        <f>_xlfn.XLOOKUP(V11,PLOTS!$Q$2:$Q$139,PLOTS!$U$2:$U$139,,-1,-1)</f>
        <v>0.22409999999999999</v>
      </c>
      <c r="BG11">
        <f>_xlfn.XLOOKUP(V11,PLOTS!$Q$2:$Q$139,PLOTS!$T$2:$T$139,,-1,-1)</f>
        <v>0.29733999999999999</v>
      </c>
      <c r="BH11">
        <f>_xlfn.XLOOKUP(V11,PLOTS!$Q$2:$Q$139,PLOTS!$S$2:$S$139,,-1,-1)</f>
        <v>0.39328000000000002</v>
      </c>
      <c r="BI11">
        <f>_xlfn.XLOOKUP(V11,PLOTS!$Q$2:$Q$139,PLOTS!$R$2:$R$139,,-1,-1)</f>
        <v>0.50712999999999997</v>
      </c>
      <c r="BJ11">
        <f>_xlfn.XLOOKUP(V11,PLOTS!$A$2:$A$161,PLOTS!$F$2:$F$161,,-1,-1)</f>
        <v>0.55245</v>
      </c>
      <c r="BK11">
        <f>_xlfn.XLOOKUP(V11,PLOTS!$A$2:$A$161,PLOTS!$E$2:$E$161,,-1,-1)</f>
        <v>0.55491000000000001</v>
      </c>
      <c r="BL11">
        <f>_xlfn.XLOOKUP(V11,PLOTS!$A$2:$A$161,PLOTS!$D$2:$D$161,,-1,-1)</f>
        <v>0.58060999999999996</v>
      </c>
      <c r="BM11">
        <f>_xlfn.XLOOKUP(V11,PLOTS!$A$2:$A$161,PLOTS!$C$2:$C$161,,-1,-1)</f>
        <v>0.73375999999999997</v>
      </c>
      <c r="BN11">
        <f>_xlfn.XLOOKUP(V11,PLOTS!$A$2:$A$161,PLOTS!$B$2:$B$161,,-1,-1)</f>
        <v>0.84879000000000004</v>
      </c>
      <c r="BO11">
        <f>_xlfn.XLOOKUP(V11,PLOTS!$AE$2:$AE$189,PLOTS!$AJ$2:$AJ$189,,-1,-1)</f>
        <v>0.62548999999999999</v>
      </c>
      <c r="BP11">
        <f>_xlfn.XLOOKUP(V11,PLOTS!$AE$2:$AE$189,PLOTS!$AI$2:$AI$189,,-1,-1)</f>
        <v>0.70767999999999998</v>
      </c>
      <c r="BQ11">
        <f>_xlfn.XLOOKUP(V11,PLOTS!$AE$2:$AE$189,PLOTS!$AH$2:$AH$189,,-1,-1)</f>
        <v>0.82072000000000001</v>
      </c>
      <c r="BR11">
        <f>_xlfn.XLOOKUP(V11,PLOTS!$AE$2:$AE$189,PLOTS!$AG$2:$AG$189,,-1,-1)</f>
        <v>0.94591999999999998</v>
      </c>
      <c r="BS11">
        <f>_xlfn.XLOOKUP(V11,PLOTS!$AE$2:$AE$189,PLOTS!$AF$2:$AF$189,,-1,-1)</f>
        <v>1.10155</v>
      </c>
    </row>
    <row r="12" spans="1:71" x14ac:dyDescent="0.3">
      <c r="A12" s="2">
        <v>11</v>
      </c>
      <c r="B12" s="2">
        <v>12</v>
      </c>
      <c r="C12" s="2">
        <v>6</v>
      </c>
      <c r="D12" s="2">
        <f t="shared" si="0"/>
        <v>6</v>
      </c>
      <c r="E12" s="3">
        <f t="shared" si="1"/>
        <v>72</v>
      </c>
      <c r="F12" s="3">
        <v>29.1564839356055</v>
      </c>
      <c r="G12" s="14">
        <f t="shared" si="2"/>
        <v>8.8868963035725574</v>
      </c>
      <c r="H12" s="12">
        <v>4.7026944159999999</v>
      </c>
      <c r="I12" s="12">
        <v>11.373515263502201</v>
      </c>
      <c r="J12" s="12">
        <f t="shared" si="3"/>
        <v>3.4666474523154709</v>
      </c>
      <c r="K12" s="3">
        <v>7.76478751900168</v>
      </c>
      <c r="L12" s="21">
        <v>3.6</v>
      </c>
      <c r="M12" s="21">
        <v>0.9</v>
      </c>
      <c r="N12" s="5">
        <f t="shared" si="4"/>
        <v>2.25</v>
      </c>
      <c r="O12" s="5">
        <f t="shared" si="5"/>
        <v>7.4249999999999998</v>
      </c>
      <c r="P12" s="5">
        <f t="shared" si="6"/>
        <v>2.3140078143369602</v>
      </c>
      <c r="Q12" s="1">
        <f t="shared" si="7"/>
        <v>4144186.0465116273</v>
      </c>
      <c r="R12">
        <v>0.7</v>
      </c>
      <c r="S12">
        <v>1.5</v>
      </c>
      <c r="T12" s="5">
        <f t="shared" si="8"/>
        <v>1.1304458260500729</v>
      </c>
      <c r="U12" s="9">
        <f t="shared" si="9"/>
        <v>1.5971486003042757E-2</v>
      </c>
      <c r="V12" s="25">
        <f t="shared" si="10"/>
        <v>4.0943574988624193E-2</v>
      </c>
      <c r="W12">
        <v>0.38</v>
      </c>
      <c r="X12">
        <v>0.28000000000000003</v>
      </c>
      <c r="Y12">
        <f t="shared" si="11"/>
        <v>13.289430105405652</v>
      </c>
      <c r="Z12">
        <f t="shared" si="12"/>
        <v>285.50646186013518</v>
      </c>
      <c r="AA12">
        <f t="shared" si="13"/>
        <v>21.483725005183</v>
      </c>
      <c r="AB12">
        <v>2.4E-2</v>
      </c>
      <c r="AC12" s="26">
        <f t="shared" si="14"/>
        <v>0.6654785834601149</v>
      </c>
      <c r="AD12" s="26">
        <f>IF(AC12&gt;1,BD12,FORECAST(AC12,$AZ12:$BD12,{0,0.25,0.5,0.75,1}))</f>
        <v>0.45946448167851556</v>
      </c>
      <c r="AE12" s="26">
        <f>IF(AC12&gt;1,BI12,FORECAST(AC12,$BE12:$BI12,{0,0.25,0.5,0.75,1}))</f>
        <v>0.33143277444976016</v>
      </c>
      <c r="AF12" s="26">
        <f>IF(AC12&gt;1,BN12,FORECAST(AC12,$BJ12:$BN12,{0,0.25,0.5,0.75,1}))</f>
        <v>0.69963179867179903</v>
      </c>
      <c r="AG12" s="26">
        <f>IF(AC12&gt;1,BS12,FORECAST(AD12,$BO12:$BS12,{0,0.25,0.5,0.75,1}))</f>
        <v>0.84840857135023884</v>
      </c>
      <c r="AZ12">
        <f>_xlfn.XLOOKUP(V12,PLOTS!$AT$2:$AT$141,PLOTS!$AY$2:$AY$141,,-1,-1)</f>
        <v>0.46976499999999999</v>
      </c>
      <c r="BA12">
        <f>_xlfn.XLOOKUP(V12,PLOTS!$AT$2:$AT$141,PLOTS!$AX$2:$AX$141,,-1,-1)</f>
        <v>0.47104299999999999</v>
      </c>
      <c r="BB12">
        <f>_xlfn.XLOOKUP(V12,PLOTS!$AT$2:$AT$141,PLOTS!$AW$2:$AW$141,,-1,-1)</f>
        <v>0.463115</v>
      </c>
      <c r="BC12">
        <f>_xlfn.XLOOKUP(V12,PLOTS!$AT$2:$AT$141,PLOTS!$AV$2:$AV$141,,-1,-1)</f>
        <v>0.45764300000000002</v>
      </c>
      <c r="BD12">
        <f>_xlfn.XLOOKUP(V12,PLOTS!$AT$2:$AT$141,PLOTS!$AU$2:$AU$141,,-1,-1)</f>
        <v>0.45196999999999998</v>
      </c>
      <c r="BE12">
        <f>_xlfn.XLOOKUP(V12,PLOTS!$Q$2:$Q$139,PLOTS!$V$2:$V$139,,-1,-1)</f>
        <v>0.14898</v>
      </c>
      <c r="BF12">
        <f>_xlfn.XLOOKUP(V12,PLOTS!$Q$2:$Q$139,PLOTS!$U$2:$U$139,,-1,-1)</f>
        <v>0.19472999999999999</v>
      </c>
      <c r="BG12">
        <f>_xlfn.XLOOKUP(V12,PLOTS!$Q$2:$Q$139,PLOTS!$T$2:$T$139,,-1,-1)</f>
        <v>0.25999</v>
      </c>
      <c r="BH12">
        <f>_xlfn.XLOOKUP(V12,PLOTS!$Q$2:$Q$139,PLOTS!$S$2:$S$139,,-1,-1)</f>
        <v>0.34401999999999999</v>
      </c>
      <c r="BI12">
        <f>_xlfn.XLOOKUP(V12,PLOTS!$Q$2:$Q$139,PLOTS!$R$2:$R$139,,-1,-1)</f>
        <v>0.45649000000000001</v>
      </c>
      <c r="BJ12">
        <f>_xlfn.XLOOKUP(V12,PLOTS!$A$2:$A$161,PLOTS!$F$2:$F$161,,-1,-1)</f>
        <v>0.58084000000000002</v>
      </c>
      <c r="BK12">
        <f>_xlfn.XLOOKUP(V12,PLOTS!$A$2:$A$161,PLOTS!$E$2:$E$161,,-1,-1)</f>
        <v>0.58057999999999998</v>
      </c>
      <c r="BL12">
        <f>_xlfn.XLOOKUP(V12,PLOTS!$A$2:$A$161,PLOTS!$D$2:$D$161,,-1,-1)</f>
        <v>0.59675</v>
      </c>
      <c r="BM12">
        <f>_xlfn.XLOOKUP(V12,PLOTS!$A$2:$A$161,PLOTS!$C$2:$C$161,,-1,-1)</f>
        <v>0.70655000000000001</v>
      </c>
      <c r="BN12">
        <f>_xlfn.XLOOKUP(V12,PLOTS!$A$2:$A$161,PLOTS!$B$2:$B$161,,-1,-1)</f>
        <v>0.82808999999999999</v>
      </c>
      <c r="BO12">
        <f>_xlfn.XLOOKUP(V12,PLOTS!$AE$2:$AE$189,PLOTS!$AJ$2:$AJ$189,,-1,-1)</f>
        <v>0.67613999999999996</v>
      </c>
      <c r="BP12">
        <f>_xlfn.XLOOKUP(V12,PLOTS!$AE$2:$AE$189,PLOTS!$AI$2:$AI$189,,-1,-1)</f>
        <v>0.75233000000000005</v>
      </c>
      <c r="BQ12">
        <f>_xlfn.XLOOKUP(V12,PLOTS!$AE$2:$AE$189,PLOTS!$AH$2:$AH$189,,-1,-1)</f>
        <v>0.84889999999999999</v>
      </c>
      <c r="BR12">
        <f>_xlfn.XLOOKUP(V12,PLOTS!$AE$2:$AE$189,PLOTS!$AG$2:$AG$189,,-1,-1)</f>
        <v>0.95518999999999998</v>
      </c>
      <c r="BS12">
        <f>_xlfn.XLOOKUP(V12,PLOTS!$AE$2:$AE$189,PLOTS!$AF$2:$AF$189,,-1,-1)</f>
        <v>1.09362</v>
      </c>
    </row>
    <row r="13" spans="1:71" x14ac:dyDescent="0.3">
      <c r="A13" s="2">
        <v>12</v>
      </c>
      <c r="B13" s="2">
        <v>12</v>
      </c>
      <c r="C13" s="2">
        <v>6</v>
      </c>
      <c r="D13" s="2">
        <f t="shared" si="0"/>
        <v>6</v>
      </c>
      <c r="E13" s="3">
        <f t="shared" si="1"/>
        <v>72</v>
      </c>
      <c r="F13" s="3">
        <v>37.7138986911079</v>
      </c>
      <c r="G13" s="14">
        <f t="shared" si="2"/>
        <v>11.495196321049688</v>
      </c>
      <c r="H13" s="12">
        <v>4.6841702460999999</v>
      </c>
      <c r="I13" s="12">
        <v>12.237094557330501</v>
      </c>
      <c r="J13" s="12">
        <f t="shared" si="3"/>
        <v>3.7298664210743366</v>
      </c>
      <c r="K13" s="3">
        <v>8.2956851283951103</v>
      </c>
      <c r="L13" s="21">
        <v>3.6</v>
      </c>
      <c r="M13" s="21">
        <v>0.6</v>
      </c>
      <c r="N13" s="5">
        <f t="shared" si="4"/>
        <v>2.1</v>
      </c>
      <c r="O13" s="5">
        <f t="shared" si="5"/>
        <v>6.93</v>
      </c>
      <c r="P13" s="5">
        <f t="shared" si="6"/>
        <v>1.5365952075306442</v>
      </c>
      <c r="Q13" s="1">
        <f t="shared" si="7"/>
        <v>3867906.9767441857</v>
      </c>
      <c r="R13">
        <v>0.7</v>
      </c>
      <c r="S13">
        <v>1.5</v>
      </c>
      <c r="T13" s="5">
        <f t="shared" si="8"/>
        <v>1.0506695684100049</v>
      </c>
      <c r="U13" s="9">
        <f t="shared" si="9"/>
        <v>1.7320367476693785E-2</v>
      </c>
      <c r="V13" s="25">
        <f t="shared" si="10"/>
        <v>5.3380202404130807E-2</v>
      </c>
      <c r="W13">
        <v>0.38</v>
      </c>
      <c r="X13">
        <v>0.3</v>
      </c>
      <c r="Y13">
        <f t="shared" si="11"/>
        <v>15.384151906595152</v>
      </c>
      <c r="Z13">
        <f t="shared" si="12"/>
        <v>458.04974720048216</v>
      </c>
      <c r="AA13">
        <f t="shared" si="13"/>
        <v>29.774130545611502</v>
      </c>
      <c r="AB13">
        <v>2.5999999999999999E-2</v>
      </c>
      <c r="AC13" s="26">
        <f t="shared" si="14"/>
        <v>0.66616797987283793</v>
      </c>
      <c r="AD13" s="26">
        <f>IF(AC13&gt;1,BD13,FORECAST(AC13,$AZ13:$BD13,{0,0.25,0.5,0.75,1}))</f>
        <v>0.46975555157647148</v>
      </c>
      <c r="AE13" s="26">
        <f>IF(AC13&gt;1,BI13,FORECAST(AC13,$BE13:$BI13,{0,0.25,0.5,0.75,1}))</f>
        <v>0.30735116770214865</v>
      </c>
      <c r="AF13" s="26">
        <f>IF(AC13&gt;1,BN13,FORECAST(AC13,$BJ13:$BN13,{0,0.25,0.5,0.75,1}))</f>
        <v>0.69627542943542498</v>
      </c>
      <c r="AG13" s="26">
        <f>IF(AC13&gt;1,BS13,FORECAST(AD13,$BO13:$BS13,{0,0.25,0.5,0.75,1}))</f>
        <v>0.88149994291207512</v>
      </c>
      <c r="AZ13">
        <f>_xlfn.XLOOKUP(V13,PLOTS!$AT$2:$AT$141,PLOTS!$AY$2:$AY$141,,-1,-1)</f>
        <v>0.48486400000000002</v>
      </c>
      <c r="BA13">
        <f>_xlfn.XLOOKUP(V13,PLOTS!$AT$2:$AT$141,PLOTS!$AX$2:$AX$141,,-1,-1)</f>
        <v>0.48652099999999998</v>
      </c>
      <c r="BB13">
        <f>_xlfn.XLOOKUP(V13,PLOTS!$AT$2:$AT$141,PLOTS!$AW$2:$AW$141,,-1,-1)</f>
        <v>0.47399799999999997</v>
      </c>
      <c r="BC13">
        <f>_xlfn.XLOOKUP(V13,PLOTS!$AT$2:$AT$141,PLOTS!$AV$2:$AV$141,,-1,-1)</f>
        <v>0.46808300000000003</v>
      </c>
      <c r="BD13">
        <f>_xlfn.XLOOKUP(V13,PLOTS!$AT$2:$AT$141,PLOTS!$AU$2:$AU$141,,-1,-1)</f>
        <v>0.45877800000000002</v>
      </c>
      <c r="BE13">
        <f>_xlfn.XLOOKUP(V13,PLOTS!$Q$2:$Q$139,PLOTS!$V$2:$V$139,,-1,-1)</f>
        <v>0.13744999999999999</v>
      </c>
      <c r="BF13">
        <f>_xlfn.XLOOKUP(V13,PLOTS!$Q$2:$Q$139,PLOTS!$U$2:$U$139,,-1,-1)</f>
        <v>0.18002000000000001</v>
      </c>
      <c r="BG13">
        <f>_xlfn.XLOOKUP(V13,PLOTS!$Q$2:$Q$139,PLOTS!$T$2:$T$139,,-1,-1)</f>
        <v>0.23996000000000001</v>
      </c>
      <c r="BH13">
        <f>_xlfn.XLOOKUP(V13,PLOTS!$Q$2:$Q$139,PLOTS!$S$2:$S$139,,-1,-1)</f>
        <v>0.31731999999999999</v>
      </c>
      <c r="BI13">
        <f>_xlfn.XLOOKUP(V13,PLOTS!$Q$2:$Q$139,PLOTS!$R$2:$R$139,,-1,-1)</f>
        <v>0.42514999999999997</v>
      </c>
      <c r="BJ13">
        <f>_xlfn.XLOOKUP(V13,PLOTS!$A$2:$A$161,PLOTS!$F$2:$F$161,,-1,-1)</f>
        <v>0.61841000000000002</v>
      </c>
      <c r="BK13">
        <f>_xlfn.XLOOKUP(V13,PLOTS!$A$2:$A$161,PLOTS!$E$2:$E$161,,-1,-1)</f>
        <v>0.61834999999999996</v>
      </c>
      <c r="BL13">
        <f>_xlfn.XLOOKUP(V13,PLOTS!$A$2:$A$161,PLOTS!$D$2:$D$161,,-1,-1)</f>
        <v>0.62990999999999997</v>
      </c>
      <c r="BM13">
        <f>_xlfn.XLOOKUP(V13,PLOTS!$A$2:$A$161,PLOTS!$C$2:$C$161,,-1,-1)</f>
        <v>0.68516999999999995</v>
      </c>
      <c r="BN13">
        <f>_xlfn.XLOOKUP(V13,PLOTS!$A$2:$A$161,PLOTS!$B$2:$B$161,,-1,-1)</f>
        <v>0.79196999999999995</v>
      </c>
      <c r="BO13">
        <f>_xlfn.XLOOKUP(V13,PLOTS!$AE$2:$AE$189,PLOTS!$AJ$2:$AJ$189,,-1,-1)</f>
        <v>0.73494999999999999</v>
      </c>
      <c r="BP13">
        <f>_xlfn.XLOOKUP(V13,PLOTS!$AE$2:$AE$189,PLOTS!$AI$2:$AI$189,,-1,-1)</f>
        <v>0.80261000000000005</v>
      </c>
      <c r="BQ13">
        <f>_xlfn.XLOOKUP(V13,PLOTS!$AE$2:$AE$189,PLOTS!$AH$2:$AH$189,,-1,-1)</f>
        <v>0.87797000000000003</v>
      </c>
      <c r="BR13">
        <f>_xlfn.XLOOKUP(V13,PLOTS!$AE$2:$AE$189,PLOTS!$AG$2:$AG$189,,-1,-1)</f>
        <v>0.96331999999999995</v>
      </c>
      <c r="BS13">
        <f>_xlfn.XLOOKUP(V13,PLOTS!$AE$2:$AE$189,PLOTS!$AF$2:$AF$189,,-1,-1)</f>
        <v>1.08013</v>
      </c>
    </row>
    <row r="14" spans="1:71" x14ac:dyDescent="0.3">
      <c r="A14" s="2">
        <v>13</v>
      </c>
      <c r="B14" s="2">
        <v>12</v>
      </c>
      <c r="C14" s="2">
        <v>6</v>
      </c>
      <c r="D14" s="2">
        <f t="shared" si="0"/>
        <v>6</v>
      </c>
      <c r="E14" s="3">
        <f t="shared" si="1"/>
        <v>72</v>
      </c>
      <c r="F14" s="3">
        <v>39.260826406958003</v>
      </c>
      <c r="G14" s="14">
        <f t="shared" si="2"/>
        <v>11.9666998888408</v>
      </c>
      <c r="H14" s="12">
        <v>4.6841702460999999</v>
      </c>
      <c r="I14" s="12">
        <v>12.3148325463793</v>
      </c>
      <c r="J14" s="12">
        <f t="shared" si="3"/>
        <v>3.7535609601364111</v>
      </c>
      <c r="K14" s="3">
        <v>8.9483900608775997</v>
      </c>
      <c r="L14" s="21">
        <v>3.5</v>
      </c>
      <c r="M14" s="21">
        <v>0.6</v>
      </c>
      <c r="N14" s="5">
        <f t="shared" si="4"/>
        <v>2.0499999999999998</v>
      </c>
      <c r="O14" s="5">
        <f t="shared" si="5"/>
        <v>6.7649999999999988</v>
      </c>
      <c r="P14" s="5">
        <f t="shared" si="6"/>
        <v>1.5365952075306442</v>
      </c>
      <c r="Q14" s="1">
        <f t="shared" si="7"/>
        <v>3775813.9534883709</v>
      </c>
      <c r="R14">
        <v>0.7</v>
      </c>
      <c r="S14">
        <v>1.5</v>
      </c>
      <c r="T14" s="5">
        <f t="shared" si="8"/>
        <v>1.0440371648352624</v>
      </c>
      <c r="U14" s="9">
        <f t="shared" si="9"/>
        <v>1.7430397723736196E-2</v>
      </c>
      <c r="V14" s="25">
        <f t="shared" si="10"/>
        <v>5.5569721850342493E-2</v>
      </c>
      <c r="W14">
        <v>0.38</v>
      </c>
      <c r="X14">
        <v>0.3</v>
      </c>
      <c r="Y14">
        <f t="shared" si="11"/>
        <v>15.580233043226446</v>
      </c>
      <c r="Z14">
        <f t="shared" si="12"/>
        <v>482.91538807110362</v>
      </c>
      <c r="AA14">
        <f t="shared" si="13"/>
        <v>30.99538926865106</v>
      </c>
      <c r="AB14">
        <v>2.7E-2</v>
      </c>
      <c r="AC14" s="26">
        <f t="shared" si="14"/>
        <v>0.64557028606430356</v>
      </c>
      <c r="AD14" s="26">
        <f>IF(AC14&gt;1,BD14,FORECAST(AC14,$AZ14:$BD14,{0,0.25,0.5,0.75,1}))</f>
        <v>0.47256720021437992</v>
      </c>
      <c r="AE14" s="26">
        <f>IF(AC14&gt;1,BI14,FORECAST(AC14,$BE14:$BI14,{0,0.25,0.5,0.75,1}))</f>
        <v>0.30147917715121164</v>
      </c>
      <c r="AF14" s="26">
        <f>IF(AC14&gt;1,BN14,FORECAST(AC14,$BJ14:$BN14,{0,0.25,0.5,0.75,1}))</f>
        <v>0.69286494568538304</v>
      </c>
      <c r="AG14" s="26">
        <f>IF(AC14&gt;1,BS14,FORECAST(AD14,$BO14:$BS14,{0,0.25,0.5,0.75,1}))</f>
        <v>0.89084012945069968</v>
      </c>
      <c r="AZ14">
        <f>_xlfn.XLOOKUP(V14,PLOTS!$AT$2:$AT$141,PLOTS!$AY$2:$AY$141,,-1,-1)</f>
        <v>0.488037</v>
      </c>
      <c r="BA14">
        <f>_xlfn.XLOOKUP(V14,PLOTS!$AT$2:$AT$141,PLOTS!$AX$2:$AX$141,,-1,-1)</f>
        <v>0.48968899999999999</v>
      </c>
      <c r="BB14">
        <f>_xlfn.XLOOKUP(V14,PLOTS!$AT$2:$AT$141,PLOTS!$AW$2:$AW$141,,-1,-1)</f>
        <v>0.47646100000000002</v>
      </c>
      <c r="BC14">
        <f>_xlfn.XLOOKUP(V14,PLOTS!$AT$2:$AT$141,PLOTS!$AV$2:$AV$141,,-1,-1)</f>
        <v>0.47058899999999998</v>
      </c>
      <c r="BD14">
        <f>_xlfn.XLOOKUP(V14,PLOTS!$AT$2:$AT$141,PLOTS!$AU$2:$AU$141,,-1,-1)</f>
        <v>0.45996599999999999</v>
      </c>
      <c r="BE14">
        <f>_xlfn.XLOOKUP(V14,PLOTS!$Q$2:$Q$139,PLOTS!$V$2:$V$139,,-1,-1)</f>
        <v>0.13744999999999999</v>
      </c>
      <c r="BF14">
        <f>_xlfn.XLOOKUP(V14,PLOTS!$Q$2:$Q$139,PLOTS!$U$2:$U$139,,-1,-1)</f>
        <v>0.18002000000000001</v>
      </c>
      <c r="BG14">
        <f>_xlfn.XLOOKUP(V14,PLOTS!$Q$2:$Q$139,PLOTS!$T$2:$T$139,,-1,-1)</f>
        <v>0.23996000000000001</v>
      </c>
      <c r="BH14">
        <f>_xlfn.XLOOKUP(V14,PLOTS!$Q$2:$Q$139,PLOTS!$S$2:$S$139,,-1,-1)</f>
        <v>0.31731999999999999</v>
      </c>
      <c r="BI14">
        <f>_xlfn.XLOOKUP(V14,PLOTS!$Q$2:$Q$139,PLOTS!$R$2:$R$139,,-1,-1)</f>
        <v>0.42514999999999997</v>
      </c>
      <c r="BJ14">
        <f>_xlfn.XLOOKUP(V14,PLOTS!$A$2:$A$161,PLOTS!$F$2:$F$161,,-1,-1)</f>
        <v>0.61841000000000002</v>
      </c>
      <c r="BK14">
        <f>_xlfn.XLOOKUP(V14,PLOTS!$A$2:$A$161,PLOTS!$E$2:$E$161,,-1,-1)</f>
        <v>0.61834999999999996</v>
      </c>
      <c r="BL14">
        <f>_xlfn.XLOOKUP(V14,PLOTS!$A$2:$A$161,PLOTS!$D$2:$D$161,,-1,-1)</f>
        <v>0.62990999999999997</v>
      </c>
      <c r="BM14">
        <f>_xlfn.XLOOKUP(V14,PLOTS!$A$2:$A$161,PLOTS!$C$2:$C$161,,-1,-1)</f>
        <v>0.68516999999999995</v>
      </c>
      <c r="BN14">
        <f>_xlfn.XLOOKUP(V14,PLOTS!$A$2:$A$161,PLOTS!$B$2:$B$161,,-1,-1)</f>
        <v>0.79196999999999995</v>
      </c>
      <c r="BO14">
        <f>_xlfn.XLOOKUP(V14,PLOTS!$AE$2:$AE$189,PLOTS!$AJ$2:$AJ$189,,-1,-1)</f>
        <v>0.75370999999999999</v>
      </c>
      <c r="BP14">
        <f>_xlfn.XLOOKUP(V14,PLOTS!$AE$2:$AE$189,PLOTS!$AI$2:$AI$189,,-1,-1)</f>
        <v>0.81593000000000004</v>
      </c>
      <c r="BQ14">
        <f>_xlfn.XLOOKUP(V14,PLOTS!$AE$2:$AE$189,PLOTS!$AH$2:$AH$189,,-1,-1)</f>
        <v>0.88565000000000005</v>
      </c>
      <c r="BR14">
        <f>_xlfn.XLOOKUP(V14,PLOTS!$AE$2:$AE$189,PLOTS!$AG$2:$AG$189,,-1,-1)</f>
        <v>0.96538999999999997</v>
      </c>
      <c r="BS14">
        <f>_xlfn.XLOOKUP(V14,PLOTS!$AE$2:$AE$189,PLOTS!$AF$2:$AF$189,,-1,-1)</f>
        <v>1.0772200000000001</v>
      </c>
    </row>
    <row r="15" spans="1:71" x14ac:dyDescent="0.3">
      <c r="A15" s="2">
        <v>14</v>
      </c>
      <c r="B15" s="2">
        <v>12</v>
      </c>
      <c r="C15" s="2">
        <v>6</v>
      </c>
      <c r="D15" s="2">
        <f t="shared" si="0"/>
        <v>6</v>
      </c>
      <c r="E15" s="3">
        <f t="shared" si="1"/>
        <v>72</v>
      </c>
      <c r="F15" s="3">
        <v>39.2628164544127</v>
      </c>
      <c r="G15" s="14">
        <f t="shared" si="2"/>
        <v>11.967306455304991</v>
      </c>
      <c r="H15" s="12">
        <v>4.7137193679999996</v>
      </c>
      <c r="I15" s="12">
        <v>12.769361653482701</v>
      </c>
      <c r="J15" s="12">
        <f t="shared" si="3"/>
        <v>3.8921014319815272</v>
      </c>
      <c r="K15" s="3">
        <v>9.5429728298003003</v>
      </c>
      <c r="L15" s="21">
        <v>3.7</v>
      </c>
      <c r="M15" s="21">
        <v>0.6</v>
      </c>
      <c r="N15" s="5">
        <f t="shared" si="4"/>
        <v>2.15</v>
      </c>
      <c r="O15" s="5">
        <f t="shared" si="5"/>
        <v>7.0949999999999998</v>
      </c>
      <c r="P15" s="5">
        <f t="shared" si="6"/>
        <v>1.5462885014787198</v>
      </c>
      <c r="Q15" s="1">
        <f t="shared" si="7"/>
        <v>3960000</v>
      </c>
      <c r="R15">
        <v>0.7</v>
      </c>
      <c r="S15">
        <v>1.5</v>
      </c>
      <c r="T15" s="5">
        <f t="shared" si="8"/>
        <v>1.006874361149934</v>
      </c>
      <c r="U15" s="9">
        <f t="shared" si="9"/>
        <v>1.784784843271079E-2</v>
      </c>
      <c r="V15" s="25">
        <f t="shared" si="10"/>
        <v>5.4877981854995671E-2</v>
      </c>
      <c r="W15">
        <v>0.38</v>
      </c>
      <c r="X15">
        <v>0.3</v>
      </c>
      <c r="Y15">
        <f t="shared" si="11"/>
        <v>16.751561736254562</v>
      </c>
      <c r="Z15">
        <f t="shared" si="12"/>
        <v>519.24749508578361</v>
      </c>
      <c r="AA15">
        <f t="shared" si="13"/>
        <v>30.996960358746875</v>
      </c>
      <c r="AB15">
        <v>2.7E-2</v>
      </c>
      <c r="AC15" s="26">
        <f t="shared" si="14"/>
        <v>0.661031423433733</v>
      </c>
      <c r="AD15" s="26">
        <f>IF(AC15&gt;1,BD15,FORECAST(AC15,$AZ15:$BD15,{0,0.25,0.5,0.75,1}))</f>
        <v>0.47210186945519966</v>
      </c>
      <c r="AE15" s="26">
        <f>IF(AC15&gt;1,BI15,FORECAST(AC15,$BE15:$BI15,{0,0.25,0.5,0.75,1}))</f>
        <v>0.30588683819248857</v>
      </c>
      <c r="AF15" s="26">
        <f>IF(AC15&gt;1,BN15,FORECAST(AC15,$BJ15:$BN15,{0,0.25,0.5,0.75,1}))</f>
        <v>0.69542493896646373</v>
      </c>
      <c r="AG15" s="26">
        <f>IF(AC15&gt;1,BS15,FORECAST(AD15,$BO15:$BS15,{0,0.25,0.5,0.75,1}))</f>
        <v>0.88853930581945439</v>
      </c>
      <c r="AZ15">
        <f>_xlfn.XLOOKUP(V15,PLOTS!$AT$2:$AT$141,PLOTS!$AY$2:$AY$141,,-1,-1)</f>
        <v>0.488037</v>
      </c>
      <c r="BA15">
        <f>_xlfn.XLOOKUP(V15,PLOTS!$AT$2:$AT$141,PLOTS!$AX$2:$AX$141,,-1,-1)</f>
        <v>0.48968899999999999</v>
      </c>
      <c r="BB15">
        <f>_xlfn.XLOOKUP(V15,PLOTS!$AT$2:$AT$141,PLOTS!$AW$2:$AW$141,,-1,-1)</f>
        <v>0.47646100000000002</v>
      </c>
      <c r="BC15">
        <f>_xlfn.XLOOKUP(V15,PLOTS!$AT$2:$AT$141,PLOTS!$AV$2:$AV$141,,-1,-1)</f>
        <v>0.47058899999999998</v>
      </c>
      <c r="BD15">
        <f>_xlfn.XLOOKUP(V15,PLOTS!$AT$2:$AT$141,PLOTS!$AU$2:$AU$141,,-1,-1)</f>
        <v>0.45996599999999999</v>
      </c>
      <c r="BE15">
        <f>_xlfn.XLOOKUP(V15,PLOTS!$Q$2:$Q$139,PLOTS!$V$2:$V$139,,-1,-1)</f>
        <v>0.13744999999999999</v>
      </c>
      <c r="BF15">
        <f>_xlfn.XLOOKUP(V15,PLOTS!$Q$2:$Q$139,PLOTS!$U$2:$U$139,,-1,-1)</f>
        <v>0.18002000000000001</v>
      </c>
      <c r="BG15">
        <f>_xlfn.XLOOKUP(V15,PLOTS!$Q$2:$Q$139,PLOTS!$T$2:$T$139,,-1,-1)</f>
        <v>0.23996000000000001</v>
      </c>
      <c r="BH15">
        <f>_xlfn.XLOOKUP(V15,PLOTS!$Q$2:$Q$139,PLOTS!$S$2:$S$139,,-1,-1)</f>
        <v>0.31731999999999999</v>
      </c>
      <c r="BI15">
        <f>_xlfn.XLOOKUP(V15,PLOTS!$Q$2:$Q$139,PLOTS!$R$2:$R$139,,-1,-1)</f>
        <v>0.42514999999999997</v>
      </c>
      <c r="BJ15">
        <f>_xlfn.XLOOKUP(V15,PLOTS!$A$2:$A$161,PLOTS!$F$2:$F$161,,-1,-1)</f>
        <v>0.61841000000000002</v>
      </c>
      <c r="BK15">
        <f>_xlfn.XLOOKUP(V15,PLOTS!$A$2:$A$161,PLOTS!$E$2:$E$161,,-1,-1)</f>
        <v>0.61834999999999996</v>
      </c>
      <c r="BL15">
        <f>_xlfn.XLOOKUP(V15,PLOTS!$A$2:$A$161,PLOTS!$D$2:$D$161,,-1,-1)</f>
        <v>0.62990999999999997</v>
      </c>
      <c r="BM15">
        <f>_xlfn.XLOOKUP(V15,PLOTS!$A$2:$A$161,PLOTS!$C$2:$C$161,,-1,-1)</f>
        <v>0.68516999999999995</v>
      </c>
      <c r="BN15">
        <f>_xlfn.XLOOKUP(V15,PLOTS!$A$2:$A$161,PLOTS!$B$2:$B$161,,-1,-1)</f>
        <v>0.79196999999999995</v>
      </c>
      <c r="BO15">
        <f>_xlfn.XLOOKUP(V15,PLOTS!$AE$2:$AE$189,PLOTS!$AJ$2:$AJ$189,,-1,-1)</f>
        <v>0.74882000000000004</v>
      </c>
      <c r="BP15">
        <f>_xlfn.XLOOKUP(V15,PLOTS!$AE$2:$AE$189,PLOTS!$AI$2:$AI$189,,-1,-1)</f>
        <v>0.81255999999999995</v>
      </c>
      <c r="BQ15">
        <f>_xlfn.XLOOKUP(V15,PLOTS!$AE$2:$AE$189,PLOTS!$AH$2:$AH$189,,-1,-1)</f>
        <v>0.88368000000000002</v>
      </c>
      <c r="BR15">
        <f>_xlfn.XLOOKUP(V15,PLOTS!$AE$2:$AE$189,PLOTS!$AG$2:$AG$189,,-1,-1)</f>
        <v>0.96484999999999999</v>
      </c>
      <c r="BS15">
        <f>_xlfn.XLOOKUP(V15,PLOTS!$AE$2:$AE$189,PLOTS!$AF$2:$AF$189,,-1,-1)</f>
        <v>1.07802</v>
      </c>
    </row>
    <row r="16" spans="1:71" x14ac:dyDescent="0.3">
      <c r="A16" s="2">
        <v>15</v>
      </c>
      <c r="B16" s="2">
        <v>12</v>
      </c>
      <c r="C16" s="2">
        <v>6</v>
      </c>
      <c r="D16" s="2">
        <f t="shared" si="0"/>
        <v>6</v>
      </c>
      <c r="E16" s="3">
        <f t="shared" si="1"/>
        <v>72</v>
      </c>
      <c r="F16" s="3">
        <v>31.939607345011101</v>
      </c>
      <c r="G16" s="14">
        <f t="shared" si="2"/>
        <v>9.7351923187593847</v>
      </c>
      <c r="H16" s="12">
        <v>4.7137193679999996</v>
      </c>
      <c r="I16" s="12">
        <v>12.769361653482701</v>
      </c>
      <c r="J16" s="12">
        <f t="shared" si="3"/>
        <v>3.8921014319815272</v>
      </c>
      <c r="K16" s="3">
        <v>9.6778498455099609</v>
      </c>
      <c r="L16" s="21">
        <v>4.0999999999999996</v>
      </c>
      <c r="M16" s="21">
        <v>0.9</v>
      </c>
      <c r="N16" s="5">
        <f t="shared" si="4"/>
        <v>2.5</v>
      </c>
      <c r="O16" s="5">
        <f t="shared" si="5"/>
        <v>8.25</v>
      </c>
      <c r="P16" s="5">
        <f t="shared" si="6"/>
        <v>2.3194327522180798</v>
      </c>
      <c r="Q16" s="1">
        <f t="shared" si="7"/>
        <v>4604651.1627906971</v>
      </c>
      <c r="R16">
        <v>0.7</v>
      </c>
      <c r="S16">
        <v>1.5</v>
      </c>
      <c r="T16" s="5">
        <f t="shared" si="8"/>
        <v>1.006874361149934</v>
      </c>
      <c r="U16" s="9">
        <f t="shared" si="9"/>
        <v>1.784784843271079E-2</v>
      </c>
      <c r="V16" s="25">
        <f t="shared" si="10"/>
        <v>4.464226845189076E-2</v>
      </c>
      <c r="W16">
        <v>0.38</v>
      </c>
      <c r="X16">
        <v>0.3</v>
      </c>
      <c r="Y16">
        <f t="shared" si="11"/>
        <v>16.751561736254562</v>
      </c>
      <c r="Z16">
        <f t="shared" si="12"/>
        <v>422.39866126711837</v>
      </c>
      <c r="AA16">
        <f t="shared" si="13"/>
        <v>25.215479482903508</v>
      </c>
      <c r="AB16">
        <v>2.5000000000000001E-2</v>
      </c>
      <c r="AC16" s="26">
        <f t="shared" si="14"/>
        <v>0.71391393730843156</v>
      </c>
      <c r="AD16" s="26">
        <f>IF(AC16&gt;1,BD16,FORECAST(AC16,$AZ16:$BD16,{0,0.25,0.5,0.75,1}))</f>
        <v>0.4595517284079631</v>
      </c>
      <c r="AE16" s="26">
        <f>IF(AC16&gt;1,BI16,FORECAST(AC16,$BE16:$BI16,{0,0.25,0.5,0.75,1}))</f>
        <v>0.34132907291800285</v>
      </c>
      <c r="AF16" s="26">
        <f>IF(AC16&gt;1,BN16,FORECAST(AC16,$BJ16:$BN16,{0,0.25,0.5,0.75,1}))</f>
        <v>0.70799577552889836</v>
      </c>
      <c r="AG16" s="26">
        <f>IF(AC16&gt;1,BS16,FORECAST(AD16,$BO16:$BS16,{0,0.25,0.5,0.75,1}))</f>
        <v>0.86139894163704489</v>
      </c>
      <c r="AZ16">
        <f>_xlfn.XLOOKUP(V16,PLOTS!$AT$2:$AT$141,PLOTS!$AY$2:$AY$141,,-1,-1)</f>
        <v>0.47137899999999999</v>
      </c>
      <c r="BA16">
        <f>_xlfn.XLOOKUP(V16,PLOTS!$AT$2:$AT$141,PLOTS!$AX$2:$AX$141,,-1,-1)</f>
        <v>0.47263300000000003</v>
      </c>
      <c r="BB16">
        <f>_xlfn.XLOOKUP(V16,PLOTS!$AT$2:$AT$141,PLOTS!$AW$2:$AW$141,,-1,-1)</f>
        <v>0.46444600000000003</v>
      </c>
      <c r="BC16">
        <f>_xlfn.XLOOKUP(V16,PLOTS!$AT$2:$AT$141,PLOTS!$AV$2:$AV$141,,-1,-1)</f>
        <v>0.45857799999999999</v>
      </c>
      <c r="BD16">
        <f>_xlfn.XLOOKUP(V16,PLOTS!$AT$2:$AT$141,PLOTS!$AU$2:$AU$141,,-1,-1)</f>
        <v>0.45271</v>
      </c>
      <c r="BE16">
        <f>_xlfn.XLOOKUP(V16,PLOTS!$Q$2:$Q$139,PLOTS!$V$2:$V$139,,-1,-1)</f>
        <v>0.14684</v>
      </c>
      <c r="BF16">
        <f>_xlfn.XLOOKUP(V16,PLOTS!$Q$2:$Q$139,PLOTS!$U$2:$U$139,,-1,-1)</f>
        <v>0.19206999999999999</v>
      </c>
      <c r="BG16">
        <f>_xlfn.XLOOKUP(V16,PLOTS!$Q$2:$Q$139,PLOTS!$T$2:$T$139,,-1,-1)</f>
        <v>0.25635000000000002</v>
      </c>
      <c r="BH16">
        <f>_xlfn.XLOOKUP(V16,PLOTS!$Q$2:$Q$139,PLOTS!$S$2:$S$139,,-1,-1)</f>
        <v>0.33857999999999999</v>
      </c>
      <c r="BI16">
        <f>_xlfn.XLOOKUP(V16,PLOTS!$Q$2:$Q$139,PLOTS!$R$2:$R$139,,-1,-1)</f>
        <v>0.45039000000000001</v>
      </c>
      <c r="BJ16">
        <f>_xlfn.XLOOKUP(V16,PLOTS!$A$2:$A$161,PLOTS!$F$2:$F$161,,-1,-1)</f>
        <v>0.59789000000000003</v>
      </c>
      <c r="BK16">
        <f>_xlfn.XLOOKUP(V16,PLOTS!$A$2:$A$161,PLOTS!$E$2:$E$161,,-1,-1)</f>
        <v>0.59708000000000006</v>
      </c>
      <c r="BL16">
        <f>_xlfn.XLOOKUP(V16,PLOTS!$A$2:$A$161,PLOTS!$D$2:$D$161,,-1,-1)</f>
        <v>0.61065000000000003</v>
      </c>
      <c r="BM16">
        <f>_xlfn.XLOOKUP(V16,PLOTS!$A$2:$A$161,PLOTS!$C$2:$C$161,,-1,-1)</f>
        <v>0.69262000000000001</v>
      </c>
      <c r="BN16">
        <f>_xlfn.XLOOKUP(V16,PLOTS!$A$2:$A$161,PLOTS!$B$2:$B$161,,-1,-1)</f>
        <v>0.81505000000000005</v>
      </c>
      <c r="BO16">
        <f>_xlfn.XLOOKUP(V16,PLOTS!$AE$2:$AE$189,PLOTS!$AJ$2:$AJ$189,,-1,-1)</f>
        <v>0.70147999999999999</v>
      </c>
      <c r="BP16">
        <f>_xlfn.XLOOKUP(V16,PLOTS!$AE$2:$AE$189,PLOTS!$AI$2:$AI$189,,-1,-1)</f>
        <v>0.77388999999999997</v>
      </c>
      <c r="BQ16">
        <f>_xlfn.XLOOKUP(V16,PLOTS!$AE$2:$AE$189,PLOTS!$AH$2:$AH$189,,-1,-1)</f>
        <v>0.86202000000000001</v>
      </c>
      <c r="BR16">
        <f>_xlfn.XLOOKUP(V16,PLOTS!$AE$2:$AE$189,PLOTS!$AG$2:$AG$189,,-1,-1)</f>
        <v>0.95898000000000005</v>
      </c>
      <c r="BS16">
        <f>_xlfn.XLOOKUP(V16,PLOTS!$AE$2:$AE$189,PLOTS!$AF$2:$AF$189,,-1,-1)</f>
        <v>1.08816</v>
      </c>
    </row>
    <row r="17" spans="1:71" x14ac:dyDescent="0.3">
      <c r="A17" s="2">
        <v>16</v>
      </c>
      <c r="B17" s="2">
        <v>12</v>
      </c>
      <c r="C17" s="2">
        <v>6</v>
      </c>
      <c r="D17" s="2">
        <f t="shared" si="0"/>
        <v>6</v>
      </c>
      <c r="E17" s="3">
        <f t="shared" si="1"/>
        <v>72</v>
      </c>
      <c r="F17" s="3">
        <v>39.0648477902145</v>
      </c>
      <c r="G17" s="14">
        <f t="shared" si="2"/>
        <v>11.90696560645738</v>
      </c>
      <c r="H17" s="12">
        <v>4.7756872176999998</v>
      </c>
      <c r="I17" s="12">
        <v>12.781894298100401</v>
      </c>
      <c r="J17" s="12">
        <f t="shared" si="3"/>
        <v>3.8959213820610024</v>
      </c>
      <c r="K17" s="3">
        <v>9.6498198688805203</v>
      </c>
      <c r="L17" s="21">
        <v>3.8</v>
      </c>
      <c r="M17" s="21">
        <v>0.7</v>
      </c>
      <c r="N17" s="5">
        <f t="shared" si="4"/>
        <v>2.25</v>
      </c>
      <c r="O17" s="5">
        <f t="shared" si="5"/>
        <v>7.4249999999999998</v>
      </c>
      <c r="P17" s="5">
        <f t="shared" si="6"/>
        <v>1.8277191740433592</v>
      </c>
      <c r="Q17" s="1">
        <f t="shared" si="7"/>
        <v>4144186.0465116273</v>
      </c>
      <c r="R17">
        <v>0.7</v>
      </c>
      <c r="S17">
        <v>1.5</v>
      </c>
      <c r="T17" s="5">
        <f t="shared" si="8"/>
        <v>1.0058871210547908</v>
      </c>
      <c r="U17" s="9">
        <f t="shared" si="9"/>
        <v>1.7404742403441528E-2</v>
      </c>
      <c r="V17" s="25">
        <f t="shared" si="10"/>
        <v>5.3193493621628653E-2</v>
      </c>
      <c r="W17">
        <v>0.38</v>
      </c>
      <c r="X17">
        <v>0.3</v>
      </c>
      <c r="Y17">
        <f t="shared" si="11"/>
        <v>16.784459918713754</v>
      </c>
      <c r="Z17">
        <f t="shared" si="12"/>
        <v>517.64397786750703</v>
      </c>
      <c r="AA17">
        <f t="shared" si="13"/>
        <v>30.840669308064083</v>
      </c>
      <c r="AB17">
        <v>2.5999999999999999E-2</v>
      </c>
      <c r="AC17" s="26">
        <f t="shared" si="14"/>
        <v>0.66941316936313566</v>
      </c>
      <c r="AD17" s="26">
        <f>IF(AC17&gt;1,BD17,FORECAST(AC17,$AZ17:$BD17,{0,0.25,0.5,0.75,1}))</f>
        <v>0.46966389444450751</v>
      </c>
      <c r="AE17" s="26">
        <f>IF(AC17&gt;1,BI17,FORECAST(AC17,$BE17:$BI17,{0,0.25,0.5,0.75,1}))</f>
        <v>0.30827630632204273</v>
      </c>
      <c r="AF17" s="26">
        <f>IF(AC17&gt;1,BN17,FORECAST(AC17,$BJ17:$BN17,{0,0.25,0.5,0.75,1}))</f>
        <v>0.69681275493047057</v>
      </c>
      <c r="AG17" s="26">
        <f>IF(AC17&gt;1,BS17,FORECAST(AD17,$BO17:$BS17,{0,0.25,0.5,0.75,1}))</f>
        <v>0.88146874025795485</v>
      </c>
      <c r="AZ17">
        <f>_xlfn.XLOOKUP(V17,PLOTS!$AT$2:$AT$141,PLOTS!$AY$2:$AY$141,,-1,-1)</f>
        <v>0.48486400000000002</v>
      </c>
      <c r="BA17">
        <f>_xlfn.XLOOKUP(V17,PLOTS!$AT$2:$AT$141,PLOTS!$AX$2:$AX$141,,-1,-1)</f>
        <v>0.48652099999999998</v>
      </c>
      <c r="BB17">
        <f>_xlfn.XLOOKUP(V17,PLOTS!$AT$2:$AT$141,PLOTS!$AW$2:$AW$141,,-1,-1)</f>
        <v>0.47399799999999997</v>
      </c>
      <c r="BC17">
        <f>_xlfn.XLOOKUP(V17,PLOTS!$AT$2:$AT$141,PLOTS!$AV$2:$AV$141,,-1,-1)</f>
        <v>0.46808300000000003</v>
      </c>
      <c r="BD17">
        <f>_xlfn.XLOOKUP(V17,PLOTS!$AT$2:$AT$141,PLOTS!$AU$2:$AU$141,,-1,-1)</f>
        <v>0.45877800000000002</v>
      </c>
      <c r="BE17">
        <f>_xlfn.XLOOKUP(V17,PLOTS!$Q$2:$Q$139,PLOTS!$V$2:$V$139,,-1,-1)</f>
        <v>0.13744999999999999</v>
      </c>
      <c r="BF17">
        <f>_xlfn.XLOOKUP(V17,PLOTS!$Q$2:$Q$139,PLOTS!$U$2:$U$139,,-1,-1)</f>
        <v>0.18002000000000001</v>
      </c>
      <c r="BG17">
        <f>_xlfn.XLOOKUP(V17,PLOTS!$Q$2:$Q$139,PLOTS!$T$2:$T$139,,-1,-1)</f>
        <v>0.23996000000000001</v>
      </c>
      <c r="BH17">
        <f>_xlfn.XLOOKUP(V17,PLOTS!$Q$2:$Q$139,PLOTS!$S$2:$S$139,,-1,-1)</f>
        <v>0.31731999999999999</v>
      </c>
      <c r="BI17">
        <f>_xlfn.XLOOKUP(V17,PLOTS!$Q$2:$Q$139,PLOTS!$R$2:$R$139,,-1,-1)</f>
        <v>0.42514999999999997</v>
      </c>
      <c r="BJ17">
        <f>_xlfn.XLOOKUP(V17,PLOTS!$A$2:$A$161,PLOTS!$F$2:$F$161,,-1,-1)</f>
        <v>0.61841000000000002</v>
      </c>
      <c r="BK17">
        <f>_xlfn.XLOOKUP(V17,PLOTS!$A$2:$A$161,PLOTS!$E$2:$E$161,,-1,-1)</f>
        <v>0.61834999999999996</v>
      </c>
      <c r="BL17">
        <f>_xlfn.XLOOKUP(V17,PLOTS!$A$2:$A$161,PLOTS!$D$2:$D$161,,-1,-1)</f>
        <v>0.62990999999999997</v>
      </c>
      <c r="BM17">
        <f>_xlfn.XLOOKUP(V17,PLOTS!$A$2:$A$161,PLOTS!$C$2:$C$161,,-1,-1)</f>
        <v>0.68516999999999995</v>
      </c>
      <c r="BN17">
        <f>_xlfn.XLOOKUP(V17,PLOTS!$A$2:$A$161,PLOTS!$B$2:$B$161,,-1,-1)</f>
        <v>0.79196999999999995</v>
      </c>
      <c r="BO17">
        <f>_xlfn.XLOOKUP(V17,PLOTS!$AE$2:$AE$189,PLOTS!$AJ$2:$AJ$189,,-1,-1)</f>
        <v>0.73494999999999999</v>
      </c>
      <c r="BP17">
        <f>_xlfn.XLOOKUP(V17,PLOTS!$AE$2:$AE$189,PLOTS!$AI$2:$AI$189,,-1,-1)</f>
        <v>0.80261000000000005</v>
      </c>
      <c r="BQ17">
        <f>_xlfn.XLOOKUP(V17,PLOTS!$AE$2:$AE$189,PLOTS!$AH$2:$AH$189,,-1,-1)</f>
        <v>0.87797000000000003</v>
      </c>
      <c r="BR17">
        <f>_xlfn.XLOOKUP(V17,PLOTS!$AE$2:$AE$189,PLOTS!$AG$2:$AG$189,,-1,-1)</f>
        <v>0.96331999999999995</v>
      </c>
      <c r="BS17">
        <f>_xlfn.XLOOKUP(V17,PLOTS!$AE$2:$AE$189,PLOTS!$AF$2:$AF$189,,-1,-1)</f>
        <v>1.08013</v>
      </c>
    </row>
    <row r="18" spans="1:71" x14ac:dyDescent="0.3">
      <c r="A18" s="2">
        <v>17</v>
      </c>
      <c r="B18" s="2">
        <v>12</v>
      </c>
      <c r="C18" s="2">
        <v>6</v>
      </c>
      <c r="D18" s="2">
        <f t="shared" si="0"/>
        <v>6</v>
      </c>
      <c r="E18" s="3">
        <f t="shared" si="1"/>
        <v>72</v>
      </c>
      <c r="F18" s="3">
        <v>38.534871721657503</v>
      </c>
      <c r="G18" s="14">
        <f t="shared" si="2"/>
        <v>11.745428900761206</v>
      </c>
      <c r="H18" s="12">
        <v>4.7756872176999998</v>
      </c>
      <c r="I18" s="12">
        <v>12.781894298100401</v>
      </c>
      <c r="J18" s="12">
        <f t="shared" si="3"/>
        <v>3.8959213820610024</v>
      </c>
      <c r="K18" s="3">
        <v>9.7079003694974801</v>
      </c>
      <c r="L18" s="21">
        <v>3.7</v>
      </c>
      <c r="M18" s="21">
        <v>0.7</v>
      </c>
      <c r="N18" s="5">
        <f t="shared" si="4"/>
        <v>2.2000000000000002</v>
      </c>
      <c r="O18" s="5">
        <f t="shared" si="5"/>
        <v>7.26</v>
      </c>
      <c r="P18" s="5">
        <f t="shared" si="6"/>
        <v>1.8277191740433592</v>
      </c>
      <c r="Q18" s="1">
        <f t="shared" si="7"/>
        <v>4052093.0232558139</v>
      </c>
      <c r="R18">
        <v>0.7</v>
      </c>
      <c r="S18">
        <v>1.5</v>
      </c>
      <c r="T18" s="5">
        <f t="shared" si="8"/>
        <v>1.0058871210547908</v>
      </c>
      <c r="U18" s="9">
        <f t="shared" si="9"/>
        <v>1.7404742403441528E-2</v>
      </c>
      <c r="V18" s="25">
        <f t="shared" si="10"/>
        <v>5.2471840262736928E-2</v>
      </c>
      <c r="W18">
        <v>0.38</v>
      </c>
      <c r="X18">
        <v>0.28000000000000003</v>
      </c>
      <c r="Y18">
        <f t="shared" si="11"/>
        <v>16.784459918713754</v>
      </c>
      <c r="Z18">
        <f t="shared" si="12"/>
        <v>476.57990202047949</v>
      </c>
      <c r="AA18">
        <f t="shared" si="13"/>
        <v>28.394116005431844</v>
      </c>
      <c r="AB18">
        <v>2.5999999999999999E-2</v>
      </c>
      <c r="AC18" s="26">
        <f t="shared" si="14"/>
        <v>0.66941316936313566</v>
      </c>
      <c r="AD18" s="26">
        <f>IF(AC18&gt;1,BD18,FORECAST(AC18,$AZ18:$BD18,{0,0.25,0.5,0.75,1}))</f>
        <v>0.46966389444450751</v>
      </c>
      <c r="AE18" s="26">
        <f>IF(AC18&gt;1,BI18,FORECAST(AC18,$BE18:$BI18,{0,0.25,0.5,0.75,1}))</f>
        <v>0.30827630632204273</v>
      </c>
      <c r="AF18" s="26">
        <f>IF(AC18&gt;1,BN18,FORECAST(AC18,$BJ18:$BN18,{0,0.25,0.5,0.75,1}))</f>
        <v>0.69681275493047057</v>
      </c>
      <c r="AG18" s="26">
        <f>IF(AC18&gt;1,BS18,FORECAST(AD18,$BO18:$BS18,{0,0.25,0.5,0.75,1}))</f>
        <v>0.88146874025795485</v>
      </c>
      <c r="AZ18">
        <f>_xlfn.XLOOKUP(V18,PLOTS!$AT$2:$AT$141,PLOTS!$AY$2:$AY$141,,-1,-1)</f>
        <v>0.48486400000000002</v>
      </c>
      <c r="BA18">
        <f>_xlfn.XLOOKUP(V18,PLOTS!$AT$2:$AT$141,PLOTS!$AX$2:$AX$141,,-1,-1)</f>
        <v>0.48652099999999998</v>
      </c>
      <c r="BB18">
        <f>_xlfn.XLOOKUP(V18,PLOTS!$AT$2:$AT$141,PLOTS!$AW$2:$AW$141,,-1,-1)</f>
        <v>0.47399799999999997</v>
      </c>
      <c r="BC18">
        <f>_xlfn.XLOOKUP(V18,PLOTS!$AT$2:$AT$141,PLOTS!$AV$2:$AV$141,,-1,-1)</f>
        <v>0.46808300000000003</v>
      </c>
      <c r="BD18">
        <f>_xlfn.XLOOKUP(V18,PLOTS!$AT$2:$AT$141,PLOTS!$AU$2:$AU$141,,-1,-1)</f>
        <v>0.45877800000000002</v>
      </c>
      <c r="BE18">
        <f>_xlfn.XLOOKUP(V18,PLOTS!$Q$2:$Q$139,PLOTS!$V$2:$V$139,,-1,-1)</f>
        <v>0.13744999999999999</v>
      </c>
      <c r="BF18">
        <f>_xlfn.XLOOKUP(V18,PLOTS!$Q$2:$Q$139,PLOTS!$U$2:$U$139,,-1,-1)</f>
        <v>0.18002000000000001</v>
      </c>
      <c r="BG18">
        <f>_xlfn.XLOOKUP(V18,PLOTS!$Q$2:$Q$139,PLOTS!$T$2:$T$139,,-1,-1)</f>
        <v>0.23996000000000001</v>
      </c>
      <c r="BH18">
        <f>_xlfn.XLOOKUP(V18,PLOTS!$Q$2:$Q$139,PLOTS!$S$2:$S$139,,-1,-1)</f>
        <v>0.31731999999999999</v>
      </c>
      <c r="BI18">
        <f>_xlfn.XLOOKUP(V18,PLOTS!$Q$2:$Q$139,PLOTS!$R$2:$R$139,,-1,-1)</f>
        <v>0.42514999999999997</v>
      </c>
      <c r="BJ18">
        <f>_xlfn.XLOOKUP(V18,PLOTS!$A$2:$A$161,PLOTS!$F$2:$F$161,,-1,-1)</f>
        <v>0.61841000000000002</v>
      </c>
      <c r="BK18">
        <f>_xlfn.XLOOKUP(V18,PLOTS!$A$2:$A$161,PLOTS!$E$2:$E$161,,-1,-1)</f>
        <v>0.61834999999999996</v>
      </c>
      <c r="BL18">
        <f>_xlfn.XLOOKUP(V18,PLOTS!$A$2:$A$161,PLOTS!$D$2:$D$161,,-1,-1)</f>
        <v>0.62990999999999997</v>
      </c>
      <c r="BM18">
        <f>_xlfn.XLOOKUP(V18,PLOTS!$A$2:$A$161,PLOTS!$C$2:$C$161,,-1,-1)</f>
        <v>0.68516999999999995</v>
      </c>
      <c r="BN18">
        <f>_xlfn.XLOOKUP(V18,PLOTS!$A$2:$A$161,PLOTS!$B$2:$B$161,,-1,-1)</f>
        <v>0.79196999999999995</v>
      </c>
      <c r="BO18">
        <f>_xlfn.XLOOKUP(V18,PLOTS!$AE$2:$AE$189,PLOTS!$AJ$2:$AJ$189,,-1,-1)</f>
        <v>0.73494999999999999</v>
      </c>
      <c r="BP18">
        <f>_xlfn.XLOOKUP(V18,PLOTS!$AE$2:$AE$189,PLOTS!$AI$2:$AI$189,,-1,-1)</f>
        <v>0.80261000000000005</v>
      </c>
      <c r="BQ18">
        <f>_xlfn.XLOOKUP(V18,PLOTS!$AE$2:$AE$189,PLOTS!$AH$2:$AH$189,,-1,-1)</f>
        <v>0.87797000000000003</v>
      </c>
      <c r="BR18">
        <f>_xlfn.XLOOKUP(V18,PLOTS!$AE$2:$AE$189,PLOTS!$AG$2:$AG$189,,-1,-1)</f>
        <v>0.96331999999999995</v>
      </c>
      <c r="BS18">
        <f>_xlfn.XLOOKUP(V18,PLOTS!$AE$2:$AE$189,PLOTS!$AF$2:$AF$189,,-1,-1)</f>
        <v>1.08013</v>
      </c>
    </row>
    <row r="19" spans="1:71" x14ac:dyDescent="0.3">
      <c r="A19" s="2">
        <v>18</v>
      </c>
      <c r="B19" s="2">
        <v>12</v>
      </c>
      <c r="C19" s="2">
        <v>6</v>
      </c>
      <c r="D19" s="2">
        <f t="shared" si="0"/>
        <v>6</v>
      </c>
      <c r="E19" s="3">
        <f t="shared" si="1"/>
        <v>72</v>
      </c>
      <c r="F19" s="3">
        <v>36.724781514652101</v>
      </c>
      <c r="G19" s="14">
        <f t="shared" si="2"/>
        <v>11.19371340566596</v>
      </c>
      <c r="H19" s="12">
        <v>4.8448843956000003</v>
      </c>
      <c r="I19" s="12">
        <v>13.422163905249599</v>
      </c>
      <c r="J19" s="12">
        <f t="shared" si="3"/>
        <v>4.0910755583200782</v>
      </c>
      <c r="K19" s="3">
        <v>9.3124536016605202</v>
      </c>
      <c r="L19" s="21">
        <v>4</v>
      </c>
      <c r="M19" s="21">
        <v>0.8</v>
      </c>
      <c r="N19" s="5">
        <f t="shared" si="4"/>
        <v>2.4</v>
      </c>
      <c r="O19" s="5">
        <f t="shared" si="5"/>
        <v>7.919999999999999</v>
      </c>
      <c r="P19" s="5">
        <f t="shared" si="6"/>
        <v>2.1190878361768326</v>
      </c>
      <c r="Q19" s="1">
        <f t="shared" si="7"/>
        <v>4420465.1162790693</v>
      </c>
      <c r="R19">
        <v>0.7</v>
      </c>
      <c r="S19">
        <v>1.5</v>
      </c>
      <c r="T19" s="5">
        <f t="shared" si="8"/>
        <v>0.95790387808587596</v>
      </c>
      <c r="U19" s="9">
        <f t="shared" si="9"/>
        <v>1.7758236221462654E-2</v>
      </c>
      <c r="V19" s="25">
        <f t="shared" si="10"/>
        <v>4.8588837829921384E-2</v>
      </c>
      <c r="W19">
        <v>0.38</v>
      </c>
      <c r="X19">
        <v>0.28000000000000003</v>
      </c>
      <c r="Y19">
        <f t="shared" si="11"/>
        <v>18.508107086343699</v>
      </c>
      <c r="Z19">
        <f t="shared" si="12"/>
        <v>500.83613926003125</v>
      </c>
      <c r="AA19">
        <f t="shared" si="13"/>
        <v>27.06036532658576</v>
      </c>
      <c r="AB19">
        <v>2.5999999999999999E-2</v>
      </c>
      <c r="AC19" s="26">
        <f t="shared" si="14"/>
        <v>0.68300908544087136</v>
      </c>
      <c r="AD19" s="26">
        <f>IF(AC19&gt;1,BD19,FORECAST(AC19,$AZ19:$BD19,{0,0.25,0.5,0.75,1}))</f>
        <v>0.46680259142818764</v>
      </c>
      <c r="AE19" s="26">
        <f>IF(AC19&gt;1,BI19,FORECAST(AC19,$BE19:$BI19,{0,0.25,0.5,0.75,1}))</f>
        <v>0.32000322622550814</v>
      </c>
      <c r="AF19" s="26">
        <f>IF(AC19&gt;1,BN19,FORECAST(AC19,$BJ19:$BN19,{0,0.25,0.5,0.75,1}))</f>
        <v>0.69920446395867064</v>
      </c>
      <c r="AG19" s="26">
        <f>IF(AC19&gt;1,BS19,FORECAST(AD19,$BO19:$BS19,{0,0.25,0.5,0.75,1}))</f>
        <v>0.87142149564266014</v>
      </c>
      <c r="AZ19">
        <f>_xlfn.XLOOKUP(V19,PLOTS!$AT$2:$AT$141,PLOTS!$AY$2:$AY$141,,-1,-1)</f>
        <v>0.48155199999999998</v>
      </c>
      <c r="BA19">
        <f>_xlfn.XLOOKUP(V19,PLOTS!$AT$2:$AT$141,PLOTS!$AX$2:$AX$141,,-1,-1)</f>
        <v>0.48271799999999998</v>
      </c>
      <c r="BB19">
        <f>_xlfn.XLOOKUP(V19,PLOTS!$AT$2:$AT$141,PLOTS!$AW$2:$AW$141,,-1,-1)</f>
        <v>0.47145100000000001</v>
      </c>
      <c r="BC19">
        <f>_xlfn.XLOOKUP(V19,PLOTS!$AT$2:$AT$141,PLOTS!$AV$2:$AV$141,,-1,-1)</f>
        <v>0.465227</v>
      </c>
      <c r="BD19">
        <f>_xlfn.XLOOKUP(V19,PLOTS!$AT$2:$AT$141,PLOTS!$AU$2:$AU$141,,-1,-1)</f>
        <v>0.45725399999999999</v>
      </c>
      <c r="BE19">
        <f>_xlfn.XLOOKUP(V19,PLOTS!$Q$2:$Q$139,PLOTS!$V$2:$V$139,,-1,-1)</f>
        <v>0.14122999999999999</v>
      </c>
      <c r="BF19">
        <f>_xlfn.XLOOKUP(V19,PLOTS!$Q$2:$Q$139,PLOTS!$U$2:$U$139,,-1,-1)</f>
        <v>0.18501000000000001</v>
      </c>
      <c r="BG19">
        <f>_xlfn.XLOOKUP(V19,PLOTS!$Q$2:$Q$139,PLOTS!$T$2:$T$139,,-1,-1)</f>
        <v>0.24673999999999999</v>
      </c>
      <c r="BH19">
        <f>_xlfn.XLOOKUP(V19,PLOTS!$Q$2:$Q$139,PLOTS!$S$2:$S$139,,-1,-1)</f>
        <v>0.32541999999999999</v>
      </c>
      <c r="BI19">
        <f>_xlfn.XLOOKUP(V19,PLOTS!$Q$2:$Q$139,PLOTS!$R$2:$R$139,,-1,-1)</f>
        <v>0.43509999999999999</v>
      </c>
      <c r="BJ19">
        <f>_xlfn.XLOOKUP(V19,PLOTS!$A$2:$A$161,PLOTS!$F$2:$F$161,,-1,-1)</f>
        <v>0.60807999999999995</v>
      </c>
      <c r="BK19">
        <f>_xlfn.XLOOKUP(V19,PLOTS!$A$2:$A$161,PLOTS!$E$2:$E$161,,-1,-1)</f>
        <v>0.60741000000000001</v>
      </c>
      <c r="BL19">
        <f>_xlfn.XLOOKUP(V19,PLOTS!$A$2:$A$161,PLOTS!$D$2:$D$161,,-1,-1)</f>
        <v>0.61992999999999998</v>
      </c>
      <c r="BM19">
        <f>_xlfn.XLOOKUP(V19,PLOTS!$A$2:$A$161,PLOTS!$C$2:$C$161,,-1,-1)</f>
        <v>0.68744000000000005</v>
      </c>
      <c r="BN19">
        <f>_xlfn.XLOOKUP(V19,PLOTS!$A$2:$A$161,PLOTS!$B$2:$B$161,,-1,-1)</f>
        <v>0.80195000000000005</v>
      </c>
      <c r="BO19">
        <f>_xlfn.XLOOKUP(V19,PLOTS!$AE$2:$AE$189,PLOTS!$AJ$2:$AJ$189,,-1,-1)</f>
        <v>0.71597999999999995</v>
      </c>
      <c r="BP19">
        <f>_xlfn.XLOOKUP(V19,PLOTS!$AE$2:$AE$189,PLOTS!$AI$2:$AI$189,,-1,-1)</f>
        <v>0.78703999999999996</v>
      </c>
      <c r="BQ19">
        <f>_xlfn.XLOOKUP(V19,PLOTS!$AE$2:$AE$189,PLOTS!$AH$2:$AH$189,,-1,-1)</f>
        <v>0.86934999999999996</v>
      </c>
      <c r="BR19">
        <f>_xlfn.XLOOKUP(V19,PLOTS!$AE$2:$AE$189,PLOTS!$AG$2:$AG$189,,-1,-1)</f>
        <v>0.96101000000000003</v>
      </c>
      <c r="BS19">
        <f>_xlfn.XLOOKUP(V19,PLOTS!$AE$2:$AE$189,PLOTS!$AF$2:$AF$189,,-1,-1)</f>
        <v>1.0841700000000001</v>
      </c>
    </row>
    <row r="20" spans="1:71" x14ac:dyDescent="0.3">
      <c r="A20" s="2">
        <v>19</v>
      </c>
      <c r="B20" s="2">
        <v>12</v>
      </c>
      <c r="C20" s="2">
        <v>6</v>
      </c>
      <c r="D20" s="2">
        <f t="shared" si="0"/>
        <v>6</v>
      </c>
      <c r="E20" s="3">
        <f t="shared" si="1"/>
        <v>72</v>
      </c>
      <c r="F20" s="3">
        <v>28.5385460523467</v>
      </c>
      <c r="G20" s="14">
        <f t="shared" si="2"/>
        <v>8.6985488367552737</v>
      </c>
      <c r="H20" s="12">
        <v>4.8448843956000003</v>
      </c>
      <c r="I20" s="12">
        <v>12.8435814667519</v>
      </c>
      <c r="J20" s="12">
        <f t="shared" si="3"/>
        <v>3.9147236310659794</v>
      </c>
      <c r="K20" s="3">
        <v>8.9247037415422792</v>
      </c>
      <c r="L20" s="21">
        <v>4.3</v>
      </c>
      <c r="M20" s="21">
        <v>1</v>
      </c>
      <c r="N20" s="5">
        <f t="shared" si="4"/>
        <v>2.65</v>
      </c>
      <c r="O20" s="5">
        <f t="shared" si="5"/>
        <v>8.7449999999999992</v>
      </c>
      <c r="P20" s="5">
        <f t="shared" si="6"/>
        <v>2.6488597952210404</v>
      </c>
      <c r="Q20" s="1">
        <f t="shared" si="7"/>
        <v>4880930.2325581396</v>
      </c>
      <c r="R20">
        <v>0.7</v>
      </c>
      <c r="S20">
        <v>1.5</v>
      </c>
      <c r="T20" s="5">
        <f t="shared" si="8"/>
        <v>1.0010558885328105</v>
      </c>
      <c r="U20" s="9">
        <f t="shared" si="9"/>
        <v>1.6992740904242343E-2</v>
      </c>
      <c r="V20" s="25">
        <f t="shared" si="10"/>
        <v>3.7758013222923673E-2</v>
      </c>
      <c r="W20">
        <v>0.38</v>
      </c>
      <c r="X20">
        <v>0.3</v>
      </c>
      <c r="Y20">
        <f t="shared" si="11"/>
        <v>16.946859050208818</v>
      </c>
      <c r="Z20">
        <f t="shared" si="12"/>
        <v>381.82004008974707</v>
      </c>
      <c r="AA20">
        <f t="shared" si="13"/>
        <v>22.530431093957926</v>
      </c>
      <c r="AB20">
        <v>2.3E-2</v>
      </c>
      <c r="AC20" s="26">
        <f t="shared" si="14"/>
        <v>0.73881482192358017</v>
      </c>
      <c r="AD20" s="26">
        <f>IF(AC20&gt;1,BD20,FORECAST(AC20,$AZ20:$BD20,{0,0.25,0.5,0.75,1}))</f>
        <v>0.44997292625994534</v>
      </c>
      <c r="AE20" s="26">
        <f>IF(AC20&gt;1,BI20,FORECAST(AC20,$BE20:$BI20,{0,0.25,0.5,0.75,1}))</f>
        <v>0.36541052372401261</v>
      </c>
      <c r="AF20" s="26">
        <f>IF(AC20&gt;1,BN20,FORECAST(AC20,$BJ20:$BN20,{0,0.25,0.5,0.75,1}))</f>
        <v>0.71783297302356952</v>
      </c>
      <c r="AG20" s="26">
        <f>IF(AC20&gt;1,BS20,FORECAST(AD20,$BO20:$BS20,{0,0.25,0.5,0.75,1}))</f>
        <v>0.84075873600380602</v>
      </c>
      <c r="AZ20">
        <f>_xlfn.XLOOKUP(V20,PLOTS!$AT$2:$AT$141,PLOTS!$AY$2:$AY$141,,-1,-1)</f>
        <v>0.45694400000000002</v>
      </c>
      <c r="BA20">
        <f>_xlfn.XLOOKUP(V20,PLOTS!$AT$2:$AT$141,PLOTS!$AX$2:$AX$141,,-1,-1)</f>
        <v>0.458011</v>
      </c>
      <c r="BB20">
        <f>_xlfn.XLOOKUP(V20,PLOTS!$AT$2:$AT$141,PLOTS!$AW$2:$AW$141,,-1,-1)</f>
        <v>0.45148100000000002</v>
      </c>
      <c r="BC20">
        <f>_xlfn.XLOOKUP(V20,PLOTS!$AT$2:$AT$141,PLOTS!$AV$2:$AV$141,,-1,-1)</f>
        <v>0.450515</v>
      </c>
      <c r="BD20">
        <f>_xlfn.XLOOKUP(V20,PLOTS!$AT$2:$AT$141,PLOTS!$AU$2:$AU$141,,-1,-1)</f>
        <v>0.44648500000000002</v>
      </c>
      <c r="BE20">
        <f>_xlfn.XLOOKUP(V20,PLOTS!$Q$2:$Q$139,PLOTS!$V$2:$V$139,,-1,-1)</f>
        <v>0.15387999999999999</v>
      </c>
      <c r="BF20">
        <f>_xlfn.XLOOKUP(V20,PLOTS!$Q$2:$Q$139,PLOTS!$U$2:$U$139,,-1,-1)</f>
        <v>0.20091999999999999</v>
      </c>
      <c r="BG20">
        <f>_xlfn.XLOOKUP(V20,PLOTS!$Q$2:$Q$139,PLOTS!$T$2:$T$139,,-1,-1)</f>
        <v>0.26846999999999999</v>
      </c>
      <c r="BH20">
        <f>_xlfn.XLOOKUP(V20,PLOTS!$Q$2:$Q$139,PLOTS!$S$2:$S$139,,-1,-1)</f>
        <v>0.35687000000000002</v>
      </c>
      <c r="BI20">
        <f>_xlfn.XLOOKUP(V20,PLOTS!$Q$2:$Q$139,PLOTS!$R$2:$R$139,,-1,-1)</f>
        <v>0.47022999999999998</v>
      </c>
      <c r="BJ20">
        <f>_xlfn.XLOOKUP(V20,PLOTS!$A$2:$A$161,PLOTS!$F$2:$F$161,,-1,-1)</f>
        <v>0.58084000000000002</v>
      </c>
      <c r="BK20">
        <f>_xlfn.XLOOKUP(V20,PLOTS!$A$2:$A$161,PLOTS!$E$2:$E$161,,-1,-1)</f>
        <v>0.58057999999999998</v>
      </c>
      <c r="BL20">
        <f>_xlfn.XLOOKUP(V20,PLOTS!$A$2:$A$161,PLOTS!$D$2:$D$161,,-1,-1)</f>
        <v>0.59675</v>
      </c>
      <c r="BM20">
        <f>_xlfn.XLOOKUP(V20,PLOTS!$A$2:$A$161,PLOTS!$C$2:$C$161,,-1,-1)</f>
        <v>0.70655000000000001</v>
      </c>
      <c r="BN20">
        <f>_xlfn.XLOOKUP(V20,PLOTS!$A$2:$A$161,PLOTS!$B$2:$B$161,,-1,-1)</f>
        <v>0.82808999999999999</v>
      </c>
      <c r="BO20">
        <f>_xlfn.XLOOKUP(V20,PLOTS!$AE$2:$AE$189,PLOTS!$AJ$2:$AJ$189,,-1,-1)</f>
        <v>0.66920999999999997</v>
      </c>
      <c r="BP20">
        <f>_xlfn.XLOOKUP(V20,PLOTS!$AE$2:$AE$189,PLOTS!$AI$2:$AI$189,,-1,-1)</f>
        <v>0.74663999999999997</v>
      </c>
      <c r="BQ20">
        <f>_xlfn.XLOOKUP(V20,PLOTS!$AE$2:$AE$189,PLOTS!$AH$2:$AH$189,,-1,-1)</f>
        <v>0.84499999999999997</v>
      </c>
      <c r="BR20">
        <f>_xlfn.XLOOKUP(V20,PLOTS!$AE$2:$AE$189,PLOTS!$AG$2:$AG$189,,-1,-1)</f>
        <v>0.95406999999999997</v>
      </c>
      <c r="BS20">
        <f>_xlfn.XLOOKUP(V20,PLOTS!$AE$2:$AE$189,PLOTS!$AF$2:$AF$189,,-1,-1)</f>
        <v>1.0947899999999999</v>
      </c>
    </row>
    <row r="21" spans="1:71" x14ac:dyDescent="0.3">
      <c r="A21" s="2">
        <v>20</v>
      </c>
      <c r="B21" s="2">
        <v>12</v>
      </c>
      <c r="C21" s="2">
        <v>6</v>
      </c>
      <c r="D21" s="2">
        <f t="shared" si="0"/>
        <v>6</v>
      </c>
      <c r="E21" s="3">
        <f t="shared" si="1"/>
        <v>72</v>
      </c>
      <c r="F21" s="3">
        <v>25.1338170796943</v>
      </c>
      <c r="G21" s="14">
        <f t="shared" si="2"/>
        <v>7.6607874458908229</v>
      </c>
      <c r="H21" s="12">
        <v>4.7820448874999997</v>
      </c>
      <c r="I21" s="12">
        <v>12.3975781171386</v>
      </c>
      <c r="J21" s="12">
        <f t="shared" si="3"/>
        <v>3.7787818101038457</v>
      </c>
      <c r="K21" s="3">
        <v>8.5986673753335694</v>
      </c>
      <c r="L21" s="21">
        <v>4.5999999999999996</v>
      </c>
      <c r="M21" s="21">
        <v>1.1000000000000001</v>
      </c>
      <c r="N21" s="5">
        <f t="shared" si="4"/>
        <v>2.8499999999999996</v>
      </c>
      <c r="O21" s="5">
        <f t="shared" si="5"/>
        <v>9.4049999999999976</v>
      </c>
      <c r="P21" s="5">
        <f t="shared" si="6"/>
        <v>2.8759536756417501</v>
      </c>
      <c r="Q21" s="1">
        <f t="shared" si="7"/>
        <v>5249302.3255813941</v>
      </c>
      <c r="R21">
        <v>0.7</v>
      </c>
      <c r="S21">
        <v>1.5</v>
      </c>
      <c r="T21" s="5">
        <f t="shared" si="8"/>
        <v>1.0370689126264869</v>
      </c>
      <c r="U21" s="9">
        <f t="shared" si="9"/>
        <v>1.6836572508056147E-2</v>
      </c>
      <c r="V21" s="25">
        <f t="shared" si="10"/>
        <v>3.4133064512132424E-2</v>
      </c>
      <c r="W21">
        <v>0.38</v>
      </c>
      <c r="X21">
        <v>0.28000000000000003</v>
      </c>
      <c r="Y21">
        <f t="shared" si="11"/>
        <v>15.790309215696741</v>
      </c>
      <c r="Z21">
        <f t="shared" si="12"/>
        <v>292.43107412778232</v>
      </c>
      <c r="AA21">
        <f t="shared" si="13"/>
        <v>18.519654690301067</v>
      </c>
      <c r="AB21">
        <v>2.1999999999999999E-2</v>
      </c>
      <c r="AC21" s="26">
        <f t="shared" si="14"/>
        <v>0.76529875036618855</v>
      </c>
      <c r="AD21" s="26">
        <f>IF(AC21&gt;1,BD21,FORECAST(AC21,$AZ21:$BD21,{0,0.25,0.5,0.75,1}))</f>
        <v>0.44800155517404977</v>
      </c>
      <c r="AE21" s="26">
        <f>IF(AC21&gt;1,BI21,FORECAST(AC21,$BE21:$BI21,{0,0.25,0.5,0.75,1}))</f>
        <v>0.38386202624331556</v>
      </c>
      <c r="AF21" s="26">
        <f>IF(AC21&gt;1,BN21,FORECAST(AC21,$BJ21:$BN21,{0,0.25,0.5,0.75,1}))</f>
        <v>0.73111428213857721</v>
      </c>
      <c r="AG21" s="26">
        <f>IF(AC21&gt;1,BS21,FORECAST(AD21,$BO21:$BS21,{0,0.25,0.5,0.75,1}))</f>
        <v>0.8303879702795538</v>
      </c>
      <c r="AZ21">
        <f>_xlfn.XLOOKUP(V21,PLOTS!$AT$2:$AT$141,PLOTS!$AY$2:$AY$141,,-1,-1)</f>
        <v>0.45414300000000002</v>
      </c>
      <c r="BA21">
        <f>_xlfn.XLOOKUP(V21,PLOTS!$AT$2:$AT$141,PLOTS!$AX$2:$AX$141,,-1,-1)</f>
        <v>0.45494400000000002</v>
      </c>
      <c r="BB21">
        <f>_xlfn.XLOOKUP(V21,PLOTS!$AT$2:$AT$141,PLOTS!$AW$2:$AW$141,,-1,-1)</f>
        <v>0.44913399999999998</v>
      </c>
      <c r="BC21">
        <f>_xlfn.XLOOKUP(V21,PLOTS!$AT$2:$AT$141,PLOTS!$AV$2:$AV$141,,-1,-1)</f>
        <v>0.44889499999999999</v>
      </c>
      <c r="BD21">
        <f>_xlfn.XLOOKUP(V21,PLOTS!$AT$2:$AT$141,PLOTS!$AU$2:$AU$141,,-1,-1)</f>
        <v>0.44539000000000001</v>
      </c>
      <c r="BE21">
        <f>_xlfn.XLOOKUP(V21,PLOTS!$Q$2:$Q$139,PLOTS!$V$2:$V$139,,-1,-1)</f>
        <v>0.15823000000000001</v>
      </c>
      <c r="BF21">
        <f>_xlfn.XLOOKUP(V21,PLOTS!$Q$2:$Q$139,PLOTS!$U$2:$U$139,,-1,-1)</f>
        <v>0.20682</v>
      </c>
      <c r="BG21">
        <f>_xlfn.XLOOKUP(V21,PLOTS!$Q$2:$Q$139,PLOTS!$T$2:$T$139,,-1,-1)</f>
        <v>0.2762</v>
      </c>
      <c r="BH21">
        <f>_xlfn.XLOOKUP(V21,PLOTS!$Q$2:$Q$139,PLOTS!$S$2:$S$139,,-1,-1)</f>
        <v>0.36791000000000001</v>
      </c>
      <c r="BI21">
        <f>_xlfn.XLOOKUP(V21,PLOTS!$Q$2:$Q$139,PLOTS!$R$2:$R$139,,-1,-1)</f>
        <v>0.48155999999999999</v>
      </c>
      <c r="BJ21">
        <f>_xlfn.XLOOKUP(V21,PLOTS!$A$2:$A$161,PLOTS!$F$2:$F$161,,-1,-1)</f>
        <v>0.56603999999999999</v>
      </c>
      <c r="BK21">
        <f>_xlfn.XLOOKUP(V21,PLOTS!$A$2:$A$161,PLOTS!$E$2:$E$161,,-1,-1)</f>
        <v>0.56581000000000004</v>
      </c>
      <c r="BL21">
        <f>_xlfn.XLOOKUP(V21,PLOTS!$A$2:$A$161,PLOTS!$D$2:$D$161,,-1,-1)</f>
        <v>0.58540999999999999</v>
      </c>
      <c r="BM21">
        <f>_xlfn.XLOOKUP(V21,PLOTS!$A$2:$A$161,PLOTS!$C$2:$C$161,,-1,-1)</f>
        <v>0.72119999999999995</v>
      </c>
      <c r="BN21">
        <f>_xlfn.XLOOKUP(V21,PLOTS!$A$2:$A$161,PLOTS!$B$2:$B$161,,-1,-1)</f>
        <v>0.84191000000000005</v>
      </c>
      <c r="BO21">
        <f>_xlfn.XLOOKUP(V21,PLOTS!$AE$2:$AE$189,PLOTS!$AJ$2:$AJ$189,,-1,-1)</f>
        <v>0.65192000000000005</v>
      </c>
      <c r="BP21">
        <f>_xlfn.XLOOKUP(V21,PLOTS!$AE$2:$AE$189,PLOTS!$AI$2:$AI$189,,-1,-1)</f>
        <v>0.73206000000000004</v>
      </c>
      <c r="BQ21">
        <f>_xlfn.XLOOKUP(V21,PLOTS!$AE$2:$AE$189,PLOTS!$AH$2:$AH$189,,-1,-1)</f>
        <v>0.83508000000000004</v>
      </c>
      <c r="BR21">
        <f>_xlfn.XLOOKUP(V21,PLOTS!$AE$2:$AE$189,PLOTS!$AG$2:$AG$189,,-1,-1)</f>
        <v>0.95101000000000002</v>
      </c>
      <c r="BS21">
        <f>_xlfn.XLOOKUP(V21,PLOTS!$AE$2:$AE$189,PLOTS!$AF$2:$AF$189,,-1,-1)</f>
        <v>1.09727</v>
      </c>
    </row>
    <row r="22" spans="1:71" x14ac:dyDescent="0.3">
      <c r="A22" s="2">
        <v>21</v>
      </c>
      <c r="B22" s="2">
        <v>12</v>
      </c>
      <c r="C22" s="2">
        <v>6</v>
      </c>
      <c r="D22" s="2">
        <f t="shared" si="0"/>
        <v>6</v>
      </c>
      <c r="E22" s="3">
        <f t="shared" si="1"/>
        <v>72</v>
      </c>
      <c r="F22" s="3">
        <v>26.824601160722398</v>
      </c>
      <c r="G22" s="14">
        <f t="shared" si="2"/>
        <v>8.1761384337881875</v>
      </c>
      <c r="H22" s="12">
        <v>4.7150688170999997</v>
      </c>
      <c r="I22" s="12">
        <v>13.422163905249599</v>
      </c>
      <c r="J22" s="12">
        <f t="shared" si="3"/>
        <v>4.0910755583200782</v>
      </c>
      <c r="K22" s="3">
        <v>7.6587845960844296</v>
      </c>
      <c r="L22" s="21">
        <v>5.0999999999999996</v>
      </c>
      <c r="M22" s="21">
        <v>1.1000000000000001</v>
      </c>
      <c r="N22" s="5">
        <f t="shared" si="4"/>
        <v>3.0999999999999996</v>
      </c>
      <c r="O22" s="5">
        <f t="shared" si="5"/>
        <v>10.229999999999999</v>
      </c>
      <c r="P22" s="5">
        <f t="shared" si="6"/>
        <v>2.8356738203960536</v>
      </c>
      <c r="Q22" s="1">
        <f t="shared" si="7"/>
        <v>5709767.4418604644</v>
      </c>
      <c r="R22">
        <v>0.7</v>
      </c>
      <c r="S22">
        <v>1.5</v>
      </c>
      <c r="T22" s="5">
        <f t="shared" si="8"/>
        <v>0.95790387808587596</v>
      </c>
      <c r="U22" s="9">
        <f t="shared" si="9"/>
        <v>1.8749539031188998E-2</v>
      </c>
      <c r="V22" s="25">
        <f t="shared" si="10"/>
        <v>3.7471521731479662E-2</v>
      </c>
      <c r="W22">
        <v>0.38</v>
      </c>
      <c r="X22">
        <v>0.32</v>
      </c>
      <c r="Y22">
        <f t="shared" si="11"/>
        <v>18.508107086343699</v>
      </c>
      <c r="Z22">
        <f t="shared" si="12"/>
        <v>418.08218175251335</v>
      </c>
      <c r="AA22">
        <f t="shared" si="13"/>
        <v>22.589137819555702</v>
      </c>
      <c r="AB22">
        <v>2.3E-2</v>
      </c>
      <c r="AC22" s="26">
        <f t="shared" si="14"/>
        <v>0.81519734918213038</v>
      </c>
      <c r="AD22" s="26">
        <f>IF(AC22&gt;1,BD22,FORECAST(AC22,$AZ22:$BD22,{0,0.25,0.5,0.75,1}))</f>
        <v>0.44910479300813561</v>
      </c>
      <c r="AE22" s="26">
        <f>IF(AC22&gt;1,BI22,FORECAST(AC22,$BE22:$BI22,{0,0.25,0.5,0.75,1}))</f>
        <v>0.38950615577299486</v>
      </c>
      <c r="AF22" s="26">
        <f>IF(AC22&gt;1,BN22,FORECAST(AC22,$BJ22:$BN22,{0,0.25,0.5,0.75,1}))</f>
        <v>0.73679019969881465</v>
      </c>
      <c r="AG22" s="26">
        <f>IF(AC22&gt;1,BS22,FORECAST(AD22,$BO22:$BS22,{0,0.25,0.5,0.75,1}))</f>
        <v>0.84039113713219271</v>
      </c>
      <c r="AZ22">
        <f>_xlfn.XLOOKUP(V22,PLOTS!$AT$2:$AT$141,PLOTS!$AY$2:$AY$141,,-1,-1)</f>
        <v>0.45694400000000002</v>
      </c>
      <c r="BA22">
        <f>_xlfn.XLOOKUP(V22,PLOTS!$AT$2:$AT$141,PLOTS!$AX$2:$AX$141,,-1,-1)</f>
        <v>0.458011</v>
      </c>
      <c r="BB22">
        <f>_xlfn.XLOOKUP(V22,PLOTS!$AT$2:$AT$141,PLOTS!$AW$2:$AW$141,,-1,-1)</f>
        <v>0.45148100000000002</v>
      </c>
      <c r="BC22">
        <f>_xlfn.XLOOKUP(V22,PLOTS!$AT$2:$AT$141,PLOTS!$AV$2:$AV$141,,-1,-1)</f>
        <v>0.450515</v>
      </c>
      <c r="BD22">
        <f>_xlfn.XLOOKUP(V22,PLOTS!$AT$2:$AT$141,PLOTS!$AU$2:$AU$141,,-1,-1)</f>
        <v>0.44648500000000002</v>
      </c>
      <c r="BE22">
        <f>_xlfn.XLOOKUP(V22,PLOTS!$Q$2:$Q$139,PLOTS!$V$2:$V$139,,-1,-1)</f>
        <v>0.15387999999999999</v>
      </c>
      <c r="BF22">
        <f>_xlfn.XLOOKUP(V22,PLOTS!$Q$2:$Q$139,PLOTS!$U$2:$U$139,,-1,-1)</f>
        <v>0.20091999999999999</v>
      </c>
      <c r="BG22">
        <f>_xlfn.XLOOKUP(V22,PLOTS!$Q$2:$Q$139,PLOTS!$T$2:$T$139,,-1,-1)</f>
        <v>0.26846999999999999</v>
      </c>
      <c r="BH22">
        <f>_xlfn.XLOOKUP(V22,PLOTS!$Q$2:$Q$139,PLOTS!$S$2:$S$139,,-1,-1)</f>
        <v>0.35687000000000002</v>
      </c>
      <c r="BI22">
        <f>_xlfn.XLOOKUP(V22,PLOTS!$Q$2:$Q$139,PLOTS!$R$2:$R$139,,-1,-1)</f>
        <v>0.47022999999999998</v>
      </c>
      <c r="BJ22">
        <f>_xlfn.XLOOKUP(V22,PLOTS!$A$2:$A$161,PLOTS!$F$2:$F$161,,-1,-1)</f>
        <v>0.58084000000000002</v>
      </c>
      <c r="BK22">
        <f>_xlfn.XLOOKUP(V22,PLOTS!$A$2:$A$161,PLOTS!$E$2:$E$161,,-1,-1)</f>
        <v>0.58057999999999998</v>
      </c>
      <c r="BL22">
        <f>_xlfn.XLOOKUP(V22,PLOTS!$A$2:$A$161,PLOTS!$D$2:$D$161,,-1,-1)</f>
        <v>0.59675</v>
      </c>
      <c r="BM22">
        <f>_xlfn.XLOOKUP(V22,PLOTS!$A$2:$A$161,PLOTS!$C$2:$C$161,,-1,-1)</f>
        <v>0.70655000000000001</v>
      </c>
      <c r="BN22">
        <f>_xlfn.XLOOKUP(V22,PLOTS!$A$2:$A$161,PLOTS!$B$2:$B$161,,-1,-1)</f>
        <v>0.82808999999999999</v>
      </c>
      <c r="BO22">
        <f>_xlfn.XLOOKUP(V22,PLOTS!$AE$2:$AE$189,PLOTS!$AJ$2:$AJ$189,,-1,-1)</f>
        <v>0.66920999999999997</v>
      </c>
      <c r="BP22">
        <f>_xlfn.XLOOKUP(V22,PLOTS!$AE$2:$AE$189,PLOTS!$AI$2:$AI$189,,-1,-1)</f>
        <v>0.74663999999999997</v>
      </c>
      <c r="BQ22">
        <f>_xlfn.XLOOKUP(V22,PLOTS!$AE$2:$AE$189,PLOTS!$AH$2:$AH$189,,-1,-1)</f>
        <v>0.84499999999999997</v>
      </c>
      <c r="BR22">
        <f>_xlfn.XLOOKUP(V22,PLOTS!$AE$2:$AE$189,PLOTS!$AG$2:$AG$189,,-1,-1)</f>
        <v>0.95406999999999997</v>
      </c>
      <c r="BS22">
        <f>_xlfn.XLOOKUP(V22,PLOTS!$AE$2:$AE$189,PLOTS!$AF$2:$AF$189,,-1,-1)</f>
        <v>1.0947899999999999</v>
      </c>
    </row>
    <row r="23" spans="1:71" x14ac:dyDescent="0.3">
      <c r="A23" s="4">
        <v>22</v>
      </c>
      <c r="B23" s="2">
        <v>12</v>
      </c>
      <c r="C23" s="2">
        <v>6</v>
      </c>
      <c r="D23" s="2">
        <f t="shared" si="0"/>
        <v>6</v>
      </c>
      <c r="E23" s="3">
        <f t="shared" si="1"/>
        <v>72</v>
      </c>
      <c r="F23" s="3">
        <v>19.863043585556699</v>
      </c>
      <c r="G23" s="14">
        <f t="shared" si="2"/>
        <v>6.0542556848776821</v>
      </c>
      <c r="H23" s="12">
        <v>4.7150688170999997</v>
      </c>
      <c r="I23" s="12">
        <v>13.422163905249599</v>
      </c>
      <c r="J23" s="12">
        <f t="shared" si="3"/>
        <v>4.0910755583200782</v>
      </c>
      <c r="K23" s="3">
        <v>6.57950237189067</v>
      </c>
      <c r="L23" s="21">
        <v>6.5</v>
      </c>
      <c r="M23" s="21">
        <v>1.4</v>
      </c>
      <c r="N23" s="5">
        <f t="shared" si="4"/>
        <v>3.95</v>
      </c>
      <c r="O23" s="5">
        <f t="shared" si="5"/>
        <v>13.035</v>
      </c>
      <c r="P23" s="5">
        <f t="shared" si="6"/>
        <v>3.609039407776796</v>
      </c>
      <c r="Q23" s="1">
        <f t="shared" si="7"/>
        <v>7275348.8372093029</v>
      </c>
      <c r="R23">
        <v>0.7</v>
      </c>
      <c r="S23">
        <v>1.5</v>
      </c>
      <c r="T23" s="5">
        <f t="shared" si="8"/>
        <v>0.95790387808587596</v>
      </c>
      <c r="U23" s="9">
        <f t="shared" si="9"/>
        <v>1.8749539031188998E-2</v>
      </c>
      <c r="V23" s="25">
        <f t="shared" si="10"/>
        <v>2.7746860611644275E-2</v>
      </c>
      <c r="W23">
        <v>0.46</v>
      </c>
      <c r="X23">
        <v>0.38</v>
      </c>
      <c r="Y23">
        <f t="shared" si="11"/>
        <v>22.404550683468692</v>
      </c>
      <c r="Z23">
        <f t="shared" si="12"/>
        <v>367.62733774219572</v>
      </c>
      <c r="AA23">
        <f t="shared" si="13"/>
        <v>16.408601222851185</v>
      </c>
      <c r="AB23">
        <v>0.02</v>
      </c>
      <c r="AC23" s="26">
        <f t="shared" si="14"/>
        <v>0.93747695155944988</v>
      </c>
      <c r="AD23" s="26">
        <f>IF(AC23&gt;1,BD23,FORECAST(AC23,$AZ23:$BD23,{0,0.25,0.5,0.75,1}))</f>
        <v>0.43730075422949433</v>
      </c>
      <c r="AE23" s="26">
        <f>IF(AC23&gt;1,BI23,FORECAST(AC23,$BE23:$BI23,{0,0.25,0.5,0.75,1}))</f>
        <v>0.46610070723005625</v>
      </c>
      <c r="AF23" s="26">
        <f>IF(AC23&gt;1,BN23,FORECAST(AC23,$BJ23:$BN23,{0,0.25,0.5,0.75,1}))</f>
        <v>0.78911463697466488</v>
      </c>
      <c r="AG23" s="26">
        <f>IF(AC23&gt;1,BS23,FORECAST(AD23,$BO23:$BS23,{0,0.25,0.5,0.75,1}))</f>
        <v>0.80811465322058962</v>
      </c>
      <c r="AZ23">
        <f>_xlfn.XLOOKUP(V23,PLOTS!$AT$2:$AT$141,PLOTS!$AY$2:$AY$141,,-1,-1)</f>
        <v>0.431342</v>
      </c>
      <c r="BA23">
        <f>_xlfn.XLOOKUP(V23,PLOTS!$AT$2:$AT$141,PLOTS!$AX$2:$AX$141,,-1,-1)</f>
        <v>0.43151499999999998</v>
      </c>
      <c r="BB23">
        <f>_xlfn.XLOOKUP(V23,PLOTS!$AT$2:$AT$141,PLOTS!$AW$2:$AW$141,,-1,-1)</f>
        <v>0.43335000000000001</v>
      </c>
      <c r="BC23">
        <f>_xlfn.XLOOKUP(V23,PLOTS!$AT$2:$AT$141,PLOTS!$AV$2:$AV$141,,-1,-1)</f>
        <v>0.43545800000000001</v>
      </c>
      <c r="BD23">
        <f>_xlfn.XLOOKUP(V23,PLOTS!$AT$2:$AT$141,PLOTS!$AU$2:$AU$141,,-1,-1)</f>
        <v>0.43863200000000002</v>
      </c>
      <c r="BE23">
        <f>_xlfn.XLOOKUP(V23,PLOTS!$Q$2:$Q$139,PLOTS!$V$2:$V$139,,-1,-1)</f>
        <v>0.16908999999999999</v>
      </c>
      <c r="BF23">
        <f>_xlfn.XLOOKUP(V23,PLOTS!$Q$2:$Q$139,PLOTS!$U$2:$U$139,,-1,-1)</f>
        <v>0.22409999999999999</v>
      </c>
      <c r="BG23">
        <f>_xlfn.XLOOKUP(V23,PLOTS!$Q$2:$Q$139,PLOTS!$T$2:$T$139,,-1,-1)</f>
        <v>0.29733999999999999</v>
      </c>
      <c r="BH23">
        <f>_xlfn.XLOOKUP(V23,PLOTS!$Q$2:$Q$139,PLOTS!$S$2:$S$139,,-1,-1)</f>
        <v>0.39328000000000002</v>
      </c>
      <c r="BI23">
        <f>_xlfn.XLOOKUP(V23,PLOTS!$Q$2:$Q$139,PLOTS!$R$2:$R$139,,-1,-1)</f>
        <v>0.50712999999999997</v>
      </c>
      <c r="BJ23">
        <f>_xlfn.XLOOKUP(V23,PLOTS!$A$2:$A$161,PLOTS!$F$2:$F$161,,-1,-1)</f>
        <v>0.55245</v>
      </c>
      <c r="BK23">
        <f>_xlfn.XLOOKUP(V23,PLOTS!$A$2:$A$161,PLOTS!$E$2:$E$161,,-1,-1)</f>
        <v>0.55491000000000001</v>
      </c>
      <c r="BL23">
        <f>_xlfn.XLOOKUP(V23,PLOTS!$A$2:$A$161,PLOTS!$D$2:$D$161,,-1,-1)</f>
        <v>0.58060999999999996</v>
      </c>
      <c r="BM23">
        <f>_xlfn.XLOOKUP(V23,PLOTS!$A$2:$A$161,PLOTS!$C$2:$C$161,,-1,-1)</f>
        <v>0.73375999999999997</v>
      </c>
      <c r="BN23">
        <f>_xlfn.XLOOKUP(V23,PLOTS!$A$2:$A$161,PLOTS!$B$2:$B$161,,-1,-1)</f>
        <v>0.84879000000000004</v>
      </c>
      <c r="BO23">
        <f>_xlfn.XLOOKUP(V23,PLOTS!$AE$2:$AE$189,PLOTS!$AJ$2:$AJ$189,,-1,-1)</f>
        <v>0.62146999999999997</v>
      </c>
      <c r="BP23">
        <f>_xlfn.XLOOKUP(V23,PLOTS!$AE$2:$AE$189,PLOTS!$AI$2:$AI$189,,-1,-1)</f>
        <v>0.70416999999999996</v>
      </c>
      <c r="BQ23">
        <f>_xlfn.XLOOKUP(V23,PLOTS!$AE$2:$AE$189,PLOTS!$AH$2:$AH$189,,-1,-1)</f>
        <v>0.81833</v>
      </c>
      <c r="BR23">
        <f>_xlfn.XLOOKUP(V23,PLOTS!$AE$2:$AE$189,PLOTS!$AG$2:$AG$189,,-1,-1)</f>
        <v>0.94508999999999999</v>
      </c>
      <c r="BS23">
        <f>_xlfn.XLOOKUP(V23,PLOTS!$AE$2:$AE$189,PLOTS!$AF$2:$AF$189,,-1,-1)</f>
        <v>1.10232</v>
      </c>
    </row>
    <row r="24" spans="1:71" x14ac:dyDescent="0.3">
      <c r="A24" s="4">
        <v>23</v>
      </c>
      <c r="B24" s="2">
        <v>12</v>
      </c>
      <c r="C24" s="2">
        <v>6</v>
      </c>
      <c r="D24" s="2">
        <f t="shared" si="0"/>
        <v>6</v>
      </c>
      <c r="E24" s="3">
        <f t="shared" si="1"/>
        <v>72</v>
      </c>
      <c r="F24" s="3">
        <v>17.808128308583999</v>
      </c>
      <c r="G24" s="14">
        <f t="shared" si="2"/>
        <v>5.4279175084564031</v>
      </c>
      <c r="H24" s="12">
        <v>4.6826653480999996</v>
      </c>
      <c r="I24" s="12">
        <v>13.007158830171299</v>
      </c>
      <c r="J24" s="12">
        <f t="shared" si="3"/>
        <v>3.964582011436212</v>
      </c>
      <c r="K24" s="3">
        <v>5.6324693951872602</v>
      </c>
      <c r="L24" s="21">
        <v>6.1</v>
      </c>
      <c r="M24" s="21">
        <v>1.2</v>
      </c>
      <c r="N24" s="5">
        <f t="shared" si="4"/>
        <v>3.65</v>
      </c>
      <c r="O24" s="5">
        <f t="shared" si="5"/>
        <v>12.045</v>
      </c>
      <c r="P24" s="5">
        <f t="shared" si="6"/>
        <v>3.0722030815814478</v>
      </c>
      <c r="Q24" s="1">
        <f t="shared" si="7"/>
        <v>6722790.6976744179</v>
      </c>
      <c r="R24">
        <v>0.7</v>
      </c>
      <c r="S24">
        <v>1.5</v>
      </c>
      <c r="T24" s="5">
        <f t="shared" si="8"/>
        <v>0.98846666093747804</v>
      </c>
      <c r="U24" s="9">
        <f t="shared" si="9"/>
        <v>1.8422150613783893E-2</v>
      </c>
      <c r="V24" s="25">
        <f t="shared" si="10"/>
        <v>2.5221804864052896E-2</v>
      </c>
      <c r="W24">
        <v>0.5</v>
      </c>
      <c r="X24">
        <v>0.38</v>
      </c>
      <c r="Y24">
        <f t="shared" si="11"/>
        <v>22.870108363432635</v>
      </c>
      <c r="Z24">
        <f t="shared" si="12"/>
        <v>309.52810636709353</v>
      </c>
      <c r="AA24">
        <f t="shared" si="13"/>
        <v>13.534177514523837</v>
      </c>
      <c r="AB24">
        <v>1.7999999999999999E-2</v>
      </c>
      <c r="AC24" s="26">
        <f t="shared" si="14"/>
        <v>1.0234528118768831</v>
      </c>
      <c r="AD24" s="26">
        <f>IF(AC24&gt;1,BD24,FORECAST(AC24,$AZ24:$BD24,{0,0.25,0.5,0.75,1}))</f>
        <v>0.43483899999999998</v>
      </c>
      <c r="AE24" s="26">
        <f>IF(AC24&gt;1,BI24,FORECAST(AC24,$BE24:$BI24,{0,0.25,0.5,0.75,1}))</f>
        <v>0.53452999999999995</v>
      </c>
      <c r="AF24" s="26">
        <f>IF(AC24&gt;1,BN24,FORECAST(AC24,$BJ24:$BN24,{0,0.25,0.5,0.75,1}))</f>
        <v>0.85162000000000004</v>
      </c>
      <c r="AG24" s="26">
        <f>IF(AC24&gt;1,BS24,FORECAST(AD24,$BO24:$BS24,{0,0.25,0.5,0.75,1}))</f>
        <v>1.10443</v>
      </c>
      <c r="AZ24">
        <f>_xlfn.XLOOKUP(V24,PLOTS!$AT$2:$AT$141,PLOTS!$AY$2:$AY$141,,-1,-1)</f>
        <v>0.415329</v>
      </c>
      <c r="BA24">
        <f>_xlfn.XLOOKUP(V24,PLOTS!$AT$2:$AT$141,PLOTS!$AX$2:$AX$141,,-1,-1)</f>
        <v>0.41859800000000003</v>
      </c>
      <c r="BB24">
        <f>_xlfn.XLOOKUP(V24,PLOTS!$AT$2:$AT$141,PLOTS!$AW$2:$AW$141,,-1,-1)</f>
        <v>0.42402499999999999</v>
      </c>
      <c r="BC24">
        <f>_xlfn.XLOOKUP(V24,PLOTS!$AT$2:$AT$141,PLOTS!$AV$2:$AV$141,,-1,-1)</f>
        <v>0.42846299999999998</v>
      </c>
      <c r="BD24">
        <f>_xlfn.XLOOKUP(V24,PLOTS!$AT$2:$AT$141,PLOTS!$AU$2:$AU$141,,-1,-1)</f>
        <v>0.43483899999999998</v>
      </c>
      <c r="BE24">
        <f>_xlfn.XLOOKUP(V24,PLOTS!$Q$2:$Q$139,PLOTS!$V$2:$V$139,,-1,-1)</f>
        <v>0.18096000000000001</v>
      </c>
      <c r="BF24">
        <f>_xlfn.XLOOKUP(V24,PLOTS!$Q$2:$Q$139,PLOTS!$U$2:$U$139,,-1,-1)</f>
        <v>0.24143000000000001</v>
      </c>
      <c r="BG24">
        <f>_xlfn.XLOOKUP(V24,PLOTS!$Q$2:$Q$139,PLOTS!$T$2:$T$139,,-1,-1)</f>
        <v>0.32118999999999998</v>
      </c>
      <c r="BH24">
        <f>_xlfn.XLOOKUP(V24,PLOTS!$Q$2:$Q$139,PLOTS!$S$2:$S$139,,-1,-1)</f>
        <v>0.42548000000000002</v>
      </c>
      <c r="BI24">
        <f>_xlfn.XLOOKUP(V24,PLOTS!$Q$2:$Q$139,PLOTS!$R$2:$R$139,,-1,-1)</f>
        <v>0.53452999999999995</v>
      </c>
      <c r="BJ24">
        <f>_xlfn.XLOOKUP(V24,PLOTS!$A$2:$A$161,PLOTS!$F$2:$F$161,,-1,-1)</f>
        <v>0.54900000000000004</v>
      </c>
      <c r="BK24">
        <f>_xlfn.XLOOKUP(V24,PLOTS!$A$2:$A$161,PLOTS!$E$2:$E$161,,-1,-1)</f>
        <v>0.55247999999999997</v>
      </c>
      <c r="BL24">
        <f>_xlfn.XLOOKUP(V24,PLOTS!$A$2:$A$161,PLOTS!$D$2:$D$161,,-1,-1)</f>
        <v>0.58104</v>
      </c>
      <c r="BM24">
        <f>_xlfn.XLOOKUP(V24,PLOTS!$A$2:$A$161,PLOTS!$C$2:$C$161,,-1,-1)</f>
        <v>0.73751999999999995</v>
      </c>
      <c r="BN24">
        <f>_xlfn.XLOOKUP(V24,PLOTS!$A$2:$A$161,PLOTS!$B$2:$B$161,,-1,-1)</f>
        <v>0.85162000000000004</v>
      </c>
      <c r="BO24">
        <f>_xlfn.XLOOKUP(V24,PLOTS!$AE$2:$AE$189,PLOTS!$AJ$2:$AJ$189,,-1,-1)</f>
        <v>0.61041000000000001</v>
      </c>
      <c r="BP24">
        <f>_xlfn.XLOOKUP(V24,PLOTS!$AE$2:$AE$189,PLOTS!$AI$2:$AI$189,,-1,-1)</f>
        <v>0.69499999999999995</v>
      </c>
      <c r="BQ24">
        <f>_xlfn.XLOOKUP(V24,PLOTS!$AE$2:$AE$189,PLOTS!$AH$2:$AH$189,,-1,-1)</f>
        <v>0.81122000000000005</v>
      </c>
      <c r="BR24">
        <f>_xlfn.XLOOKUP(V24,PLOTS!$AE$2:$AE$189,PLOTS!$AG$2:$AG$189,,-1,-1)</f>
        <v>0.94257000000000002</v>
      </c>
      <c r="BS24">
        <f>_xlfn.XLOOKUP(V24,PLOTS!$AE$2:$AE$189,PLOTS!$AF$2:$AF$189,,-1,-1)</f>
        <v>1.10443</v>
      </c>
    </row>
    <row r="25" spans="1:71" x14ac:dyDescent="0.3">
      <c r="A25" s="4">
        <v>24</v>
      </c>
      <c r="B25" s="2">
        <v>12</v>
      </c>
      <c r="C25" s="2">
        <v>6</v>
      </c>
      <c r="D25" s="2">
        <f t="shared" si="0"/>
        <v>6</v>
      </c>
      <c r="E25" s="3">
        <f t="shared" si="1"/>
        <v>72</v>
      </c>
      <c r="F25" s="3">
        <v>17.219733856923899</v>
      </c>
      <c r="G25" s="14">
        <f t="shared" si="2"/>
        <v>5.2485748795904046</v>
      </c>
      <c r="H25" s="12">
        <v>4.6826653480999996</v>
      </c>
      <c r="I25" s="12">
        <v>13.007158830171299</v>
      </c>
      <c r="J25" s="12">
        <f t="shared" si="3"/>
        <v>3.964582011436212</v>
      </c>
      <c r="K25" s="3">
        <v>4.2673165441072802</v>
      </c>
      <c r="L25" s="21">
        <v>6.2</v>
      </c>
      <c r="M25" s="21">
        <v>1.6</v>
      </c>
      <c r="N25" s="5">
        <f t="shared" si="4"/>
        <v>3.9000000000000004</v>
      </c>
      <c r="O25" s="5">
        <f t="shared" si="5"/>
        <v>12.870000000000001</v>
      </c>
      <c r="P25" s="5">
        <f t="shared" si="6"/>
        <v>4.0962707754419307</v>
      </c>
      <c r="Q25" s="1">
        <f t="shared" si="7"/>
        <v>7183255.8139534881</v>
      </c>
      <c r="R25">
        <v>0.7</v>
      </c>
      <c r="S25">
        <v>1.5</v>
      </c>
      <c r="T25" s="5">
        <f t="shared" si="8"/>
        <v>0.98846666093747804</v>
      </c>
      <c r="U25" s="9">
        <f t="shared" si="9"/>
        <v>1.8422150613783893E-2</v>
      </c>
      <c r="V25" s="25">
        <f t="shared" si="10"/>
        <v>2.4388456755497938E-2</v>
      </c>
      <c r="W25">
        <v>0.5</v>
      </c>
      <c r="X25">
        <v>0.4</v>
      </c>
      <c r="Y25">
        <f t="shared" si="11"/>
        <v>22.870108363432635</v>
      </c>
      <c r="Z25">
        <f t="shared" si="12"/>
        <v>315.05374343785547</v>
      </c>
      <c r="AA25">
        <f t="shared" si="13"/>
        <v>13.775787085539118</v>
      </c>
      <c r="AB25">
        <v>1.7000000000000001E-2</v>
      </c>
      <c r="AC25" s="26">
        <f t="shared" si="14"/>
        <v>1.083655918457876</v>
      </c>
      <c r="AD25" s="26">
        <f>IF(AC25&gt;1,BD25,FORECAST(AC25,$AZ25:$BD25,{0,0.25,0.5,0.75,1}))</f>
        <v>0.43309799999999998</v>
      </c>
      <c r="AE25" s="26">
        <f>IF(AC25&gt;1,BI25,FORECAST(AC25,$BE25:$BI25,{0,0.25,0.5,0.75,1}))</f>
        <v>0.53452999999999995</v>
      </c>
      <c r="AF25" s="26">
        <f>IF(AC25&gt;1,BN25,FORECAST(AC25,$BJ25:$BN25,{0,0.25,0.5,0.75,1}))</f>
        <v>0.85162000000000004</v>
      </c>
      <c r="AG25" s="26">
        <f>IF(AC25&gt;1,BS25,FORECAST(AD25,$BO25:$BS25,{0,0.25,0.5,0.75,1}))</f>
        <v>1.10541</v>
      </c>
      <c r="AZ25">
        <f>_xlfn.XLOOKUP(V25,PLOTS!$AT$2:$AT$141,PLOTS!$AY$2:$AY$141,,-1,-1)</f>
        <v>0.40813300000000002</v>
      </c>
      <c r="BA25">
        <f>_xlfn.XLOOKUP(V25,PLOTS!$AT$2:$AT$141,PLOTS!$AX$2:$AX$141,,-1,-1)</f>
        <v>0.41309200000000001</v>
      </c>
      <c r="BB25">
        <f>_xlfn.XLOOKUP(V25,PLOTS!$AT$2:$AT$141,PLOTS!$AW$2:$AW$141,,-1,-1)</f>
        <v>0.41974299999999998</v>
      </c>
      <c r="BC25">
        <f>_xlfn.XLOOKUP(V25,PLOTS!$AT$2:$AT$141,PLOTS!$AV$2:$AV$141,,-1,-1)</f>
        <v>0.42553400000000002</v>
      </c>
      <c r="BD25">
        <f>_xlfn.XLOOKUP(V25,PLOTS!$AT$2:$AT$141,PLOTS!$AU$2:$AU$141,,-1,-1)</f>
        <v>0.43309799999999998</v>
      </c>
      <c r="BE25">
        <f>_xlfn.XLOOKUP(V25,PLOTS!$Q$2:$Q$139,PLOTS!$V$2:$V$139,,-1,-1)</f>
        <v>0.18096000000000001</v>
      </c>
      <c r="BF25">
        <f>_xlfn.XLOOKUP(V25,PLOTS!$Q$2:$Q$139,PLOTS!$U$2:$U$139,,-1,-1)</f>
        <v>0.24143000000000001</v>
      </c>
      <c r="BG25">
        <f>_xlfn.XLOOKUP(V25,PLOTS!$Q$2:$Q$139,PLOTS!$T$2:$T$139,,-1,-1)</f>
        <v>0.32118999999999998</v>
      </c>
      <c r="BH25">
        <f>_xlfn.XLOOKUP(V25,PLOTS!$Q$2:$Q$139,PLOTS!$S$2:$S$139,,-1,-1)</f>
        <v>0.42548000000000002</v>
      </c>
      <c r="BI25">
        <f>_xlfn.XLOOKUP(V25,PLOTS!$Q$2:$Q$139,PLOTS!$R$2:$R$139,,-1,-1)</f>
        <v>0.53452999999999995</v>
      </c>
      <c r="BJ25">
        <f>_xlfn.XLOOKUP(V25,PLOTS!$A$2:$A$161,PLOTS!$F$2:$F$161,,-1,-1)</f>
        <v>0.54900000000000004</v>
      </c>
      <c r="BK25">
        <f>_xlfn.XLOOKUP(V25,PLOTS!$A$2:$A$161,PLOTS!$E$2:$E$161,,-1,-1)</f>
        <v>0.55247999999999997</v>
      </c>
      <c r="BL25">
        <f>_xlfn.XLOOKUP(V25,PLOTS!$A$2:$A$161,PLOTS!$D$2:$D$161,,-1,-1)</f>
        <v>0.58104</v>
      </c>
      <c r="BM25">
        <f>_xlfn.XLOOKUP(V25,PLOTS!$A$2:$A$161,PLOTS!$C$2:$C$161,,-1,-1)</f>
        <v>0.73751999999999995</v>
      </c>
      <c r="BN25">
        <f>_xlfn.XLOOKUP(V25,PLOTS!$A$2:$A$161,PLOTS!$B$2:$B$161,,-1,-1)</f>
        <v>0.85162000000000004</v>
      </c>
      <c r="BO25">
        <f>_xlfn.XLOOKUP(V25,PLOTS!$AE$2:$AE$189,PLOTS!$AJ$2:$AJ$189,,-1,-1)</f>
        <v>0.60526000000000002</v>
      </c>
      <c r="BP25">
        <f>_xlfn.XLOOKUP(V25,PLOTS!$AE$2:$AE$189,PLOTS!$AI$2:$AI$189,,-1,-1)</f>
        <v>0.69071000000000005</v>
      </c>
      <c r="BQ25">
        <f>_xlfn.XLOOKUP(V25,PLOTS!$AE$2:$AE$189,PLOTS!$AH$2:$AH$189,,-1,-1)</f>
        <v>0.80766000000000004</v>
      </c>
      <c r="BR25">
        <f>_xlfn.XLOOKUP(V25,PLOTS!$AE$2:$AE$189,PLOTS!$AG$2:$AG$189,,-1,-1)</f>
        <v>0.94120999999999999</v>
      </c>
      <c r="BS25">
        <f>_xlfn.XLOOKUP(V25,PLOTS!$AE$2:$AE$189,PLOTS!$AF$2:$AF$189,,-1,-1)</f>
        <v>1.10541</v>
      </c>
    </row>
    <row r="26" spans="1:71" x14ac:dyDescent="0.3">
      <c r="A26" s="4">
        <v>25</v>
      </c>
      <c r="B26" s="2">
        <v>12</v>
      </c>
      <c r="C26" s="2">
        <v>6</v>
      </c>
      <c r="D26" s="2">
        <f t="shared" si="0"/>
        <v>6</v>
      </c>
      <c r="E26" s="3">
        <f t="shared" si="1"/>
        <v>72</v>
      </c>
      <c r="F26" s="3">
        <v>16.6547832706982</v>
      </c>
      <c r="G26" s="14">
        <f t="shared" si="2"/>
        <v>5.0763779409088112</v>
      </c>
      <c r="H26" s="12">
        <v>4.7935042380999997</v>
      </c>
      <c r="I26" s="12">
        <v>11.985156231269899</v>
      </c>
      <c r="J26" s="12">
        <f t="shared" si="3"/>
        <v>3.6530756192910654</v>
      </c>
      <c r="K26" s="3">
        <v>2.4510095473357598</v>
      </c>
      <c r="L26" s="21">
        <v>6.2</v>
      </c>
      <c r="M26" s="21">
        <v>1.5</v>
      </c>
      <c r="N26" s="5">
        <f t="shared" si="4"/>
        <v>3.85</v>
      </c>
      <c r="O26" s="5">
        <f t="shared" si="5"/>
        <v>12.705</v>
      </c>
      <c r="P26" s="5">
        <f t="shared" si="6"/>
        <v>3.9311528256658099</v>
      </c>
      <c r="Q26" s="1">
        <f t="shared" si="7"/>
        <v>7091162.7906976743</v>
      </c>
      <c r="R26">
        <v>0.7</v>
      </c>
      <c r="S26">
        <v>1.5</v>
      </c>
      <c r="T26" s="5">
        <f t="shared" si="8"/>
        <v>1.072755549368468</v>
      </c>
      <c r="U26" s="9">
        <f t="shared" si="9"/>
        <v>1.6198753493974281E-2</v>
      </c>
      <c r="V26" s="25">
        <f t="shared" si="10"/>
        <v>2.2510071916602908E-2</v>
      </c>
      <c r="W26">
        <v>0.48</v>
      </c>
      <c r="X26">
        <v>0.4</v>
      </c>
      <c r="Y26">
        <f t="shared" si="11"/>
        <v>18.640689300237348</v>
      </c>
      <c r="Z26">
        <f t="shared" si="12"/>
        <v>258.7138669265633</v>
      </c>
      <c r="AA26">
        <f t="shared" si="13"/>
        <v>13.878986058915169</v>
      </c>
      <c r="AB26">
        <v>1.7000000000000001E-2</v>
      </c>
      <c r="AC26" s="26">
        <f t="shared" si="14"/>
        <v>0.95286785258672235</v>
      </c>
      <c r="AD26" s="26">
        <f>IF(AC26&gt;1,BD26,FORECAST(AC26,$AZ26:$BD26,{0,0.25,0.5,0.75,1}))</f>
        <v>0.4256767426356135</v>
      </c>
      <c r="AE26" s="26">
        <f>IF(AC26&gt;1,BI26,FORECAST(AC26,$BE26:$BI26,{0,0.25,0.5,0.75,1}))</f>
        <v>0.50215452061870436</v>
      </c>
      <c r="AF26" s="26">
        <f>IF(AC26&gt;1,BN26,FORECAST(AC26,$BJ26:$BN26,{0,0.25,0.5,0.75,1}))</f>
        <v>0.80364501673612754</v>
      </c>
      <c r="AG26" s="26">
        <f>IF(AC26&gt;1,BS26,FORECAST(AD26,$BO26:$BS26,{0,0.25,0.5,0.75,1}))</f>
        <v>0.78667589669591476</v>
      </c>
      <c r="AZ26">
        <f>_xlfn.XLOOKUP(V26,PLOTS!$AT$2:$AT$141,PLOTS!$AY$2:$AY$141,,-1,-1)</f>
        <v>0.387795</v>
      </c>
      <c r="BA26">
        <f>_xlfn.XLOOKUP(V26,PLOTS!$AT$2:$AT$141,PLOTS!$AX$2:$AX$141,,-1,-1)</f>
        <v>0.39701399999999998</v>
      </c>
      <c r="BB26">
        <f>_xlfn.XLOOKUP(V26,PLOTS!$AT$2:$AT$141,PLOTS!$AW$2:$AW$141,,-1,-1)</f>
        <v>0.40743200000000002</v>
      </c>
      <c r="BC26">
        <f>_xlfn.XLOOKUP(V26,PLOTS!$AT$2:$AT$141,PLOTS!$AV$2:$AV$141,,-1,-1)</f>
        <v>0.417435</v>
      </c>
      <c r="BD26">
        <f>_xlfn.XLOOKUP(V26,PLOTS!$AT$2:$AT$141,PLOTS!$AU$2:$AU$141,,-1,-1)</f>
        <v>0.42777999999999999</v>
      </c>
      <c r="BE26">
        <f>_xlfn.XLOOKUP(V26,PLOTS!$Q$2:$Q$139,PLOTS!$V$2:$V$139,,-1,-1)</f>
        <v>0.18096000000000001</v>
      </c>
      <c r="BF26">
        <f>_xlfn.XLOOKUP(V26,PLOTS!$Q$2:$Q$139,PLOTS!$U$2:$U$139,,-1,-1)</f>
        <v>0.24143000000000001</v>
      </c>
      <c r="BG26">
        <f>_xlfn.XLOOKUP(V26,PLOTS!$Q$2:$Q$139,PLOTS!$T$2:$T$139,,-1,-1)</f>
        <v>0.32118999999999998</v>
      </c>
      <c r="BH26">
        <f>_xlfn.XLOOKUP(V26,PLOTS!$Q$2:$Q$139,PLOTS!$S$2:$S$139,,-1,-1)</f>
        <v>0.42548000000000002</v>
      </c>
      <c r="BI26">
        <f>_xlfn.XLOOKUP(V26,PLOTS!$Q$2:$Q$139,PLOTS!$R$2:$R$139,,-1,-1)</f>
        <v>0.53452999999999995</v>
      </c>
      <c r="BJ26">
        <f>_xlfn.XLOOKUP(V26,PLOTS!$A$2:$A$161,PLOTS!$F$2:$F$161,,-1,-1)</f>
        <v>0.54423999999999995</v>
      </c>
      <c r="BK26">
        <f>_xlfn.XLOOKUP(V26,PLOTS!$A$2:$A$161,PLOTS!$E$2:$E$161,,-1,-1)</f>
        <v>0.54917000000000005</v>
      </c>
      <c r="BL26">
        <f>_xlfn.XLOOKUP(V26,PLOTS!$A$2:$A$161,PLOTS!$D$2:$D$161,,-1,-1)</f>
        <v>0.58311999999999997</v>
      </c>
      <c r="BM26">
        <f>_xlfn.XLOOKUP(V26,PLOTS!$A$2:$A$161,PLOTS!$C$2:$C$161,,-1,-1)</f>
        <v>0.74336999999999998</v>
      </c>
      <c r="BN26">
        <f>_xlfn.XLOOKUP(V26,PLOTS!$A$2:$A$161,PLOTS!$B$2:$B$161,,-1,-1)</f>
        <v>0.85660000000000003</v>
      </c>
      <c r="BO26">
        <f>_xlfn.XLOOKUP(V26,PLOTS!$AE$2:$AE$189,PLOTS!$AJ$2:$AJ$189,,-1,-1)</f>
        <v>0.59547000000000005</v>
      </c>
      <c r="BP26">
        <f>_xlfn.XLOOKUP(V26,PLOTS!$AE$2:$AE$189,PLOTS!$AI$2:$AI$189,,-1,-1)</f>
        <v>0.68233999999999995</v>
      </c>
      <c r="BQ26">
        <f>_xlfn.XLOOKUP(V26,PLOTS!$AE$2:$AE$189,PLOTS!$AH$2:$AH$189,,-1,-1)</f>
        <v>0.80078000000000005</v>
      </c>
      <c r="BR26">
        <f>_xlfn.XLOOKUP(V26,PLOTS!$AE$2:$AE$189,PLOTS!$AG$2:$AG$189,,-1,-1)</f>
        <v>0.93837999999999999</v>
      </c>
      <c r="BS26">
        <f>_xlfn.XLOOKUP(V26,PLOTS!$AE$2:$AE$189,PLOTS!$AF$2:$AF$189,,-1,-1)</f>
        <v>1.1063499999999999</v>
      </c>
    </row>
    <row r="27" spans="1:71" x14ac:dyDescent="0.3">
      <c r="A27" s="4">
        <v>26</v>
      </c>
      <c r="B27" s="2">
        <v>12</v>
      </c>
      <c r="C27" s="2">
        <v>6</v>
      </c>
      <c r="D27" s="2">
        <f t="shared" si="0"/>
        <v>6</v>
      </c>
      <c r="E27" s="3">
        <f t="shared" si="1"/>
        <v>72</v>
      </c>
      <c r="F27" s="3">
        <v>16.513506726067298</v>
      </c>
      <c r="G27" s="14">
        <f t="shared" si="2"/>
        <v>5.0333168501053125</v>
      </c>
      <c r="H27" s="12">
        <v>4.7935042380999997</v>
      </c>
      <c r="I27" s="12">
        <v>11.985156231269899</v>
      </c>
      <c r="J27" s="12">
        <f t="shared" si="3"/>
        <v>3.6530756192910654</v>
      </c>
      <c r="K27" s="3">
        <v>1.78195410548767</v>
      </c>
      <c r="L27" s="21">
        <v>6.2</v>
      </c>
      <c r="M27" s="21">
        <v>1.6</v>
      </c>
      <c r="N27" s="5">
        <f t="shared" si="4"/>
        <v>3.9000000000000004</v>
      </c>
      <c r="O27" s="5">
        <f t="shared" si="5"/>
        <v>12.870000000000001</v>
      </c>
      <c r="P27" s="5">
        <f t="shared" si="6"/>
        <v>4.1932296807101972</v>
      </c>
      <c r="Q27" s="1">
        <f t="shared" si="7"/>
        <v>7183255.8139534881</v>
      </c>
      <c r="R27">
        <v>0.7</v>
      </c>
      <c r="S27">
        <v>1.5</v>
      </c>
      <c r="T27" s="5">
        <f t="shared" si="8"/>
        <v>1.072755549368468</v>
      </c>
      <c r="U27" s="9">
        <f t="shared" si="9"/>
        <v>1.6198753493974281E-2</v>
      </c>
      <c r="V27" s="25">
        <f t="shared" si="10"/>
        <v>2.2319127061417324E-2</v>
      </c>
      <c r="W27">
        <v>0.48</v>
      </c>
      <c r="X27">
        <v>0.4</v>
      </c>
      <c r="Y27">
        <f t="shared" si="11"/>
        <v>18.640689300237348</v>
      </c>
      <c r="Z27">
        <f t="shared" si="12"/>
        <v>256.51929011500016</v>
      </c>
      <c r="AA27">
        <f t="shared" si="13"/>
        <v>13.761255605056084</v>
      </c>
      <c r="AB27">
        <v>1.7000000000000001E-2</v>
      </c>
      <c r="AC27" s="26">
        <f t="shared" si="14"/>
        <v>0.95286785258672235</v>
      </c>
      <c r="AD27" s="26">
        <f>IF(AC27&gt;1,BD27,FORECAST(AC27,$AZ27:$BD27,{0,0.25,0.5,0.75,1}))</f>
        <v>0.4256767426356135</v>
      </c>
      <c r="AE27" s="26">
        <f>IF(AC27&gt;1,BI27,FORECAST(AC27,$BE27:$BI27,{0,0.25,0.5,0.75,1}))</f>
        <v>0.50509692863900191</v>
      </c>
      <c r="AF27" s="26">
        <f>IF(AC27&gt;1,BN27,FORECAST(AC27,$BJ27:$BN27,{0,0.25,0.5,0.75,1}))</f>
        <v>0.80364501673612754</v>
      </c>
      <c r="AG27" s="26">
        <f>IF(AC27&gt;1,BS27,FORECAST(AD27,$BO27:$BS27,{0,0.25,0.5,0.75,1}))</f>
        <v>0.78667589669591476</v>
      </c>
      <c r="AZ27">
        <f>_xlfn.XLOOKUP(V27,PLOTS!$AT$2:$AT$141,PLOTS!$AY$2:$AY$141,,-1,-1)</f>
        <v>0.387795</v>
      </c>
      <c r="BA27">
        <f>_xlfn.XLOOKUP(V27,PLOTS!$AT$2:$AT$141,PLOTS!$AX$2:$AX$141,,-1,-1)</f>
        <v>0.39701399999999998</v>
      </c>
      <c r="BB27">
        <f>_xlfn.XLOOKUP(V27,PLOTS!$AT$2:$AT$141,PLOTS!$AW$2:$AW$141,,-1,-1)</f>
        <v>0.40743200000000002</v>
      </c>
      <c r="BC27">
        <f>_xlfn.XLOOKUP(V27,PLOTS!$AT$2:$AT$141,PLOTS!$AV$2:$AV$141,,-1,-1)</f>
        <v>0.417435</v>
      </c>
      <c r="BD27">
        <f>_xlfn.XLOOKUP(V27,PLOTS!$AT$2:$AT$141,PLOTS!$AU$2:$AU$141,,-1,-1)</f>
        <v>0.42777999999999999</v>
      </c>
      <c r="BE27">
        <f>_xlfn.XLOOKUP(V27,PLOTS!$Q$2:$Q$139,PLOTS!$V$2:$V$139,,-1,-1)</f>
        <v>0.182</v>
      </c>
      <c r="BF27">
        <f>_xlfn.XLOOKUP(V27,PLOTS!$Q$2:$Q$139,PLOTS!$U$2:$U$139,,-1,-1)</f>
        <v>0.24304000000000001</v>
      </c>
      <c r="BG27">
        <f>_xlfn.XLOOKUP(V27,PLOTS!$Q$2:$Q$139,PLOTS!$T$2:$T$139,,-1,-1)</f>
        <v>0.32349</v>
      </c>
      <c r="BH27">
        <f>_xlfn.XLOOKUP(V27,PLOTS!$Q$2:$Q$139,PLOTS!$S$2:$S$139,,-1,-1)</f>
        <v>0.42854999999999999</v>
      </c>
      <c r="BI27">
        <f>_xlfn.XLOOKUP(V27,PLOTS!$Q$2:$Q$139,PLOTS!$R$2:$R$139,,-1,-1)</f>
        <v>0.53710999999999998</v>
      </c>
      <c r="BJ27">
        <f>_xlfn.XLOOKUP(V27,PLOTS!$A$2:$A$161,PLOTS!$F$2:$F$161,,-1,-1)</f>
        <v>0.54423999999999995</v>
      </c>
      <c r="BK27">
        <f>_xlfn.XLOOKUP(V27,PLOTS!$A$2:$A$161,PLOTS!$E$2:$E$161,,-1,-1)</f>
        <v>0.54917000000000005</v>
      </c>
      <c r="BL27">
        <f>_xlfn.XLOOKUP(V27,PLOTS!$A$2:$A$161,PLOTS!$D$2:$D$161,,-1,-1)</f>
        <v>0.58311999999999997</v>
      </c>
      <c r="BM27">
        <f>_xlfn.XLOOKUP(V27,PLOTS!$A$2:$A$161,PLOTS!$C$2:$C$161,,-1,-1)</f>
        <v>0.74336999999999998</v>
      </c>
      <c r="BN27">
        <f>_xlfn.XLOOKUP(V27,PLOTS!$A$2:$A$161,PLOTS!$B$2:$B$161,,-1,-1)</f>
        <v>0.85660000000000003</v>
      </c>
      <c r="BO27">
        <f>_xlfn.XLOOKUP(V27,PLOTS!$AE$2:$AE$189,PLOTS!$AJ$2:$AJ$189,,-1,-1)</f>
        <v>0.59547000000000005</v>
      </c>
      <c r="BP27">
        <f>_xlfn.XLOOKUP(V27,PLOTS!$AE$2:$AE$189,PLOTS!$AI$2:$AI$189,,-1,-1)</f>
        <v>0.68233999999999995</v>
      </c>
      <c r="BQ27">
        <f>_xlfn.XLOOKUP(V27,PLOTS!$AE$2:$AE$189,PLOTS!$AH$2:$AH$189,,-1,-1)</f>
        <v>0.80078000000000005</v>
      </c>
      <c r="BR27">
        <f>_xlfn.XLOOKUP(V27,PLOTS!$AE$2:$AE$189,PLOTS!$AG$2:$AG$189,,-1,-1)</f>
        <v>0.93837999999999999</v>
      </c>
      <c r="BS27">
        <f>_xlfn.XLOOKUP(V27,PLOTS!$AE$2:$AE$189,PLOTS!$AF$2:$AF$189,,-1,-1)</f>
        <v>1.1063499999999999</v>
      </c>
    </row>
    <row r="28" spans="1:71" x14ac:dyDescent="0.3">
      <c r="A28" s="2">
        <v>27</v>
      </c>
      <c r="B28" s="2">
        <v>12</v>
      </c>
      <c r="C28" s="2">
        <v>6</v>
      </c>
      <c r="D28" s="2">
        <f t="shared" si="0"/>
        <v>6</v>
      </c>
      <c r="E28" s="3">
        <f t="shared" si="1"/>
        <v>72</v>
      </c>
      <c r="F28" s="3">
        <v>16.123254664800299</v>
      </c>
      <c r="G28" s="14">
        <f t="shared" si="2"/>
        <v>4.9143680218311312</v>
      </c>
      <c r="H28" s="12">
        <v>4.8103995322999999</v>
      </c>
      <c r="I28" s="12">
        <v>11.8281237692471</v>
      </c>
      <c r="J28" s="12">
        <f t="shared" si="3"/>
        <v>3.6052121248665161</v>
      </c>
      <c r="K28" s="3">
        <v>1.8124081144395601</v>
      </c>
      <c r="L28" s="21">
        <v>6.1</v>
      </c>
      <c r="M28" s="21">
        <v>1.5</v>
      </c>
      <c r="N28" s="5">
        <f t="shared" si="4"/>
        <v>3.8</v>
      </c>
      <c r="O28" s="5">
        <f t="shared" si="5"/>
        <v>12.54</v>
      </c>
      <c r="P28" s="5">
        <f t="shared" si="6"/>
        <v>3.9450086564392302</v>
      </c>
      <c r="Q28" s="1">
        <f t="shared" si="7"/>
        <v>6999069.7674418595</v>
      </c>
      <c r="R28">
        <v>0.7</v>
      </c>
      <c r="S28">
        <v>1.5</v>
      </c>
      <c r="T28" s="5">
        <f t="shared" si="8"/>
        <v>1.0869976598123863</v>
      </c>
      <c r="U28" s="9">
        <f t="shared" si="9"/>
        <v>1.5874413598569365E-2</v>
      </c>
      <c r="V28" s="25">
        <f t="shared" si="10"/>
        <v>2.1638868352862588E-2</v>
      </c>
      <c r="W28">
        <v>0.48</v>
      </c>
      <c r="X28">
        <v>0.4</v>
      </c>
      <c r="Y28">
        <f t="shared" si="11"/>
        <v>18.155419542326253</v>
      </c>
      <c r="Z28">
        <f t="shared" si="12"/>
        <v>243.93704402268193</v>
      </c>
      <c r="AA28">
        <f t="shared" si="13"/>
        <v>13.436045554000252</v>
      </c>
      <c r="AB28">
        <v>1.7000000000000001E-2</v>
      </c>
      <c r="AC28" s="26">
        <f t="shared" si="14"/>
        <v>0.93378903520996259</v>
      </c>
      <c r="AD28" s="26">
        <f>IF(AC28&gt;1,BD28,FORECAST(AC28,$AZ28:$BD28,{0,0.25,0.5,0.75,1}))</f>
        <v>0.42491060601350539</v>
      </c>
      <c r="AE28" s="26">
        <f>IF(AC28&gt;1,BI28,FORECAST(AC28,$BE28:$BI28,{0,0.25,0.5,0.75,1}))</f>
        <v>0.5033221518564579</v>
      </c>
      <c r="AF28" s="26">
        <f>IF(AC28&gt;1,BN28,FORECAST(AC28,$BJ28:$BN28,{0,0.25,0.5,0.75,1}))</f>
        <v>0.79800527774720464</v>
      </c>
      <c r="AG28" s="26">
        <f>IF(AC28&gt;1,BS28,FORECAST(AD28,$BO28:$BS28,{0,0.25,0.5,0.75,1}))</f>
        <v>0.78353941739996213</v>
      </c>
      <c r="AZ28">
        <f>_xlfn.XLOOKUP(V28,PLOTS!$AT$2:$AT$141,PLOTS!$AY$2:$AY$141,,-1,-1)</f>
        <v>0.387795</v>
      </c>
      <c r="BA28">
        <f>_xlfn.XLOOKUP(V28,PLOTS!$AT$2:$AT$141,PLOTS!$AX$2:$AX$141,,-1,-1)</f>
        <v>0.39701399999999998</v>
      </c>
      <c r="BB28">
        <f>_xlfn.XLOOKUP(V28,PLOTS!$AT$2:$AT$141,PLOTS!$AW$2:$AW$141,,-1,-1)</f>
        <v>0.40743200000000002</v>
      </c>
      <c r="BC28">
        <f>_xlfn.XLOOKUP(V28,PLOTS!$AT$2:$AT$141,PLOTS!$AV$2:$AV$141,,-1,-1)</f>
        <v>0.417435</v>
      </c>
      <c r="BD28">
        <f>_xlfn.XLOOKUP(V28,PLOTS!$AT$2:$AT$141,PLOTS!$AU$2:$AU$141,,-1,-1)</f>
        <v>0.42777999999999999</v>
      </c>
      <c r="BE28">
        <f>_xlfn.XLOOKUP(V28,PLOTS!$Q$2:$Q$139,PLOTS!$V$2:$V$139,,-1,-1)</f>
        <v>0.18379000000000001</v>
      </c>
      <c r="BF28">
        <f>_xlfn.XLOOKUP(V28,PLOTS!$Q$2:$Q$139,PLOTS!$U$2:$U$139,,-1,-1)</f>
        <v>0.24598999999999999</v>
      </c>
      <c r="BG28">
        <f>_xlfn.XLOOKUP(V28,PLOTS!$Q$2:$Q$139,PLOTS!$T$2:$T$139,,-1,-1)</f>
        <v>0.32757999999999998</v>
      </c>
      <c r="BH28">
        <f>_xlfn.XLOOKUP(V28,PLOTS!$Q$2:$Q$139,PLOTS!$S$2:$S$139,,-1,-1)</f>
        <v>0.43380000000000002</v>
      </c>
      <c r="BI28">
        <f>_xlfn.XLOOKUP(V28,PLOTS!$Q$2:$Q$139,PLOTS!$R$2:$R$139,,-1,-1)</f>
        <v>0.54161999999999999</v>
      </c>
      <c r="BJ28">
        <f>_xlfn.XLOOKUP(V28,PLOTS!$A$2:$A$161,PLOTS!$F$2:$F$161,,-1,-1)</f>
        <v>0.54371999999999998</v>
      </c>
      <c r="BK28">
        <f>_xlfn.XLOOKUP(V28,PLOTS!$A$2:$A$161,PLOTS!$E$2:$E$161,,-1,-1)</f>
        <v>0.54883999999999999</v>
      </c>
      <c r="BL28">
        <f>_xlfn.XLOOKUP(V28,PLOTS!$A$2:$A$161,PLOTS!$D$2:$D$161,,-1,-1)</f>
        <v>0.58335000000000004</v>
      </c>
      <c r="BM28">
        <f>_xlfn.XLOOKUP(V28,PLOTS!$A$2:$A$161,PLOTS!$C$2:$C$161,,-1,-1)</f>
        <v>0.74400999999999995</v>
      </c>
      <c r="BN28">
        <f>_xlfn.XLOOKUP(V28,PLOTS!$A$2:$A$161,PLOTS!$B$2:$B$161,,-1,-1)</f>
        <v>0.85707</v>
      </c>
      <c r="BO28">
        <f>_xlfn.XLOOKUP(V28,PLOTS!$AE$2:$AE$189,PLOTS!$AJ$2:$AJ$189,,-1,-1)</f>
        <v>0.59119999999999995</v>
      </c>
      <c r="BP28">
        <f>_xlfn.XLOOKUP(V28,PLOTS!$AE$2:$AE$189,PLOTS!$AI$2:$AI$189,,-1,-1)</f>
        <v>0.67869000000000002</v>
      </c>
      <c r="BQ28">
        <f>_xlfn.XLOOKUP(V28,PLOTS!$AE$2:$AE$189,PLOTS!$AH$2:$AH$189,,-1,-1)</f>
        <v>0.79783999999999999</v>
      </c>
      <c r="BR28">
        <f>_xlfn.XLOOKUP(V28,PLOTS!$AE$2:$AE$189,PLOTS!$AG$2:$AG$189,,-1,-1)</f>
        <v>0.93718000000000001</v>
      </c>
      <c r="BS28">
        <f>_xlfn.XLOOKUP(V28,PLOTS!$AE$2:$AE$189,PLOTS!$AF$2:$AF$189,,-1,-1)</f>
        <v>1.10633</v>
      </c>
    </row>
    <row r="29" spans="1:71" x14ac:dyDescent="0.3">
      <c r="A29" s="2">
        <v>28</v>
      </c>
      <c r="B29" s="2">
        <v>12</v>
      </c>
      <c r="C29" s="2">
        <v>6</v>
      </c>
      <c r="D29" s="2">
        <f t="shared" si="0"/>
        <v>6</v>
      </c>
      <c r="E29" s="3">
        <f t="shared" si="1"/>
        <v>72</v>
      </c>
      <c r="F29" s="3">
        <v>12.3471799620872</v>
      </c>
      <c r="G29" s="14">
        <f t="shared" si="2"/>
        <v>3.7634204524441786</v>
      </c>
      <c r="H29" s="12">
        <v>4.8103995322999999</v>
      </c>
      <c r="I29" s="12">
        <v>11.8281237692471</v>
      </c>
      <c r="J29" s="12">
        <f t="shared" si="3"/>
        <v>3.6052121248665161</v>
      </c>
      <c r="K29" s="3">
        <v>1.5794655097426</v>
      </c>
      <c r="L29" s="21">
        <v>6.7</v>
      </c>
      <c r="M29" s="21">
        <v>2.1</v>
      </c>
      <c r="N29" s="5">
        <f t="shared" si="4"/>
        <v>4.4000000000000004</v>
      </c>
      <c r="O29" s="5">
        <f t="shared" si="5"/>
        <v>14.52</v>
      </c>
      <c r="P29" s="5">
        <f t="shared" si="6"/>
        <v>5.5230121190149228</v>
      </c>
      <c r="Q29" s="1">
        <f t="shared" si="7"/>
        <v>8104186.0465116277</v>
      </c>
      <c r="R29">
        <v>0.7</v>
      </c>
      <c r="S29">
        <v>1.5</v>
      </c>
      <c r="T29" s="5">
        <f t="shared" si="8"/>
        <v>1.0869976598123863</v>
      </c>
      <c r="U29" s="9">
        <f t="shared" si="9"/>
        <v>1.5874413598569365E-2</v>
      </c>
      <c r="V29" s="25">
        <f t="shared" si="10"/>
        <v>1.6571034030244729E-2</v>
      </c>
      <c r="W29">
        <v>0.48</v>
      </c>
      <c r="X29">
        <v>0.4</v>
      </c>
      <c r="Y29">
        <f t="shared" si="11"/>
        <v>18.155419542326253</v>
      </c>
      <c r="Z29">
        <f t="shared" si="12"/>
        <v>186.8068603135809</v>
      </c>
      <c r="AA29">
        <f t="shared" si="13"/>
        <v>10.289316635072666</v>
      </c>
      <c r="AB29">
        <v>1.2999999999999999E-2</v>
      </c>
      <c r="AC29" s="26">
        <f t="shared" si="14"/>
        <v>1.2211087383514896</v>
      </c>
      <c r="AD29" s="26">
        <f>IF(AC29&gt;1,BD29,FORECAST(AC29,$AZ29:$BD29,{0,0.25,0.5,0.75,1}))</f>
        <v>0.41965400000000003</v>
      </c>
      <c r="AE29" s="26">
        <f>IF(AC29&gt;1,BI29,FORECAST(AC29,$BE29:$BI29,{0,0.25,0.5,0.75,1}))</f>
        <v>0.57826</v>
      </c>
      <c r="AF29" s="26">
        <f>IF(AC29&gt;1,BN29,FORECAST(AC29,$BJ29:$BN29,{0,0.25,0.5,0.75,1}))</f>
        <v>0.86146999999999996</v>
      </c>
      <c r="AG29" s="26">
        <f>IF(AC29&gt;1,BS29,FORECAST(AD29,$BO29:$BS29,{0,0.25,0.5,0.75,1}))</f>
        <v>1.10683</v>
      </c>
      <c r="AZ29">
        <f>_xlfn.XLOOKUP(V29,PLOTS!$AT$2:$AT$141,PLOTS!$AY$2:$AY$141,,-1,-1)</f>
        <v>0.35716199999999998</v>
      </c>
      <c r="BA29">
        <f>_xlfn.XLOOKUP(V29,PLOTS!$AT$2:$AT$141,PLOTS!$AX$2:$AX$141,,-1,-1)</f>
        <v>0.374444</v>
      </c>
      <c r="BB29">
        <f>_xlfn.XLOOKUP(V29,PLOTS!$AT$2:$AT$141,PLOTS!$AW$2:$AW$141,,-1,-1)</f>
        <v>0.39236799999999999</v>
      </c>
      <c r="BC29">
        <f>_xlfn.XLOOKUP(V29,PLOTS!$AT$2:$AT$141,PLOTS!$AV$2:$AV$141,,-1,-1)</f>
        <v>0.40855799999999998</v>
      </c>
      <c r="BD29">
        <f>_xlfn.XLOOKUP(V29,PLOTS!$AT$2:$AT$141,PLOTS!$AU$2:$AU$141,,-1,-1)</f>
        <v>0.41965400000000003</v>
      </c>
      <c r="BE29">
        <f>_xlfn.XLOOKUP(V29,PLOTS!$Q$2:$Q$139,PLOTS!$V$2:$V$139,,-1,-1)</f>
        <v>0.19647999999999999</v>
      </c>
      <c r="BF29">
        <f>_xlfn.XLOOKUP(V29,PLOTS!$Q$2:$Q$139,PLOTS!$U$2:$U$139,,-1,-1)</f>
        <v>0.27390999999999999</v>
      </c>
      <c r="BG29">
        <f>_xlfn.XLOOKUP(V29,PLOTS!$Q$2:$Q$139,PLOTS!$T$2:$T$139,,-1,-1)</f>
        <v>0.36259000000000002</v>
      </c>
      <c r="BH29">
        <f>_xlfn.XLOOKUP(V29,PLOTS!$Q$2:$Q$139,PLOTS!$S$2:$S$139,,-1,-1)</f>
        <v>0.47220000000000001</v>
      </c>
      <c r="BI29">
        <f>_xlfn.XLOOKUP(V29,PLOTS!$Q$2:$Q$139,PLOTS!$R$2:$R$139,,-1,-1)</f>
        <v>0.57826</v>
      </c>
      <c r="BJ29">
        <f>_xlfn.XLOOKUP(V29,PLOTS!$A$2:$A$161,PLOTS!$F$2:$F$161,,-1,-1)</f>
        <v>0.53112000000000004</v>
      </c>
      <c r="BK29">
        <f>_xlfn.XLOOKUP(V29,PLOTS!$A$2:$A$161,PLOTS!$E$2:$E$161,,-1,-1)</f>
        <v>0.54391</v>
      </c>
      <c r="BL29">
        <f>_xlfn.XLOOKUP(V29,PLOTS!$A$2:$A$161,PLOTS!$D$2:$D$161,,-1,-1)</f>
        <v>0.59950000000000003</v>
      </c>
      <c r="BM29">
        <f>_xlfn.XLOOKUP(V29,PLOTS!$A$2:$A$161,PLOTS!$C$2:$C$161,,-1,-1)</f>
        <v>0.75456999999999996</v>
      </c>
      <c r="BN29">
        <f>_xlfn.XLOOKUP(V29,PLOTS!$A$2:$A$161,PLOTS!$B$2:$B$161,,-1,-1)</f>
        <v>0.86146999999999996</v>
      </c>
      <c r="BO29">
        <f>_xlfn.XLOOKUP(V29,PLOTS!$AE$2:$AE$189,PLOTS!$AJ$2:$AJ$189,,-1,-1)</f>
        <v>0.56352999999999998</v>
      </c>
      <c r="BP29">
        <f>_xlfn.XLOOKUP(V29,PLOTS!$AE$2:$AE$189,PLOTS!$AI$2:$AI$189,,-1,-1)</f>
        <v>0.65647999999999995</v>
      </c>
      <c r="BQ29">
        <f>_xlfn.XLOOKUP(V29,PLOTS!$AE$2:$AE$189,PLOTS!$AH$2:$AH$189,,-1,-1)</f>
        <v>0.77805999999999997</v>
      </c>
      <c r="BR29">
        <f>_xlfn.XLOOKUP(V29,PLOTS!$AE$2:$AE$189,PLOTS!$AG$2:$AG$189,,-1,-1)</f>
        <v>0.93047999999999997</v>
      </c>
      <c r="BS29">
        <f>_xlfn.XLOOKUP(V29,PLOTS!$AE$2:$AE$189,PLOTS!$AF$2:$AF$189,,-1,-1)</f>
        <v>1.10683</v>
      </c>
    </row>
    <row r="30" spans="1:71" x14ac:dyDescent="0.3">
      <c r="Q30" s="1">
        <f t="shared" si="7"/>
        <v>0</v>
      </c>
      <c r="AD30" s="26"/>
      <c r="AE30" s="26"/>
      <c r="AF30" s="26"/>
      <c r="AG30" s="26"/>
    </row>
    <row r="31" spans="1:71" x14ac:dyDescent="0.3">
      <c r="AD31" s="26"/>
      <c r="AE31" s="26"/>
      <c r="AF31" s="26"/>
      <c r="AG31" s="26"/>
    </row>
    <row r="32" spans="1:71" x14ac:dyDescent="0.3">
      <c r="AD32" s="26"/>
      <c r="AE32" s="26"/>
      <c r="AF32" s="26"/>
      <c r="AG32" s="26"/>
    </row>
    <row r="33" spans="30:33" x14ac:dyDescent="0.3">
      <c r="AD33" s="26"/>
      <c r="AE33" s="26"/>
      <c r="AF33" s="26"/>
      <c r="AG33" s="26"/>
    </row>
    <row r="34" spans="30:33" x14ac:dyDescent="0.3">
      <c r="AD34" s="26"/>
      <c r="AE34" s="26"/>
      <c r="AF34" s="26"/>
      <c r="AG34" s="26"/>
    </row>
    <row r="35" spans="30:33" x14ac:dyDescent="0.3">
      <c r="AD35" s="26"/>
      <c r="AE35" s="26"/>
      <c r="AF35" s="26"/>
      <c r="AG35" s="26"/>
    </row>
    <row r="36" spans="30:33" x14ac:dyDescent="0.3">
      <c r="AD36" s="26"/>
      <c r="AE36" s="26"/>
      <c r="AF36" s="26"/>
      <c r="AG36" s="26"/>
    </row>
    <row r="37" spans="30:33" x14ac:dyDescent="0.3">
      <c r="AD37" s="26"/>
      <c r="AE37" s="26"/>
      <c r="AF37" s="26"/>
      <c r="AG37" s="26"/>
    </row>
    <row r="38" spans="30:33" x14ac:dyDescent="0.3">
      <c r="AD38" s="26"/>
      <c r="AE38" s="26"/>
      <c r="AF38" s="26"/>
      <c r="AG38" s="26"/>
    </row>
    <row r="39" spans="30:33" x14ac:dyDescent="0.3">
      <c r="AD39" s="26"/>
      <c r="AE39" s="26"/>
      <c r="AF39" s="26"/>
      <c r="AG39" s="26"/>
    </row>
    <row r="40" spans="30:33" x14ac:dyDescent="0.3">
      <c r="AD40" s="26"/>
      <c r="AE40" s="26"/>
      <c r="AF40" s="26"/>
      <c r="AG40" s="26"/>
    </row>
    <row r="41" spans="30:33" x14ac:dyDescent="0.3">
      <c r="AD41" s="26"/>
      <c r="AE41" s="26"/>
      <c r="AF41" s="26"/>
      <c r="AG41" s="2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1AE4-841A-49C0-8154-019CE19A0EDE}">
  <dimension ref="A1:BS41"/>
  <sheetViews>
    <sheetView topLeftCell="D1" zoomScale="90" zoomScaleNormal="90" workbookViewId="0">
      <selection activeCell="K1" sqref="K1:K1048576"/>
    </sheetView>
  </sheetViews>
  <sheetFormatPr defaultRowHeight="14.4" x14ac:dyDescent="0.3"/>
  <cols>
    <col min="1" max="3" width="8.88671875" customWidth="1"/>
    <col min="4" max="4" width="13" customWidth="1"/>
    <col min="5" max="5" width="23.6640625" customWidth="1"/>
    <col min="6" max="6" width="28.44140625" customWidth="1"/>
    <col min="7" max="7" width="28.44140625" hidden="1" customWidth="1"/>
    <col min="8" max="8" width="18.44140625" customWidth="1"/>
    <col min="9" max="9" width="19.44140625" customWidth="1"/>
    <col min="10" max="10" width="16.33203125" hidden="1" customWidth="1"/>
    <col min="11" max="11" width="20" customWidth="1"/>
    <col min="12" max="12" width="20.5546875" customWidth="1"/>
    <col min="13" max="13" width="19.33203125" customWidth="1"/>
    <col min="14" max="14" width="24.88671875" customWidth="1"/>
    <col min="16" max="16" width="13" customWidth="1"/>
    <col min="17" max="17" width="11.6640625" customWidth="1"/>
    <col min="18" max="18" width="12.6640625" customWidth="1"/>
    <col min="20" max="20" width="9.88671875" customWidth="1"/>
    <col min="21" max="21" width="11.6640625" customWidth="1"/>
    <col min="22" max="22" width="12.44140625" style="25" customWidth="1"/>
    <col min="23" max="25" width="9.109375" customWidth="1"/>
    <col min="26" max="26" width="12.109375" customWidth="1"/>
    <col min="27" max="27" width="8.109375" customWidth="1"/>
    <col min="28" max="28" width="9.109375" customWidth="1"/>
    <col min="30" max="31" width="9.109375" customWidth="1"/>
    <col min="52" max="71" width="9.109375" customWidth="1"/>
  </cols>
  <sheetData>
    <row r="1" spans="1:71" ht="7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39</v>
      </c>
      <c r="H1" s="2" t="s">
        <v>6</v>
      </c>
      <c r="I1" s="2" t="s">
        <v>7</v>
      </c>
      <c r="J1" s="2" t="s">
        <v>40</v>
      </c>
      <c r="K1" s="2" t="s">
        <v>9</v>
      </c>
      <c r="L1" s="4" t="s">
        <v>41</v>
      </c>
      <c r="M1" s="4" t="s">
        <v>42</v>
      </c>
      <c r="N1" s="23" t="s">
        <v>71</v>
      </c>
      <c r="O1" s="23" t="s">
        <v>54</v>
      </c>
      <c r="P1" s="4" t="s">
        <v>44</v>
      </c>
      <c r="Q1" s="4" t="s">
        <v>45</v>
      </c>
      <c r="R1" s="4" t="s">
        <v>21</v>
      </c>
      <c r="S1" s="4" t="s">
        <v>22</v>
      </c>
      <c r="T1" s="4" t="s">
        <v>46</v>
      </c>
      <c r="U1" s="4" t="s">
        <v>47</v>
      </c>
      <c r="V1" s="24" t="s">
        <v>48</v>
      </c>
      <c r="W1" s="4" t="s">
        <v>49</v>
      </c>
      <c r="X1" s="4" t="s">
        <v>50</v>
      </c>
      <c r="Y1" s="22" t="s">
        <v>51</v>
      </c>
      <c r="Z1" s="22" t="s">
        <v>52</v>
      </c>
      <c r="AA1" s="22" t="s">
        <v>53</v>
      </c>
      <c r="AB1" s="22" t="s">
        <v>55</v>
      </c>
      <c r="AC1" s="22" t="s">
        <v>56</v>
      </c>
      <c r="AD1" s="22" t="s">
        <v>57</v>
      </c>
      <c r="AE1" s="22" t="s">
        <v>58</v>
      </c>
      <c r="AF1" s="22" t="s">
        <v>59</v>
      </c>
      <c r="AG1" s="22" t="s">
        <v>60</v>
      </c>
      <c r="AH1" s="22" t="s">
        <v>69</v>
      </c>
      <c r="AI1" s="22" t="s">
        <v>70</v>
      </c>
      <c r="AJ1" s="22" t="s">
        <v>67</v>
      </c>
      <c r="AK1" s="22" t="s">
        <v>68</v>
      </c>
      <c r="AZ1">
        <v>0</v>
      </c>
      <c r="BA1">
        <v>0.25</v>
      </c>
      <c r="BB1">
        <v>0.5</v>
      </c>
      <c r="BC1">
        <v>0.75</v>
      </c>
      <c r="BD1">
        <v>1</v>
      </c>
      <c r="BE1">
        <v>0</v>
      </c>
      <c r="BF1">
        <v>0.25</v>
      </c>
      <c r="BG1">
        <v>0.5</v>
      </c>
      <c r="BH1">
        <v>0.75</v>
      </c>
      <c r="BI1">
        <v>1</v>
      </c>
      <c r="BJ1">
        <v>0</v>
      </c>
      <c r="BK1">
        <v>0.25</v>
      </c>
      <c r="BL1">
        <v>0.5</v>
      </c>
      <c r="BM1">
        <v>0.75</v>
      </c>
      <c r="BN1">
        <v>1</v>
      </c>
      <c r="BO1">
        <v>0</v>
      </c>
      <c r="BP1">
        <v>0.25</v>
      </c>
      <c r="BQ1">
        <v>0.5</v>
      </c>
      <c r="BR1">
        <v>0.75</v>
      </c>
      <c r="BS1">
        <v>1</v>
      </c>
    </row>
    <row r="2" spans="1:71" x14ac:dyDescent="0.3">
      <c r="A2" s="2">
        <v>1</v>
      </c>
      <c r="B2" s="2">
        <v>12</v>
      </c>
      <c r="C2" s="2">
        <v>8</v>
      </c>
      <c r="D2" s="2">
        <f>C2</f>
        <v>8</v>
      </c>
      <c r="E2" s="3">
        <f>C2*B2</f>
        <v>96</v>
      </c>
      <c r="F2" s="3">
        <v>9.8870357175134291</v>
      </c>
      <c r="G2" s="14">
        <f>F2*0.3048</f>
        <v>3.0135684866980932</v>
      </c>
      <c r="H2" s="12">
        <v>5.1494746208000004</v>
      </c>
      <c r="I2" s="12">
        <v>7.2885576036411299</v>
      </c>
      <c r="J2" s="12">
        <f>I2*0.3048</f>
        <v>2.2215523575898164</v>
      </c>
      <c r="K2" s="3">
        <v>4.6425116044089396</v>
      </c>
      <c r="L2" s="21">
        <v>4.3</v>
      </c>
      <c r="M2" s="21">
        <v>1.5</v>
      </c>
      <c r="N2" s="5">
        <f>AVERAGE(L2:M2)</f>
        <v>2.9</v>
      </c>
      <c r="O2" s="5">
        <f>N2*3.3</f>
        <v>9.5699999999999985</v>
      </c>
      <c r="P2" s="5">
        <f t="shared" ref="P2:P29" si="0">M2*3.2804*H2/C2</f>
        <v>3.1673131023885603</v>
      </c>
      <c r="Q2" s="1">
        <f t="shared" ref="Q2:Q30" si="1">O2*C2/0.00001075</f>
        <v>7121860.4651162773</v>
      </c>
      <c r="R2">
        <v>0.7</v>
      </c>
      <c r="S2">
        <v>1.5</v>
      </c>
      <c r="T2" s="5">
        <f t="shared" ref="T2:T29" si="2">S2*C2/(R2*I2)</f>
        <v>2.3520232774579597</v>
      </c>
      <c r="U2" s="9">
        <f t="shared" ref="U2:U29" si="3">I2/(32.2*H2^2)</f>
        <v>8.536107478366849E-3</v>
      </c>
      <c r="V2" s="25">
        <f t="shared" ref="V2:V29" si="4">F2/(32.2*H2^2)</f>
        <v>1.1579355493463424E-2</v>
      </c>
      <c r="W2">
        <v>0.44</v>
      </c>
      <c r="X2">
        <v>0.14000000000000001</v>
      </c>
      <c r="Y2">
        <f t="shared" ref="Y2:Y29" si="5">W2*R2*2*32.1850394*I2*I2*D2/1000</f>
        <v>8.425737509675109</v>
      </c>
      <c r="Z2">
        <f t="shared" ref="Z2:Z29" si="6">X2*R2*2*32.1850394*I2*I2*D2*F2/1000</f>
        <v>26.50631699690242</v>
      </c>
      <c r="AA2">
        <f>Z2/Y2</f>
        <v>3.1458750010270005</v>
      </c>
      <c r="AB2">
        <v>8.9999999999999993E-3</v>
      </c>
      <c r="AC2" s="26">
        <f>U2/AB2</f>
        <v>0.94845638648520547</v>
      </c>
      <c r="AD2" s="26">
        <f>IF(AC2&gt;1,BD2,FORECAST(AC2,$AZ2:$BD2,{0,0.25,0.5,0.75,1}))</f>
        <v>0.41197978758998732</v>
      </c>
      <c r="AE2" s="26">
        <f>IF(AC2&gt;1,BI2,FORECAST(AC2,$BE2:$BI2,{0,0.25,0.5,0.75,1}))</f>
        <v>0.6105865709220557</v>
      </c>
      <c r="AF2" s="26">
        <f>IF(AC2&gt;1,BN2,FORECAST(AC2,$BJ2:$BN2,{0,0.25,0.5,0.75,1}))</f>
        <v>0.82089023739013323</v>
      </c>
      <c r="AG2" s="26">
        <f>IF(AC2&gt;1,BS2,FORECAST(AD2,$BO2:$BS2,{0,0.25,0.5,0.75,1}))</f>
        <v>0.74351663183621075</v>
      </c>
      <c r="AH2">
        <f t="shared" ref="AH2:AH29" si="7">S2*1.94*32.2*PI()*C2^2*I2*AD2/(4*1000)</f>
        <v>14.142826573653418</v>
      </c>
      <c r="AI2">
        <f t="shared" ref="AI2:AI29" si="8">0.5*R2*1.94*32.2*C2*I2^2*AE2/1000</f>
        <v>5.6734347217949246</v>
      </c>
      <c r="AJ2">
        <f t="shared" ref="AJ2:AJ29" si="9">AH2*F2*AF2</f>
        <v>114.78560027028344</v>
      </c>
      <c r="AK2">
        <f t="shared" ref="AK2:AK29" si="10">AI2*AG2*F2</f>
        <v>41.706414302347326</v>
      </c>
      <c r="AZ2">
        <f>_xlfn.XLOOKUP(V2,PLOTS!$AT$2:$AT$141,PLOTS!$AY$2:$AY$141,,-1,-1)</f>
        <v>0.310027</v>
      </c>
      <c r="BA2">
        <f>_xlfn.XLOOKUP(V2,PLOTS!$AT$2:$AT$141,PLOTS!$AX$2:$AX$141,,-1,-1)</f>
        <v>0.34396199999999999</v>
      </c>
      <c r="BB2">
        <f>_xlfn.XLOOKUP(V2,PLOTS!$AT$2:$AT$141,PLOTS!$AW$2:$AW$141,,-1,-1)</f>
        <v>0.37601200000000001</v>
      </c>
      <c r="BC2">
        <f>_xlfn.XLOOKUP(V2,PLOTS!$AT$2:$AT$141,PLOTS!$AV$2:$AV$141,,-1,-1)</f>
        <v>0.39609699999999998</v>
      </c>
      <c r="BD2">
        <f>_xlfn.XLOOKUP(V2,PLOTS!$AT$2:$AT$141,PLOTS!$AU$2:$AU$141,,-1,-1)</f>
        <v>0.40917900000000001</v>
      </c>
      <c r="BE2">
        <f>_xlfn.XLOOKUP(V2,PLOTS!$Q$2:$Q$139,PLOTS!$V$2:$V$139,,-1,-1)</f>
        <v>0.21035000000000001</v>
      </c>
      <c r="BF2">
        <f>_xlfn.XLOOKUP(V2,PLOTS!$Q$2:$Q$139,PLOTS!$U$2:$U$139,,-1,-1)</f>
        <v>0.31738</v>
      </c>
      <c r="BG2">
        <f>_xlfn.XLOOKUP(V2,PLOTS!$Q$2:$Q$139,PLOTS!$T$2:$T$139,,-1,-1)</f>
        <v>0.42064000000000001</v>
      </c>
      <c r="BH2">
        <f>_xlfn.XLOOKUP(V2,PLOTS!$Q$2:$Q$139,PLOTS!$S$2:$S$139,,-1,-1)</f>
        <v>0.53249999999999997</v>
      </c>
      <c r="BI2">
        <f>_xlfn.XLOOKUP(V2,PLOTS!$Q$2:$Q$139,PLOTS!$R$2:$R$139,,-1,-1)</f>
        <v>0.62868999999999997</v>
      </c>
      <c r="BJ2">
        <f>_xlfn.XLOOKUP(V2,PLOTS!$A$2:$A$161,PLOTS!$F$2:$F$161,,-1,-1)</f>
        <v>0.52144000000000001</v>
      </c>
      <c r="BK2">
        <f>_xlfn.XLOOKUP(V2,PLOTS!$A$2:$A$161,PLOTS!$E$2:$E$161,,-1,-1)</f>
        <v>0.54008999999999996</v>
      </c>
      <c r="BL2">
        <f>_xlfn.XLOOKUP(V2,PLOTS!$A$2:$A$161,PLOTS!$D$2:$D$161,,-1,-1)</f>
        <v>0.61363999999999996</v>
      </c>
      <c r="BM2">
        <f>_xlfn.XLOOKUP(V2,PLOTS!$A$2:$A$161,PLOTS!$C$2:$C$161,,-1,-1)</f>
        <v>0.76087000000000005</v>
      </c>
      <c r="BN2">
        <f>_xlfn.XLOOKUP(V2,PLOTS!$A$2:$A$161,PLOTS!$B$2:$B$161,,-1,-1)</f>
        <v>0.86109999999999998</v>
      </c>
      <c r="BO2">
        <f>_xlfn.XLOOKUP(V2,PLOTS!$AE$2:$AE$189,PLOTS!$AJ$2:$AJ$189,,-1,-1)</f>
        <v>0.54086000000000001</v>
      </c>
      <c r="BP2">
        <f>_xlfn.XLOOKUP(V2,PLOTS!$AE$2:$AE$189,PLOTS!$AI$2:$AI$189,,-1,-1)</f>
        <v>0.63663000000000003</v>
      </c>
      <c r="BQ2">
        <f>_xlfn.XLOOKUP(V2,PLOTS!$AE$2:$AE$189,PLOTS!$AH$2:$AH$189,,-1,-1)</f>
        <v>0.75917000000000001</v>
      </c>
      <c r="BR2">
        <f>_xlfn.XLOOKUP(V2,PLOTS!$AE$2:$AE$189,PLOTS!$AG$2:$AG$189,,-1,-1)</f>
        <v>0.92349000000000003</v>
      </c>
      <c r="BS2">
        <f>_xlfn.XLOOKUP(V2,PLOTS!$AE$2:$AE$189,PLOTS!$AF$2:$AF$189,,-1,-1)</f>
        <v>1.1073999999999999</v>
      </c>
    </row>
    <row r="3" spans="1:71" x14ac:dyDescent="0.3">
      <c r="A3" s="2">
        <v>2</v>
      </c>
      <c r="B3" s="2">
        <v>12</v>
      </c>
      <c r="C3" s="2">
        <v>8</v>
      </c>
      <c r="D3" s="2">
        <f t="shared" ref="D3:D29" si="11">C3</f>
        <v>8</v>
      </c>
      <c r="E3" s="3">
        <f t="shared" ref="E3:E29" si="12">C3*B3</f>
        <v>96</v>
      </c>
      <c r="F3" s="3">
        <v>18.875472668496801</v>
      </c>
      <c r="G3" s="14">
        <f t="shared" ref="G3:G29" si="13">F3*0.3048</f>
        <v>5.7532440693578257</v>
      </c>
      <c r="H3" s="12">
        <v>5.3749752045000001</v>
      </c>
      <c r="I3" s="12">
        <v>6.0891787272345796</v>
      </c>
      <c r="J3" s="12">
        <f t="shared" ref="J3:J29" si="14">I3*0.3048</f>
        <v>1.8559816760610999</v>
      </c>
      <c r="K3" s="3">
        <v>4.8888863316313698</v>
      </c>
      <c r="L3" s="21">
        <v>1.9</v>
      </c>
      <c r="M3" s="21">
        <v>0.9</v>
      </c>
      <c r="N3" s="5">
        <f t="shared" ref="N3:N29" si="15">AVERAGE(L3:M3)</f>
        <v>1.4</v>
      </c>
      <c r="O3" s="5">
        <f t="shared" ref="O3:O29" si="16">N3*3.3</f>
        <v>4.6199999999999992</v>
      </c>
      <c r="P3" s="5">
        <f t="shared" si="0"/>
        <v>1.9836077243447026</v>
      </c>
      <c r="Q3" s="1">
        <f t="shared" si="1"/>
        <v>3438139.5348837203</v>
      </c>
      <c r="R3">
        <v>0.7</v>
      </c>
      <c r="S3">
        <v>1.5</v>
      </c>
      <c r="T3" s="5">
        <f t="shared" si="2"/>
        <v>2.8152987308754245</v>
      </c>
      <c r="U3" s="9">
        <f t="shared" si="3"/>
        <v>6.5456068934248617E-3</v>
      </c>
      <c r="V3" s="25">
        <f t="shared" si="4"/>
        <v>2.0290326421684213E-2</v>
      </c>
      <c r="W3">
        <v>0.34</v>
      </c>
      <c r="X3">
        <v>0.22</v>
      </c>
      <c r="Y3">
        <f t="shared" si="5"/>
        <v>4.5443149989562031</v>
      </c>
      <c r="Z3">
        <f t="shared" si="6"/>
        <v>55.502178185777453</v>
      </c>
      <c r="AA3">
        <f t="shared" ref="AA3:AA29" si="17">Z3/Y3</f>
        <v>12.213541138439107</v>
      </c>
      <c r="AB3">
        <v>1.4999999999999999E-2</v>
      </c>
      <c r="AC3" s="26">
        <f t="shared" ref="AC3:AC29" si="18">U3/AB3</f>
        <v>0.43637379289499079</v>
      </c>
      <c r="AD3" s="26">
        <f>IF(AC3&gt;1,BD3,FORECAST(AC3,$AZ3:$BD3,{0,0.25,0.5,0.75,1}))</f>
        <v>0.40493620057700846</v>
      </c>
      <c r="AE3" s="26">
        <f>IF(AC3&gt;1,BI3,FORECAST(AC3,$BE3:$BI3,{0,0.25,0.5,0.75,1}))</f>
        <v>0.3295066662794941</v>
      </c>
      <c r="AF3" s="26">
        <f>IF(AC3&gt;1,BN3,FORECAST(AC3,$BJ3:$BN3,{0,0.25,0.5,0.75,1}))</f>
        <v>0.63457123179200636</v>
      </c>
      <c r="AG3" s="26">
        <f>IF(AC3&gt;1,BS3,FORECAST(AD3,$BO3:$BS3,{0,0.25,0.5,0.75,1}))</f>
        <v>0.76899865654058064</v>
      </c>
      <c r="AH3">
        <f t="shared" si="7"/>
        <v>11.613524519099016</v>
      </c>
      <c r="AI3">
        <f t="shared" si="8"/>
        <v>2.1369643702886623</v>
      </c>
      <c r="AJ3">
        <f t="shared" si="9"/>
        <v>139.10484494295372</v>
      </c>
      <c r="AK3">
        <f t="shared" si="10"/>
        <v>31.018493272370396</v>
      </c>
      <c r="AZ3">
        <f>_xlfn.XLOOKUP(V3,PLOTS!$AT$2:$AT$141,PLOTS!$AY$2:$AY$141,,-1,-1)</f>
        <v>0.387795</v>
      </c>
      <c r="BA3">
        <f>_xlfn.XLOOKUP(V3,PLOTS!$AT$2:$AT$141,PLOTS!$AX$2:$AX$141,,-1,-1)</f>
        <v>0.39701399999999998</v>
      </c>
      <c r="BB3">
        <f>_xlfn.XLOOKUP(V3,PLOTS!$AT$2:$AT$141,PLOTS!$AW$2:$AW$141,,-1,-1)</f>
        <v>0.40743200000000002</v>
      </c>
      <c r="BC3">
        <f>_xlfn.XLOOKUP(V3,PLOTS!$AT$2:$AT$141,PLOTS!$AV$2:$AV$141,,-1,-1)</f>
        <v>0.417435</v>
      </c>
      <c r="BD3">
        <f>_xlfn.XLOOKUP(V3,PLOTS!$AT$2:$AT$141,PLOTS!$AU$2:$AU$141,,-1,-1)</f>
        <v>0.42777999999999999</v>
      </c>
      <c r="BE3">
        <f>_xlfn.XLOOKUP(V3,PLOTS!$Q$2:$Q$139,PLOTS!$V$2:$V$139,,-1,-1)</f>
        <v>0.18668000000000001</v>
      </c>
      <c r="BF3">
        <f>_xlfn.XLOOKUP(V3,PLOTS!$Q$2:$Q$139,PLOTS!$U$2:$U$139,,-1,-1)</f>
        <v>0.25137999999999999</v>
      </c>
      <c r="BG3">
        <f>_xlfn.XLOOKUP(V3,PLOTS!$Q$2:$Q$139,PLOTS!$T$2:$T$139,,-1,-1)</f>
        <v>0.33462999999999998</v>
      </c>
      <c r="BH3">
        <f>_xlfn.XLOOKUP(V3,PLOTS!$Q$2:$Q$139,PLOTS!$S$2:$S$139,,-1,-1)</f>
        <v>0.44217000000000001</v>
      </c>
      <c r="BI3">
        <f>_xlfn.XLOOKUP(V3,PLOTS!$Q$2:$Q$139,PLOTS!$R$2:$R$139,,-1,-1)</f>
        <v>0.54922000000000004</v>
      </c>
      <c r="BJ3">
        <f>_xlfn.XLOOKUP(V3,PLOTS!$A$2:$A$161,PLOTS!$F$2:$F$161,,-1,-1)</f>
        <v>0.54007000000000005</v>
      </c>
      <c r="BK3">
        <f>_xlfn.XLOOKUP(V3,PLOTS!$A$2:$A$161,PLOTS!$E$2:$E$161,,-1,-1)</f>
        <v>0.54698999999999998</v>
      </c>
      <c r="BL3">
        <f>_xlfn.XLOOKUP(V3,PLOTS!$A$2:$A$161,PLOTS!$D$2:$D$161,,-1,-1)</f>
        <v>0.58496999999999999</v>
      </c>
      <c r="BM3">
        <f>_xlfn.XLOOKUP(V3,PLOTS!$A$2:$A$161,PLOTS!$C$2:$C$161,,-1,-1)</f>
        <v>0.74812000000000001</v>
      </c>
      <c r="BN3">
        <f>_xlfn.XLOOKUP(V3,PLOTS!$A$2:$A$161,PLOTS!$B$2:$B$161,,-1,-1)</f>
        <v>0.85963000000000001</v>
      </c>
      <c r="BO3">
        <f>_xlfn.XLOOKUP(V3,PLOTS!$AE$2:$AE$189,PLOTS!$AJ$2:$AJ$189,,-1,-1)</f>
        <v>0.58464000000000005</v>
      </c>
      <c r="BP3">
        <f>_xlfn.XLOOKUP(V3,PLOTS!$AE$2:$AE$189,PLOTS!$AI$2:$AI$189,,-1,-1)</f>
        <v>0.67325999999999997</v>
      </c>
      <c r="BQ3">
        <f>_xlfn.XLOOKUP(V3,PLOTS!$AE$2:$AE$189,PLOTS!$AH$2:$AH$189,,-1,-1)</f>
        <v>0.79342000000000001</v>
      </c>
      <c r="BR3">
        <f>_xlfn.XLOOKUP(V3,PLOTS!$AE$2:$AE$189,PLOTS!$AG$2:$AG$189,,-1,-1)</f>
        <v>0.93554999999999999</v>
      </c>
      <c r="BS3">
        <f>_xlfn.XLOOKUP(V3,PLOTS!$AE$2:$AE$189,PLOTS!$AF$2:$AF$189,,-1,-1)</f>
        <v>1.10639</v>
      </c>
    </row>
    <row r="4" spans="1:71" x14ac:dyDescent="0.3">
      <c r="A4" s="2">
        <v>3</v>
      </c>
      <c r="B4" s="2">
        <v>12</v>
      </c>
      <c r="C4" s="2">
        <v>8</v>
      </c>
      <c r="D4" s="2">
        <f t="shared" si="11"/>
        <v>8</v>
      </c>
      <c r="E4" s="3">
        <f t="shared" si="12"/>
        <v>96</v>
      </c>
      <c r="F4" s="3">
        <v>18.8292369197288</v>
      </c>
      <c r="G4" s="14">
        <f t="shared" si="13"/>
        <v>5.7391514131333388</v>
      </c>
      <c r="H4" s="12">
        <v>5.3749752045000001</v>
      </c>
      <c r="I4" s="12">
        <v>6.0891787272345796</v>
      </c>
      <c r="J4" s="12">
        <f t="shared" si="14"/>
        <v>1.8559816760610999</v>
      </c>
      <c r="K4" s="3">
        <v>5.0734954525637104</v>
      </c>
      <c r="L4" s="21">
        <v>1.9</v>
      </c>
      <c r="M4" s="21">
        <v>0.9</v>
      </c>
      <c r="N4" s="5">
        <f t="shared" si="15"/>
        <v>1.4</v>
      </c>
      <c r="O4" s="5">
        <f t="shared" si="16"/>
        <v>4.6199999999999992</v>
      </c>
      <c r="P4" s="5">
        <f t="shared" si="0"/>
        <v>1.9836077243447026</v>
      </c>
      <c r="Q4" s="1">
        <f t="shared" si="1"/>
        <v>3438139.5348837203</v>
      </c>
      <c r="R4">
        <v>0.7</v>
      </c>
      <c r="S4">
        <v>1.5</v>
      </c>
      <c r="T4" s="5">
        <f t="shared" si="2"/>
        <v>2.8152987308754245</v>
      </c>
      <c r="U4" s="9">
        <f t="shared" si="3"/>
        <v>6.5456068934248617E-3</v>
      </c>
      <c r="V4" s="25">
        <f t="shared" si="4"/>
        <v>2.0240624967774689E-2</v>
      </c>
      <c r="W4">
        <v>0.34</v>
      </c>
      <c r="X4">
        <v>0.22</v>
      </c>
      <c r="Y4">
        <f t="shared" si="5"/>
        <v>4.5443149989562031</v>
      </c>
      <c r="Z4">
        <f t="shared" si="6"/>
        <v>55.36622478149755</v>
      </c>
      <c r="AA4">
        <f t="shared" si="17"/>
        <v>12.183623889236284</v>
      </c>
      <c r="AB4">
        <v>1.4999999999999999E-2</v>
      </c>
      <c r="AC4" s="26">
        <f t="shared" si="18"/>
        <v>0.43637379289499079</v>
      </c>
      <c r="AD4" s="26">
        <f>IF(AC4&gt;1,BD4,FORECAST(AC4,$AZ4:$BD4,{0,0.25,0.5,0.75,1}))</f>
        <v>0.40493620057700846</v>
      </c>
      <c r="AE4" s="26">
        <f>IF(AC4&gt;1,BI4,FORECAST(AC4,$BE4:$BI4,{0,0.25,0.5,0.75,1}))</f>
        <v>0.3295066662794941</v>
      </c>
      <c r="AF4" s="26">
        <f>IF(AC4&gt;1,BN4,FORECAST(AC4,$BJ4:$BN4,{0,0.25,0.5,0.75,1}))</f>
        <v>0.63457123179200636</v>
      </c>
      <c r="AG4" s="26">
        <f>IF(AC4&gt;1,BS4,FORECAST(AD4,$BO4:$BS4,{0,0.25,0.5,0.75,1}))</f>
        <v>0.76899865654058064</v>
      </c>
      <c r="AH4">
        <f t="shared" si="7"/>
        <v>11.613524519099016</v>
      </c>
      <c r="AI4">
        <f t="shared" si="8"/>
        <v>2.1369643702886623</v>
      </c>
      <c r="AJ4">
        <f t="shared" si="9"/>
        <v>138.76410557307671</v>
      </c>
      <c r="AK4">
        <f t="shared" si="10"/>
        <v>30.942513015489368</v>
      </c>
      <c r="AZ4">
        <f>_xlfn.XLOOKUP(V4,PLOTS!$AT$2:$AT$141,PLOTS!$AY$2:$AY$141,,-1,-1)</f>
        <v>0.387795</v>
      </c>
      <c r="BA4">
        <f>_xlfn.XLOOKUP(V4,PLOTS!$AT$2:$AT$141,PLOTS!$AX$2:$AX$141,,-1,-1)</f>
        <v>0.39701399999999998</v>
      </c>
      <c r="BB4">
        <f>_xlfn.XLOOKUP(V4,PLOTS!$AT$2:$AT$141,PLOTS!$AW$2:$AW$141,,-1,-1)</f>
        <v>0.40743200000000002</v>
      </c>
      <c r="BC4">
        <f>_xlfn.XLOOKUP(V4,PLOTS!$AT$2:$AT$141,PLOTS!$AV$2:$AV$141,,-1,-1)</f>
        <v>0.417435</v>
      </c>
      <c r="BD4">
        <f>_xlfn.XLOOKUP(V4,PLOTS!$AT$2:$AT$141,PLOTS!$AU$2:$AU$141,,-1,-1)</f>
        <v>0.42777999999999999</v>
      </c>
      <c r="BE4">
        <f>_xlfn.XLOOKUP(V4,PLOTS!$Q$2:$Q$139,PLOTS!$V$2:$V$139,,-1,-1)</f>
        <v>0.18668000000000001</v>
      </c>
      <c r="BF4">
        <f>_xlfn.XLOOKUP(V4,PLOTS!$Q$2:$Q$139,PLOTS!$U$2:$U$139,,-1,-1)</f>
        <v>0.25137999999999999</v>
      </c>
      <c r="BG4">
        <f>_xlfn.XLOOKUP(V4,PLOTS!$Q$2:$Q$139,PLOTS!$T$2:$T$139,,-1,-1)</f>
        <v>0.33462999999999998</v>
      </c>
      <c r="BH4">
        <f>_xlfn.XLOOKUP(V4,PLOTS!$Q$2:$Q$139,PLOTS!$S$2:$S$139,,-1,-1)</f>
        <v>0.44217000000000001</v>
      </c>
      <c r="BI4">
        <f>_xlfn.XLOOKUP(V4,PLOTS!$Q$2:$Q$139,PLOTS!$R$2:$R$139,,-1,-1)</f>
        <v>0.54922000000000004</v>
      </c>
      <c r="BJ4">
        <f>_xlfn.XLOOKUP(V4,PLOTS!$A$2:$A$161,PLOTS!$F$2:$F$161,,-1,-1)</f>
        <v>0.54007000000000005</v>
      </c>
      <c r="BK4">
        <f>_xlfn.XLOOKUP(V4,PLOTS!$A$2:$A$161,PLOTS!$E$2:$E$161,,-1,-1)</f>
        <v>0.54698999999999998</v>
      </c>
      <c r="BL4">
        <f>_xlfn.XLOOKUP(V4,PLOTS!$A$2:$A$161,PLOTS!$D$2:$D$161,,-1,-1)</f>
        <v>0.58496999999999999</v>
      </c>
      <c r="BM4">
        <f>_xlfn.XLOOKUP(V4,PLOTS!$A$2:$A$161,PLOTS!$C$2:$C$161,,-1,-1)</f>
        <v>0.74812000000000001</v>
      </c>
      <c r="BN4">
        <f>_xlfn.XLOOKUP(V4,PLOTS!$A$2:$A$161,PLOTS!$B$2:$B$161,,-1,-1)</f>
        <v>0.85963000000000001</v>
      </c>
      <c r="BO4">
        <f>_xlfn.XLOOKUP(V4,PLOTS!$AE$2:$AE$189,PLOTS!$AJ$2:$AJ$189,,-1,-1)</f>
        <v>0.58464000000000005</v>
      </c>
      <c r="BP4">
        <f>_xlfn.XLOOKUP(V4,PLOTS!$AE$2:$AE$189,PLOTS!$AI$2:$AI$189,,-1,-1)</f>
        <v>0.67325999999999997</v>
      </c>
      <c r="BQ4">
        <f>_xlfn.XLOOKUP(V4,PLOTS!$AE$2:$AE$189,PLOTS!$AH$2:$AH$189,,-1,-1)</f>
        <v>0.79342000000000001</v>
      </c>
      <c r="BR4">
        <f>_xlfn.XLOOKUP(V4,PLOTS!$AE$2:$AE$189,PLOTS!$AG$2:$AG$189,,-1,-1)</f>
        <v>0.93554999999999999</v>
      </c>
      <c r="BS4">
        <f>_xlfn.XLOOKUP(V4,PLOTS!$AE$2:$AE$189,PLOTS!$AF$2:$AF$189,,-1,-1)</f>
        <v>1.10639</v>
      </c>
    </row>
    <row r="5" spans="1:71" x14ac:dyDescent="0.3">
      <c r="A5" s="2">
        <v>4</v>
      </c>
      <c r="B5" s="2">
        <v>12</v>
      </c>
      <c r="C5" s="2">
        <v>8</v>
      </c>
      <c r="D5" s="2">
        <f t="shared" si="11"/>
        <v>8</v>
      </c>
      <c r="E5" s="3">
        <f t="shared" si="12"/>
        <v>96</v>
      </c>
      <c r="F5" s="3">
        <v>23.831074526319</v>
      </c>
      <c r="G5" s="14">
        <f t="shared" si="13"/>
        <v>7.263711515622032</v>
      </c>
      <c r="H5" s="12">
        <v>9.6185913085999992</v>
      </c>
      <c r="I5" s="12">
        <v>5.2669208833494201</v>
      </c>
      <c r="J5" s="12">
        <f t="shared" si="14"/>
        <v>1.6053574852449033</v>
      </c>
      <c r="K5" s="3">
        <v>5.30878075061002</v>
      </c>
      <c r="L5" s="21">
        <v>1.3</v>
      </c>
      <c r="M5" s="21">
        <v>0.6</v>
      </c>
      <c r="N5" s="5">
        <f t="shared" si="15"/>
        <v>0.95</v>
      </c>
      <c r="O5" s="5">
        <f t="shared" si="16"/>
        <v>3.1349999999999998</v>
      </c>
      <c r="P5" s="5">
        <f t="shared" si="0"/>
        <v>2.3664620196548576</v>
      </c>
      <c r="Q5" s="1">
        <f t="shared" si="1"/>
        <v>2333023.2558139535</v>
      </c>
      <c r="R5">
        <v>0.7</v>
      </c>
      <c r="S5">
        <v>1.5</v>
      </c>
      <c r="T5" s="5">
        <f t="shared" si="2"/>
        <v>3.2548157685549661</v>
      </c>
      <c r="U5" s="9">
        <f t="shared" si="3"/>
        <v>1.7679825688987172E-3</v>
      </c>
      <c r="V5" s="25">
        <f t="shared" si="4"/>
        <v>7.9995362174235737E-3</v>
      </c>
      <c r="W5">
        <v>0.32</v>
      </c>
      <c r="X5">
        <v>0.2</v>
      </c>
      <c r="Y5">
        <f t="shared" si="5"/>
        <v>3.1998943197676217</v>
      </c>
      <c r="Z5">
        <f t="shared" si="6"/>
        <v>47.660575006704391</v>
      </c>
      <c r="AA5">
        <f t="shared" si="17"/>
        <v>14.894421578949373</v>
      </c>
      <c r="AB5">
        <v>6.0000000000000001E-3</v>
      </c>
      <c r="AC5" s="26">
        <f t="shared" si="18"/>
        <v>0.29466376148311951</v>
      </c>
      <c r="AD5" s="26">
        <f>IF(AC5&gt;1,BD5,FORECAST(AC5,$AZ5:$BD5,{0,0.25,0.5,0.75,1}))</f>
        <v>0.31482452630177798</v>
      </c>
      <c r="AE5" s="26">
        <f>IF(AC5&gt;1,BI5,FORECAST(AC5,$BE5:$BI5,{0,0.25,0.5,0.75,1}))</f>
        <v>0.37600620651886807</v>
      </c>
      <c r="AF5" s="26">
        <f>IF(AC5&gt;1,BN5,FORECAST(AC5,$BJ5:$BN5,{0,0.25,0.5,0.75,1}))</f>
        <v>0.58813775772297883</v>
      </c>
      <c r="AG5" s="26">
        <f>IF(AC5&gt;1,BS5,FORECAST(AD5,$BO5:$BS5,{0,0.25,0.5,0.75,1}))</f>
        <v>0.67455429867387273</v>
      </c>
      <c r="AH5">
        <f t="shared" si="7"/>
        <v>7.8098747555359527</v>
      </c>
      <c r="AI5">
        <f t="shared" si="8"/>
        <v>1.824417527679622</v>
      </c>
      <c r="AJ5">
        <f t="shared" si="9"/>
        <v>109.46285106772132</v>
      </c>
      <c r="AK5">
        <f t="shared" si="10"/>
        <v>29.328157170228614</v>
      </c>
      <c r="AZ5">
        <f>_xlfn.XLOOKUP(V5,PLOTS!$AT$2:$AT$141,PLOTS!$AY$2:$AY$141,,-1,-1)</f>
        <v>0.25819500000000001</v>
      </c>
      <c r="BA5">
        <f>_xlfn.XLOOKUP(V5,PLOTS!$AT$2:$AT$141,PLOTS!$AX$2:$AX$141,,-1,-1)</f>
        <v>0.31541000000000002</v>
      </c>
      <c r="BB5">
        <f>_xlfn.XLOOKUP(V5,PLOTS!$AT$2:$AT$141,PLOTS!$AW$2:$AW$141,,-1,-1)</f>
        <v>0.35988900000000001</v>
      </c>
      <c r="BC5">
        <f>_xlfn.XLOOKUP(V5,PLOTS!$AT$2:$AT$141,PLOTS!$AV$2:$AV$141,,-1,-1)</f>
        <v>0.38655299999999998</v>
      </c>
      <c r="BD5">
        <f>_xlfn.XLOOKUP(V5,PLOTS!$AT$2:$AT$141,PLOTS!$AU$2:$AU$141,,-1,-1)</f>
        <v>0.398673</v>
      </c>
      <c r="BE5">
        <f>_xlfn.XLOOKUP(V5,PLOTS!$Q$2:$Q$139,PLOTS!$V$2:$V$139,,-1,-1)</f>
        <v>0.22066</v>
      </c>
      <c r="BF5">
        <f>_xlfn.XLOOKUP(V5,PLOTS!$Q$2:$Q$139,PLOTS!$U$2:$U$139,,-1,-1)</f>
        <v>0.37245</v>
      </c>
      <c r="BG5">
        <f>_xlfn.XLOOKUP(V5,PLOTS!$Q$2:$Q$139,PLOTS!$T$2:$T$139,,-1,-1)</f>
        <v>0.48325000000000001</v>
      </c>
      <c r="BH5">
        <f>_xlfn.XLOOKUP(V5,PLOTS!$Q$2:$Q$139,PLOTS!$S$2:$S$139,,-1,-1)</f>
        <v>0.59</v>
      </c>
      <c r="BI5">
        <f>_xlfn.XLOOKUP(V5,PLOTS!$Q$2:$Q$139,PLOTS!$R$2:$R$139,,-1,-1)</f>
        <v>0.68162</v>
      </c>
      <c r="BJ5">
        <f>_xlfn.XLOOKUP(V5,PLOTS!$A$2:$A$161,PLOTS!$F$2:$F$161,,-1,-1)</f>
        <v>0.51415</v>
      </c>
      <c r="BK5">
        <f>_xlfn.XLOOKUP(V5,PLOTS!$A$2:$A$161,PLOTS!$E$2:$E$161,,-1,-1)</f>
        <v>0.54742999999999997</v>
      </c>
      <c r="BL5">
        <f>_xlfn.XLOOKUP(V5,PLOTS!$A$2:$A$161,PLOTS!$D$2:$D$161,,-1,-1)</f>
        <v>0.62951000000000001</v>
      </c>
      <c r="BM5">
        <f>_xlfn.XLOOKUP(V5,PLOTS!$A$2:$A$161,PLOTS!$C$2:$C$161,,-1,-1)</f>
        <v>0.76076999999999995</v>
      </c>
      <c r="BN5">
        <f>_xlfn.XLOOKUP(V5,PLOTS!$A$2:$A$161,PLOTS!$B$2:$B$161,,-1,-1)</f>
        <v>0.86282000000000003</v>
      </c>
      <c r="BO5">
        <f>_xlfn.XLOOKUP(V5,PLOTS!$AE$2:$AE$189,PLOTS!$AJ$2:$AJ$189,,-1,-1)</f>
        <v>0.52270000000000005</v>
      </c>
      <c r="BP5">
        <f>_xlfn.XLOOKUP(V5,PLOTS!$AE$2:$AE$189,PLOTS!$AI$2:$AI$189,,-1,-1)</f>
        <v>0.62043000000000004</v>
      </c>
      <c r="BQ5">
        <f>_xlfn.XLOOKUP(V5,PLOTS!$AE$2:$AE$189,PLOTS!$AH$2:$AH$189,,-1,-1)</f>
        <v>0.74734999999999996</v>
      </c>
      <c r="BR5">
        <f>_xlfn.XLOOKUP(V5,PLOTS!$AE$2:$AE$189,PLOTS!$AG$2:$AG$189,,-1,-1)</f>
        <v>0.91786999999999996</v>
      </c>
      <c r="BS5">
        <f>_xlfn.XLOOKUP(V5,PLOTS!$AE$2:$AE$189,PLOTS!$AF$2:$AF$189,,-1,-1)</f>
        <v>1.10843</v>
      </c>
    </row>
    <row r="6" spans="1:71" x14ac:dyDescent="0.3">
      <c r="A6" s="2">
        <v>5</v>
      </c>
      <c r="B6" s="2">
        <v>12</v>
      </c>
      <c r="C6" s="2">
        <v>8</v>
      </c>
      <c r="D6" s="2">
        <f t="shared" si="11"/>
        <v>8</v>
      </c>
      <c r="E6" s="3">
        <f t="shared" si="12"/>
        <v>96</v>
      </c>
      <c r="F6" s="3">
        <v>22.828809753506601</v>
      </c>
      <c r="G6" s="14">
        <f t="shared" si="13"/>
        <v>6.9582212128688123</v>
      </c>
      <c r="H6" s="12">
        <v>5.2864198685000003</v>
      </c>
      <c r="I6" s="12">
        <v>8.6031813680774505</v>
      </c>
      <c r="J6" s="12">
        <f t="shared" si="14"/>
        <v>2.6222496809900071</v>
      </c>
      <c r="K6" s="3">
        <v>6.4939498587082003</v>
      </c>
      <c r="L6" s="21">
        <v>2.5</v>
      </c>
      <c r="M6" s="21">
        <v>1</v>
      </c>
      <c r="N6" s="5">
        <f t="shared" si="15"/>
        <v>1.75</v>
      </c>
      <c r="O6" s="5">
        <f t="shared" si="16"/>
        <v>5.7749999999999995</v>
      </c>
      <c r="P6" s="5">
        <f t="shared" si="0"/>
        <v>2.1676964670784251</v>
      </c>
      <c r="Q6" s="1">
        <f t="shared" si="1"/>
        <v>4297674.4186046505</v>
      </c>
      <c r="R6">
        <v>0.7</v>
      </c>
      <c r="S6">
        <v>1.5</v>
      </c>
      <c r="T6" s="5">
        <f t="shared" si="2"/>
        <v>1.992618359350949</v>
      </c>
      <c r="U6" s="9">
        <f t="shared" si="3"/>
        <v>9.5604844567867778E-3</v>
      </c>
      <c r="V6" s="25">
        <f t="shared" si="4"/>
        <v>2.5369043319856861E-2</v>
      </c>
      <c r="W6">
        <v>0.36</v>
      </c>
      <c r="X6">
        <v>0.26</v>
      </c>
      <c r="Y6">
        <f t="shared" si="5"/>
        <v>9.6048973038053713</v>
      </c>
      <c r="Z6">
        <f t="shared" si="6"/>
        <v>158.36049179205764</v>
      </c>
      <c r="AA6">
        <f t="shared" si="17"/>
        <v>16.487473710865881</v>
      </c>
      <c r="AB6">
        <v>1.7999999999999999E-2</v>
      </c>
      <c r="AC6" s="26">
        <f t="shared" si="18"/>
        <v>0.53113802537704324</v>
      </c>
      <c r="AD6" s="26">
        <f>IF(AC6&gt;1,BD6,FORECAST(AC6,$AZ6:$BD6,{0,0.25,0.5,0.75,1}))</f>
        <v>0.42485967294822269</v>
      </c>
      <c r="AE6" s="26">
        <f>IF(AC6&gt;1,BI6,FORECAST(AC6,$BE6:$BI6,{0,0.25,0.5,0.75,1}))</f>
        <v>0.35181795873430682</v>
      </c>
      <c r="AF6" s="26">
        <f>IF(AC6&gt;1,BN6,FORECAST(AC6,$BJ6:$BN6,{0,0.25,0.5,0.75,1}))</f>
        <v>0.66417510347798792</v>
      </c>
      <c r="AG6" s="26">
        <f>IF(AC6&gt;1,BS6,FORECAST(AD6,$BO6:$BS6,{0,0.25,0.5,0.75,1}))</f>
        <v>0.79558834419662117</v>
      </c>
      <c r="AH6">
        <f t="shared" si="7"/>
        <v>17.215645256917337</v>
      </c>
      <c r="AI6">
        <f t="shared" si="8"/>
        <v>4.5546162848140623</v>
      </c>
      <c r="AJ6">
        <f t="shared" si="9"/>
        <v>261.02924428404646</v>
      </c>
      <c r="AK6">
        <f t="shared" si="10"/>
        <v>82.722466541588346</v>
      </c>
      <c r="AZ6">
        <f>_xlfn.XLOOKUP(V6,PLOTS!$AT$2:$AT$141,PLOTS!$AY$2:$AY$141,,-1,-1)</f>
        <v>0.415329</v>
      </c>
      <c r="BA6">
        <f>_xlfn.XLOOKUP(V6,PLOTS!$AT$2:$AT$141,PLOTS!$AX$2:$AX$141,,-1,-1)</f>
        <v>0.41859800000000003</v>
      </c>
      <c r="BB6">
        <f>_xlfn.XLOOKUP(V6,PLOTS!$AT$2:$AT$141,PLOTS!$AW$2:$AW$141,,-1,-1)</f>
        <v>0.42402499999999999</v>
      </c>
      <c r="BC6">
        <f>_xlfn.XLOOKUP(V6,PLOTS!$AT$2:$AT$141,PLOTS!$AV$2:$AV$141,,-1,-1)</f>
        <v>0.42846299999999998</v>
      </c>
      <c r="BD6">
        <f>_xlfn.XLOOKUP(V6,PLOTS!$AT$2:$AT$141,PLOTS!$AU$2:$AU$141,,-1,-1)</f>
        <v>0.43483899999999998</v>
      </c>
      <c r="BE6">
        <f>_xlfn.XLOOKUP(V6,PLOTS!$Q$2:$Q$139,PLOTS!$V$2:$V$139,,-1,-1)</f>
        <v>0.18096000000000001</v>
      </c>
      <c r="BF6">
        <f>_xlfn.XLOOKUP(V6,PLOTS!$Q$2:$Q$139,PLOTS!$U$2:$U$139,,-1,-1)</f>
        <v>0.24143000000000001</v>
      </c>
      <c r="BG6">
        <f>_xlfn.XLOOKUP(V6,PLOTS!$Q$2:$Q$139,PLOTS!$T$2:$T$139,,-1,-1)</f>
        <v>0.32118999999999998</v>
      </c>
      <c r="BH6">
        <f>_xlfn.XLOOKUP(V6,PLOTS!$Q$2:$Q$139,PLOTS!$S$2:$S$139,,-1,-1)</f>
        <v>0.42548000000000002</v>
      </c>
      <c r="BI6">
        <f>_xlfn.XLOOKUP(V6,PLOTS!$Q$2:$Q$139,PLOTS!$R$2:$R$139,,-1,-1)</f>
        <v>0.53452999999999995</v>
      </c>
      <c r="BJ6">
        <f>_xlfn.XLOOKUP(V6,PLOTS!$A$2:$A$161,PLOTS!$F$2:$F$161,,-1,-1)</f>
        <v>0.54900000000000004</v>
      </c>
      <c r="BK6">
        <f>_xlfn.XLOOKUP(V6,PLOTS!$A$2:$A$161,PLOTS!$E$2:$E$161,,-1,-1)</f>
        <v>0.55247999999999997</v>
      </c>
      <c r="BL6">
        <f>_xlfn.XLOOKUP(V6,PLOTS!$A$2:$A$161,PLOTS!$D$2:$D$161,,-1,-1)</f>
        <v>0.58104</v>
      </c>
      <c r="BM6">
        <f>_xlfn.XLOOKUP(V6,PLOTS!$A$2:$A$161,PLOTS!$C$2:$C$161,,-1,-1)</f>
        <v>0.73751999999999995</v>
      </c>
      <c r="BN6">
        <f>_xlfn.XLOOKUP(V6,PLOTS!$A$2:$A$161,PLOTS!$B$2:$B$161,,-1,-1)</f>
        <v>0.85162000000000004</v>
      </c>
      <c r="BO6">
        <f>_xlfn.XLOOKUP(V6,PLOTS!$AE$2:$AE$189,PLOTS!$AJ$2:$AJ$189,,-1,-1)</f>
        <v>0.61041000000000001</v>
      </c>
      <c r="BP6">
        <f>_xlfn.XLOOKUP(V6,PLOTS!$AE$2:$AE$189,PLOTS!$AI$2:$AI$189,,-1,-1)</f>
        <v>0.69499999999999995</v>
      </c>
      <c r="BQ6">
        <f>_xlfn.XLOOKUP(V6,PLOTS!$AE$2:$AE$189,PLOTS!$AH$2:$AH$189,,-1,-1)</f>
        <v>0.81122000000000005</v>
      </c>
      <c r="BR6">
        <f>_xlfn.XLOOKUP(V6,PLOTS!$AE$2:$AE$189,PLOTS!$AG$2:$AG$189,,-1,-1)</f>
        <v>0.94257000000000002</v>
      </c>
      <c r="BS6">
        <f>_xlfn.XLOOKUP(V6,PLOTS!$AE$2:$AE$189,PLOTS!$AF$2:$AF$189,,-1,-1)</f>
        <v>1.10443</v>
      </c>
    </row>
    <row r="7" spans="1:71" x14ac:dyDescent="0.3">
      <c r="A7" s="2">
        <v>6</v>
      </c>
      <c r="B7" s="2">
        <v>12</v>
      </c>
      <c r="C7" s="2">
        <v>8</v>
      </c>
      <c r="D7" s="2">
        <f t="shared" si="11"/>
        <v>8</v>
      </c>
      <c r="E7" s="3">
        <f t="shared" si="12"/>
        <v>96</v>
      </c>
      <c r="F7" s="3">
        <v>23.809466108785902</v>
      </c>
      <c r="G7" s="14">
        <f t="shared" si="13"/>
        <v>7.2571252699579434</v>
      </c>
      <c r="H7" s="12">
        <v>5.0423364638999999</v>
      </c>
      <c r="I7" s="12">
        <v>9.8441808081947801</v>
      </c>
      <c r="J7" s="12">
        <f t="shared" si="14"/>
        <v>3.0005063103377689</v>
      </c>
      <c r="K7" s="3">
        <v>7.5729049777808903</v>
      </c>
      <c r="L7" s="21">
        <v>3.1</v>
      </c>
      <c r="M7" s="21">
        <v>1.1000000000000001</v>
      </c>
      <c r="N7" s="5">
        <f t="shared" si="15"/>
        <v>2.1</v>
      </c>
      <c r="O7" s="5">
        <f t="shared" si="16"/>
        <v>6.93</v>
      </c>
      <c r="P7" s="5">
        <f t="shared" si="0"/>
        <v>2.2743710737244145</v>
      </c>
      <c r="Q7" s="1">
        <f t="shared" si="1"/>
        <v>5157209.3023255812</v>
      </c>
      <c r="R7">
        <v>0.7</v>
      </c>
      <c r="S7">
        <v>1.5</v>
      </c>
      <c r="T7" s="5">
        <f t="shared" si="2"/>
        <v>1.7414203859996746</v>
      </c>
      <c r="U7" s="9">
        <f t="shared" si="3"/>
        <v>1.202430729112661E-2</v>
      </c>
      <c r="V7" s="25">
        <f t="shared" si="4"/>
        <v>2.9082393193284546E-2</v>
      </c>
      <c r="W7">
        <v>0.36</v>
      </c>
      <c r="X7">
        <v>0.24</v>
      </c>
      <c r="Y7">
        <f t="shared" si="5"/>
        <v>12.575745278179726</v>
      </c>
      <c r="Z7">
        <f t="shared" si="6"/>
        <v>199.61452066236299</v>
      </c>
      <c r="AA7">
        <f t="shared" si="17"/>
        <v>15.872977405857267</v>
      </c>
      <c r="AB7">
        <v>0.02</v>
      </c>
      <c r="AC7" s="26">
        <f t="shared" si="18"/>
        <v>0.60121536455633051</v>
      </c>
      <c r="AD7" s="26">
        <f>IF(AC7&gt;1,BD7,FORECAST(AC7,$AZ7:$BD7,{0,0.25,0.5,0.75,1}))</f>
        <v>0.4367381018102855</v>
      </c>
      <c r="AE7" s="26">
        <f>IF(AC7&gt;1,BI7,FORECAST(AC7,$BE7:$BI7,{0,0.25,0.5,0.75,1}))</f>
        <v>0.35240931961795352</v>
      </c>
      <c r="AF7" s="26">
        <f>IF(AC7&gt;1,BN7,FORECAST(AC7,$BJ7:$BN7,{0,0.25,0.5,0.75,1}))</f>
        <v>0.68510455004928072</v>
      </c>
      <c r="AG7" s="26">
        <f>IF(AC7&gt;1,BS7,FORECAST(AD7,$BO7:$BS7,{0,0.25,0.5,0.75,1}))</f>
        <v>0.81015022674835668</v>
      </c>
      <c r="AH7">
        <f t="shared" si="7"/>
        <v>20.249736672650741</v>
      </c>
      <c r="AI7">
        <f t="shared" si="8"/>
        <v>5.9734080317173062</v>
      </c>
      <c r="AJ7">
        <f t="shared" si="9"/>
        <v>330.31316931005045</v>
      </c>
      <c r="AK7">
        <f t="shared" si="10"/>
        <v>115.22252722634245</v>
      </c>
      <c r="AZ7">
        <f>_xlfn.XLOOKUP(V7,PLOTS!$AT$2:$AT$141,PLOTS!$AY$2:$AY$141,,-1,-1)</f>
        <v>0.43470399999999998</v>
      </c>
      <c r="BA7">
        <f>_xlfn.XLOOKUP(V7,PLOTS!$AT$2:$AT$141,PLOTS!$AX$2:$AX$141,,-1,-1)</f>
        <v>0.434531</v>
      </c>
      <c r="BB7">
        <f>_xlfn.XLOOKUP(V7,PLOTS!$AT$2:$AT$141,PLOTS!$AW$2:$AW$141,,-1,-1)</f>
        <v>0.43536799999999998</v>
      </c>
      <c r="BC7">
        <f>_xlfn.XLOOKUP(V7,PLOTS!$AT$2:$AT$141,PLOTS!$AV$2:$AV$141,,-1,-1)</f>
        <v>0.43718099999999999</v>
      </c>
      <c r="BD7">
        <f>_xlfn.XLOOKUP(V7,PLOTS!$AT$2:$AT$141,PLOTS!$AU$2:$AU$141,,-1,-1)</f>
        <v>0.43944899999999998</v>
      </c>
      <c r="BE7">
        <f>_xlfn.XLOOKUP(V7,PLOTS!$Q$2:$Q$139,PLOTS!$V$2:$V$139,,-1,-1)</f>
        <v>0.16908999999999999</v>
      </c>
      <c r="BF7">
        <f>_xlfn.XLOOKUP(V7,PLOTS!$Q$2:$Q$139,PLOTS!$U$2:$U$139,,-1,-1)</f>
        <v>0.22409999999999999</v>
      </c>
      <c r="BG7">
        <f>_xlfn.XLOOKUP(V7,PLOTS!$Q$2:$Q$139,PLOTS!$T$2:$T$139,,-1,-1)</f>
        <v>0.29733999999999999</v>
      </c>
      <c r="BH7">
        <f>_xlfn.XLOOKUP(V7,PLOTS!$Q$2:$Q$139,PLOTS!$S$2:$S$139,,-1,-1)</f>
        <v>0.39328000000000002</v>
      </c>
      <c r="BI7">
        <f>_xlfn.XLOOKUP(V7,PLOTS!$Q$2:$Q$139,PLOTS!$R$2:$R$139,,-1,-1)</f>
        <v>0.50712999999999997</v>
      </c>
      <c r="BJ7">
        <f>_xlfn.XLOOKUP(V7,PLOTS!$A$2:$A$161,PLOTS!$F$2:$F$161,,-1,-1)</f>
        <v>0.55933999999999995</v>
      </c>
      <c r="BK7">
        <f>_xlfn.XLOOKUP(V7,PLOTS!$A$2:$A$161,PLOTS!$E$2:$E$161,,-1,-1)</f>
        <v>0.56001000000000001</v>
      </c>
      <c r="BL7">
        <f>_xlfn.XLOOKUP(V7,PLOTS!$A$2:$A$161,PLOTS!$D$2:$D$161,,-1,-1)</f>
        <v>0.58221000000000001</v>
      </c>
      <c r="BM7">
        <f>_xlfn.XLOOKUP(V7,PLOTS!$A$2:$A$161,PLOTS!$C$2:$C$161,,-1,-1)</f>
        <v>0.72731999999999997</v>
      </c>
      <c r="BN7">
        <f>_xlfn.XLOOKUP(V7,PLOTS!$A$2:$A$161,PLOTS!$B$2:$B$161,,-1,-1)</f>
        <v>0.84650999999999998</v>
      </c>
      <c r="BO7">
        <f>_xlfn.XLOOKUP(V7,PLOTS!$AE$2:$AE$189,PLOTS!$AJ$2:$AJ$189,,-1,-1)</f>
        <v>0.62548999999999999</v>
      </c>
      <c r="BP7">
        <f>_xlfn.XLOOKUP(V7,PLOTS!$AE$2:$AE$189,PLOTS!$AI$2:$AI$189,,-1,-1)</f>
        <v>0.70767999999999998</v>
      </c>
      <c r="BQ7">
        <f>_xlfn.XLOOKUP(V7,PLOTS!$AE$2:$AE$189,PLOTS!$AH$2:$AH$189,,-1,-1)</f>
        <v>0.82072000000000001</v>
      </c>
      <c r="BR7">
        <f>_xlfn.XLOOKUP(V7,PLOTS!$AE$2:$AE$189,PLOTS!$AG$2:$AG$189,,-1,-1)</f>
        <v>0.94591999999999998</v>
      </c>
      <c r="BS7">
        <f>_xlfn.XLOOKUP(V7,PLOTS!$AE$2:$AE$189,PLOTS!$AF$2:$AF$189,,-1,-1)</f>
        <v>1.10155</v>
      </c>
    </row>
    <row r="8" spans="1:71" x14ac:dyDescent="0.3">
      <c r="A8" s="2">
        <v>7</v>
      </c>
      <c r="B8" s="2">
        <v>12</v>
      </c>
      <c r="C8" s="2">
        <v>8</v>
      </c>
      <c r="D8" s="2">
        <f t="shared" si="11"/>
        <v>8</v>
      </c>
      <c r="E8" s="3">
        <f t="shared" si="12"/>
        <v>96</v>
      </c>
      <c r="F8" s="3">
        <v>22.664190944876001</v>
      </c>
      <c r="G8" s="14">
        <f t="shared" si="13"/>
        <v>6.9080453999982057</v>
      </c>
      <c r="H8" s="12">
        <v>5.1292920112999996</v>
      </c>
      <c r="I8" s="12">
        <v>9.9884814454407493</v>
      </c>
      <c r="J8" s="12">
        <f t="shared" si="14"/>
        <v>3.0444891445703406</v>
      </c>
      <c r="K8" s="3">
        <v>8.1016817726373596</v>
      </c>
      <c r="L8" s="21">
        <v>3.1</v>
      </c>
      <c r="M8" s="21">
        <v>1.1000000000000001</v>
      </c>
      <c r="N8" s="5">
        <f t="shared" si="15"/>
        <v>2.1</v>
      </c>
      <c r="O8" s="5">
        <f t="shared" si="16"/>
        <v>6.93</v>
      </c>
      <c r="P8" s="5">
        <f t="shared" si="0"/>
        <v>2.3135928081569217</v>
      </c>
      <c r="Q8" s="1">
        <f t="shared" si="1"/>
        <v>5157209.3023255812</v>
      </c>
      <c r="R8">
        <v>0.7</v>
      </c>
      <c r="S8">
        <v>1.5</v>
      </c>
      <c r="T8" s="5">
        <f t="shared" si="2"/>
        <v>1.716262600726161</v>
      </c>
      <c r="U8" s="9">
        <f t="shared" si="3"/>
        <v>1.1790405644222835E-2</v>
      </c>
      <c r="V8" s="25">
        <f t="shared" si="4"/>
        <v>2.6752815860731548E-2</v>
      </c>
      <c r="W8">
        <v>0.36</v>
      </c>
      <c r="X8">
        <v>0.24</v>
      </c>
      <c r="Y8">
        <f t="shared" si="5"/>
        <v>12.94712982892729</v>
      </c>
      <c r="Z8">
        <f t="shared" si="6"/>
        <v>195.6241484206052</v>
      </c>
      <c r="AA8">
        <f t="shared" si="17"/>
        <v>15.109460629917331</v>
      </c>
      <c r="AB8">
        <v>1.9E-2</v>
      </c>
      <c r="AC8" s="26">
        <f t="shared" si="18"/>
        <v>0.6205476654854124</v>
      </c>
      <c r="AD8" s="26">
        <f>IF(AC8&gt;1,BD8,FORECAST(AC8,$AZ8:$BD8,{0,0.25,0.5,0.75,1}))</f>
        <v>0.43122067917307139</v>
      </c>
      <c r="AE8" s="26">
        <f>IF(AC8&gt;1,BI8,FORECAST(AC8,$BE8:$BI8,{0,0.25,0.5,0.75,1}))</f>
        <v>0.362542480097783</v>
      </c>
      <c r="AF8" s="26">
        <f>IF(AC8&gt;1,BN8,FORECAST(AC8,$BJ8:$BN8,{0,0.25,0.5,0.75,1}))</f>
        <v>0.69130645614078412</v>
      </c>
      <c r="AG8" s="26">
        <f>IF(AC8&gt;1,BS8,FORECAST(AD8,$BO8:$BS8,{0,0.25,0.5,0.75,1}))</f>
        <v>0.80348154112727022</v>
      </c>
      <c r="AH8">
        <f t="shared" si="7"/>
        <v>20.286996883776187</v>
      </c>
      <c r="AI8">
        <f t="shared" si="8"/>
        <v>6.3266450391196711</v>
      </c>
      <c r="AJ8">
        <f t="shared" si="9"/>
        <v>317.85466938053361</v>
      </c>
      <c r="AK8">
        <f t="shared" si="10"/>
        <v>115.20984519865495</v>
      </c>
      <c r="AZ8">
        <f>_xlfn.XLOOKUP(V8,PLOTS!$AT$2:$AT$141,PLOTS!$AY$2:$AY$141,,-1,-1)</f>
        <v>0.42432700000000001</v>
      </c>
      <c r="BA8">
        <f>_xlfn.XLOOKUP(V8,PLOTS!$AT$2:$AT$141,PLOTS!$AX$2:$AX$141,,-1,-1)</f>
        <v>0.42563400000000001</v>
      </c>
      <c r="BB8">
        <f>_xlfn.XLOOKUP(V8,PLOTS!$AT$2:$AT$141,PLOTS!$AW$2:$AW$141,,-1,-1)</f>
        <v>0.429259</v>
      </c>
      <c r="BC8">
        <f>_xlfn.XLOOKUP(V8,PLOTS!$AT$2:$AT$141,PLOTS!$AV$2:$AV$141,,-1,-1)</f>
        <v>0.43223099999999998</v>
      </c>
      <c r="BD8">
        <f>_xlfn.XLOOKUP(V8,PLOTS!$AT$2:$AT$141,PLOTS!$AU$2:$AU$141,,-1,-1)</f>
        <v>0.43696699999999999</v>
      </c>
      <c r="BE8">
        <f>_xlfn.XLOOKUP(V8,PLOTS!$Q$2:$Q$139,PLOTS!$V$2:$V$139,,-1,-1)</f>
        <v>0.17088</v>
      </c>
      <c r="BF8">
        <f>_xlfn.XLOOKUP(V8,PLOTS!$Q$2:$Q$139,PLOTS!$U$2:$U$139,,-1,-1)</f>
        <v>0.22695000000000001</v>
      </c>
      <c r="BG8">
        <f>_xlfn.XLOOKUP(V8,PLOTS!$Q$2:$Q$139,PLOTS!$T$2:$T$139,,-1,-1)</f>
        <v>0.30082999999999999</v>
      </c>
      <c r="BH8">
        <f>_xlfn.XLOOKUP(V8,PLOTS!$Q$2:$Q$139,PLOTS!$S$2:$S$139,,-1,-1)</f>
        <v>0.39767999999999998</v>
      </c>
      <c r="BI8">
        <f>_xlfn.XLOOKUP(V8,PLOTS!$Q$2:$Q$139,PLOTS!$R$2:$R$139,,-1,-1)</f>
        <v>0.51114000000000004</v>
      </c>
      <c r="BJ8">
        <f>_xlfn.XLOOKUP(V8,PLOTS!$A$2:$A$161,PLOTS!$F$2:$F$161,,-1,-1)</f>
        <v>0.55245</v>
      </c>
      <c r="BK8">
        <f>_xlfn.XLOOKUP(V8,PLOTS!$A$2:$A$161,PLOTS!$E$2:$E$161,,-1,-1)</f>
        <v>0.55491000000000001</v>
      </c>
      <c r="BL8">
        <f>_xlfn.XLOOKUP(V8,PLOTS!$A$2:$A$161,PLOTS!$D$2:$D$161,,-1,-1)</f>
        <v>0.58060999999999996</v>
      </c>
      <c r="BM8">
        <f>_xlfn.XLOOKUP(V8,PLOTS!$A$2:$A$161,PLOTS!$C$2:$C$161,,-1,-1)</f>
        <v>0.73375999999999997</v>
      </c>
      <c r="BN8">
        <f>_xlfn.XLOOKUP(V8,PLOTS!$A$2:$A$161,PLOTS!$B$2:$B$161,,-1,-1)</f>
        <v>0.84879000000000004</v>
      </c>
      <c r="BO8">
        <f>_xlfn.XLOOKUP(V8,PLOTS!$AE$2:$AE$189,PLOTS!$AJ$2:$AJ$189,,-1,-1)</f>
        <v>0.61851999999999996</v>
      </c>
      <c r="BP8">
        <f>_xlfn.XLOOKUP(V8,PLOTS!$AE$2:$AE$189,PLOTS!$AI$2:$AI$189,,-1,-1)</f>
        <v>0.70167999999999997</v>
      </c>
      <c r="BQ8">
        <f>_xlfn.XLOOKUP(V8,PLOTS!$AE$2:$AE$189,PLOTS!$AH$2:$AH$189,,-1,-1)</f>
        <v>0.81652000000000002</v>
      </c>
      <c r="BR8">
        <f>_xlfn.XLOOKUP(V8,PLOTS!$AE$2:$AE$189,PLOTS!$AG$2:$AG$189,,-1,-1)</f>
        <v>0.94445999999999997</v>
      </c>
      <c r="BS8">
        <f>_xlfn.XLOOKUP(V8,PLOTS!$AE$2:$AE$189,PLOTS!$AF$2:$AF$189,,-1,-1)</f>
        <v>1.1028800000000001</v>
      </c>
    </row>
    <row r="9" spans="1:71" x14ac:dyDescent="0.3">
      <c r="A9" s="2">
        <v>8</v>
      </c>
      <c r="B9" s="2">
        <v>12</v>
      </c>
      <c r="C9" s="2">
        <v>8</v>
      </c>
      <c r="D9" s="2">
        <f t="shared" si="11"/>
        <v>8</v>
      </c>
      <c r="E9" s="3">
        <f t="shared" si="12"/>
        <v>96</v>
      </c>
      <c r="F9" s="3">
        <v>21.929382300644601</v>
      </c>
      <c r="G9" s="14">
        <f t="shared" si="13"/>
        <v>6.6840757252364744</v>
      </c>
      <c r="H9" s="12">
        <v>5.1292920112999996</v>
      </c>
      <c r="I9" s="12">
        <v>9.9884814454407493</v>
      </c>
      <c r="J9" s="12">
        <f t="shared" si="14"/>
        <v>3.0444891445703406</v>
      </c>
      <c r="K9" s="3">
        <v>7.8737623406645803</v>
      </c>
      <c r="L9" s="21">
        <v>3.2</v>
      </c>
      <c r="M9" s="21">
        <v>1.2</v>
      </c>
      <c r="N9" s="5">
        <f t="shared" si="15"/>
        <v>2.2000000000000002</v>
      </c>
      <c r="O9" s="5">
        <f t="shared" si="16"/>
        <v>7.26</v>
      </c>
      <c r="P9" s="5">
        <f t="shared" si="0"/>
        <v>2.5239194270802776</v>
      </c>
      <c r="Q9" s="1">
        <f t="shared" si="1"/>
        <v>5402790.6976744179</v>
      </c>
      <c r="R9">
        <v>0.7</v>
      </c>
      <c r="S9">
        <v>1.5</v>
      </c>
      <c r="T9" s="5">
        <f t="shared" si="2"/>
        <v>1.716262600726161</v>
      </c>
      <c r="U9" s="9">
        <f t="shared" si="3"/>
        <v>1.1790405644222835E-2</v>
      </c>
      <c r="V9" s="25">
        <f t="shared" si="4"/>
        <v>2.5885447579207216E-2</v>
      </c>
      <c r="W9">
        <v>0.36</v>
      </c>
      <c r="X9">
        <v>0.24</v>
      </c>
      <c r="Y9">
        <f t="shared" si="5"/>
        <v>12.94712982892729</v>
      </c>
      <c r="Z9">
        <f t="shared" si="6"/>
        <v>189.28170647641721</v>
      </c>
      <c r="AA9">
        <f t="shared" si="17"/>
        <v>14.619588200429732</v>
      </c>
      <c r="AB9">
        <v>1.7999999999999999E-2</v>
      </c>
      <c r="AC9" s="26">
        <f t="shared" si="18"/>
        <v>0.65502253579015757</v>
      </c>
      <c r="AD9" s="26">
        <f>IF(AC9&gt;1,BD9,FORECAST(AC9,$AZ9:$BD9,{0,0.25,0.5,0.75,1}))</f>
        <v>0.42728211066484073</v>
      </c>
      <c r="AE9" s="26">
        <f>IF(AC9&gt;1,BI9,FORECAST(AC9,$BE9:$BI9,{0,0.25,0.5,0.75,1}))</f>
        <v>0.39597981346833216</v>
      </c>
      <c r="AF9" s="26">
        <f>IF(AC9&gt;1,BN9,FORECAST(AC9,$BJ9:$BN9,{0,0.25,0.5,0.75,1}))</f>
        <v>0.70194581481527218</v>
      </c>
      <c r="AG9" s="26">
        <f>IF(AC9&gt;1,BS9,FORECAST(AD9,$BO9:$BS9,{0,0.25,0.5,0.75,1}))</f>
        <v>0.7967856195034333</v>
      </c>
      <c r="AH9">
        <f t="shared" si="7"/>
        <v>20.10170491863612</v>
      </c>
      <c r="AI9">
        <f t="shared" si="8"/>
        <v>6.910152216631996</v>
      </c>
      <c r="AJ9">
        <f t="shared" si="9"/>
        <v>309.43033057972752</v>
      </c>
      <c r="AK9">
        <f t="shared" si="10"/>
        <v>120.74120343438655</v>
      </c>
      <c r="AZ9">
        <f>_xlfn.XLOOKUP(V9,PLOTS!$AT$2:$AT$141,PLOTS!$AY$2:$AY$141,,-1,-1)</f>
        <v>0.415329</v>
      </c>
      <c r="BA9">
        <f>_xlfn.XLOOKUP(V9,PLOTS!$AT$2:$AT$141,PLOTS!$AX$2:$AX$141,,-1,-1)</f>
        <v>0.41859800000000003</v>
      </c>
      <c r="BB9">
        <f>_xlfn.XLOOKUP(V9,PLOTS!$AT$2:$AT$141,PLOTS!$AW$2:$AW$141,,-1,-1)</f>
        <v>0.42402499999999999</v>
      </c>
      <c r="BC9">
        <f>_xlfn.XLOOKUP(V9,PLOTS!$AT$2:$AT$141,PLOTS!$AV$2:$AV$141,,-1,-1)</f>
        <v>0.42846299999999998</v>
      </c>
      <c r="BD9">
        <f>_xlfn.XLOOKUP(V9,PLOTS!$AT$2:$AT$141,PLOTS!$AU$2:$AU$141,,-1,-1)</f>
        <v>0.43483899999999998</v>
      </c>
      <c r="BE9">
        <f>_xlfn.XLOOKUP(V9,PLOTS!$Q$2:$Q$139,PLOTS!$V$2:$V$139,,-1,-1)</f>
        <v>0.18096000000000001</v>
      </c>
      <c r="BF9">
        <f>_xlfn.XLOOKUP(V9,PLOTS!$Q$2:$Q$139,PLOTS!$U$2:$U$139,,-1,-1)</f>
        <v>0.24143000000000001</v>
      </c>
      <c r="BG9">
        <f>_xlfn.XLOOKUP(V9,PLOTS!$Q$2:$Q$139,PLOTS!$T$2:$T$139,,-1,-1)</f>
        <v>0.32118999999999998</v>
      </c>
      <c r="BH9">
        <f>_xlfn.XLOOKUP(V9,PLOTS!$Q$2:$Q$139,PLOTS!$S$2:$S$139,,-1,-1)</f>
        <v>0.42548000000000002</v>
      </c>
      <c r="BI9">
        <f>_xlfn.XLOOKUP(V9,PLOTS!$Q$2:$Q$139,PLOTS!$R$2:$R$139,,-1,-1)</f>
        <v>0.53452999999999995</v>
      </c>
      <c r="BJ9">
        <f>_xlfn.XLOOKUP(V9,PLOTS!$A$2:$A$161,PLOTS!$F$2:$F$161,,-1,-1)</f>
        <v>0.55245</v>
      </c>
      <c r="BK9">
        <f>_xlfn.XLOOKUP(V9,PLOTS!$A$2:$A$161,PLOTS!$E$2:$E$161,,-1,-1)</f>
        <v>0.55491000000000001</v>
      </c>
      <c r="BL9">
        <f>_xlfn.XLOOKUP(V9,PLOTS!$A$2:$A$161,PLOTS!$D$2:$D$161,,-1,-1)</f>
        <v>0.58060999999999996</v>
      </c>
      <c r="BM9">
        <f>_xlfn.XLOOKUP(V9,PLOTS!$A$2:$A$161,PLOTS!$C$2:$C$161,,-1,-1)</f>
        <v>0.73375999999999997</v>
      </c>
      <c r="BN9">
        <f>_xlfn.XLOOKUP(V9,PLOTS!$A$2:$A$161,PLOTS!$B$2:$B$161,,-1,-1)</f>
        <v>0.84879000000000004</v>
      </c>
      <c r="BO9">
        <f>_xlfn.XLOOKUP(V9,PLOTS!$AE$2:$AE$189,PLOTS!$AJ$2:$AJ$189,,-1,-1)</f>
        <v>0.61041000000000001</v>
      </c>
      <c r="BP9">
        <f>_xlfn.XLOOKUP(V9,PLOTS!$AE$2:$AE$189,PLOTS!$AI$2:$AI$189,,-1,-1)</f>
        <v>0.69499999999999995</v>
      </c>
      <c r="BQ9">
        <f>_xlfn.XLOOKUP(V9,PLOTS!$AE$2:$AE$189,PLOTS!$AH$2:$AH$189,,-1,-1)</f>
        <v>0.81122000000000005</v>
      </c>
      <c r="BR9">
        <f>_xlfn.XLOOKUP(V9,PLOTS!$AE$2:$AE$189,PLOTS!$AG$2:$AG$189,,-1,-1)</f>
        <v>0.94257000000000002</v>
      </c>
      <c r="BS9">
        <f>_xlfn.XLOOKUP(V9,PLOTS!$AE$2:$AE$189,PLOTS!$AF$2:$AF$189,,-1,-1)</f>
        <v>1.10443</v>
      </c>
    </row>
    <row r="10" spans="1:71" x14ac:dyDescent="0.3">
      <c r="A10" s="2">
        <v>9</v>
      </c>
      <c r="B10" s="2">
        <v>12</v>
      </c>
      <c r="C10" s="2">
        <v>8</v>
      </c>
      <c r="D10" s="2">
        <f t="shared" si="11"/>
        <v>8</v>
      </c>
      <c r="E10" s="3">
        <f t="shared" si="12"/>
        <v>96</v>
      </c>
      <c r="F10" s="3">
        <v>22.9121303597591</v>
      </c>
      <c r="G10" s="14">
        <f t="shared" si="13"/>
        <v>6.9836173336545739</v>
      </c>
      <c r="H10" s="12">
        <v>4.9873666762999997</v>
      </c>
      <c r="I10" s="12">
        <v>10.5493443261068</v>
      </c>
      <c r="J10" s="12">
        <f t="shared" si="14"/>
        <v>3.2154401505973529</v>
      </c>
      <c r="K10" s="3">
        <v>7.4226446964970201</v>
      </c>
      <c r="L10" s="21">
        <v>3.5</v>
      </c>
      <c r="M10" s="21">
        <v>1.2</v>
      </c>
      <c r="N10" s="5">
        <f t="shared" si="15"/>
        <v>2.35</v>
      </c>
      <c r="O10" s="5">
        <f t="shared" si="16"/>
        <v>7.7549999999999999</v>
      </c>
      <c r="P10" s="5">
        <f t="shared" si="0"/>
        <v>2.4540836467401776</v>
      </c>
      <c r="Q10" s="1">
        <f t="shared" si="1"/>
        <v>5771162.7906976743</v>
      </c>
      <c r="R10">
        <v>0.7</v>
      </c>
      <c r="S10">
        <v>1.5</v>
      </c>
      <c r="T10" s="5">
        <f t="shared" si="2"/>
        <v>1.6250163624324185</v>
      </c>
      <c r="U10" s="9">
        <f t="shared" si="3"/>
        <v>1.3171250141290501E-2</v>
      </c>
      <c r="V10" s="25">
        <f t="shared" si="4"/>
        <v>2.8606649940453203E-2</v>
      </c>
      <c r="W10">
        <v>0.36</v>
      </c>
      <c r="X10">
        <v>0.24</v>
      </c>
      <c r="Y10">
        <f t="shared" si="5"/>
        <v>14.441938925598759</v>
      </c>
      <c r="Z10">
        <f t="shared" si="6"/>
        <v>220.59705820733197</v>
      </c>
      <c r="AA10">
        <f t="shared" si="17"/>
        <v>15.274753573172729</v>
      </c>
      <c r="AB10">
        <v>0.02</v>
      </c>
      <c r="AC10" s="26">
        <f t="shared" si="18"/>
        <v>0.65856250706452502</v>
      </c>
      <c r="AD10" s="26">
        <f>IF(AC10&gt;1,BD10,FORECAST(AC10,$AZ10:$BD10,{0,0.25,0.5,0.75,1}))</f>
        <v>0.43701657953430528</v>
      </c>
      <c r="AE10" s="26">
        <f>IF(AC10&gt;1,BI10,FORECAST(AC10,$BE10:$BI10,{0,0.25,0.5,0.75,1}))</f>
        <v>0.37179861788854418</v>
      </c>
      <c r="AF10" s="26">
        <f>IF(AC10&gt;1,BN10,FORECAST(AC10,$BJ10:$BN10,{0,0.25,0.5,0.75,1}))</f>
        <v>0.70303829243019722</v>
      </c>
      <c r="AG10" s="26">
        <f>IF(AC10&gt;1,BS10,FORECAST(AD10,$BO10:$BS10,{0,0.25,0.5,0.75,1}))</f>
        <v>0.8102828222457823</v>
      </c>
      <c r="AH10">
        <f t="shared" si="7"/>
        <v>21.714113188194744</v>
      </c>
      <c r="AI10">
        <f t="shared" si="8"/>
        <v>7.237262740436277</v>
      </c>
      <c r="AJ10">
        <f t="shared" si="9"/>
        <v>349.7732153055527</v>
      </c>
      <c r="AK10">
        <f t="shared" si="10"/>
        <v>134.36199485691046</v>
      </c>
      <c r="AZ10">
        <f>_xlfn.XLOOKUP(V10,PLOTS!$AT$2:$AT$141,PLOTS!$AY$2:$AY$141,,-1,-1)</f>
        <v>0.43470399999999998</v>
      </c>
      <c r="BA10">
        <f>_xlfn.XLOOKUP(V10,PLOTS!$AT$2:$AT$141,PLOTS!$AX$2:$AX$141,,-1,-1)</f>
        <v>0.434531</v>
      </c>
      <c r="BB10">
        <f>_xlfn.XLOOKUP(V10,PLOTS!$AT$2:$AT$141,PLOTS!$AW$2:$AW$141,,-1,-1)</f>
        <v>0.43536799999999998</v>
      </c>
      <c r="BC10">
        <f>_xlfn.XLOOKUP(V10,PLOTS!$AT$2:$AT$141,PLOTS!$AV$2:$AV$141,,-1,-1)</f>
        <v>0.43718099999999999</v>
      </c>
      <c r="BD10">
        <f>_xlfn.XLOOKUP(V10,PLOTS!$AT$2:$AT$141,PLOTS!$AU$2:$AU$141,,-1,-1)</f>
        <v>0.43944899999999998</v>
      </c>
      <c r="BE10">
        <f>_xlfn.XLOOKUP(V10,PLOTS!$Q$2:$Q$139,PLOTS!$V$2:$V$139,,-1,-1)</f>
        <v>0.16908999999999999</v>
      </c>
      <c r="BF10">
        <f>_xlfn.XLOOKUP(V10,PLOTS!$Q$2:$Q$139,PLOTS!$U$2:$U$139,,-1,-1)</f>
        <v>0.22409999999999999</v>
      </c>
      <c r="BG10">
        <f>_xlfn.XLOOKUP(V10,PLOTS!$Q$2:$Q$139,PLOTS!$T$2:$T$139,,-1,-1)</f>
        <v>0.29733999999999999</v>
      </c>
      <c r="BH10">
        <f>_xlfn.XLOOKUP(V10,PLOTS!$Q$2:$Q$139,PLOTS!$S$2:$S$139,,-1,-1)</f>
        <v>0.39328000000000002</v>
      </c>
      <c r="BI10">
        <f>_xlfn.XLOOKUP(V10,PLOTS!$Q$2:$Q$139,PLOTS!$R$2:$R$139,,-1,-1)</f>
        <v>0.50712999999999997</v>
      </c>
      <c r="BJ10">
        <f>_xlfn.XLOOKUP(V10,PLOTS!$A$2:$A$161,PLOTS!$F$2:$F$161,,-1,-1)</f>
        <v>0.55245</v>
      </c>
      <c r="BK10">
        <f>_xlfn.XLOOKUP(V10,PLOTS!$A$2:$A$161,PLOTS!$E$2:$E$161,,-1,-1)</f>
        <v>0.55491000000000001</v>
      </c>
      <c r="BL10">
        <f>_xlfn.XLOOKUP(V10,PLOTS!$A$2:$A$161,PLOTS!$D$2:$D$161,,-1,-1)</f>
        <v>0.58060999999999996</v>
      </c>
      <c r="BM10">
        <f>_xlfn.XLOOKUP(V10,PLOTS!$A$2:$A$161,PLOTS!$C$2:$C$161,,-1,-1)</f>
        <v>0.73375999999999997</v>
      </c>
      <c r="BN10">
        <f>_xlfn.XLOOKUP(V10,PLOTS!$A$2:$A$161,PLOTS!$B$2:$B$161,,-1,-1)</f>
        <v>0.84879000000000004</v>
      </c>
      <c r="BO10">
        <f>_xlfn.XLOOKUP(V10,PLOTS!$AE$2:$AE$189,PLOTS!$AJ$2:$AJ$189,,-1,-1)</f>
        <v>0.62548999999999999</v>
      </c>
      <c r="BP10">
        <f>_xlfn.XLOOKUP(V10,PLOTS!$AE$2:$AE$189,PLOTS!$AI$2:$AI$189,,-1,-1)</f>
        <v>0.70767999999999998</v>
      </c>
      <c r="BQ10">
        <f>_xlfn.XLOOKUP(V10,PLOTS!$AE$2:$AE$189,PLOTS!$AH$2:$AH$189,,-1,-1)</f>
        <v>0.82072000000000001</v>
      </c>
      <c r="BR10">
        <f>_xlfn.XLOOKUP(V10,PLOTS!$AE$2:$AE$189,PLOTS!$AG$2:$AG$189,,-1,-1)</f>
        <v>0.94591999999999998</v>
      </c>
      <c r="BS10">
        <f>_xlfn.XLOOKUP(V10,PLOTS!$AE$2:$AE$189,PLOTS!$AF$2:$AF$189,,-1,-1)</f>
        <v>1.10155</v>
      </c>
    </row>
    <row r="11" spans="1:71" x14ac:dyDescent="0.3">
      <c r="A11" s="2">
        <v>10</v>
      </c>
      <c r="B11" s="2">
        <v>12</v>
      </c>
      <c r="C11" s="2">
        <v>8</v>
      </c>
      <c r="D11" s="2">
        <f t="shared" si="11"/>
        <v>8</v>
      </c>
      <c r="E11" s="3">
        <f t="shared" si="12"/>
        <v>96</v>
      </c>
      <c r="F11" s="3">
        <v>22.9607315582832</v>
      </c>
      <c r="G11" s="14">
        <f t="shared" si="13"/>
        <v>6.9984309789647199</v>
      </c>
      <c r="H11" s="12">
        <v>4.9873666762999997</v>
      </c>
      <c r="I11" s="12">
        <v>10.5493443261068</v>
      </c>
      <c r="J11" s="12">
        <f t="shared" si="14"/>
        <v>3.2154401505973529</v>
      </c>
      <c r="K11" s="3">
        <v>7.4887384109684696</v>
      </c>
      <c r="L11" s="21">
        <v>3.5</v>
      </c>
      <c r="M11" s="21">
        <v>1.2</v>
      </c>
      <c r="N11" s="5">
        <f t="shared" si="15"/>
        <v>2.35</v>
      </c>
      <c r="O11" s="5">
        <f t="shared" si="16"/>
        <v>7.7549999999999999</v>
      </c>
      <c r="P11" s="5">
        <f t="shared" si="0"/>
        <v>2.4540836467401776</v>
      </c>
      <c r="Q11" s="1">
        <f t="shared" si="1"/>
        <v>5771162.7906976743</v>
      </c>
      <c r="R11">
        <v>0.7</v>
      </c>
      <c r="S11">
        <v>1.5</v>
      </c>
      <c r="T11" s="5">
        <f t="shared" si="2"/>
        <v>1.6250163624324185</v>
      </c>
      <c r="U11" s="9">
        <f t="shared" si="3"/>
        <v>1.3171250141290501E-2</v>
      </c>
      <c r="V11" s="25">
        <f t="shared" si="4"/>
        <v>2.8667330350831244E-2</v>
      </c>
      <c r="W11">
        <v>0.36</v>
      </c>
      <c r="X11">
        <v>0.24</v>
      </c>
      <c r="Y11">
        <f t="shared" si="5"/>
        <v>14.441938925598759</v>
      </c>
      <c r="Z11">
        <f t="shared" si="6"/>
        <v>221.0649885678626</v>
      </c>
      <c r="AA11">
        <f t="shared" si="17"/>
        <v>15.307154372188796</v>
      </c>
      <c r="AB11">
        <v>0.02</v>
      </c>
      <c r="AC11" s="26">
        <f t="shared" si="18"/>
        <v>0.65856250706452502</v>
      </c>
      <c r="AD11" s="26">
        <f>IF(AC11&gt;1,BD11,FORECAST(AC11,$AZ11:$BD11,{0,0.25,0.5,0.75,1}))</f>
        <v>0.43701657953430528</v>
      </c>
      <c r="AE11" s="26">
        <f>IF(AC11&gt;1,BI11,FORECAST(AC11,$BE11:$BI11,{0,0.25,0.5,0.75,1}))</f>
        <v>0.37179861788854418</v>
      </c>
      <c r="AF11" s="26">
        <f>IF(AC11&gt;1,BN11,FORECAST(AC11,$BJ11:$BN11,{0,0.25,0.5,0.75,1}))</f>
        <v>0.70303829243019722</v>
      </c>
      <c r="AG11" s="26">
        <f>IF(AC11&gt;1,BS11,FORECAST(AD11,$BO11:$BS11,{0,0.25,0.5,0.75,1}))</f>
        <v>0.8102828222457823</v>
      </c>
      <c r="AH11">
        <f t="shared" si="7"/>
        <v>21.714113188194744</v>
      </c>
      <c r="AI11">
        <f t="shared" si="8"/>
        <v>7.237262740436277</v>
      </c>
      <c r="AJ11">
        <f t="shared" si="9"/>
        <v>350.51515406063828</v>
      </c>
      <c r="AK11">
        <f t="shared" si="10"/>
        <v>134.64700344771367</v>
      </c>
      <c r="AZ11">
        <f>_xlfn.XLOOKUP(V11,PLOTS!$AT$2:$AT$141,PLOTS!$AY$2:$AY$141,,-1,-1)</f>
        <v>0.43470399999999998</v>
      </c>
      <c r="BA11">
        <f>_xlfn.XLOOKUP(V11,PLOTS!$AT$2:$AT$141,PLOTS!$AX$2:$AX$141,,-1,-1)</f>
        <v>0.434531</v>
      </c>
      <c r="BB11">
        <f>_xlfn.XLOOKUP(V11,PLOTS!$AT$2:$AT$141,PLOTS!$AW$2:$AW$141,,-1,-1)</f>
        <v>0.43536799999999998</v>
      </c>
      <c r="BC11">
        <f>_xlfn.XLOOKUP(V11,PLOTS!$AT$2:$AT$141,PLOTS!$AV$2:$AV$141,,-1,-1)</f>
        <v>0.43718099999999999</v>
      </c>
      <c r="BD11">
        <f>_xlfn.XLOOKUP(V11,PLOTS!$AT$2:$AT$141,PLOTS!$AU$2:$AU$141,,-1,-1)</f>
        <v>0.43944899999999998</v>
      </c>
      <c r="BE11">
        <f>_xlfn.XLOOKUP(V11,PLOTS!$Q$2:$Q$139,PLOTS!$V$2:$V$139,,-1,-1)</f>
        <v>0.16908999999999999</v>
      </c>
      <c r="BF11">
        <f>_xlfn.XLOOKUP(V11,PLOTS!$Q$2:$Q$139,PLOTS!$U$2:$U$139,,-1,-1)</f>
        <v>0.22409999999999999</v>
      </c>
      <c r="BG11">
        <f>_xlfn.XLOOKUP(V11,PLOTS!$Q$2:$Q$139,PLOTS!$T$2:$T$139,,-1,-1)</f>
        <v>0.29733999999999999</v>
      </c>
      <c r="BH11">
        <f>_xlfn.XLOOKUP(V11,PLOTS!$Q$2:$Q$139,PLOTS!$S$2:$S$139,,-1,-1)</f>
        <v>0.39328000000000002</v>
      </c>
      <c r="BI11">
        <f>_xlfn.XLOOKUP(V11,PLOTS!$Q$2:$Q$139,PLOTS!$R$2:$R$139,,-1,-1)</f>
        <v>0.50712999999999997</v>
      </c>
      <c r="BJ11">
        <f>_xlfn.XLOOKUP(V11,PLOTS!$A$2:$A$161,PLOTS!$F$2:$F$161,,-1,-1)</f>
        <v>0.55245</v>
      </c>
      <c r="BK11">
        <f>_xlfn.XLOOKUP(V11,PLOTS!$A$2:$A$161,PLOTS!$E$2:$E$161,,-1,-1)</f>
        <v>0.55491000000000001</v>
      </c>
      <c r="BL11">
        <f>_xlfn.XLOOKUP(V11,PLOTS!$A$2:$A$161,PLOTS!$D$2:$D$161,,-1,-1)</f>
        <v>0.58060999999999996</v>
      </c>
      <c r="BM11">
        <f>_xlfn.XLOOKUP(V11,PLOTS!$A$2:$A$161,PLOTS!$C$2:$C$161,,-1,-1)</f>
        <v>0.73375999999999997</v>
      </c>
      <c r="BN11">
        <f>_xlfn.XLOOKUP(V11,PLOTS!$A$2:$A$161,PLOTS!$B$2:$B$161,,-1,-1)</f>
        <v>0.84879000000000004</v>
      </c>
      <c r="BO11">
        <f>_xlfn.XLOOKUP(V11,PLOTS!$AE$2:$AE$189,PLOTS!$AJ$2:$AJ$189,,-1,-1)</f>
        <v>0.62548999999999999</v>
      </c>
      <c r="BP11">
        <f>_xlfn.XLOOKUP(V11,PLOTS!$AE$2:$AE$189,PLOTS!$AI$2:$AI$189,,-1,-1)</f>
        <v>0.70767999999999998</v>
      </c>
      <c r="BQ11">
        <f>_xlfn.XLOOKUP(V11,PLOTS!$AE$2:$AE$189,PLOTS!$AH$2:$AH$189,,-1,-1)</f>
        <v>0.82072000000000001</v>
      </c>
      <c r="BR11">
        <f>_xlfn.XLOOKUP(V11,PLOTS!$AE$2:$AE$189,PLOTS!$AG$2:$AG$189,,-1,-1)</f>
        <v>0.94591999999999998</v>
      </c>
      <c r="BS11">
        <f>_xlfn.XLOOKUP(V11,PLOTS!$AE$2:$AE$189,PLOTS!$AF$2:$AF$189,,-1,-1)</f>
        <v>1.10155</v>
      </c>
    </row>
    <row r="12" spans="1:71" x14ac:dyDescent="0.3">
      <c r="A12" s="2">
        <v>11</v>
      </c>
      <c r="B12" s="2">
        <v>12</v>
      </c>
      <c r="C12" s="2">
        <v>8</v>
      </c>
      <c r="D12" s="2">
        <f t="shared" si="11"/>
        <v>8</v>
      </c>
      <c r="E12" s="3">
        <f t="shared" si="12"/>
        <v>96</v>
      </c>
      <c r="F12" s="3">
        <v>29.1564839356055</v>
      </c>
      <c r="G12" s="14">
        <f t="shared" si="13"/>
        <v>8.8868963035725574</v>
      </c>
      <c r="H12" s="12">
        <v>4.7026944159999999</v>
      </c>
      <c r="I12" s="12">
        <v>11.373515263502201</v>
      </c>
      <c r="J12" s="12">
        <f t="shared" si="14"/>
        <v>3.4666474523154709</v>
      </c>
      <c r="K12" s="3">
        <v>7.76478751900168</v>
      </c>
      <c r="L12" s="21">
        <v>3.6</v>
      </c>
      <c r="M12" s="21">
        <v>0.9</v>
      </c>
      <c r="N12" s="5">
        <f t="shared" si="15"/>
        <v>2.25</v>
      </c>
      <c r="O12" s="5">
        <f t="shared" si="16"/>
        <v>7.4249999999999998</v>
      </c>
      <c r="P12" s="5">
        <f t="shared" si="0"/>
        <v>1.7355058607527201</v>
      </c>
      <c r="Q12" s="1">
        <f t="shared" si="1"/>
        <v>5525581.3953488367</v>
      </c>
      <c r="R12">
        <v>0.7</v>
      </c>
      <c r="S12">
        <v>1.5</v>
      </c>
      <c r="T12" s="5">
        <f t="shared" si="2"/>
        <v>1.5072611014000972</v>
      </c>
      <c r="U12" s="9">
        <f t="shared" si="3"/>
        <v>1.5971486003042757E-2</v>
      </c>
      <c r="V12" s="25">
        <f t="shared" si="4"/>
        <v>4.0943574988624193E-2</v>
      </c>
      <c r="W12">
        <v>0.38</v>
      </c>
      <c r="X12">
        <v>0.28000000000000003</v>
      </c>
      <c r="Y12">
        <f t="shared" si="5"/>
        <v>17.719240140540872</v>
      </c>
      <c r="Z12">
        <f t="shared" si="6"/>
        <v>380.67528248018027</v>
      </c>
      <c r="AA12">
        <f t="shared" si="17"/>
        <v>21.483725005183</v>
      </c>
      <c r="AB12">
        <v>2.4E-2</v>
      </c>
      <c r="AC12" s="26">
        <f t="shared" si="18"/>
        <v>0.6654785834601149</v>
      </c>
      <c r="AD12" s="26">
        <f>IF(AC12&gt;1,BD12,FORECAST(AC12,$AZ12:$BD12,{0,0.25,0.5,0.75,1}))</f>
        <v>0.45946448167851556</v>
      </c>
      <c r="AE12" s="26">
        <f>IF(AC12&gt;1,BI12,FORECAST(AC12,$BE12:$BI12,{0,0.25,0.5,0.75,1}))</f>
        <v>0.33143277444976016</v>
      </c>
      <c r="AF12" s="26">
        <f>IF(AC12&gt;1,BN12,FORECAST(AC12,$BJ12:$BN12,{0,0.25,0.5,0.75,1}))</f>
        <v>0.69963179867179903</v>
      </c>
      <c r="AG12" s="26">
        <f>IF(AC12&gt;1,BS12,FORECAST(AD12,$BO12:$BS12,{0,0.25,0.5,0.75,1}))</f>
        <v>0.84840857135023884</v>
      </c>
      <c r="AH12">
        <f t="shared" si="7"/>
        <v>24.613046673621266</v>
      </c>
      <c r="AI12">
        <f t="shared" si="8"/>
        <v>7.4989509840093396</v>
      </c>
      <c r="AJ12">
        <f t="shared" si="9"/>
        <v>502.07669767970606</v>
      </c>
      <c r="AK12">
        <f t="shared" si="10"/>
        <v>185.49863251015506</v>
      </c>
      <c r="AZ12">
        <f>_xlfn.XLOOKUP(V12,PLOTS!$AT$2:$AT$141,PLOTS!$AY$2:$AY$141,,-1,-1)</f>
        <v>0.46976499999999999</v>
      </c>
      <c r="BA12">
        <f>_xlfn.XLOOKUP(V12,PLOTS!$AT$2:$AT$141,PLOTS!$AX$2:$AX$141,,-1,-1)</f>
        <v>0.47104299999999999</v>
      </c>
      <c r="BB12">
        <f>_xlfn.XLOOKUP(V12,PLOTS!$AT$2:$AT$141,PLOTS!$AW$2:$AW$141,,-1,-1)</f>
        <v>0.463115</v>
      </c>
      <c r="BC12">
        <f>_xlfn.XLOOKUP(V12,PLOTS!$AT$2:$AT$141,PLOTS!$AV$2:$AV$141,,-1,-1)</f>
        <v>0.45764300000000002</v>
      </c>
      <c r="BD12">
        <f>_xlfn.XLOOKUP(V12,PLOTS!$AT$2:$AT$141,PLOTS!$AU$2:$AU$141,,-1,-1)</f>
        <v>0.45196999999999998</v>
      </c>
      <c r="BE12">
        <f>_xlfn.XLOOKUP(V12,PLOTS!$Q$2:$Q$139,PLOTS!$V$2:$V$139,,-1,-1)</f>
        <v>0.14898</v>
      </c>
      <c r="BF12">
        <f>_xlfn.XLOOKUP(V12,PLOTS!$Q$2:$Q$139,PLOTS!$U$2:$U$139,,-1,-1)</f>
        <v>0.19472999999999999</v>
      </c>
      <c r="BG12">
        <f>_xlfn.XLOOKUP(V12,PLOTS!$Q$2:$Q$139,PLOTS!$T$2:$T$139,,-1,-1)</f>
        <v>0.25999</v>
      </c>
      <c r="BH12">
        <f>_xlfn.XLOOKUP(V12,PLOTS!$Q$2:$Q$139,PLOTS!$S$2:$S$139,,-1,-1)</f>
        <v>0.34401999999999999</v>
      </c>
      <c r="BI12">
        <f>_xlfn.XLOOKUP(V12,PLOTS!$Q$2:$Q$139,PLOTS!$R$2:$R$139,,-1,-1)</f>
        <v>0.45649000000000001</v>
      </c>
      <c r="BJ12">
        <f>_xlfn.XLOOKUP(V12,PLOTS!$A$2:$A$161,PLOTS!$F$2:$F$161,,-1,-1)</f>
        <v>0.58084000000000002</v>
      </c>
      <c r="BK12">
        <f>_xlfn.XLOOKUP(V12,PLOTS!$A$2:$A$161,PLOTS!$E$2:$E$161,,-1,-1)</f>
        <v>0.58057999999999998</v>
      </c>
      <c r="BL12">
        <f>_xlfn.XLOOKUP(V12,PLOTS!$A$2:$A$161,PLOTS!$D$2:$D$161,,-1,-1)</f>
        <v>0.59675</v>
      </c>
      <c r="BM12">
        <f>_xlfn.XLOOKUP(V12,PLOTS!$A$2:$A$161,PLOTS!$C$2:$C$161,,-1,-1)</f>
        <v>0.70655000000000001</v>
      </c>
      <c r="BN12">
        <f>_xlfn.XLOOKUP(V12,PLOTS!$A$2:$A$161,PLOTS!$B$2:$B$161,,-1,-1)</f>
        <v>0.82808999999999999</v>
      </c>
      <c r="BO12">
        <f>_xlfn.XLOOKUP(V12,PLOTS!$AE$2:$AE$189,PLOTS!$AJ$2:$AJ$189,,-1,-1)</f>
        <v>0.67613999999999996</v>
      </c>
      <c r="BP12">
        <f>_xlfn.XLOOKUP(V12,PLOTS!$AE$2:$AE$189,PLOTS!$AI$2:$AI$189,,-1,-1)</f>
        <v>0.75233000000000005</v>
      </c>
      <c r="BQ12">
        <f>_xlfn.XLOOKUP(V12,PLOTS!$AE$2:$AE$189,PLOTS!$AH$2:$AH$189,,-1,-1)</f>
        <v>0.84889999999999999</v>
      </c>
      <c r="BR12">
        <f>_xlfn.XLOOKUP(V12,PLOTS!$AE$2:$AE$189,PLOTS!$AG$2:$AG$189,,-1,-1)</f>
        <v>0.95518999999999998</v>
      </c>
      <c r="BS12">
        <f>_xlfn.XLOOKUP(V12,PLOTS!$AE$2:$AE$189,PLOTS!$AF$2:$AF$189,,-1,-1)</f>
        <v>1.09362</v>
      </c>
    </row>
    <row r="13" spans="1:71" x14ac:dyDescent="0.3">
      <c r="A13" s="2">
        <v>12</v>
      </c>
      <c r="B13" s="2">
        <v>12</v>
      </c>
      <c r="C13" s="2">
        <v>8</v>
      </c>
      <c r="D13" s="2">
        <f t="shared" si="11"/>
        <v>8</v>
      </c>
      <c r="E13" s="3">
        <f t="shared" si="12"/>
        <v>96</v>
      </c>
      <c r="F13" s="3">
        <v>37.7138986911079</v>
      </c>
      <c r="G13" s="14">
        <f t="shared" si="13"/>
        <v>11.495196321049688</v>
      </c>
      <c r="H13" s="12">
        <v>4.6841702460999999</v>
      </c>
      <c r="I13" s="12">
        <v>12.237094557330501</v>
      </c>
      <c r="J13" s="12">
        <f t="shared" si="14"/>
        <v>3.7298664210743366</v>
      </c>
      <c r="K13" s="3">
        <v>8.2956851283951103</v>
      </c>
      <c r="L13" s="21">
        <v>3.6</v>
      </c>
      <c r="M13" s="21">
        <v>0.6</v>
      </c>
      <c r="N13" s="5">
        <f t="shared" si="15"/>
        <v>2.1</v>
      </c>
      <c r="O13" s="5">
        <f t="shared" si="16"/>
        <v>6.93</v>
      </c>
      <c r="P13" s="5">
        <f t="shared" si="0"/>
        <v>1.1524464056479831</v>
      </c>
      <c r="Q13" s="1">
        <f t="shared" si="1"/>
        <v>5157209.3023255812</v>
      </c>
      <c r="R13">
        <v>0.7</v>
      </c>
      <c r="S13">
        <v>1.5</v>
      </c>
      <c r="T13" s="5">
        <f t="shared" si="2"/>
        <v>1.4008927578800066</v>
      </c>
      <c r="U13" s="9">
        <f t="shared" si="3"/>
        <v>1.7320367476693785E-2</v>
      </c>
      <c r="V13" s="25">
        <f t="shared" si="4"/>
        <v>5.3380202404130807E-2</v>
      </c>
      <c r="W13">
        <v>0.38</v>
      </c>
      <c r="X13">
        <v>0.3</v>
      </c>
      <c r="Y13">
        <f t="shared" si="5"/>
        <v>20.512202542126872</v>
      </c>
      <c r="Z13">
        <f t="shared" si="6"/>
        <v>610.73299626730966</v>
      </c>
      <c r="AA13">
        <f t="shared" si="17"/>
        <v>29.774130545611506</v>
      </c>
      <c r="AB13">
        <v>2.5999999999999999E-2</v>
      </c>
      <c r="AC13" s="26">
        <f t="shared" si="18"/>
        <v>0.66616797987283793</v>
      </c>
      <c r="AD13" s="26">
        <f>IF(AC13&gt;1,BD13,FORECAST(AC13,$AZ13:$BD13,{0,0.25,0.5,0.75,1}))</f>
        <v>0.46975555157647148</v>
      </c>
      <c r="AE13" s="26">
        <f>IF(AC13&gt;1,BI13,FORECAST(AC13,$BE13:$BI13,{0,0.25,0.5,0.75,1}))</f>
        <v>0.30735116770214865</v>
      </c>
      <c r="AF13" s="26">
        <f>IF(AC13&gt;1,BN13,FORECAST(AC13,$BJ13:$BN13,{0,0.25,0.5,0.75,1}))</f>
        <v>0.69627542943542498</v>
      </c>
      <c r="AG13" s="26">
        <f>IF(AC13&gt;1,BS13,FORECAST(AD13,$BO13:$BS13,{0,0.25,0.5,0.75,1}))</f>
        <v>0.88149994291207512</v>
      </c>
      <c r="AH13">
        <f t="shared" si="7"/>
        <v>27.075030418404083</v>
      </c>
      <c r="AI13">
        <f t="shared" si="8"/>
        <v>8.050208564483361</v>
      </c>
      <c r="AJ13">
        <f t="shared" si="9"/>
        <v>710.97029052487699</v>
      </c>
      <c r="AK13">
        <f t="shared" si="10"/>
        <v>267.62757000722854</v>
      </c>
      <c r="AZ13">
        <f>_xlfn.XLOOKUP(V13,PLOTS!$AT$2:$AT$141,PLOTS!$AY$2:$AY$141,,-1,-1)</f>
        <v>0.48486400000000002</v>
      </c>
      <c r="BA13">
        <f>_xlfn.XLOOKUP(V13,PLOTS!$AT$2:$AT$141,PLOTS!$AX$2:$AX$141,,-1,-1)</f>
        <v>0.48652099999999998</v>
      </c>
      <c r="BB13">
        <f>_xlfn.XLOOKUP(V13,PLOTS!$AT$2:$AT$141,PLOTS!$AW$2:$AW$141,,-1,-1)</f>
        <v>0.47399799999999997</v>
      </c>
      <c r="BC13">
        <f>_xlfn.XLOOKUP(V13,PLOTS!$AT$2:$AT$141,PLOTS!$AV$2:$AV$141,,-1,-1)</f>
        <v>0.46808300000000003</v>
      </c>
      <c r="BD13">
        <f>_xlfn.XLOOKUP(V13,PLOTS!$AT$2:$AT$141,PLOTS!$AU$2:$AU$141,,-1,-1)</f>
        <v>0.45877800000000002</v>
      </c>
      <c r="BE13">
        <f>_xlfn.XLOOKUP(V13,PLOTS!$Q$2:$Q$139,PLOTS!$V$2:$V$139,,-1,-1)</f>
        <v>0.13744999999999999</v>
      </c>
      <c r="BF13">
        <f>_xlfn.XLOOKUP(V13,PLOTS!$Q$2:$Q$139,PLOTS!$U$2:$U$139,,-1,-1)</f>
        <v>0.18002000000000001</v>
      </c>
      <c r="BG13">
        <f>_xlfn.XLOOKUP(V13,PLOTS!$Q$2:$Q$139,PLOTS!$T$2:$T$139,,-1,-1)</f>
        <v>0.23996000000000001</v>
      </c>
      <c r="BH13">
        <f>_xlfn.XLOOKUP(V13,PLOTS!$Q$2:$Q$139,PLOTS!$S$2:$S$139,,-1,-1)</f>
        <v>0.31731999999999999</v>
      </c>
      <c r="BI13">
        <f>_xlfn.XLOOKUP(V13,PLOTS!$Q$2:$Q$139,PLOTS!$R$2:$R$139,,-1,-1)</f>
        <v>0.42514999999999997</v>
      </c>
      <c r="BJ13">
        <f>_xlfn.XLOOKUP(V13,PLOTS!$A$2:$A$161,PLOTS!$F$2:$F$161,,-1,-1)</f>
        <v>0.61841000000000002</v>
      </c>
      <c r="BK13">
        <f>_xlfn.XLOOKUP(V13,PLOTS!$A$2:$A$161,PLOTS!$E$2:$E$161,,-1,-1)</f>
        <v>0.61834999999999996</v>
      </c>
      <c r="BL13">
        <f>_xlfn.XLOOKUP(V13,PLOTS!$A$2:$A$161,PLOTS!$D$2:$D$161,,-1,-1)</f>
        <v>0.62990999999999997</v>
      </c>
      <c r="BM13">
        <f>_xlfn.XLOOKUP(V13,PLOTS!$A$2:$A$161,PLOTS!$C$2:$C$161,,-1,-1)</f>
        <v>0.68516999999999995</v>
      </c>
      <c r="BN13">
        <f>_xlfn.XLOOKUP(V13,PLOTS!$A$2:$A$161,PLOTS!$B$2:$B$161,,-1,-1)</f>
        <v>0.79196999999999995</v>
      </c>
      <c r="BO13">
        <f>_xlfn.XLOOKUP(V13,PLOTS!$AE$2:$AE$189,PLOTS!$AJ$2:$AJ$189,,-1,-1)</f>
        <v>0.73494999999999999</v>
      </c>
      <c r="BP13">
        <f>_xlfn.XLOOKUP(V13,PLOTS!$AE$2:$AE$189,PLOTS!$AI$2:$AI$189,,-1,-1)</f>
        <v>0.80261000000000005</v>
      </c>
      <c r="BQ13">
        <f>_xlfn.XLOOKUP(V13,PLOTS!$AE$2:$AE$189,PLOTS!$AH$2:$AH$189,,-1,-1)</f>
        <v>0.87797000000000003</v>
      </c>
      <c r="BR13">
        <f>_xlfn.XLOOKUP(V13,PLOTS!$AE$2:$AE$189,PLOTS!$AG$2:$AG$189,,-1,-1)</f>
        <v>0.96331999999999995</v>
      </c>
      <c r="BS13">
        <f>_xlfn.XLOOKUP(V13,PLOTS!$AE$2:$AE$189,PLOTS!$AF$2:$AF$189,,-1,-1)</f>
        <v>1.08013</v>
      </c>
    </row>
    <row r="14" spans="1:71" x14ac:dyDescent="0.3">
      <c r="A14" s="2">
        <v>13</v>
      </c>
      <c r="B14" s="2">
        <v>12</v>
      </c>
      <c r="C14" s="2">
        <v>8</v>
      </c>
      <c r="D14" s="2">
        <f t="shared" si="11"/>
        <v>8</v>
      </c>
      <c r="E14" s="3">
        <f t="shared" si="12"/>
        <v>96</v>
      </c>
      <c r="F14" s="3">
        <v>39.260826406958003</v>
      </c>
      <c r="G14" s="14">
        <f t="shared" si="13"/>
        <v>11.9666998888408</v>
      </c>
      <c r="H14" s="12">
        <v>4.6841702460999999</v>
      </c>
      <c r="I14" s="12">
        <v>12.3148325463793</v>
      </c>
      <c r="J14" s="12">
        <f t="shared" si="14"/>
        <v>3.7535609601364111</v>
      </c>
      <c r="K14" s="3">
        <v>8.9483900608775997</v>
      </c>
      <c r="L14" s="21">
        <v>3.5</v>
      </c>
      <c r="M14" s="21">
        <v>0.6</v>
      </c>
      <c r="N14" s="5">
        <f t="shared" si="15"/>
        <v>2.0499999999999998</v>
      </c>
      <c r="O14" s="5">
        <f t="shared" si="16"/>
        <v>6.7649999999999988</v>
      </c>
      <c r="P14" s="5">
        <f t="shared" si="0"/>
        <v>1.1524464056479831</v>
      </c>
      <c r="Q14" s="1">
        <f t="shared" si="1"/>
        <v>5034418.6046511615</v>
      </c>
      <c r="R14">
        <v>0.7</v>
      </c>
      <c r="S14">
        <v>1.5</v>
      </c>
      <c r="T14" s="5">
        <f t="shared" si="2"/>
        <v>1.3920495531136832</v>
      </c>
      <c r="U14" s="9">
        <f t="shared" si="3"/>
        <v>1.7430397723736196E-2</v>
      </c>
      <c r="V14" s="25">
        <f t="shared" si="4"/>
        <v>5.5569721850342493E-2</v>
      </c>
      <c r="W14">
        <v>0.38</v>
      </c>
      <c r="X14">
        <v>0.3</v>
      </c>
      <c r="Y14">
        <f t="shared" si="5"/>
        <v>20.773644057635263</v>
      </c>
      <c r="Z14">
        <f t="shared" si="6"/>
        <v>643.88718409480475</v>
      </c>
      <c r="AA14">
        <f t="shared" si="17"/>
        <v>30.995389268651053</v>
      </c>
      <c r="AB14">
        <v>2.7E-2</v>
      </c>
      <c r="AC14" s="26">
        <f t="shared" si="18"/>
        <v>0.64557028606430356</v>
      </c>
      <c r="AD14" s="26">
        <f>IF(AC14&gt;1,BD14,FORECAST(AC14,$AZ14:$BD14,{0,0.25,0.5,0.75,1}))</f>
        <v>0.47256720021437992</v>
      </c>
      <c r="AE14" s="26">
        <f>IF(AC14&gt;1,BI14,FORECAST(AC14,$BE14:$BI14,{0,0.25,0.5,0.75,1}))</f>
        <v>0.30147917715121164</v>
      </c>
      <c r="AF14" s="26">
        <f>IF(AC14&gt;1,BN14,FORECAST(AC14,$BJ14:$BN14,{0,0.25,0.5,0.75,1}))</f>
        <v>0.69286494568538304</v>
      </c>
      <c r="AG14" s="26">
        <f>IF(AC14&gt;1,BS14,FORECAST(AD14,$BO14:$BS14,{0,0.25,0.5,0.75,1}))</f>
        <v>0.89084012945069968</v>
      </c>
      <c r="AH14">
        <f t="shared" si="7"/>
        <v>27.410111476365902</v>
      </c>
      <c r="AI14">
        <f t="shared" si="8"/>
        <v>7.9970530282321128</v>
      </c>
      <c r="AJ14">
        <f t="shared" si="9"/>
        <v>745.62219668882312</v>
      </c>
      <c r="AK14">
        <f t="shared" si="10"/>
        <v>279.69788673945567</v>
      </c>
      <c r="AZ14">
        <f>_xlfn.XLOOKUP(V14,PLOTS!$AT$2:$AT$141,PLOTS!$AY$2:$AY$141,,-1,-1)</f>
        <v>0.488037</v>
      </c>
      <c r="BA14">
        <f>_xlfn.XLOOKUP(V14,PLOTS!$AT$2:$AT$141,PLOTS!$AX$2:$AX$141,,-1,-1)</f>
        <v>0.48968899999999999</v>
      </c>
      <c r="BB14">
        <f>_xlfn.XLOOKUP(V14,PLOTS!$AT$2:$AT$141,PLOTS!$AW$2:$AW$141,,-1,-1)</f>
        <v>0.47646100000000002</v>
      </c>
      <c r="BC14">
        <f>_xlfn.XLOOKUP(V14,PLOTS!$AT$2:$AT$141,PLOTS!$AV$2:$AV$141,,-1,-1)</f>
        <v>0.47058899999999998</v>
      </c>
      <c r="BD14">
        <f>_xlfn.XLOOKUP(V14,PLOTS!$AT$2:$AT$141,PLOTS!$AU$2:$AU$141,,-1,-1)</f>
        <v>0.45996599999999999</v>
      </c>
      <c r="BE14">
        <f>_xlfn.XLOOKUP(V14,PLOTS!$Q$2:$Q$139,PLOTS!$V$2:$V$139,,-1,-1)</f>
        <v>0.13744999999999999</v>
      </c>
      <c r="BF14">
        <f>_xlfn.XLOOKUP(V14,PLOTS!$Q$2:$Q$139,PLOTS!$U$2:$U$139,,-1,-1)</f>
        <v>0.18002000000000001</v>
      </c>
      <c r="BG14">
        <f>_xlfn.XLOOKUP(V14,PLOTS!$Q$2:$Q$139,PLOTS!$T$2:$T$139,,-1,-1)</f>
        <v>0.23996000000000001</v>
      </c>
      <c r="BH14">
        <f>_xlfn.XLOOKUP(V14,PLOTS!$Q$2:$Q$139,PLOTS!$S$2:$S$139,,-1,-1)</f>
        <v>0.31731999999999999</v>
      </c>
      <c r="BI14">
        <f>_xlfn.XLOOKUP(V14,PLOTS!$Q$2:$Q$139,PLOTS!$R$2:$R$139,,-1,-1)</f>
        <v>0.42514999999999997</v>
      </c>
      <c r="BJ14">
        <f>_xlfn.XLOOKUP(V14,PLOTS!$A$2:$A$161,PLOTS!$F$2:$F$161,,-1,-1)</f>
        <v>0.61841000000000002</v>
      </c>
      <c r="BK14">
        <f>_xlfn.XLOOKUP(V14,PLOTS!$A$2:$A$161,PLOTS!$E$2:$E$161,,-1,-1)</f>
        <v>0.61834999999999996</v>
      </c>
      <c r="BL14">
        <f>_xlfn.XLOOKUP(V14,PLOTS!$A$2:$A$161,PLOTS!$D$2:$D$161,,-1,-1)</f>
        <v>0.62990999999999997</v>
      </c>
      <c r="BM14">
        <f>_xlfn.XLOOKUP(V14,PLOTS!$A$2:$A$161,PLOTS!$C$2:$C$161,,-1,-1)</f>
        <v>0.68516999999999995</v>
      </c>
      <c r="BN14">
        <f>_xlfn.XLOOKUP(V14,PLOTS!$A$2:$A$161,PLOTS!$B$2:$B$161,,-1,-1)</f>
        <v>0.79196999999999995</v>
      </c>
      <c r="BO14">
        <f>_xlfn.XLOOKUP(V14,PLOTS!$AE$2:$AE$189,PLOTS!$AJ$2:$AJ$189,,-1,-1)</f>
        <v>0.75370999999999999</v>
      </c>
      <c r="BP14">
        <f>_xlfn.XLOOKUP(V14,PLOTS!$AE$2:$AE$189,PLOTS!$AI$2:$AI$189,,-1,-1)</f>
        <v>0.81593000000000004</v>
      </c>
      <c r="BQ14">
        <f>_xlfn.XLOOKUP(V14,PLOTS!$AE$2:$AE$189,PLOTS!$AH$2:$AH$189,,-1,-1)</f>
        <v>0.88565000000000005</v>
      </c>
      <c r="BR14">
        <f>_xlfn.XLOOKUP(V14,PLOTS!$AE$2:$AE$189,PLOTS!$AG$2:$AG$189,,-1,-1)</f>
        <v>0.96538999999999997</v>
      </c>
      <c r="BS14">
        <f>_xlfn.XLOOKUP(V14,PLOTS!$AE$2:$AE$189,PLOTS!$AF$2:$AF$189,,-1,-1)</f>
        <v>1.0772200000000001</v>
      </c>
    </row>
    <row r="15" spans="1:71" x14ac:dyDescent="0.3">
      <c r="A15" s="2">
        <v>14</v>
      </c>
      <c r="B15" s="2">
        <v>12</v>
      </c>
      <c r="C15" s="2">
        <v>8</v>
      </c>
      <c r="D15" s="2">
        <f t="shared" si="11"/>
        <v>8</v>
      </c>
      <c r="E15" s="3">
        <f t="shared" si="12"/>
        <v>96</v>
      </c>
      <c r="F15" s="3">
        <v>39.2628164544127</v>
      </c>
      <c r="G15" s="14">
        <f t="shared" si="13"/>
        <v>11.967306455304991</v>
      </c>
      <c r="H15" s="12">
        <v>4.7137193679999996</v>
      </c>
      <c r="I15" s="12">
        <v>12.769361653482701</v>
      </c>
      <c r="J15" s="12">
        <f t="shared" si="14"/>
        <v>3.8921014319815272</v>
      </c>
      <c r="K15" s="3">
        <v>9.5429728298003003</v>
      </c>
      <c r="L15" s="21">
        <v>3.7</v>
      </c>
      <c r="M15" s="21">
        <v>0.6</v>
      </c>
      <c r="N15" s="5">
        <f t="shared" si="15"/>
        <v>2.15</v>
      </c>
      <c r="O15" s="5">
        <f t="shared" si="16"/>
        <v>7.0949999999999998</v>
      </c>
      <c r="P15" s="5">
        <f t="shared" si="0"/>
        <v>1.1597163761090399</v>
      </c>
      <c r="Q15" s="1">
        <f t="shared" si="1"/>
        <v>5280000</v>
      </c>
      <c r="R15">
        <v>0.7</v>
      </c>
      <c r="S15">
        <v>1.5</v>
      </c>
      <c r="T15" s="5">
        <f t="shared" si="2"/>
        <v>1.342499148199912</v>
      </c>
      <c r="U15" s="9">
        <f t="shared" si="3"/>
        <v>1.784784843271079E-2</v>
      </c>
      <c r="V15" s="25">
        <f t="shared" si="4"/>
        <v>5.4877981854995671E-2</v>
      </c>
      <c r="W15">
        <v>0.38</v>
      </c>
      <c r="X15">
        <v>0.3</v>
      </c>
      <c r="Y15">
        <f t="shared" si="5"/>
        <v>22.335415648339417</v>
      </c>
      <c r="Z15">
        <f t="shared" si="6"/>
        <v>692.32999344771144</v>
      </c>
      <c r="AA15">
        <f t="shared" si="17"/>
        <v>30.996960358746872</v>
      </c>
      <c r="AB15">
        <v>2.7E-2</v>
      </c>
      <c r="AC15" s="26">
        <f t="shared" si="18"/>
        <v>0.661031423433733</v>
      </c>
      <c r="AD15" s="26">
        <f>IF(AC15&gt;1,BD15,FORECAST(AC15,$AZ15:$BD15,{0,0.25,0.5,0.75,1}))</f>
        <v>0.47210186945519966</v>
      </c>
      <c r="AE15" s="26">
        <f>IF(AC15&gt;1,BI15,FORECAST(AC15,$BE15:$BI15,{0,0.25,0.5,0.75,1}))</f>
        <v>0.30588683819248857</v>
      </c>
      <c r="AF15" s="26">
        <f>IF(AC15&gt;1,BN15,FORECAST(AC15,$BJ15:$BN15,{0,0.25,0.5,0.75,1}))</f>
        <v>0.69542493896646373</v>
      </c>
      <c r="AG15" s="26">
        <f>IF(AC15&gt;1,BS15,FORECAST(AD15,$BO15:$BS15,{0,0.25,0.5,0.75,1}))</f>
        <v>0.88853930581945439</v>
      </c>
      <c r="AH15">
        <f t="shared" si="7"/>
        <v>28.393806831928391</v>
      </c>
      <c r="AI15">
        <f t="shared" si="8"/>
        <v>8.7239827427108043</v>
      </c>
      <c r="AJ15">
        <f t="shared" si="9"/>
        <v>775.27420493804584</v>
      </c>
      <c r="AK15">
        <f t="shared" si="10"/>
        <v>304.34970967807419</v>
      </c>
      <c r="AZ15">
        <f>_xlfn.XLOOKUP(V15,PLOTS!$AT$2:$AT$141,PLOTS!$AY$2:$AY$141,,-1,-1)</f>
        <v>0.488037</v>
      </c>
      <c r="BA15">
        <f>_xlfn.XLOOKUP(V15,PLOTS!$AT$2:$AT$141,PLOTS!$AX$2:$AX$141,,-1,-1)</f>
        <v>0.48968899999999999</v>
      </c>
      <c r="BB15">
        <f>_xlfn.XLOOKUP(V15,PLOTS!$AT$2:$AT$141,PLOTS!$AW$2:$AW$141,,-1,-1)</f>
        <v>0.47646100000000002</v>
      </c>
      <c r="BC15">
        <f>_xlfn.XLOOKUP(V15,PLOTS!$AT$2:$AT$141,PLOTS!$AV$2:$AV$141,,-1,-1)</f>
        <v>0.47058899999999998</v>
      </c>
      <c r="BD15">
        <f>_xlfn.XLOOKUP(V15,PLOTS!$AT$2:$AT$141,PLOTS!$AU$2:$AU$141,,-1,-1)</f>
        <v>0.45996599999999999</v>
      </c>
      <c r="BE15">
        <f>_xlfn.XLOOKUP(V15,PLOTS!$Q$2:$Q$139,PLOTS!$V$2:$V$139,,-1,-1)</f>
        <v>0.13744999999999999</v>
      </c>
      <c r="BF15">
        <f>_xlfn.XLOOKUP(V15,PLOTS!$Q$2:$Q$139,PLOTS!$U$2:$U$139,,-1,-1)</f>
        <v>0.18002000000000001</v>
      </c>
      <c r="BG15">
        <f>_xlfn.XLOOKUP(V15,PLOTS!$Q$2:$Q$139,PLOTS!$T$2:$T$139,,-1,-1)</f>
        <v>0.23996000000000001</v>
      </c>
      <c r="BH15">
        <f>_xlfn.XLOOKUP(V15,PLOTS!$Q$2:$Q$139,PLOTS!$S$2:$S$139,,-1,-1)</f>
        <v>0.31731999999999999</v>
      </c>
      <c r="BI15">
        <f>_xlfn.XLOOKUP(V15,PLOTS!$Q$2:$Q$139,PLOTS!$R$2:$R$139,,-1,-1)</f>
        <v>0.42514999999999997</v>
      </c>
      <c r="BJ15">
        <f>_xlfn.XLOOKUP(V15,PLOTS!$A$2:$A$161,PLOTS!$F$2:$F$161,,-1,-1)</f>
        <v>0.61841000000000002</v>
      </c>
      <c r="BK15">
        <f>_xlfn.XLOOKUP(V15,PLOTS!$A$2:$A$161,PLOTS!$E$2:$E$161,,-1,-1)</f>
        <v>0.61834999999999996</v>
      </c>
      <c r="BL15">
        <f>_xlfn.XLOOKUP(V15,PLOTS!$A$2:$A$161,PLOTS!$D$2:$D$161,,-1,-1)</f>
        <v>0.62990999999999997</v>
      </c>
      <c r="BM15">
        <f>_xlfn.XLOOKUP(V15,PLOTS!$A$2:$A$161,PLOTS!$C$2:$C$161,,-1,-1)</f>
        <v>0.68516999999999995</v>
      </c>
      <c r="BN15">
        <f>_xlfn.XLOOKUP(V15,PLOTS!$A$2:$A$161,PLOTS!$B$2:$B$161,,-1,-1)</f>
        <v>0.79196999999999995</v>
      </c>
      <c r="BO15">
        <f>_xlfn.XLOOKUP(V15,PLOTS!$AE$2:$AE$189,PLOTS!$AJ$2:$AJ$189,,-1,-1)</f>
        <v>0.74882000000000004</v>
      </c>
      <c r="BP15">
        <f>_xlfn.XLOOKUP(V15,PLOTS!$AE$2:$AE$189,PLOTS!$AI$2:$AI$189,,-1,-1)</f>
        <v>0.81255999999999995</v>
      </c>
      <c r="BQ15">
        <f>_xlfn.XLOOKUP(V15,PLOTS!$AE$2:$AE$189,PLOTS!$AH$2:$AH$189,,-1,-1)</f>
        <v>0.88368000000000002</v>
      </c>
      <c r="BR15">
        <f>_xlfn.XLOOKUP(V15,PLOTS!$AE$2:$AE$189,PLOTS!$AG$2:$AG$189,,-1,-1)</f>
        <v>0.96484999999999999</v>
      </c>
      <c r="BS15">
        <f>_xlfn.XLOOKUP(V15,PLOTS!$AE$2:$AE$189,PLOTS!$AF$2:$AF$189,,-1,-1)</f>
        <v>1.07802</v>
      </c>
    </row>
    <row r="16" spans="1:71" x14ac:dyDescent="0.3">
      <c r="A16" s="2">
        <v>15</v>
      </c>
      <c r="B16" s="2">
        <v>12</v>
      </c>
      <c r="C16" s="2">
        <v>8</v>
      </c>
      <c r="D16" s="2">
        <f t="shared" si="11"/>
        <v>8</v>
      </c>
      <c r="E16" s="3">
        <f t="shared" si="12"/>
        <v>96</v>
      </c>
      <c r="F16" s="3">
        <v>31.939607345011101</v>
      </c>
      <c r="G16" s="14">
        <f t="shared" si="13"/>
        <v>9.7351923187593847</v>
      </c>
      <c r="H16" s="12">
        <v>4.7137193679999996</v>
      </c>
      <c r="I16" s="12">
        <v>12.769361653482701</v>
      </c>
      <c r="J16" s="12">
        <f t="shared" si="14"/>
        <v>3.8921014319815272</v>
      </c>
      <c r="K16" s="3">
        <v>9.6778498455099609</v>
      </c>
      <c r="L16" s="21">
        <v>4.0999999999999996</v>
      </c>
      <c r="M16" s="21">
        <v>0.9</v>
      </c>
      <c r="N16" s="5">
        <f t="shared" si="15"/>
        <v>2.5</v>
      </c>
      <c r="O16" s="5">
        <f t="shared" si="16"/>
        <v>8.25</v>
      </c>
      <c r="P16" s="5">
        <f t="shared" si="0"/>
        <v>1.7395745641635598</v>
      </c>
      <c r="Q16" s="1">
        <f t="shared" si="1"/>
        <v>6139534.8837209297</v>
      </c>
      <c r="R16">
        <v>0.7</v>
      </c>
      <c r="S16">
        <v>1.5</v>
      </c>
      <c r="T16" s="5">
        <f t="shared" si="2"/>
        <v>1.342499148199912</v>
      </c>
      <c r="U16" s="9">
        <f t="shared" si="3"/>
        <v>1.784784843271079E-2</v>
      </c>
      <c r="V16" s="25">
        <f t="shared" si="4"/>
        <v>4.464226845189076E-2</v>
      </c>
      <c r="W16">
        <v>0.38</v>
      </c>
      <c r="X16">
        <v>0.3</v>
      </c>
      <c r="Y16">
        <f t="shared" si="5"/>
        <v>22.335415648339417</v>
      </c>
      <c r="Z16">
        <f t="shared" si="6"/>
        <v>563.19821502282446</v>
      </c>
      <c r="AA16">
        <f t="shared" si="17"/>
        <v>25.215479482903504</v>
      </c>
      <c r="AB16">
        <v>2.5000000000000001E-2</v>
      </c>
      <c r="AC16" s="26">
        <f t="shared" si="18"/>
        <v>0.71391393730843156</v>
      </c>
      <c r="AD16" s="26">
        <f>IF(AC16&gt;1,BD16,FORECAST(AC16,$AZ16:$BD16,{0,0.25,0.5,0.75,1}))</f>
        <v>0.4595517284079631</v>
      </c>
      <c r="AE16" s="26">
        <f>IF(AC16&gt;1,BI16,FORECAST(AC16,$BE16:$BI16,{0,0.25,0.5,0.75,1}))</f>
        <v>0.34132907291800285</v>
      </c>
      <c r="AF16" s="26">
        <f>IF(AC16&gt;1,BN16,FORECAST(AC16,$BJ16:$BN16,{0,0.25,0.5,0.75,1}))</f>
        <v>0.70799577552889836</v>
      </c>
      <c r="AG16" s="26">
        <f>IF(AC16&gt;1,BS16,FORECAST(AD16,$BO16:$BS16,{0,0.25,0.5,0.75,1}))</f>
        <v>0.86139894163704489</v>
      </c>
      <c r="AH16">
        <f t="shared" si="7"/>
        <v>27.638998804966096</v>
      </c>
      <c r="AI16">
        <f t="shared" si="8"/>
        <v>9.7348057187354229</v>
      </c>
      <c r="AJ16">
        <f t="shared" si="9"/>
        <v>625.00363934841278</v>
      </c>
      <c r="AK16">
        <f t="shared" si="10"/>
        <v>267.83121727199102</v>
      </c>
      <c r="AZ16">
        <f>_xlfn.XLOOKUP(V16,PLOTS!$AT$2:$AT$141,PLOTS!$AY$2:$AY$141,,-1,-1)</f>
        <v>0.47137899999999999</v>
      </c>
      <c r="BA16">
        <f>_xlfn.XLOOKUP(V16,PLOTS!$AT$2:$AT$141,PLOTS!$AX$2:$AX$141,,-1,-1)</f>
        <v>0.47263300000000003</v>
      </c>
      <c r="BB16">
        <f>_xlfn.XLOOKUP(V16,PLOTS!$AT$2:$AT$141,PLOTS!$AW$2:$AW$141,,-1,-1)</f>
        <v>0.46444600000000003</v>
      </c>
      <c r="BC16">
        <f>_xlfn.XLOOKUP(V16,PLOTS!$AT$2:$AT$141,PLOTS!$AV$2:$AV$141,,-1,-1)</f>
        <v>0.45857799999999999</v>
      </c>
      <c r="BD16">
        <f>_xlfn.XLOOKUP(V16,PLOTS!$AT$2:$AT$141,PLOTS!$AU$2:$AU$141,,-1,-1)</f>
        <v>0.45271</v>
      </c>
      <c r="BE16">
        <f>_xlfn.XLOOKUP(V16,PLOTS!$Q$2:$Q$139,PLOTS!$V$2:$V$139,,-1,-1)</f>
        <v>0.14684</v>
      </c>
      <c r="BF16">
        <f>_xlfn.XLOOKUP(V16,PLOTS!$Q$2:$Q$139,PLOTS!$U$2:$U$139,,-1,-1)</f>
        <v>0.19206999999999999</v>
      </c>
      <c r="BG16">
        <f>_xlfn.XLOOKUP(V16,PLOTS!$Q$2:$Q$139,PLOTS!$T$2:$T$139,,-1,-1)</f>
        <v>0.25635000000000002</v>
      </c>
      <c r="BH16">
        <f>_xlfn.XLOOKUP(V16,PLOTS!$Q$2:$Q$139,PLOTS!$S$2:$S$139,,-1,-1)</f>
        <v>0.33857999999999999</v>
      </c>
      <c r="BI16">
        <f>_xlfn.XLOOKUP(V16,PLOTS!$Q$2:$Q$139,PLOTS!$R$2:$R$139,,-1,-1)</f>
        <v>0.45039000000000001</v>
      </c>
      <c r="BJ16">
        <f>_xlfn.XLOOKUP(V16,PLOTS!$A$2:$A$161,PLOTS!$F$2:$F$161,,-1,-1)</f>
        <v>0.59789000000000003</v>
      </c>
      <c r="BK16">
        <f>_xlfn.XLOOKUP(V16,PLOTS!$A$2:$A$161,PLOTS!$E$2:$E$161,,-1,-1)</f>
        <v>0.59708000000000006</v>
      </c>
      <c r="BL16">
        <f>_xlfn.XLOOKUP(V16,PLOTS!$A$2:$A$161,PLOTS!$D$2:$D$161,,-1,-1)</f>
        <v>0.61065000000000003</v>
      </c>
      <c r="BM16">
        <f>_xlfn.XLOOKUP(V16,PLOTS!$A$2:$A$161,PLOTS!$C$2:$C$161,,-1,-1)</f>
        <v>0.69262000000000001</v>
      </c>
      <c r="BN16">
        <f>_xlfn.XLOOKUP(V16,PLOTS!$A$2:$A$161,PLOTS!$B$2:$B$161,,-1,-1)</f>
        <v>0.81505000000000005</v>
      </c>
      <c r="BO16">
        <f>_xlfn.XLOOKUP(V16,PLOTS!$AE$2:$AE$189,PLOTS!$AJ$2:$AJ$189,,-1,-1)</f>
        <v>0.70147999999999999</v>
      </c>
      <c r="BP16">
        <f>_xlfn.XLOOKUP(V16,PLOTS!$AE$2:$AE$189,PLOTS!$AI$2:$AI$189,,-1,-1)</f>
        <v>0.77388999999999997</v>
      </c>
      <c r="BQ16">
        <f>_xlfn.XLOOKUP(V16,PLOTS!$AE$2:$AE$189,PLOTS!$AH$2:$AH$189,,-1,-1)</f>
        <v>0.86202000000000001</v>
      </c>
      <c r="BR16">
        <f>_xlfn.XLOOKUP(V16,PLOTS!$AE$2:$AE$189,PLOTS!$AG$2:$AG$189,,-1,-1)</f>
        <v>0.95898000000000005</v>
      </c>
      <c r="BS16">
        <f>_xlfn.XLOOKUP(V16,PLOTS!$AE$2:$AE$189,PLOTS!$AF$2:$AF$189,,-1,-1)</f>
        <v>1.08816</v>
      </c>
    </row>
    <row r="17" spans="1:71" x14ac:dyDescent="0.3">
      <c r="A17" s="2">
        <v>16</v>
      </c>
      <c r="B17" s="2">
        <v>12</v>
      </c>
      <c r="C17" s="2">
        <v>8</v>
      </c>
      <c r="D17" s="2">
        <f t="shared" si="11"/>
        <v>8</v>
      </c>
      <c r="E17" s="3">
        <f t="shared" si="12"/>
        <v>96</v>
      </c>
      <c r="F17" s="3">
        <v>39.0648477902145</v>
      </c>
      <c r="G17" s="14">
        <f t="shared" si="13"/>
        <v>11.90696560645738</v>
      </c>
      <c r="H17" s="12">
        <v>4.7756872176999998</v>
      </c>
      <c r="I17" s="12">
        <v>12.781894298100401</v>
      </c>
      <c r="J17" s="12">
        <f t="shared" si="14"/>
        <v>3.8959213820610024</v>
      </c>
      <c r="K17" s="3">
        <v>9.6498198688805203</v>
      </c>
      <c r="L17" s="21">
        <v>3.8</v>
      </c>
      <c r="M17" s="21">
        <v>0.7</v>
      </c>
      <c r="N17" s="5">
        <f t="shared" si="15"/>
        <v>2.25</v>
      </c>
      <c r="O17" s="5">
        <f t="shared" si="16"/>
        <v>7.4249999999999998</v>
      </c>
      <c r="P17" s="5">
        <f t="shared" si="0"/>
        <v>1.3707893805325193</v>
      </c>
      <c r="Q17" s="1">
        <f t="shared" si="1"/>
        <v>5525581.3953488367</v>
      </c>
      <c r="R17">
        <v>0.7</v>
      </c>
      <c r="S17">
        <v>1.5</v>
      </c>
      <c r="T17" s="5">
        <f t="shared" si="2"/>
        <v>1.3411828280730544</v>
      </c>
      <c r="U17" s="9">
        <f t="shared" si="3"/>
        <v>1.7404742403441528E-2</v>
      </c>
      <c r="V17" s="25">
        <f t="shared" si="4"/>
        <v>5.3193493621628653E-2</v>
      </c>
      <c r="W17">
        <v>0.38</v>
      </c>
      <c r="X17">
        <v>0.3</v>
      </c>
      <c r="Y17">
        <f t="shared" si="5"/>
        <v>22.379279891618339</v>
      </c>
      <c r="Z17">
        <f t="shared" si="6"/>
        <v>690.19197049000934</v>
      </c>
      <c r="AA17">
        <f t="shared" si="17"/>
        <v>30.840669308064079</v>
      </c>
      <c r="AB17">
        <v>2.5999999999999999E-2</v>
      </c>
      <c r="AC17" s="26">
        <f t="shared" si="18"/>
        <v>0.66941316936313566</v>
      </c>
      <c r="AD17" s="26">
        <f>IF(AC17&gt;1,BD17,FORECAST(AC17,$AZ17:$BD17,{0,0.25,0.5,0.75,1}))</f>
        <v>0.46966389444450751</v>
      </c>
      <c r="AE17" s="26">
        <f>IF(AC17&gt;1,BI17,FORECAST(AC17,$BE17:$BI17,{0,0.25,0.5,0.75,1}))</f>
        <v>0.30827630632204273</v>
      </c>
      <c r="AF17" s="26">
        <f>IF(AC17&gt;1,BN17,FORECAST(AC17,$BJ17:$BN17,{0,0.25,0.5,0.75,1}))</f>
        <v>0.69681275493047057</v>
      </c>
      <c r="AG17" s="26">
        <f>IF(AC17&gt;1,BS17,FORECAST(AD17,$BO17:$BS17,{0,0.25,0.5,0.75,1}))</f>
        <v>0.88146874025795485</v>
      </c>
      <c r="AH17">
        <f t="shared" si="7"/>
        <v>28.274902285792528</v>
      </c>
      <c r="AI17">
        <f t="shared" si="8"/>
        <v>8.8093978339238692</v>
      </c>
      <c r="AJ17">
        <f t="shared" si="9"/>
        <v>769.66784116041185</v>
      </c>
      <c r="AK17">
        <f t="shared" si="10"/>
        <v>303.34670026485514</v>
      </c>
      <c r="AZ17">
        <f>_xlfn.XLOOKUP(V17,PLOTS!$AT$2:$AT$141,PLOTS!$AY$2:$AY$141,,-1,-1)</f>
        <v>0.48486400000000002</v>
      </c>
      <c r="BA17">
        <f>_xlfn.XLOOKUP(V17,PLOTS!$AT$2:$AT$141,PLOTS!$AX$2:$AX$141,,-1,-1)</f>
        <v>0.48652099999999998</v>
      </c>
      <c r="BB17">
        <f>_xlfn.XLOOKUP(V17,PLOTS!$AT$2:$AT$141,PLOTS!$AW$2:$AW$141,,-1,-1)</f>
        <v>0.47399799999999997</v>
      </c>
      <c r="BC17">
        <f>_xlfn.XLOOKUP(V17,PLOTS!$AT$2:$AT$141,PLOTS!$AV$2:$AV$141,,-1,-1)</f>
        <v>0.46808300000000003</v>
      </c>
      <c r="BD17">
        <f>_xlfn.XLOOKUP(V17,PLOTS!$AT$2:$AT$141,PLOTS!$AU$2:$AU$141,,-1,-1)</f>
        <v>0.45877800000000002</v>
      </c>
      <c r="BE17">
        <f>_xlfn.XLOOKUP(V17,PLOTS!$Q$2:$Q$139,PLOTS!$V$2:$V$139,,-1,-1)</f>
        <v>0.13744999999999999</v>
      </c>
      <c r="BF17">
        <f>_xlfn.XLOOKUP(V17,PLOTS!$Q$2:$Q$139,PLOTS!$U$2:$U$139,,-1,-1)</f>
        <v>0.18002000000000001</v>
      </c>
      <c r="BG17">
        <f>_xlfn.XLOOKUP(V17,PLOTS!$Q$2:$Q$139,PLOTS!$T$2:$T$139,,-1,-1)</f>
        <v>0.23996000000000001</v>
      </c>
      <c r="BH17">
        <f>_xlfn.XLOOKUP(V17,PLOTS!$Q$2:$Q$139,PLOTS!$S$2:$S$139,,-1,-1)</f>
        <v>0.31731999999999999</v>
      </c>
      <c r="BI17">
        <f>_xlfn.XLOOKUP(V17,PLOTS!$Q$2:$Q$139,PLOTS!$R$2:$R$139,,-1,-1)</f>
        <v>0.42514999999999997</v>
      </c>
      <c r="BJ17">
        <f>_xlfn.XLOOKUP(V17,PLOTS!$A$2:$A$161,PLOTS!$F$2:$F$161,,-1,-1)</f>
        <v>0.61841000000000002</v>
      </c>
      <c r="BK17">
        <f>_xlfn.XLOOKUP(V17,PLOTS!$A$2:$A$161,PLOTS!$E$2:$E$161,,-1,-1)</f>
        <v>0.61834999999999996</v>
      </c>
      <c r="BL17">
        <f>_xlfn.XLOOKUP(V17,PLOTS!$A$2:$A$161,PLOTS!$D$2:$D$161,,-1,-1)</f>
        <v>0.62990999999999997</v>
      </c>
      <c r="BM17">
        <f>_xlfn.XLOOKUP(V17,PLOTS!$A$2:$A$161,PLOTS!$C$2:$C$161,,-1,-1)</f>
        <v>0.68516999999999995</v>
      </c>
      <c r="BN17">
        <f>_xlfn.XLOOKUP(V17,PLOTS!$A$2:$A$161,PLOTS!$B$2:$B$161,,-1,-1)</f>
        <v>0.79196999999999995</v>
      </c>
      <c r="BO17">
        <f>_xlfn.XLOOKUP(V17,PLOTS!$AE$2:$AE$189,PLOTS!$AJ$2:$AJ$189,,-1,-1)</f>
        <v>0.73494999999999999</v>
      </c>
      <c r="BP17">
        <f>_xlfn.XLOOKUP(V17,PLOTS!$AE$2:$AE$189,PLOTS!$AI$2:$AI$189,,-1,-1)</f>
        <v>0.80261000000000005</v>
      </c>
      <c r="BQ17">
        <f>_xlfn.XLOOKUP(V17,PLOTS!$AE$2:$AE$189,PLOTS!$AH$2:$AH$189,,-1,-1)</f>
        <v>0.87797000000000003</v>
      </c>
      <c r="BR17">
        <f>_xlfn.XLOOKUP(V17,PLOTS!$AE$2:$AE$189,PLOTS!$AG$2:$AG$189,,-1,-1)</f>
        <v>0.96331999999999995</v>
      </c>
      <c r="BS17">
        <f>_xlfn.XLOOKUP(V17,PLOTS!$AE$2:$AE$189,PLOTS!$AF$2:$AF$189,,-1,-1)</f>
        <v>1.08013</v>
      </c>
    </row>
    <row r="18" spans="1:71" x14ac:dyDescent="0.3">
      <c r="A18" s="2">
        <v>17</v>
      </c>
      <c r="B18" s="2">
        <v>12</v>
      </c>
      <c r="C18" s="2">
        <v>8</v>
      </c>
      <c r="D18" s="2">
        <f t="shared" si="11"/>
        <v>8</v>
      </c>
      <c r="E18" s="3">
        <f t="shared" si="12"/>
        <v>96</v>
      </c>
      <c r="F18" s="3">
        <v>38.534871721657503</v>
      </c>
      <c r="G18" s="14">
        <f t="shared" si="13"/>
        <v>11.745428900761206</v>
      </c>
      <c r="H18" s="12">
        <v>4.7756872176999998</v>
      </c>
      <c r="I18" s="12">
        <v>12.781894298100401</v>
      </c>
      <c r="J18" s="12">
        <f t="shared" si="14"/>
        <v>3.8959213820610024</v>
      </c>
      <c r="K18" s="3">
        <v>9.7079003694974801</v>
      </c>
      <c r="L18" s="21">
        <v>3.7</v>
      </c>
      <c r="M18" s="21">
        <v>0.7</v>
      </c>
      <c r="N18" s="5">
        <f t="shared" si="15"/>
        <v>2.2000000000000002</v>
      </c>
      <c r="O18" s="5">
        <f t="shared" si="16"/>
        <v>7.26</v>
      </c>
      <c r="P18" s="5">
        <f t="shared" si="0"/>
        <v>1.3707893805325193</v>
      </c>
      <c r="Q18" s="1">
        <f t="shared" si="1"/>
        <v>5402790.6976744179</v>
      </c>
      <c r="R18">
        <v>0.7</v>
      </c>
      <c r="S18">
        <v>1.5</v>
      </c>
      <c r="T18" s="5">
        <f t="shared" si="2"/>
        <v>1.3411828280730544</v>
      </c>
      <c r="U18" s="9">
        <f t="shared" si="3"/>
        <v>1.7404742403441528E-2</v>
      </c>
      <c r="V18" s="25">
        <f t="shared" si="4"/>
        <v>5.2471840262736928E-2</v>
      </c>
      <c r="W18">
        <v>0.38</v>
      </c>
      <c r="X18">
        <v>0.28000000000000003</v>
      </c>
      <c r="Y18">
        <f t="shared" si="5"/>
        <v>22.379279891618339</v>
      </c>
      <c r="Z18">
        <f t="shared" si="6"/>
        <v>635.43986936063936</v>
      </c>
      <c r="AA18">
        <f t="shared" si="17"/>
        <v>28.394116005431847</v>
      </c>
      <c r="AB18">
        <v>2.5999999999999999E-2</v>
      </c>
      <c r="AC18" s="26">
        <f t="shared" si="18"/>
        <v>0.66941316936313566</v>
      </c>
      <c r="AD18" s="26">
        <f>IF(AC18&gt;1,BD18,FORECAST(AC18,$AZ18:$BD18,{0,0.25,0.5,0.75,1}))</f>
        <v>0.46966389444450751</v>
      </c>
      <c r="AE18" s="26">
        <f>IF(AC18&gt;1,BI18,FORECAST(AC18,$BE18:$BI18,{0,0.25,0.5,0.75,1}))</f>
        <v>0.30827630632204273</v>
      </c>
      <c r="AF18" s="26">
        <f>IF(AC18&gt;1,BN18,FORECAST(AC18,$BJ18:$BN18,{0,0.25,0.5,0.75,1}))</f>
        <v>0.69681275493047057</v>
      </c>
      <c r="AG18" s="26">
        <f>IF(AC18&gt;1,BS18,FORECAST(AD18,$BO18:$BS18,{0,0.25,0.5,0.75,1}))</f>
        <v>0.88146874025795485</v>
      </c>
      <c r="AH18">
        <f t="shared" si="7"/>
        <v>28.274902285792528</v>
      </c>
      <c r="AI18">
        <f t="shared" si="8"/>
        <v>8.8093978339238692</v>
      </c>
      <c r="AJ18">
        <f t="shared" si="9"/>
        <v>759.22608700989065</v>
      </c>
      <c r="AK18">
        <f t="shared" si="10"/>
        <v>299.2313254276242</v>
      </c>
      <c r="AZ18">
        <f>_xlfn.XLOOKUP(V18,PLOTS!$AT$2:$AT$141,PLOTS!$AY$2:$AY$141,,-1,-1)</f>
        <v>0.48486400000000002</v>
      </c>
      <c r="BA18">
        <f>_xlfn.XLOOKUP(V18,PLOTS!$AT$2:$AT$141,PLOTS!$AX$2:$AX$141,,-1,-1)</f>
        <v>0.48652099999999998</v>
      </c>
      <c r="BB18">
        <f>_xlfn.XLOOKUP(V18,PLOTS!$AT$2:$AT$141,PLOTS!$AW$2:$AW$141,,-1,-1)</f>
        <v>0.47399799999999997</v>
      </c>
      <c r="BC18">
        <f>_xlfn.XLOOKUP(V18,PLOTS!$AT$2:$AT$141,PLOTS!$AV$2:$AV$141,,-1,-1)</f>
        <v>0.46808300000000003</v>
      </c>
      <c r="BD18">
        <f>_xlfn.XLOOKUP(V18,PLOTS!$AT$2:$AT$141,PLOTS!$AU$2:$AU$141,,-1,-1)</f>
        <v>0.45877800000000002</v>
      </c>
      <c r="BE18">
        <f>_xlfn.XLOOKUP(V18,PLOTS!$Q$2:$Q$139,PLOTS!$V$2:$V$139,,-1,-1)</f>
        <v>0.13744999999999999</v>
      </c>
      <c r="BF18">
        <f>_xlfn.XLOOKUP(V18,PLOTS!$Q$2:$Q$139,PLOTS!$U$2:$U$139,,-1,-1)</f>
        <v>0.18002000000000001</v>
      </c>
      <c r="BG18">
        <f>_xlfn.XLOOKUP(V18,PLOTS!$Q$2:$Q$139,PLOTS!$T$2:$T$139,,-1,-1)</f>
        <v>0.23996000000000001</v>
      </c>
      <c r="BH18">
        <f>_xlfn.XLOOKUP(V18,PLOTS!$Q$2:$Q$139,PLOTS!$S$2:$S$139,,-1,-1)</f>
        <v>0.31731999999999999</v>
      </c>
      <c r="BI18">
        <f>_xlfn.XLOOKUP(V18,PLOTS!$Q$2:$Q$139,PLOTS!$R$2:$R$139,,-1,-1)</f>
        <v>0.42514999999999997</v>
      </c>
      <c r="BJ18">
        <f>_xlfn.XLOOKUP(V18,PLOTS!$A$2:$A$161,PLOTS!$F$2:$F$161,,-1,-1)</f>
        <v>0.61841000000000002</v>
      </c>
      <c r="BK18">
        <f>_xlfn.XLOOKUP(V18,PLOTS!$A$2:$A$161,PLOTS!$E$2:$E$161,,-1,-1)</f>
        <v>0.61834999999999996</v>
      </c>
      <c r="BL18">
        <f>_xlfn.XLOOKUP(V18,PLOTS!$A$2:$A$161,PLOTS!$D$2:$D$161,,-1,-1)</f>
        <v>0.62990999999999997</v>
      </c>
      <c r="BM18">
        <f>_xlfn.XLOOKUP(V18,PLOTS!$A$2:$A$161,PLOTS!$C$2:$C$161,,-1,-1)</f>
        <v>0.68516999999999995</v>
      </c>
      <c r="BN18">
        <f>_xlfn.XLOOKUP(V18,PLOTS!$A$2:$A$161,PLOTS!$B$2:$B$161,,-1,-1)</f>
        <v>0.79196999999999995</v>
      </c>
      <c r="BO18">
        <f>_xlfn.XLOOKUP(V18,PLOTS!$AE$2:$AE$189,PLOTS!$AJ$2:$AJ$189,,-1,-1)</f>
        <v>0.73494999999999999</v>
      </c>
      <c r="BP18">
        <f>_xlfn.XLOOKUP(V18,PLOTS!$AE$2:$AE$189,PLOTS!$AI$2:$AI$189,,-1,-1)</f>
        <v>0.80261000000000005</v>
      </c>
      <c r="BQ18">
        <f>_xlfn.XLOOKUP(V18,PLOTS!$AE$2:$AE$189,PLOTS!$AH$2:$AH$189,,-1,-1)</f>
        <v>0.87797000000000003</v>
      </c>
      <c r="BR18">
        <f>_xlfn.XLOOKUP(V18,PLOTS!$AE$2:$AE$189,PLOTS!$AG$2:$AG$189,,-1,-1)</f>
        <v>0.96331999999999995</v>
      </c>
      <c r="BS18">
        <f>_xlfn.XLOOKUP(V18,PLOTS!$AE$2:$AE$189,PLOTS!$AF$2:$AF$189,,-1,-1)</f>
        <v>1.08013</v>
      </c>
    </row>
    <row r="19" spans="1:71" x14ac:dyDescent="0.3">
      <c r="A19" s="2">
        <v>18</v>
      </c>
      <c r="B19" s="2">
        <v>12</v>
      </c>
      <c r="C19" s="2">
        <v>8</v>
      </c>
      <c r="D19" s="2">
        <f t="shared" si="11"/>
        <v>8</v>
      </c>
      <c r="E19" s="3">
        <f t="shared" si="12"/>
        <v>96</v>
      </c>
      <c r="F19" s="3">
        <v>36.724781514652101</v>
      </c>
      <c r="G19" s="14">
        <f t="shared" si="13"/>
        <v>11.19371340566596</v>
      </c>
      <c r="H19" s="12">
        <v>4.8448843956000003</v>
      </c>
      <c r="I19" s="12">
        <v>13.422163905249599</v>
      </c>
      <c r="J19" s="12">
        <f t="shared" si="14"/>
        <v>4.0910755583200782</v>
      </c>
      <c r="K19" s="3">
        <v>9.3124536016605202</v>
      </c>
      <c r="L19" s="21">
        <v>4</v>
      </c>
      <c r="M19" s="21">
        <v>0.8</v>
      </c>
      <c r="N19" s="5">
        <f t="shared" si="15"/>
        <v>2.4</v>
      </c>
      <c r="O19" s="5">
        <f t="shared" si="16"/>
        <v>7.919999999999999</v>
      </c>
      <c r="P19" s="5">
        <f t="shared" si="0"/>
        <v>1.5893158771326243</v>
      </c>
      <c r="Q19" s="1">
        <f t="shared" si="1"/>
        <v>5893953.4883720921</v>
      </c>
      <c r="R19">
        <v>0.7</v>
      </c>
      <c r="S19">
        <v>1.5</v>
      </c>
      <c r="T19" s="5">
        <f t="shared" si="2"/>
        <v>1.277205170781168</v>
      </c>
      <c r="U19" s="9">
        <f t="shared" si="3"/>
        <v>1.7758236221462654E-2</v>
      </c>
      <c r="V19" s="25">
        <f t="shared" si="4"/>
        <v>4.8588837829921384E-2</v>
      </c>
      <c r="W19">
        <v>0.38</v>
      </c>
      <c r="X19">
        <v>0.28000000000000003</v>
      </c>
      <c r="Y19">
        <f t="shared" si="5"/>
        <v>24.677476115124932</v>
      </c>
      <c r="Z19">
        <f t="shared" si="6"/>
        <v>667.78151901337492</v>
      </c>
      <c r="AA19">
        <f t="shared" si="17"/>
        <v>27.060365326585757</v>
      </c>
      <c r="AB19">
        <v>2.5999999999999999E-2</v>
      </c>
      <c r="AC19" s="26">
        <f t="shared" si="18"/>
        <v>0.68300908544087136</v>
      </c>
      <c r="AD19" s="26">
        <f>IF(AC19&gt;1,BD19,FORECAST(AC19,$AZ19:$BD19,{0,0.25,0.5,0.75,1}))</f>
        <v>0.46680259142818764</v>
      </c>
      <c r="AE19" s="26">
        <f>IF(AC19&gt;1,BI19,FORECAST(AC19,$BE19:$BI19,{0,0.25,0.5,0.75,1}))</f>
        <v>0.32000322622550814</v>
      </c>
      <c r="AF19" s="26">
        <f>IF(AC19&gt;1,BN19,FORECAST(AC19,$BJ19:$BN19,{0,0.25,0.5,0.75,1}))</f>
        <v>0.69920446395867064</v>
      </c>
      <c r="AG19" s="26">
        <f>IF(AC19&gt;1,BS19,FORECAST(AD19,$BO19:$BS19,{0,0.25,0.5,0.75,1}))</f>
        <v>0.87142149564266014</v>
      </c>
      <c r="AH19">
        <f t="shared" si="7"/>
        <v>29.51036032291697</v>
      </c>
      <c r="AI19">
        <f t="shared" si="8"/>
        <v>10.083587370249473</v>
      </c>
      <c r="AJ19">
        <f t="shared" si="9"/>
        <v>757.77090333292881</v>
      </c>
      <c r="AK19">
        <f t="shared" si="10"/>
        <v>322.70266723285118</v>
      </c>
      <c r="AZ19">
        <f>_xlfn.XLOOKUP(V19,PLOTS!$AT$2:$AT$141,PLOTS!$AY$2:$AY$141,,-1,-1)</f>
        <v>0.48155199999999998</v>
      </c>
      <c r="BA19">
        <f>_xlfn.XLOOKUP(V19,PLOTS!$AT$2:$AT$141,PLOTS!$AX$2:$AX$141,,-1,-1)</f>
        <v>0.48271799999999998</v>
      </c>
      <c r="BB19">
        <f>_xlfn.XLOOKUP(V19,PLOTS!$AT$2:$AT$141,PLOTS!$AW$2:$AW$141,,-1,-1)</f>
        <v>0.47145100000000001</v>
      </c>
      <c r="BC19">
        <f>_xlfn.XLOOKUP(V19,PLOTS!$AT$2:$AT$141,PLOTS!$AV$2:$AV$141,,-1,-1)</f>
        <v>0.465227</v>
      </c>
      <c r="BD19">
        <f>_xlfn.XLOOKUP(V19,PLOTS!$AT$2:$AT$141,PLOTS!$AU$2:$AU$141,,-1,-1)</f>
        <v>0.45725399999999999</v>
      </c>
      <c r="BE19">
        <f>_xlfn.XLOOKUP(V19,PLOTS!$Q$2:$Q$139,PLOTS!$V$2:$V$139,,-1,-1)</f>
        <v>0.14122999999999999</v>
      </c>
      <c r="BF19">
        <f>_xlfn.XLOOKUP(V19,PLOTS!$Q$2:$Q$139,PLOTS!$U$2:$U$139,,-1,-1)</f>
        <v>0.18501000000000001</v>
      </c>
      <c r="BG19">
        <f>_xlfn.XLOOKUP(V19,PLOTS!$Q$2:$Q$139,PLOTS!$T$2:$T$139,,-1,-1)</f>
        <v>0.24673999999999999</v>
      </c>
      <c r="BH19">
        <f>_xlfn.XLOOKUP(V19,PLOTS!$Q$2:$Q$139,PLOTS!$S$2:$S$139,,-1,-1)</f>
        <v>0.32541999999999999</v>
      </c>
      <c r="BI19">
        <f>_xlfn.XLOOKUP(V19,PLOTS!$Q$2:$Q$139,PLOTS!$R$2:$R$139,,-1,-1)</f>
        <v>0.43509999999999999</v>
      </c>
      <c r="BJ19">
        <f>_xlfn.XLOOKUP(V19,PLOTS!$A$2:$A$161,PLOTS!$F$2:$F$161,,-1,-1)</f>
        <v>0.60807999999999995</v>
      </c>
      <c r="BK19">
        <f>_xlfn.XLOOKUP(V19,PLOTS!$A$2:$A$161,PLOTS!$E$2:$E$161,,-1,-1)</f>
        <v>0.60741000000000001</v>
      </c>
      <c r="BL19">
        <f>_xlfn.XLOOKUP(V19,PLOTS!$A$2:$A$161,PLOTS!$D$2:$D$161,,-1,-1)</f>
        <v>0.61992999999999998</v>
      </c>
      <c r="BM19">
        <f>_xlfn.XLOOKUP(V19,PLOTS!$A$2:$A$161,PLOTS!$C$2:$C$161,,-1,-1)</f>
        <v>0.68744000000000005</v>
      </c>
      <c r="BN19">
        <f>_xlfn.XLOOKUP(V19,PLOTS!$A$2:$A$161,PLOTS!$B$2:$B$161,,-1,-1)</f>
        <v>0.80195000000000005</v>
      </c>
      <c r="BO19">
        <f>_xlfn.XLOOKUP(V19,PLOTS!$AE$2:$AE$189,PLOTS!$AJ$2:$AJ$189,,-1,-1)</f>
        <v>0.71597999999999995</v>
      </c>
      <c r="BP19">
        <f>_xlfn.XLOOKUP(V19,PLOTS!$AE$2:$AE$189,PLOTS!$AI$2:$AI$189,,-1,-1)</f>
        <v>0.78703999999999996</v>
      </c>
      <c r="BQ19">
        <f>_xlfn.XLOOKUP(V19,PLOTS!$AE$2:$AE$189,PLOTS!$AH$2:$AH$189,,-1,-1)</f>
        <v>0.86934999999999996</v>
      </c>
      <c r="BR19">
        <f>_xlfn.XLOOKUP(V19,PLOTS!$AE$2:$AE$189,PLOTS!$AG$2:$AG$189,,-1,-1)</f>
        <v>0.96101000000000003</v>
      </c>
      <c r="BS19">
        <f>_xlfn.XLOOKUP(V19,PLOTS!$AE$2:$AE$189,PLOTS!$AF$2:$AF$189,,-1,-1)</f>
        <v>1.0841700000000001</v>
      </c>
    </row>
    <row r="20" spans="1:71" x14ac:dyDescent="0.3">
      <c r="A20" s="2">
        <v>19</v>
      </c>
      <c r="B20" s="2">
        <v>12</v>
      </c>
      <c r="C20" s="2">
        <v>8</v>
      </c>
      <c r="D20" s="2">
        <f t="shared" si="11"/>
        <v>8</v>
      </c>
      <c r="E20" s="3">
        <f t="shared" si="12"/>
        <v>96</v>
      </c>
      <c r="F20" s="3">
        <v>28.5385460523467</v>
      </c>
      <c r="G20" s="14">
        <f t="shared" si="13"/>
        <v>8.6985488367552737</v>
      </c>
      <c r="H20" s="12">
        <v>4.8448843956000003</v>
      </c>
      <c r="I20" s="12">
        <v>12.8435814667519</v>
      </c>
      <c r="J20" s="12">
        <f t="shared" si="14"/>
        <v>3.9147236310659794</v>
      </c>
      <c r="K20" s="3">
        <v>8.9247037415422792</v>
      </c>
      <c r="L20" s="21">
        <v>4.3</v>
      </c>
      <c r="M20" s="21">
        <v>1</v>
      </c>
      <c r="N20" s="5">
        <f t="shared" si="15"/>
        <v>2.65</v>
      </c>
      <c r="O20" s="5">
        <f t="shared" si="16"/>
        <v>8.7449999999999992</v>
      </c>
      <c r="P20" s="5">
        <f t="shared" si="0"/>
        <v>1.9866448464157802</v>
      </c>
      <c r="Q20" s="1">
        <f t="shared" si="1"/>
        <v>6507906.9767441852</v>
      </c>
      <c r="R20">
        <v>0.7</v>
      </c>
      <c r="S20">
        <v>1.5</v>
      </c>
      <c r="T20" s="5">
        <f t="shared" si="2"/>
        <v>1.3347411847104138</v>
      </c>
      <c r="U20" s="9">
        <f t="shared" si="3"/>
        <v>1.6992740904242343E-2</v>
      </c>
      <c r="V20" s="25">
        <f t="shared" si="4"/>
        <v>3.7758013222923673E-2</v>
      </c>
      <c r="W20">
        <v>0.38</v>
      </c>
      <c r="X20">
        <v>0.3</v>
      </c>
      <c r="Y20">
        <f t="shared" si="5"/>
        <v>22.595812066945093</v>
      </c>
      <c r="Z20">
        <f t="shared" si="6"/>
        <v>509.0933867863294</v>
      </c>
      <c r="AA20">
        <f t="shared" si="17"/>
        <v>22.530431093957922</v>
      </c>
      <c r="AB20">
        <v>2.3E-2</v>
      </c>
      <c r="AC20" s="26">
        <f t="shared" si="18"/>
        <v>0.73881482192358017</v>
      </c>
      <c r="AD20" s="26">
        <f>IF(AC20&gt;1,BD20,FORECAST(AC20,$AZ20:$BD20,{0,0.25,0.5,0.75,1}))</f>
        <v>0.44997292625994534</v>
      </c>
      <c r="AE20" s="26">
        <f>IF(AC20&gt;1,BI20,FORECAST(AC20,$BE20:$BI20,{0,0.25,0.5,0.75,1}))</f>
        <v>0.36541052372401261</v>
      </c>
      <c r="AF20" s="26">
        <f>IF(AC20&gt;1,BN20,FORECAST(AC20,$BJ20:$BN20,{0,0.25,0.5,0.75,1}))</f>
        <v>0.71783297302356952</v>
      </c>
      <c r="AG20" s="26">
        <f>IF(AC20&gt;1,BS20,FORECAST(AD20,$BO20:$BS20,{0,0.25,0.5,0.75,1}))</f>
        <v>0.84075873600380602</v>
      </c>
      <c r="AH20">
        <f t="shared" si="7"/>
        <v>27.220195808410015</v>
      </c>
      <c r="AI20">
        <f t="shared" si="8"/>
        <v>10.543115719926908</v>
      </c>
      <c r="AJ20">
        <f t="shared" si="9"/>
        <v>557.63046405241926</v>
      </c>
      <c r="AK20">
        <f t="shared" si="10"/>
        <v>252.97185497634467</v>
      </c>
      <c r="AZ20">
        <f>_xlfn.XLOOKUP(V20,PLOTS!$AT$2:$AT$141,PLOTS!$AY$2:$AY$141,,-1,-1)</f>
        <v>0.45694400000000002</v>
      </c>
      <c r="BA20">
        <f>_xlfn.XLOOKUP(V20,PLOTS!$AT$2:$AT$141,PLOTS!$AX$2:$AX$141,,-1,-1)</f>
        <v>0.458011</v>
      </c>
      <c r="BB20">
        <f>_xlfn.XLOOKUP(V20,PLOTS!$AT$2:$AT$141,PLOTS!$AW$2:$AW$141,,-1,-1)</f>
        <v>0.45148100000000002</v>
      </c>
      <c r="BC20">
        <f>_xlfn.XLOOKUP(V20,PLOTS!$AT$2:$AT$141,PLOTS!$AV$2:$AV$141,,-1,-1)</f>
        <v>0.450515</v>
      </c>
      <c r="BD20">
        <f>_xlfn.XLOOKUP(V20,PLOTS!$AT$2:$AT$141,PLOTS!$AU$2:$AU$141,,-1,-1)</f>
        <v>0.44648500000000002</v>
      </c>
      <c r="BE20">
        <f>_xlfn.XLOOKUP(V20,PLOTS!$Q$2:$Q$139,PLOTS!$V$2:$V$139,,-1,-1)</f>
        <v>0.15387999999999999</v>
      </c>
      <c r="BF20">
        <f>_xlfn.XLOOKUP(V20,PLOTS!$Q$2:$Q$139,PLOTS!$U$2:$U$139,,-1,-1)</f>
        <v>0.20091999999999999</v>
      </c>
      <c r="BG20">
        <f>_xlfn.XLOOKUP(V20,PLOTS!$Q$2:$Q$139,PLOTS!$T$2:$T$139,,-1,-1)</f>
        <v>0.26846999999999999</v>
      </c>
      <c r="BH20">
        <f>_xlfn.XLOOKUP(V20,PLOTS!$Q$2:$Q$139,PLOTS!$S$2:$S$139,,-1,-1)</f>
        <v>0.35687000000000002</v>
      </c>
      <c r="BI20">
        <f>_xlfn.XLOOKUP(V20,PLOTS!$Q$2:$Q$139,PLOTS!$R$2:$R$139,,-1,-1)</f>
        <v>0.47022999999999998</v>
      </c>
      <c r="BJ20">
        <f>_xlfn.XLOOKUP(V20,PLOTS!$A$2:$A$161,PLOTS!$F$2:$F$161,,-1,-1)</f>
        <v>0.58084000000000002</v>
      </c>
      <c r="BK20">
        <f>_xlfn.XLOOKUP(V20,PLOTS!$A$2:$A$161,PLOTS!$E$2:$E$161,,-1,-1)</f>
        <v>0.58057999999999998</v>
      </c>
      <c r="BL20">
        <f>_xlfn.XLOOKUP(V20,PLOTS!$A$2:$A$161,PLOTS!$D$2:$D$161,,-1,-1)</f>
        <v>0.59675</v>
      </c>
      <c r="BM20">
        <f>_xlfn.XLOOKUP(V20,PLOTS!$A$2:$A$161,PLOTS!$C$2:$C$161,,-1,-1)</f>
        <v>0.70655000000000001</v>
      </c>
      <c r="BN20">
        <f>_xlfn.XLOOKUP(V20,PLOTS!$A$2:$A$161,PLOTS!$B$2:$B$161,,-1,-1)</f>
        <v>0.82808999999999999</v>
      </c>
      <c r="BO20">
        <f>_xlfn.XLOOKUP(V20,PLOTS!$AE$2:$AE$189,PLOTS!$AJ$2:$AJ$189,,-1,-1)</f>
        <v>0.66920999999999997</v>
      </c>
      <c r="BP20">
        <f>_xlfn.XLOOKUP(V20,PLOTS!$AE$2:$AE$189,PLOTS!$AI$2:$AI$189,,-1,-1)</f>
        <v>0.74663999999999997</v>
      </c>
      <c r="BQ20">
        <f>_xlfn.XLOOKUP(V20,PLOTS!$AE$2:$AE$189,PLOTS!$AH$2:$AH$189,,-1,-1)</f>
        <v>0.84499999999999997</v>
      </c>
      <c r="BR20">
        <f>_xlfn.XLOOKUP(V20,PLOTS!$AE$2:$AE$189,PLOTS!$AG$2:$AG$189,,-1,-1)</f>
        <v>0.95406999999999997</v>
      </c>
      <c r="BS20">
        <f>_xlfn.XLOOKUP(V20,PLOTS!$AE$2:$AE$189,PLOTS!$AF$2:$AF$189,,-1,-1)</f>
        <v>1.0947899999999999</v>
      </c>
    </row>
    <row r="21" spans="1:71" x14ac:dyDescent="0.3">
      <c r="A21" s="2">
        <v>20</v>
      </c>
      <c r="B21" s="2">
        <v>12</v>
      </c>
      <c r="C21" s="2">
        <v>8</v>
      </c>
      <c r="D21" s="2">
        <f t="shared" si="11"/>
        <v>8</v>
      </c>
      <c r="E21" s="3">
        <f t="shared" si="12"/>
        <v>96</v>
      </c>
      <c r="F21" s="3">
        <v>25.1338170796943</v>
      </c>
      <c r="G21" s="14">
        <f t="shared" si="13"/>
        <v>7.6607874458908229</v>
      </c>
      <c r="H21" s="12">
        <v>4.7820448874999997</v>
      </c>
      <c r="I21" s="12">
        <v>12.3975781171386</v>
      </c>
      <c r="J21" s="12">
        <f t="shared" si="14"/>
        <v>3.7787818101038457</v>
      </c>
      <c r="K21" s="3">
        <v>8.5986673753335694</v>
      </c>
      <c r="L21" s="21">
        <v>4.5999999999999996</v>
      </c>
      <c r="M21" s="21">
        <v>1.1000000000000001</v>
      </c>
      <c r="N21" s="5">
        <f t="shared" si="15"/>
        <v>2.8499999999999996</v>
      </c>
      <c r="O21" s="5">
        <f t="shared" si="16"/>
        <v>9.4049999999999976</v>
      </c>
      <c r="P21" s="5">
        <f t="shared" si="0"/>
        <v>2.1569652567313127</v>
      </c>
      <c r="Q21" s="1">
        <f t="shared" si="1"/>
        <v>6999069.7674418585</v>
      </c>
      <c r="R21">
        <v>0.7</v>
      </c>
      <c r="S21">
        <v>1.5</v>
      </c>
      <c r="T21" s="5">
        <f t="shared" si="2"/>
        <v>1.3827585501686492</v>
      </c>
      <c r="U21" s="9">
        <f t="shared" si="3"/>
        <v>1.6836572508056147E-2</v>
      </c>
      <c r="V21" s="25">
        <f t="shared" si="4"/>
        <v>3.4133064512132424E-2</v>
      </c>
      <c r="W21">
        <v>0.38</v>
      </c>
      <c r="X21">
        <v>0.28000000000000003</v>
      </c>
      <c r="Y21">
        <f t="shared" si="5"/>
        <v>21.053745620928989</v>
      </c>
      <c r="Z21">
        <f t="shared" si="6"/>
        <v>389.9080988370431</v>
      </c>
      <c r="AA21">
        <f t="shared" si="17"/>
        <v>18.519654690301067</v>
      </c>
      <c r="AB21">
        <v>2.1999999999999999E-2</v>
      </c>
      <c r="AC21" s="26">
        <f t="shared" si="18"/>
        <v>0.76529875036618855</v>
      </c>
      <c r="AD21" s="26">
        <f>IF(AC21&gt;1,BD21,FORECAST(AC21,$AZ21:$BD21,{0,0.25,0.5,0.75,1}))</f>
        <v>0.44800155517404977</v>
      </c>
      <c r="AE21" s="26">
        <f>IF(AC21&gt;1,BI21,FORECAST(AC21,$BE21:$BI21,{0,0.25,0.5,0.75,1}))</f>
        <v>0.38386202624331556</v>
      </c>
      <c r="AF21" s="26">
        <f>IF(AC21&gt;1,BN21,FORECAST(AC21,$BJ21:$BN21,{0,0.25,0.5,0.75,1}))</f>
        <v>0.73111428213857721</v>
      </c>
      <c r="AG21" s="26">
        <f>IF(AC21&gt;1,BS21,FORECAST(AD21,$BO21:$BS21,{0,0.25,0.5,0.75,1}))</f>
        <v>0.8303879702795538</v>
      </c>
      <c r="AH21">
        <f t="shared" si="7"/>
        <v>26.159840462423531</v>
      </c>
      <c r="AI21">
        <f t="shared" si="8"/>
        <v>10.319638671695916</v>
      </c>
      <c r="AJ21">
        <f t="shared" si="9"/>
        <v>480.70518762978952</v>
      </c>
      <c r="AK21">
        <f t="shared" si="10"/>
        <v>215.37931447614787</v>
      </c>
      <c r="AZ21">
        <f>_xlfn.XLOOKUP(V21,PLOTS!$AT$2:$AT$141,PLOTS!$AY$2:$AY$141,,-1,-1)</f>
        <v>0.45414300000000002</v>
      </c>
      <c r="BA21">
        <f>_xlfn.XLOOKUP(V21,PLOTS!$AT$2:$AT$141,PLOTS!$AX$2:$AX$141,,-1,-1)</f>
        <v>0.45494400000000002</v>
      </c>
      <c r="BB21">
        <f>_xlfn.XLOOKUP(V21,PLOTS!$AT$2:$AT$141,PLOTS!$AW$2:$AW$141,,-1,-1)</f>
        <v>0.44913399999999998</v>
      </c>
      <c r="BC21">
        <f>_xlfn.XLOOKUP(V21,PLOTS!$AT$2:$AT$141,PLOTS!$AV$2:$AV$141,,-1,-1)</f>
        <v>0.44889499999999999</v>
      </c>
      <c r="BD21">
        <f>_xlfn.XLOOKUP(V21,PLOTS!$AT$2:$AT$141,PLOTS!$AU$2:$AU$141,,-1,-1)</f>
        <v>0.44539000000000001</v>
      </c>
      <c r="BE21">
        <f>_xlfn.XLOOKUP(V21,PLOTS!$Q$2:$Q$139,PLOTS!$V$2:$V$139,,-1,-1)</f>
        <v>0.15823000000000001</v>
      </c>
      <c r="BF21">
        <f>_xlfn.XLOOKUP(V21,PLOTS!$Q$2:$Q$139,PLOTS!$U$2:$U$139,,-1,-1)</f>
        <v>0.20682</v>
      </c>
      <c r="BG21">
        <f>_xlfn.XLOOKUP(V21,PLOTS!$Q$2:$Q$139,PLOTS!$T$2:$T$139,,-1,-1)</f>
        <v>0.2762</v>
      </c>
      <c r="BH21">
        <f>_xlfn.XLOOKUP(V21,PLOTS!$Q$2:$Q$139,PLOTS!$S$2:$S$139,,-1,-1)</f>
        <v>0.36791000000000001</v>
      </c>
      <c r="BI21">
        <f>_xlfn.XLOOKUP(V21,PLOTS!$Q$2:$Q$139,PLOTS!$R$2:$R$139,,-1,-1)</f>
        <v>0.48155999999999999</v>
      </c>
      <c r="BJ21">
        <f>_xlfn.XLOOKUP(V21,PLOTS!$A$2:$A$161,PLOTS!$F$2:$F$161,,-1,-1)</f>
        <v>0.56603999999999999</v>
      </c>
      <c r="BK21">
        <f>_xlfn.XLOOKUP(V21,PLOTS!$A$2:$A$161,PLOTS!$E$2:$E$161,,-1,-1)</f>
        <v>0.56581000000000004</v>
      </c>
      <c r="BL21">
        <f>_xlfn.XLOOKUP(V21,PLOTS!$A$2:$A$161,PLOTS!$D$2:$D$161,,-1,-1)</f>
        <v>0.58540999999999999</v>
      </c>
      <c r="BM21">
        <f>_xlfn.XLOOKUP(V21,PLOTS!$A$2:$A$161,PLOTS!$C$2:$C$161,,-1,-1)</f>
        <v>0.72119999999999995</v>
      </c>
      <c r="BN21">
        <f>_xlfn.XLOOKUP(V21,PLOTS!$A$2:$A$161,PLOTS!$B$2:$B$161,,-1,-1)</f>
        <v>0.84191000000000005</v>
      </c>
      <c r="BO21">
        <f>_xlfn.XLOOKUP(V21,PLOTS!$AE$2:$AE$189,PLOTS!$AJ$2:$AJ$189,,-1,-1)</f>
        <v>0.65192000000000005</v>
      </c>
      <c r="BP21">
        <f>_xlfn.XLOOKUP(V21,PLOTS!$AE$2:$AE$189,PLOTS!$AI$2:$AI$189,,-1,-1)</f>
        <v>0.73206000000000004</v>
      </c>
      <c r="BQ21">
        <f>_xlfn.XLOOKUP(V21,PLOTS!$AE$2:$AE$189,PLOTS!$AH$2:$AH$189,,-1,-1)</f>
        <v>0.83508000000000004</v>
      </c>
      <c r="BR21">
        <f>_xlfn.XLOOKUP(V21,PLOTS!$AE$2:$AE$189,PLOTS!$AG$2:$AG$189,,-1,-1)</f>
        <v>0.95101000000000002</v>
      </c>
      <c r="BS21">
        <f>_xlfn.XLOOKUP(V21,PLOTS!$AE$2:$AE$189,PLOTS!$AF$2:$AF$189,,-1,-1)</f>
        <v>1.09727</v>
      </c>
    </row>
    <row r="22" spans="1:71" x14ac:dyDescent="0.3">
      <c r="A22" s="2">
        <v>21</v>
      </c>
      <c r="B22" s="2">
        <v>12</v>
      </c>
      <c r="C22" s="2">
        <v>8</v>
      </c>
      <c r="D22" s="2">
        <f t="shared" si="11"/>
        <v>8</v>
      </c>
      <c r="E22" s="3">
        <f t="shared" si="12"/>
        <v>96</v>
      </c>
      <c r="F22" s="3">
        <v>26.824601160722398</v>
      </c>
      <c r="G22" s="14">
        <f t="shared" si="13"/>
        <v>8.1761384337881875</v>
      </c>
      <c r="H22" s="12">
        <v>4.7150688170999997</v>
      </c>
      <c r="I22" s="12">
        <v>13.422163905249599</v>
      </c>
      <c r="J22" s="12">
        <f t="shared" si="14"/>
        <v>4.0910755583200782</v>
      </c>
      <c r="K22" s="3">
        <v>7.6587845960844296</v>
      </c>
      <c r="L22" s="21">
        <v>5.0999999999999996</v>
      </c>
      <c r="M22" s="21">
        <v>1.1000000000000001</v>
      </c>
      <c r="N22" s="5">
        <f t="shared" si="15"/>
        <v>3.0999999999999996</v>
      </c>
      <c r="O22" s="5">
        <f t="shared" si="16"/>
        <v>10.229999999999999</v>
      </c>
      <c r="P22" s="5">
        <f t="shared" si="0"/>
        <v>2.1267553652970403</v>
      </c>
      <c r="Q22" s="1">
        <f t="shared" si="1"/>
        <v>7613023.2558139525</v>
      </c>
      <c r="R22">
        <v>0.7</v>
      </c>
      <c r="S22">
        <v>1.5</v>
      </c>
      <c r="T22" s="5">
        <f t="shared" si="2"/>
        <v>1.277205170781168</v>
      </c>
      <c r="U22" s="9">
        <f t="shared" si="3"/>
        <v>1.8749539031188998E-2</v>
      </c>
      <c r="V22" s="25">
        <f t="shared" si="4"/>
        <v>3.7471521731479662E-2</v>
      </c>
      <c r="W22">
        <v>0.38</v>
      </c>
      <c r="X22">
        <v>0.32</v>
      </c>
      <c r="Y22">
        <f t="shared" si="5"/>
        <v>24.677476115124932</v>
      </c>
      <c r="Z22">
        <f t="shared" si="6"/>
        <v>557.44290900335113</v>
      </c>
      <c r="AA22">
        <f t="shared" si="17"/>
        <v>22.589137819555702</v>
      </c>
      <c r="AB22">
        <v>2.3E-2</v>
      </c>
      <c r="AC22" s="26">
        <f t="shared" si="18"/>
        <v>0.81519734918213038</v>
      </c>
      <c r="AD22" s="26">
        <f>IF(AC22&gt;1,BD22,FORECAST(AC22,$AZ22:$BD22,{0,0.25,0.5,0.75,1}))</f>
        <v>0.44910479300813561</v>
      </c>
      <c r="AE22" s="26">
        <f>IF(AC22&gt;1,BI22,FORECAST(AC22,$BE22:$BI22,{0,0.25,0.5,0.75,1}))</f>
        <v>0.38950615577299486</v>
      </c>
      <c r="AF22" s="26">
        <f>IF(AC22&gt;1,BN22,FORECAST(AC22,$BJ22:$BN22,{0,0.25,0.5,0.75,1}))</f>
        <v>0.73679019969881465</v>
      </c>
      <c r="AG22" s="26">
        <f>IF(AC22&gt;1,BS22,FORECAST(AD22,$BO22:$BS22,{0,0.25,0.5,0.75,1}))</f>
        <v>0.84039113713219271</v>
      </c>
      <c r="AH22">
        <f t="shared" si="7"/>
        <v>28.391539609646721</v>
      </c>
      <c r="AI22">
        <f t="shared" si="8"/>
        <v>12.273686735330534</v>
      </c>
      <c r="AJ22">
        <f t="shared" si="9"/>
        <v>561.13332015936771</v>
      </c>
      <c r="AK22">
        <f t="shared" si="10"/>
        <v>276.68764793416148</v>
      </c>
      <c r="AZ22">
        <f>_xlfn.XLOOKUP(V22,PLOTS!$AT$2:$AT$141,PLOTS!$AY$2:$AY$141,,-1,-1)</f>
        <v>0.45694400000000002</v>
      </c>
      <c r="BA22">
        <f>_xlfn.XLOOKUP(V22,PLOTS!$AT$2:$AT$141,PLOTS!$AX$2:$AX$141,,-1,-1)</f>
        <v>0.458011</v>
      </c>
      <c r="BB22">
        <f>_xlfn.XLOOKUP(V22,PLOTS!$AT$2:$AT$141,PLOTS!$AW$2:$AW$141,,-1,-1)</f>
        <v>0.45148100000000002</v>
      </c>
      <c r="BC22">
        <f>_xlfn.XLOOKUP(V22,PLOTS!$AT$2:$AT$141,PLOTS!$AV$2:$AV$141,,-1,-1)</f>
        <v>0.450515</v>
      </c>
      <c r="BD22">
        <f>_xlfn.XLOOKUP(V22,PLOTS!$AT$2:$AT$141,PLOTS!$AU$2:$AU$141,,-1,-1)</f>
        <v>0.44648500000000002</v>
      </c>
      <c r="BE22">
        <f>_xlfn.XLOOKUP(V22,PLOTS!$Q$2:$Q$139,PLOTS!$V$2:$V$139,,-1,-1)</f>
        <v>0.15387999999999999</v>
      </c>
      <c r="BF22">
        <f>_xlfn.XLOOKUP(V22,PLOTS!$Q$2:$Q$139,PLOTS!$U$2:$U$139,,-1,-1)</f>
        <v>0.20091999999999999</v>
      </c>
      <c r="BG22">
        <f>_xlfn.XLOOKUP(V22,PLOTS!$Q$2:$Q$139,PLOTS!$T$2:$T$139,,-1,-1)</f>
        <v>0.26846999999999999</v>
      </c>
      <c r="BH22">
        <f>_xlfn.XLOOKUP(V22,PLOTS!$Q$2:$Q$139,PLOTS!$S$2:$S$139,,-1,-1)</f>
        <v>0.35687000000000002</v>
      </c>
      <c r="BI22">
        <f>_xlfn.XLOOKUP(V22,PLOTS!$Q$2:$Q$139,PLOTS!$R$2:$R$139,,-1,-1)</f>
        <v>0.47022999999999998</v>
      </c>
      <c r="BJ22">
        <f>_xlfn.XLOOKUP(V22,PLOTS!$A$2:$A$161,PLOTS!$F$2:$F$161,,-1,-1)</f>
        <v>0.58084000000000002</v>
      </c>
      <c r="BK22">
        <f>_xlfn.XLOOKUP(V22,PLOTS!$A$2:$A$161,PLOTS!$E$2:$E$161,,-1,-1)</f>
        <v>0.58057999999999998</v>
      </c>
      <c r="BL22">
        <f>_xlfn.XLOOKUP(V22,PLOTS!$A$2:$A$161,PLOTS!$D$2:$D$161,,-1,-1)</f>
        <v>0.59675</v>
      </c>
      <c r="BM22">
        <f>_xlfn.XLOOKUP(V22,PLOTS!$A$2:$A$161,PLOTS!$C$2:$C$161,,-1,-1)</f>
        <v>0.70655000000000001</v>
      </c>
      <c r="BN22">
        <f>_xlfn.XLOOKUP(V22,PLOTS!$A$2:$A$161,PLOTS!$B$2:$B$161,,-1,-1)</f>
        <v>0.82808999999999999</v>
      </c>
      <c r="BO22">
        <f>_xlfn.XLOOKUP(V22,PLOTS!$AE$2:$AE$189,PLOTS!$AJ$2:$AJ$189,,-1,-1)</f>
        <v>0.66920999999999997</v>
      </c>
      <c r="BP22">
        <f>_xlfn.XLOOKUP(V22,PLOTS!$AE$2:$AE$189,PLOTS!$AI$2:$AI$189,,-1,-1)</f>
        <v>0.74663999999999997</v>
      </c>
      <c r="BQ22">
        <f>_xlfn.XLOOKUP(V22,PLOTS!$AE$2:$AE$189,PLOTS!$AH$2:$AH$189,,-1,-1)</f>
        <v>0.84499999999999997</v>
      </c>
      <c r="BR22">
        <f>_xlfn.XLOOKUP(V22,PLOTS!$AE$2:$AE$189,PLOTS!$AG$2:$AG$189,,-1,-1)</f>
        <v>0.95406999999999997</v>
      </c>
      <c r="BS22">
        <f>_xlfn.XLOOKUP(V22,PLOTS!$AE$2:$AE$189,PLOTS!$AF$2:$AF$189,,-1,-1)</f>
        <v>1.0947899999999999</v>
      </c>
    </row>
    <row r="23" spans="1:71" x14ac:dyDescent="0.3">
      <c r="A23" s="4">
        <v>22</v>
      </c>
      <c r="B23" s="2">
        <v>12</v>
      </c>
      <c r="C23" s="2">
        <v>8</v>
      </c>
      <c r="D23" s="2">
        <f t="shared" si="11"/>
        <v>8</v>
      </c>
      <c r="E23" s="3">
        <f t="shared" si="12"/>
        <v>96</v>
      </c>
      <c r="F23" s="3">
        <v>19.863043585556699</v>
      </c>
      <c r="G23" s="14">
        <f t="shared" si="13"/>
        <v>6.0542556848776821</v>
      </c>
      <c r="H23" s="12">
        <v>4.7150688170999997</v>
      </c>
      <c r="I23" s="12">
        <v>13.422163905249599</v>
      </c>
      <c r="J23" s="12">
        <f t="shared" si="14"/>
        <v>4.0910755583200782</v>
      </c>
      <c r="K23" s="3">
        <v>6.57950237189067</v>
      </c>
      <c r="L23" s="21">
        <v>6.5</v>
      </c>
      <c r="M23" s="21">
        <v>1.4</v>
      </c>
      <c r="N23" s="5">
        <f t="shared" si="15"/>
        <v>3.95</v>
      </c>
      <c r="O23" s="5">
        <f t="shared" si="16"/>
        <v>13.035</v>
      </c>
      <c r="P23" s="5">
        <f t="shared" si="0"/>
        <v>2.7067795558325969</v>
      </c>
      <c r="Q23" s="1">
        <f t="shared" si="1"/>
        <v>9700465.1162790693</v>
      </c>
      <c r="R23">
        <v>0.7</v>
      </c>
      <c r="S23">
        <v>1.5</v>
      </c>
      <c r="T23" s="5">
        <f t="shared" si="2"/>
        <v>1.277205170781168</v>
      </c>
      <c r="U23" s="9">
        <f t="shared" si="3"/>
        <v>1.8749539031188998E-2</v>
      </c>
      <c r="V23" s="25">
        <f t="shared" si="4"/>
        <v>2.7746860611644275E-2</v>
      </c>
      <c r="W23">
        <v>0.46</v>
      </c>
      <c r="X23">
        <v>0.38</v>
      </c>
      <c r="Y23">
        <f t="shared" si="5"/>
        <v>29.872734244624922</v>
      </c>
      <c r="Z23">
        <f t="shared" si="6"/>
        <v>490.16978365626096</v>
      </c>
      <c r="AA23">
        <f t="shared" si="17"/>
        <v>16.408601222851185</v>
      </c>
      <c r="AB23">
        <v>0.02</v>
      </c>
      <c r="AC23" s="26">
        <f t="shared" si="18"/>
        <v>0.93747695155944988</v>
      </c>
      <c r="AD23" s="26">
        <f>IF(AC23&gt;1,BD23,FORECAST(AC23,$AZ23:$BD23,{0,0.25,0.5,0.75,1}))</f>
        <v>0.43730075422949433</v>
      </c>
      <c r="AE23" s="26">
        <f>IF(AC23&gt;1,BI23,FORECAST(AC23,$BE23:$BI23,{0,0.25,0.5,0.75,1}))</f>
        <v>0.46610070723005625</v>
      </c>
      <c r="AF23" s="26">
        <f>IF(AC23&gt;1,BN23,FORECAST(AC23,$BJ23:$BN23,{0,0.25,0.5,0.75,1}))</f>
        <v>0.78911463697466488</v>
      </c>
      <c r="AG23" s="26">
        <f>IF(AC23&gt;1,BS23,FORECAST(AD23,$BO23:$BS23,{0,0.25,0.5,0.75,1}))</f>
        <v>0.80811465322058962</v>
      </c>
      <c r="AH23">
        <f t="shared" si="7"/>
        <v>27.645311023902082</v>
      </c>
      <c r="AI23">
        <f t="shared" si="8"/>
        <v>14.687249438470499</v>
      </c>
      <c r="AJ23">
        <f t="shared" si="9"/>
        <v>433.31864350495511</v>
      </c>
      <c r="AK23">
        <f t="shared" si="10"/>
        <v>235.75409658716075</v>
      </c>
      <c r="AZ23">
        <f>_xlfn.XLOOKUP(V23,PLOTS!$AT$2:$AT$141,PLOTS!$AY$2:$AY$141,,-1,-1)</f>
        <v>0.431342</v>
      </c>
      <c r="BA23">
        <f>_xlfn.XLOOKUP(V23,PLOTS!$AT$2:$AT$141,PLOTS!$AX$2:$AX$141,,-1,-1)</f>
        <v>0.43151499999999998</v>
      </c>
      <c r="BB23">
        <f>_xlfn.XLOOKUP(V23,PLOTS!$AT$2:$AT$141,PLOTS!$AW$2:$AW$141,,-1,-1)</f>
        <v>0.43335000000000001</v>
      </c>
      <c r="BC23">
        <f>_xlfn.XLOOKUP(V23,PLOTS!$AT$2:$AT$141,PLOTS!$AV$2:$AV$141,,-1,-1)</f>
        <v>0.43545800000000001</v>
      </c>
      <c r="BD23">
        <f>_xlfn.XLOOKUP(V23,PLOTS!$AT$2:$AT$141,PLOTS!$AU$2:$AU$141,,-1,-1)</f>
        <v>0.43863200000000002</v>
      </c>
      <c r="BE23">
        <f>_xlfn.XLOOKUP(V23,PLOTS!$Q$2:$Q$139,PLOTS!$V$2:$V$139,,-1,-1)</f>
        <v>0.16908999999999999</v>
      </c>
      <c r="BF23">
        <f>_xlfn.XLOOKUP(V23,PLOTS!$Q$2:$Q$139,PLOTS!$U$2:$U$139,,-1,-1)</f>
        <v>0.22409999999999999</v>
      </c>
      <c r="BG23">
        <f>_xlfn.XLOOKUP(V23,PLOTS!$Q$2:$Q$139,PLOTS!$T$2:$T$139,,-1,-1)</f>
        <v>0.29733999999999999</v>
      </c>
      <c r="BH23">
        <f>_xlfn.XLOOKUP(V23,PLOTS!$Q$2:$Q$139,PLOTS!$S$2:$S$139,,-1,-1)</f>
        <v>0.39328000000000002</v>
      </c>
      <c r="BI23">
        <f>_xlfn.XLOOKUP(V23,PLOTS!$Q$2:$Q$139,PLOTS!$R$2:$R$139,,-1,-1)</f>
        <v>0.50712999999999997</v>
      </c>
      <c r="BJ23">
        <f>_xlfn.XLOOKUP(V23,PLOTS!$A$2:$A$161,PLOTS!$F$2:$F$161,,-1,-1)</f>
        <v>0.55245</v>
      </c>
      <c r="BK23">
        <f>_xlfn.XLOOKUP(V23,PLOTS!$A$2:$A$161,PLOTS!$E$2:$E$161,,-1,-1)</f>
        <v>0.55491000000000001</v>
      </c>
      <c r="BL23">
        <f>_xlfn.XLOOKUP(V23,PLOTS!$A$2:$A$161,PLOTS!$D$2:$D$161,,-1,-1)</f>
        <v>0.58060999999999996</v>
      </c>
      <c r="BM23">
        <f>_xlfn.XLOOKUP(V23,PLOTS!$A$2:$A$161,PLOTS!$C$2:$C$161,,-1,-1)</f>
        <v>0.73375999999999997</v>
      </c>
      <c r="BN23">
        <f>_xlfn.XLOOKUP(V23,PLOTS!$A$2:$A$161,PLOTS!$B$2:$B$161,,-1,-1)</f>
        <v>0.84879000000000004</v>
      </c>
      <c r="BO23">
        <f>_xlfn.XLOOKUP(V23,PLOTS!$AE$2:$AE$189,PLOTS!$AJ$2:$AJ$189,,-1,-1)</f>
        <v>0.62146999999999997</v>
      </c>
      <c r="BP23">
        <f>_xlfn.XLOOKUP(V23,PLOTS!$AE$2:$AE$189,PLOTS!$AI$2:$AI$189,,-1,-1)</f>
        <v>0.70416999999999996</v>
      </c>
      <c r="BQ23">
        <f>_xlfn.XLOOKUP(V23,PLOTS!$AE$2:$AE$189,PLOTS!$AH$2:$AH$189,,-1,-1)</f>
        <v>0.81833</v>
      </c>
      <c r="BR23">
        <f>_xlfn.XLOOKUP(V23,PLOTS!$AE$2:$AE$189,PLOTS!$AG$2:$AG$189,,-1,-1)</f>
        <v>0.94508999999999999</v>
      </c>
      <c r="BS23">
        <f>_xlfn.XLOOKUP(V23,PLOTS!$AE$2:$AE$189,PLOTS!$AF$2:$AF$189,,-1,-1)</f>
        <v>1.10232</v>
      </c>
    </row>
    <row r="24" spans="1:71" x14ac:dyDescent="0.3">
      <c r="A24" s="4">
        <v>23</v>
      </c>
      <c r="B24" s="2">
        <v>12</v>
      </c>
      <c r="C24" s="2">
        <v>8</v>
      </c>
      <c r="D24" s="2">
        <f t="shared" si="11"/>
        <v>8</v>
      </c>
      <c r="E24" s="3">
        <f t="shared" si="12"/>
        <v>96</v>
      </c>
      <c r="F24" s="3">
        <v>17.808128308583999</v>
      </c>
      <c r="G24" s="14">
        <f t="shared" si="13"/>
        <v>5.4279175084564031</v>
      </c>
      <c r="H24" s="12">
        <v>4.6826653480999996</v>
      </c>
      <c r="I24" s="12">
        <v>13.007158830171299</v>
      </c>
      <c r="J24" s="12">
        <f t="shared" si="14"/>
        <v>3.964582011436212</v>
      </c>
      <c r="K24" s="3">
        <v>5.6324693951872602</v>
      </c>
      <c r="L24" s="21">
        <v>6.1</v>
      </c>
      <c r="M24" s="21">
        <v>1.2</v>
      </c>
      <c r="N24" s="5">
        <f t="shared" si="15"/>
        <v>3.65</v>
      </c>
      <c r="O24" s="5">
        <f t="shared" si="16"/>
        <v>12.045</v>
      </c>
      <c r="P24" s="5">
        <f t="shared" si="0"/>
        <v>2.304152311186086</v>
      </c>
      <c r="Q24" s="1">
        <f t="shared" si="1"/>
        <v>8963720.9302325584</v>
      </c>
      <c r="R24">
        <v>0.7</v>
      </c>
      <c r="S24">
        <v>1.5</v>
      </c>
      <c r="T24" s="5">
        <f t="shared" si="2"/>
        <v>1.3179555479166374</v>
      </c>
      <c r="U24" s="9">
        <f t="shared" si="3"/>
        <v>1.8422150613783893E-2</v>
      </c>
      <c r="V24" s="25">
        <f t="shared" si="4"/>
        <v>2.5221804864052896E-2</v>
      </c>
      <c r="W24">
        <v>0.5</v>
      </c>
      <c r="X24">
        <v>0.38</v>
      </c>
      <c r="Y24">
        <f t="shared" si="5"/>
        <v>30.493477817910179</v>
      </c>
      <c r="Z24">
        <f t="shared" si="6"/>
        <v>412.70414182279137</v>
      </c>
      <c r="AA24">
        <f t="shared" si="17"/>
        <v>13.534177514523838</v>
      </c>
      <c r="AB24">
        <v>1.7999999999999999E-2</v>
      </c>
      <c r="AC24" s="26">
        <f t="shared" si="18"/>
        <v>1.0234528118768831</v>
      </c>
      <c r="AD24" s="26">
        <f>IF(AC24&gt;1,BD24,FORECAST(AC24,$AZ24:$BD24,{0,0.25,0.5,0.75,1}))</f>
        <v>0.43483899999999998</v>
      </c>
      <c r="AE24" s="26">
        <f>IF(AC24&gt;1,BI24,FORECAST(AC24,$BE24:$BI24,{0,0.25,0.5,0.75,1}))</f>
        <v>0.53452999999999995</v>
      </c>
      <c r="AF24" s="26">
        <f>IF(AC24&gt;1,BN24,FORECAST(AC24,$BJ24:$BN24,{0,0.25,0.5,0.75,1}))</f>
        <v>0.85162000000000004</v>
      </c>
      <c r="AG24" s="26">
        <f>IF(AC24&gt;1,BS24,FORECAST(AD24,$BO24:$BS24,{0,0.25,0.5,0.75,1}))</f>
        <v>1.10443</v>
      </c>
      <c r="AH24">
        <f t="shared" si="7"/>
        <v>26.639719507864566</v>
      </c>
      <c r="AI24">
        <f t="shared" si="8"/>
        <v>15.818037633148498</v>
      </c>
      <c r="AJ24">
        <f t="shared" si="9"/>
        <v>404.01154537545256</v>
      </c>
      <c r="AK24">
        <f t="shared" si="10"/>
        <v>311.10649325909242</v>
      </c>
      <c r="AZ24">
        <f>_xlfn.XLOOKUP(V24,PLOTS!$AT$2:$AT$141,PLOTS!$AY$2:$AY$141,,-1,-1)</f>
        <v>0.415329</v>
      </c>
      <c r="BA24">
        <f>_xlfn.XLOOKUP(V24,PLOTS!$AT$2:$AT$141,PLOTS!$AX$2:$AX$141,,-1,-1)</f>
        <v>0.41859800000000003</v>
      </c>
      <c r="BB24">
        <f>_xlfn.XLOOKUP(V24,PLOTS!$AT$2:$AT$141,PLOTS!$AW$2:$AW$141,,-1,-1)</f>
        <v>0.42402499999999999</v>
      </c>
      <c r="BC24">
        <f>_xlfn.XLOOKUP(V24,PLOTS!$AT$2:$AT$141,PLOTS!$AV$2:$AV$141,,-1,-1)</f>
        <v>0.42846299999999998</v>
      </c>
      <c r="BD24">
        <f>_xlfn.XLOOKUP(V24,PLOTS!$AT$2:$AT$141,PLOTS!$AU$2:$AU$141,,-1,-1)</f>
        <v>0.43483899999999998</v>
      </c>
      <c r="BE24">
        <f>_xlfn.XLOOKUP(V24,PLOTS!$Q$2:$Q$139,PLOTS!$V$2:$V$139,,-1,-1)</f>
        <v>0.18096000000000001</v>
      </c>
      <c r="BF24">
        <f>_xlfn.XLOOKUP(V24,PLOTS!$Q$2:$Q$139,PLOTS!$U$2:$U$139,,-1,-1)</f>
        <v>0.24143000000000001</v>
      </c>
      <c r="BG24">
        <f>_xlfn.XLOOKUP(V24,PLOTS!$Q$2:$Q$139,PLOTS!$T$2:$T$139,,-1,-1)</f>
        <v>0.32118999999999998</v>
      </c>
      <c r="BH24">
        <f>_xlfn.XLOOKUP(V24,PLOTS!$Q$2:$Q$139,PLOTS!$S$2:$S$139,,-1,-1)</f>
        <v>0.42548000000000002</v>
      </c>
      <c r="BI24">
        <f>_xlfn.XLOOKUP(V24,PLOTS!$Q$2:$Q$139,PLOTS!$R$2:$R$139,,-1,-1)</f>
        <v>0.53452999999999995</v>
      </c>
      <c r="BJ24">
        <f>_xlfn.XLOOKUP(V24,PLOTS!$A$2:$A$161,PLOTS!$F$2:$F$161,,-1,-1)</f>
        <v>0.54900000000000004</v>
      </c>
      <c r="BK24">
        <f>_xlfn.XLOOKUP(V24,PLOTS!$A$2:$A$161,PLOTS!$E$2:$E$161,,-1,-1)</f>
        <v>0.55247999999999997</v>
      </c>
      <c r="BL24">
        <f>_xlfn.XLOOKUP(V24,PLOTS!$A$2:$A$161,PLOTS!$D$2:$D$161,,-1,-1)</f>
        <v>0.58104</v>
      </c>
      <c r="BM24">
        <f>_xlfn.XLOOKUP(V24,PLOTS!$A$2:$A$161,PLOTS!$C$2:$C$161,,-1,-1)</f>
        <v>0.73751999999999995</v>
      </c>
      <c r="BN24">
        <f>_xlfn.XLOOKUP(V24,PLOTS!$A$2:$A$161,PLOTS!$B$2:$B$161,,-1,-1)</f>
        <v>0.85162000000000004</v>
      </c>
      <c r="BO24">
        <f>_xlfn.XLOOKUP(V24,PLOTS!$AE$2:$AE$189,PLOTS!$AJ$2:$AJ$189,,-1,-1)</f>
        <v>0.61041000000000001</v>
      </c>
      <c r="BP24">
        <f>_xlfn.XLOOKUP(V24,PLOTS!$AE$2:$AE$189,PLOTS!$AI$2:$AI$189,,-1,-1)</f>
        <v>0.69499999999999995</v>
      </c>
      <c r="BQ24">
        <f>_xlfn.XLOOKUP(V24,PLOTS!$AE$2:$AE$189,PLOTS!$AH$2:$AH$189,,-1,-1)</f>
        <v>0.81122000000000005</v>
      </c>
      <c r="BR24">
        <f>_xlfn.XLOOKUP(V24,PLOTS!$AE$2:$AE$189,PLOTS!$AG$2:$AG$189,,-1,-1)</f>
        <v>0.94257000000000002</v>
      </c>
      <c r="BS24">
        <f>_xlfn.XLOOKUP(V24,PLOTS!$AE$2:$AE$189,PLOTS!$AF$2:$AF$189,,-1,-1)</f>
        <v>1.10443</v>
      </c>
    </row>
    <row r="25" spans="1:71" x14ac:dyDescent="0.3">
      <c r="A25" s="4">
        <v>24</v>
      </c>
      <c r="B25" s="2">
        <v>12</v>
      </c>
      <c r="C25" s="2">
        <v>8</v>
      </c>
      <c r="D25" s="2">
        <f t="shared" si="11"/>
        <v>8</v>
      </c>
      <c r="E25" s="3">
        <f t="shared" si="12"/>
        <v>96</v>
      </c>
      <c r="F25" s="3">
        <v>17.219733856923899</v>
      </c>
      <c r="G25" s="14">
        <f t="shared" si="13"/>
        <v>5.2485748795904046</v>
      </c>
      <c r="H25" s="12">
        <v>4.6826653480999996</v>
      </c>
      <c r="I25" s="12">
        <v>13.007158830171299</v>
      </c>
      <c r="J25" s="12">
        <f t="shared" si="14"/>
        <v>3.964582011436212</v>
      </c>
      <c r="K25" s="3">
        <v>4.2673165441072802</v>
      </c>
      <c r="L25" s="21">
        <v>6.2</v>
      </c>
      <c r="M25" s="21">
        <v>1.6</v>
      </c>
      <c r="N25" s="5">
        <f t="shared" si="15"/>
        <v>3.9000000000000004</v>
      </c>
      <c r="O25" s="5">
        <f t="shared" si="16"/>
        <v>12.870000000000001</v>
      </c>
      <c r="P25" s="5">
        <f t="shared" si="0"/>
        <v>3.0722030815814483</v>
      </c>
      <c r="Q25" s="1">
        <f t="shared" si="1"/>
        <v>9577674.4186046515</v>
      </c>
      <c r="R25">
        <v>0.7</v>
      </c>
      <c r="S25">
        <v>1.5</v>
      </c>
      <c r="T25" s="5">
        <f t="shared" si="2"/>
        <v>1.3179555479166374</v>
      </c>
      <c r="U25" s="9">
        <f t="shared" si="3"/>
        <v>1.8422150613783893E-2</v>
      </c>
      <c r="V25" s="25">
        <f t="shared" si="4"/>
        <v>2.4388456755497938E-2</v>
      </c>
      <c r="W25">
        <v>0.5</v>
      </c>
      <c r="X25">
        <v>0.4</v>
      </c>
      <c r="Y25">
        <f t="shared" si="5"/>
        <v>30.493477817910179</v>
      </c>
      <c r="Z25">
        <f t="shared" si="6"/>
        <v>420.07165791714056</v>
      </c>
      <c r="AA25">
        <f t="shared" si="17"/>
        <v>13.775787085539116</v>
      </c>
      <c r="AB25">
        <v>1.7000000000000001E-2</v>
      </c>
      <c r="AC25" s="26">
        <f t="shared" si="18"/>
        <v>1.083655918457876</v>
      </c>
      <c r="AD25" s="26">
        <f>IF(AC25&gt;1,BD25,FORECAST(AC25,$AZ25:$BD25,{0,0.25,0.5,0.75,1}))</f>
        <v>0.43309799999999998</v>
      </c>
      <c r="AE25" s="26">
        <f>IF(AC25&gt;1,BI25,FORECAST(AC25,$BE25:$BI25,{0,0.25,0.5,0.75,1}))</f>
        <v>0.53452999999999995</v>
      </c>
      <c r="AF25" s="26">
        <f>IF(AC25&gt;1,BN25,FORECAST(AC25,$BJ25:$BN25,{0,0.25,0.5,0.75,1}))</f>
        <v>0.85162000000000004</v>
      </c>
      <c r="AG25" s="26">
        <f>IF(AC25&gt;1,BS25,FORECAST(AD25,$BO25:$BS25,{0,0.25,0.5,0.75,1}))</f>
        <v>1.10541</v>
      </c>
      <c r="AH25">
        <f t="shared" si="7"/>
        <v>26.533059912788708</v>
      </c>
      <c r="AI25">
        <f t="shared" si="8"/>
        <v>15.818037633148498</v>
      </c>
      <c r="AJ25">
        <f t="shared" si="9"/>
        <v>389.09856100460735</v>
      </c>
      <c r="AK25">
        <f t="shared" si="10"/>
        <v>301.09422677394849</v>
      </c>
      <c r="AZ25">
        <f>_xlfn.XLOOKUP(V25,PLOTS!$AT$2:$AT$141,PLOTS!$AY$2:$AY$141,,-1,-1)</f>
        <v>0.40813300000000002</v>
      </c>
      <c r="BA25">
        <f>_xlfn.XLOOKUP(V25,PLOTS!$AT$2:$AT$141,PLOTS!$AX$2:$AX$141,,-1,-1)</f>
        <v>0.41309200000000001</v>
      </c>
      <c r="BB25">
        <f>_xlfn.XLOOKUP(V25,PLOTS!$AT$2:$AT$141,PLOTS!$AW$2:$AW$141,,-1,-1)</f>
        <v>0.41974299999999998</v>
      </c>
      <c r="BC25">
        <f>_xlfn.XLOOKUP(V25,PLOTS!$AT$2:$AT$141,PLOTS!$AV$2:$AV$141,,-1,-1)</f>
        <v>0.42553400000000002</v>
      </c>
      <c r="BD25">
        <f>_xlfn.XLOOKUP(V25,PLOTS!$AT$2:$AT$141,PLOTS!$AU$2:$AU$141,,-1,-1)</f>
        <v>0.43309799999999998</v>
      </c>
      <c r="BE25">
        <f>_xlfn.XLOOKUP(V25,PLOTS!$Q$2:$Q$139,PLOTS!$V$2:$V$139,,-1,-1)</f>
        <v>0.18096000000000001</v>
      </c>
      <c r="BF25">
        <f>_xlfn.XLOOKUP(V25,PLOTS!$Q$2:$Q$139,PLOTS!$U$2:$U$139,,-1,-1)</f>
        <v>0.24143000000000001</v>
      </c>
      <c r="BG25">
        <f>_xlfn.XLOOKUP(V25,PLOTS!$Q$2:$Q$139,PLOTS!$T$2:$T$139,,-1,-1)</f>
        <v>0.32118999999999998</v>
      </c>
      <c r="BH25">
        <f>_xlfn.XLOOKUP(V25,PLOTS!$Q$2:$Q$139,PLOTS!$S$2:$S$139,,-1,-1)</f>
        <v>0.42548000000000002</v>
      </c>
      <c r="BI25">
        <f>_xlfn.XLOOKUP(V25,PLOTS!$Q$2:$Q$139,PLOTS!$R$2:$R$139,,-1,-1)</f>
        <v>0.53452999999999995</v>
      </c>
      <c r="BJ25">
        <f>_xlfn.XLOOKUP(V25,PLOTS!$A$2:$A$161,PLOTS!$F$2:$F$161,,-1,-1)</f>
        <v>0.54900000000000004</v>
      </c>
      <c r="BK25">
        <f>_xlfn.XLOOKUP(V25,PLOTS!$A$2:$A$161,PLOTS!$E$2:$E$161,,-1,-1)</f>
        <v>0.55247999999999997</v>
      </c>
      <c r="BL25">
        <f>_xlfn.XLOOKUP(V25,PLOTS!$A$2:$A$161,PLOTS!$D$2:$D$161,,-1,-1)</f>
        <v>0.58104</v>
      </c>
      <c r="BM25">
        <f>_xlfn.XLOOKUP(V25,PLOTS!$A$2:$A$161,PLOTS!$C$2:$C$161,,-1,-1)</f>
        <v>0.73751999999999995</v>
      </c>
      <c r="BN25">
        <f>_xlfn.XLOOKUP(V25,PLOTS!$A$2:$A$161,PLOTS!$B$2:$B$161,,-1,-1)</f>
        <v>0.85162000000000004</v>
      </c>
      <c r="BO25">
        <f>_xlfn.XLOOKUP(V25,PLOTS!$AE$2:$AE$189,PLOTS!$AJ$2:$AJ$189,,-1,-1)</f>
        <v>0.60526000000000002</v>
      </c>
      <c r="BP25">
        <f>_xlfn.XLOOKUP(V25,PLOTS!$AE$2:$AE$189,PLOTS!$AI$2:$AI$189,,-1,-1)</f>
        <v>0.69071000000000005</v>
      </c>
      <c r="BQ25">
        <f>_xlfn.XLOOKUP(V25,PLOTS!$AE$2:$AE$189,PLOTS!$AH$2:$AH$189,,-1,-1)</f>
        <v>0.80766000000000004</v>
      </c>
      <c r="BR25">
        <f>_xlfn.XLOOKUP(V25,PLOTS!$AE$2:$AE$189,PLOTS!$AG$2:$AG$189,,-1,-1)</f>
        <v>0.94120999999999999</v>
      </c>
      <c r="BS25">
        <f>_xlfn.XLOOKUP(V25,PLOTS!$AE$2:$AE$189,PLOTS!$AF$2:$AF$189,,-1,-1)</f>
        <v>1.10541</v>
      </c>
    </row>
    <row r="26" spans="1:71" x14ac:dyDescent="0.3">
      <c r="A26" s="4">
        <v>25</v>
      </c>
      <c r="B26" s="2">
        <v>12</v>
      </c>
      <c r="C26" s="2">
        <v>8</v>
      </c>
      <c r="D26" s="2">
        <f t="shared" si="11"/>
        <v>8</v>
      </c>
      <c r="E26" s="3">
        <f t="shared" si="12"/>
        <v>96</v>
      </c>
      <c r="F26" s="3">
        <v>16.6547832706982</v>
      </c>
      <c r="G26" s="14">
        <f t="shared" si="13"/>
        <v>5.0763779409088112</v>
      </c>
      <c r="H26" s="12">
        <v>4.7935042380999997</v>
      </c>
      <c r="I26" s="12">
        <v>11.985156231269899</v>
      </c>
      <c r="J26" s="12">
        <f t="shared" si="14"/>
        <v>3.6530756192910654</v>
      </c>
      <c r="K26" s="3">
        <v>2.4510095473357598</v>
      </c>
      <c r="L26" s="21">
        <v>6.2</v>
      </c>
      <c r="M26" s="21">
        <v>1.5</v>
      </c>
      <c r="N26" s="5">
        <f t="shared" si="15"/>
        <v>3.85</v>
      </c>
      <c r="O26" s="5">
        <f t="shared" si="16"/>
        <v>12.705</v>
      </c>
      <c r="P26" s="5">
        <f t="shared" si="0"/>
        <v>2.9483646192493573</v>
      </c>
      <c r="Q26" s="1">
        <f t="shared" si="1"/>
        <v>9454883.7209302317</v>
      </c>
      <c r="R26">
        <v>0.7</v>
      </c>
      <c r="S26">
        <v>1.5</v>
      </c>
      <c r="T26" s="5">
        <f t="shared" si="2"/>
        <v>1.4303407324912905</v>
      </c>
      <c r="U26" s="9">
        <f t="shared" si="3"/>
        <v>1.6198753493974281E-2</v>
      </c>
      <c r="V26" s="25">
        <f t="shared" si="4"/>
        <v>2.2510071916602908E-2</v>
      </c>
      <c r="W26">
        <v>0.48</v>
      </c>
      <c r="X26">
        <v>0.4</v>
      </c>
      <c r="Y26">
        <f t="shared" si="5"/>
        <v>24.854252400316465</v>
      </c>
      <c r="Z26">
        <f t="shared" si="6"/>
        <v>344.95182256875108</v>
      </c>
      <c r="AA26">
        <f t="shared" si="17"/>
        <v>13.878986058915169</v>
      </c>
      <c r="AB26">
        <v>1.7000000000000001E-2</v>
      </c>
      <c r="AC26" s="26">
        <f t="shared" si="18"/>
        <v>0.95286785258672235</v>
      </c>
      <c r="AD26" s="26">
        <f>IF(AC26&gt;1,BD26,FORECAST(AC26,$AZ26:$BD26,{0,0.25,0.5,0.75,1}))</f>
        <v>0.4256767426356135</v>
      </c>
      <c r="AE26" s="26">
        <f>IF(AC26&gt;1,BI26,FORECAST(AC26,$BE26:$BI26,{0,0.25,0.5,0.75,1}))</f>
        <v>0.50215452061870436</v>
      </c>
      <c r="AF26" s="26">
        <f>IF(AC26&gt;1,BN26,FORECAST(AC26,$BJ26:$BN26,{0,0.25,0.5,0.75,1}))</f>
        <v>0.80364501673612754</v>
      </c>
      <c r="AG26" s="26">
        <f>IF(AC26&gt;1,BS26,FORECAST(AD26,$BO26:$BS26,{0,0.25,0.5,0.75,1}))</f>
        <v>0.78667589669591476</v>
      </c>
      <c r="AH26">
        <f t="shared" si="7"/>
        <v>24.029367432852307</v>
      </c>
      <c r="AI26">
        <f t="shared" si="8"/>
        <v>12.616544067190786</v>
      </c>
      <c r="AJ26">
        <f t="shared" si="9"/>
        <v>321.6218753187834</v>
      </c>
      <c r="AK26">
        <f t="shared" si="10"/>
        <v>165.30090769124189</v>
      </c>
      <c r="AZ26">
        <f>_xlfn.XLOOKUP(V26,PLOTS!$AT$2:$AT$141,PLOTS!$AY$2:$AY$141,,-1,-1)</f>
        <v>0.387795</v>
      </c>
      <c r="BA26">
        <f>_xlfn.XLOOKUP(V26,PLOTS!$AT$2:$AT$141,PLOTS!$AX$2:$AX$141,,-1,-1)</f>
        <v>0.39701399999999998</v>
      </c>
      <c r="BB26">
        <f>_xlfn.XLOOKUP(V26,PLOTS!$AT$2:$AT$141,PLOTS!$AW$2:$AW$141,,-1,-1)</f>
        <v>0.40743200000000002</v>
      </c>
      <c r="BC26">
        <f>_xlfn.XLOOKUP(V26,PLOTS!$AT$2:$AT$141,PLOTS!$AV$2:$AV$141,,-1,-1)</f>
        <v>0.417435</v>
      </c>
      <c r="BD26">
        <f>_xlfn.XLOOKUP(V26,PLOTS!$AT$2:$AT$141,PLOTS!$AU$2:$AU$141,,-1,-1)</f>
        <v>0.42777999999999999</v>
      </c>
      <c r="BE26">
        <f>_xlfn.XLOOKUP(V26,PLOTS!$Q$2:$Q$139,PLOTS!$V$2:$V$139,,-1,-1)</f>
        <v>0.18096000000000001</v>
      </c>
      <c r="BF26">
        <f>_xlfn.XLOOKUP(V26,PLOTS!$Q$2:$Q$139,PLOTS!$U$2:$U$139,,-1,-1)</f>
        <v>0.24143000000000001</v>
      </c>
      <c r="BG26">
        <f>_xlfn.XLOOKUP(V26,PLOTS!$Q$2:$Q$139,PLOTS!$T$2:$T$139,,-1,-1)</f>
        <v>0.32118999999999998</v>
      </c>
      <c r="BH26">
        <f>_xlfn.XLOOKUP(V26,PLOTS!$Q$2:$Q$139,PLOTS!$S$2:$S$139,,-1,-1)</f>
        <v>0.42548000000000002</v>
      </c>
      <c r="BI26">
        <f>_xlfn.XLOOKUP(V26,PLOTS!$Q$2:$Q$139,PLOTS!$R$2:$R$139,,-1,-1)</f>
        <v>0.53452999999999995</v>
      </c>
      <c r="BJ26">
        <f>_xlfn.XLOOKUP(V26,PLOTS!$A$2:$A$161,PLOTS!$F$2:$F$161,,-1,-1)</f>
        <v>0.54423999999999995</v>
      </c>
      <c r="BK26">
        <f>_xlfn.XLOOKUP(V26,PLOTS!$A$2:$A$161,PLOTS!$E$2:$E$161,,-1,-1)</f>
        <v>0.54917000000000005</v>
      </c>
      <c r="BL26">
        <f>_xlfn.XLOOKUP(V26,PLOTS!$A$2:$A$161,PLOTS!$D$2:$D$161,,-1,-1)</f>
        <v>0.58311999999999997</v>
      </c>
      <c r="BM26">
        <f>_xlfn.XLOOKUP(V26,PLOTS!$A$2:$A$161,PLOTS!$C$2:$C$161,,-1,-1)</f>
        <v>0.74336999999999998</v>
      </c>
      <c r="BN26">
        <f>_xlfn.XLOOKUP(V26,PLOTS!$A$2:$A$161,PLOTS!$B$2:$B$161,,-1,-1)</f>
        <v>0.85660000000000003</v>
      </c>
      <c r="BO26">
        <f>_xlfn.XLOOKUP(V26,PLOTS!$AE$2:$AE$189,PLOTS!$AJ$2:$AJ$189,,-1,-1)</f>
        <v>0.59547000000000005</v>
      </c>
      <c r="BP26">
        <f>_xlfn.XLOOKUP(V26,PLOTS!$AE$2:$AE$189,PLOTS!$AI$2:$AI$189,,-1,-1)</f>
        <v>0.68233999999999995</v>
      </c>
      <c r="BQ26">
        <f>_xlfn.XLOOKUP(V26,PLOTS!$AE$2:$AE$189,PLOTS!$AH$2:$AH$189,,-1,-1)</f>
        <v>0.80078000000000005</v>
      </c>
      <c r="BR26">
        <f>_xlfn.XLOOKUP(V26,PLOTS!$AE$2:$AE$189,PLOTS!$AG$2:$AG$189,,-1,-1)</f>
        <v>0.93837999999999999</v>
      </c>
      <c r="BS26">
        <f>_xlfn.XLOOKUP(V26,PLOTS!$AE$2:$AE$189,PLOTS!$AF$2:$AF$189,,-1,-1)</f>
        <v>1.1063499999999999</v>
      </c>
    </row>
    <row r="27" spans="1:71" x14ac:dyDescent="0.3">
      <c r="A27" s="4">
        <v>26</v>
      </c>
      <c r="B27" s="2">
        <v>12</v>
      </c>
      <c r="C27" s="2">
        <v>8</v>
      </c>
      <c r="D27" s="2">
        <f t="shared" si="11"/>
        <v>8</v>
      </c>
      <c r="E27" s="3">
        <f t="shared" si="12"/>
        <v>96</v>
      </c>
      <c r="F27" s="3">
        <v>16.513506726067298</v>
      </c>
      <c r="G27" s="14">
        <f t="shared" si="13"/>
        <v>5.0333168501053125</v>
      </c>
      <c r="H27" s="12">
        <v>4.7935042380999997</v>
      </c>
      <c r="I27" s="12">
        <v>11.985156231269899</v>
      </c>
      <c r="J27" s="12">
        <f t="shared" si="14"/>
        <v>3.6530756192910654</v>
      </c>
      <c r="K27" s="3">
        <v>1.78195410548767</v>
      </c>
      <c r="L27" s="21">
        <v>6.2</v>
      </c>
      <c r="M27" s="21">
        <v>1.6</v>
      </c>
      <c r="N27" s="5">
        <f t="shared" si="15"/>
        <v>3.9000000000000004</v>
      </c>
      <c r="O27" s="5">
        <f t="shared" si="16"/>
        <v>12.870000000000001</v>
      </c>
      <c r="P27" s="5">
        <f t="shared" si="0"/>
        <v>3.1449222605326481</v>
      </c>
      <c r="Q27" s="1">
        <f t="shared" si="1"/>
        <v>9577674.4186046515</v>
      </c>
      <c r="R27">
        <v>0.7</v>
      </c>
      <c r="S27">
        <v>1.5</v>
      </c>
      <c r="T27" s="5">
        <f t="shared" si="2"/>
        <v>1.4303407324912905</v>
      </c>
      <c r="U27" s="9">
        <f t="shared" si="3"/>
        <v>1.6198753493974281E-2</v>
      </c>
      <c r="V27" s="25">
        <f t="shared" si="4"/>
        <v>2.2319127061417324E-2</v>
      </c>
      <c r="W27">
        <v>0.48</v>
      </c>
      <c r="X27">
        <v>0.4</v>
      </c>
      <c r="Y27">
        <f t="shared" si="5"/>
        <v>24.854252400316465</v>
      </c>
      <c r="Z27">
        <f t="shared" si="6"/>
        <v>342.02572015333357</v>
      </c>
      <c r="AA27">
        <f t="shared" si="17"/>
        <v>13.761255605056084</v>
      </c>
      <c r="AB27">
        <v>1.7000000000000001E-2</v>
      </c>
      <c r="AC27" s="26">
        <f t="shared" si="18"/>
        <v>0.95286785258672235</v>
      </c>
      <c r="AD27" s="26">
        <f>IF(AC27&gt;1,BD27,FORECAST(AC27,$AZ27:$BD27,{0,0.25,0.5,0.75,1}))</f>
        <v>0.4256767426356135</v>
      </c>
      <c r="AE27" s="26">
        <f>IF(AC27&gt;1,BI27,FORECAST(AC27,$BE27:$BI27,{0,0.25,0.5,0.75,1}))</f>
        <v>0.50509692863900191</v>
      </c>
      <c r="AF27" s="26">
        <f>IF(AC27&gt;1,BN27,FORECAST(AC27,$BJ27:$BN27,{0,0.25,0.5,0.75,1}))</f>
        <v>0.80364501673612754</v>
      </c>
      <c r="AG27" s="26">
        <f>IF(AC27&gt;1,BS27,FORECAST(AD27,$BO27:$BS27,{0,0.25,0.5,0.75,1}))</f>
        <v>0.78667589669591476</v>
      </c>
      <c r="AH27">
        <f t="shared" si="7"/>
        <v>24.029367432852307</v>
      </c>
      <c r="AI27">
        <f t="shared" si="8"/>
        <v>12.69047155151573</v>
      </c>
      <c r="AJ27">
        <f t="shared" si="9"/>
        <v>318.89367246653194</v>
      </c>
      <c r="AK27">
        <f t="shared" si="10"/>
        <v>164.85909497760929</v>
      </c>
      <c r="AZ27">
        <f>_xlfn.XLOOKUP(V27,PLOTS!$AT$2:$AT$141,PLOTS!$AY$2:$AY$141,,-1,-1)</f>
        <v>0.387795</v>
      </c>
      <c r="BA27">
        <f>_xlfn.XLOOKUP(V27,PLOTS!$AT$2:$AT$141,PLOTS!$AX$2:$AX$141,,-1,-1)</f>
        <v>0.39701399999999998</v>
      </c>
      <c r="BB27">
        <f>_xlfn.XLOOKUP(V27,PLOTS!$AT$2:$AT$141,PLOTS!$AW$2:$AW$141,,-1,-1)</f>
        <v>0.40743200000000002</v>
      </c>
      <c r="BC27">
        <f>_xlfn.XLOOKUP(V27,PLOTS!$AT$2:$AT$141,PLOTS!$AV$2:$AV$141,,-1,-1)</f>
        <v>0.417435</v>
      </c>
      <c r="BD27">
        <f>_xlfn.XLOOKUP(V27,PLOTS!$AT$2:$AT$141,PLOTS!$AU$2:$AU$141,,-1,-1)</f>
        <v>0.42777999999999999</v>
      </c>
      <c r="BE27">
        <f>_xlfn.XLOOKUP(V27,PLOTS!$Q$2:$Q$139,PLOTS!$V$2:$V$139,,-1,-1)</f>
        <v>0.182</v>
      </c>
      <c r="BF27">
        <f>_xlfn.XLOOKUP(V27,PLOTS!$Q$2:$Q$139,PLOTS!$U$2:$U$139,,-1,-1)</f>
        <v>0.24304000000000001</v>
      </c>
      <c r="BG27">
        <f>_xlfn.XLOOKUP(V27,PLOTS!$Q$2:$Q$139,PLOTS!$T$2:$T$139,,-1,-1)</f>
        <v>0.32349</v>
      </c>
      <c r="BH27">
        <f>_xlfn.XLOOKUP(V27,PLOTS!$Q$2:$Q$139,PLOTS!$S$2:$S$139,,-1,-1)</f>
        <v>0.42854999999999999</v>
      </c>
      <c r="BI27">
        <f>_xlfn.XLOOKUP(V27,PLOTS!$Q$2:$Q$139,PLOTS!$R$2:$R$139,,-1,-1)</f>
        <v>0.53710999999999998</v>
      </c>
      <c r="BJ27">
        <f>_xlfn.XLOOKUP(V27,PLOTS!$A$2:$A$161,PLOTS!$F$2:$F$161,,-1,-1)</f>
        <v>0.54423999999999995</v>
      </c>
      <c r="BK27">
        <f>_xlfn.XLOOKUP(V27,PLOTS!$A$2:$A$161,PLOTS!$E$2:$E$161,,-1,-1)</f>
        <v>0.54917000000000005</v>
      </c>
      <c r="BL27">
        <f>_xlfn.XLOOKUP(V27,PLOTS!$A$2:$A$161,PLOTS!$D$2:$D$161,,-1,-1)</f>
        <v>0.58311999999999997</v>
      </c>
      <c r="BM27">
        <f>_xlfn.XLOOKUP(V27,PLOTS!$A$2:$A$161,PLOTS!$C$2:$C$161,,-1,-1)</f>
        <v>0.74336999999999998</v>
      </c>
      <c r="BN27">
        <f>_xlfn.XLOOKUP(V27,PLOTS!$A$2:$A$161,PLOTS!$B$2:$B$161,,-1,-1)</f>
        <v>0.85660000000000003</v>
      </c>
      <c r="BO27">
        <f>_xlfn.XLOOKUP(V27,PLOTS!$AE$2:$AE$189,PLOTS!$AJ$2:$AJ$189,,-1,-1)</f>
        <v>0.59547000000000005</v>
      </c>
      <c r="BP27">
        <f>_xlfn.XLOOKUP(V27,PLOTS!$AE$2:$AE$189,PLOTS!$AI$2:$AI$189,,-1,-1)</f>
        <v>0.68233999999999995</v>
      </c>
      <c r="BQ27">
        <f>_xlfn.XLOOKUP(V27,PLOTS!$AE$2:$AE$189,PLOTS!$AH$2:$AH$189,,-1,-1)</f>
        <v>0.80078000000000005</v>
      </c>
      <c r="BR27">
        <f>_xlfn.XLOOKUP(V27,PLOTS!$AE$2:$AE$189,PLOTS!$AG$2:$AG$189,,-1,-1)</f>
        <v>0.93837999999999999</v>
      </c>
      <c r="BS27">
        <f>_xlfn.XLOOKUP(V27,PLOTS!$AE$2:$AE$189,PLOTS!$AF$2:$AF$189,,-1,-1)</f>
        <v>1.1063499999999999</v>
      </c>
    </row>
    <row r="28" spans="1:71" x14ac:dyDescent="0.3">
      <c r="A28" s="2">
        <v>27</v>
      </c>
      <c r="B28" s="2">
        <v>12</v>
      </c>
      <c r="C28" s="2">
        <v>8</v>
      </c>
      <c r="D28" s="2">
        <f t="shared" si="11"/>
        <v>8</v>
      </c>
      <c r="E28" s="3">
        <f t="shared" si="12"/>
        <v>96</v>
      </c>
      <c r="F28" s="3">
        <v>16.123254664800299</v>
      </c>
      <c r="G28" s="14">
        <f t="shared" si="13"/>
        <v>4.9143680218311312</v>
      </c>
      <c r="H28" s="12">
        <v>4.8103995322999999</v>
      </c>
      <c r="I28" s="12">
        <v>11.8281237692471</v>
      </c>
      <c r="J28" s="12">
        <f t="shared" si="14"/>
        <v>3.6052121248665161</v>
      </c>
      <c r="K28" s="3">
        <v>1.8124081144395601</v>
      </c>
      <c r="L28" s="21">
        <v>6.1</v>
      </c>
      <c r="M28" s="21">
        <v>1.5</v>
      </c>
      <c r="N28" s="5">
        <f t="shared" si="15"/>
        <v>3.8</v>
      </c>
      <c r="O28" s="5">
        <f t="shared" si="16"/>
        <v>12.54</v>
      </c>
      <c r="P28" s="5">
        <f t="shared" si="0"/>
        <v>2.9587564923294227</v>
      </c>
      <c r="Q28" s="1">
        <f t="shared" si="1"/>
        <v>9332093.0232558139</v>
      </c>
      <c r="R28">
        <v>0.7</v>
      </c>
      <c r="S28">
        <v>1.5</v>
      </c>
      <c r="T28" s="5">
        <f t="shared" si="2"/>
        <v>1.4493302130831818</v>
      </c>
      <c r="U28" s="9">
        <f t="shared" si="3"/>
        <v>1.5874413598569365E-2</v>
      </c>
      <c r="V28" s="25">
        <f t="shared" si="4"/>
        <v>2.1638868352862588E-2</v>
      </c>
      <c r="W28">
        <v>0.48</v>
      </c>
      <c r="X28">
        <v>0.4</v>
      </c>
      <c r="Y28">
        <f t="shared" si="5"/>
        <v>24.207226056435005</v>
      </c>
      <c r="Z28">
        <f t="shared" si="6"/>
        <v>325.24939203024257</v>
      </c>
      <c r="AA28">
        <f t="shared" si="17"/>
        <v>13.436045554000252</v>
      </c>
      <c r="AB28">
        <v>1.7000000000000001E-2</v>
      </c>
      <c r="AC28" s="26">
        <f t="shared" si="18"/>
        <v>0.93378903520996259</v>
      </c>
      <c r="AD28" s="26">
        <f>IF(AC28&gt;1,BD28,FORECAST(AC28,$AZ28:$BD28,{0,0.25,0.5,0.75,1}))</f>
        <v>0.42491060601350539</v>
      </c>
      <c r="AE28" s="26">
        <f>IF(AC28&gt;1,BI28,FORECAST(AC28,$BE28:$BI28,{0,0.25,0.5,0.75,1}))</f>
        <v>0.5033221518564579</v>
      </c>
      <c r="AF28" s="26">
        <f>IF(AC28&gt;1,BN28,FORECAST(AC28,$BJ28:$BN28,{0,0.25,0.5,0.75,1}))</f>
        <v>0.79800527774720464</v>
      </c>
      <c r="AG28" s="26">
        <f>IF(AC28&gt;1,BS28,FORECAST(AD28,$BO28:$BS28,{0,0.25,0.5,0.75,1}))</f>
        <v>0.78353941739996213</v>
      </c>
      <c r="AH28">
        <f t="shared" si="7"/>
        <v>23.671847145508515</v>
      </c>
      <c r="AI28">
        <f t="shared" si="8"/>
        <v>12.316672630461445</v>
      </c>
      <c r="AJ28">
        <f t="shared" si="9"/>
        <v>304.57245583388436</v>
      </c>
      <c r="AK28">
        <f t="shared" si="10"/>
        <v>155.59905723773704</v>
      </c>
      <c r="AZ28">
        <f>_xlfn.XLOOKUP(V28,PLOTS!$AT$2:$AT$141,PLOTS!$AY$2:$AY$141,,-1,-1)</f>
        <v>0.387795</v>
      </c>
      <c r="BA28">
        <f>_xlfn.XLOOKUP(V28,PLOTS!$AT$2:$AT$141,PLOTS!$AX$2:$AX$141,,-1,-1)</f>
        <v>0.39701399999999998</v>
      </c>
      <c r="BB28">
        <f>_xlfn.XLOOKUP(V28,PLOTS!$AT$2:$AT$141,PLOTS!$AW$2:$AW$141,,-1,-1)</f>
        <v>0.40743200000000002</v>
      </c>
      <c r="BC28">
        <f>_xlfn.XLOOKUP(V28,PLOTS!$AT$2:$AT$141,PLOTS!$AV$2:$AV$141,,-1,-1)</f>
        <v>0.417435</v>
      </c>
      <c r="BD28">
        <f>_xlfn.XLOOKUP(V28,PLOTS!$AT$2:$AT$141,PLOTS!$AU$2:$AU$141,,-1,-1)</f>
        <v>0.42777999999999999</v>
      </c>
      <c r="BE28">
        <f>_xlfn.XLOOKUP(V28,PLOTS!$Q$2:$Q$139,PLOTS!$V$2:$V$139,,-1,-1)</f>
        <v>0.18379000000000001</v>
      </c>
      <c r="BF28">
        <f>_xlfn.XLOOKUP(V28,PLOTS!$Q$2:$Q$139,PLOTS!$U$2:$U$139,,-1,-1)</f>
        <v>0.24598999999999999</v>
      </c>
      <c r="BG28">
        <f>_xlfn.XLOOKUP(V28,PLOTS!$Q$2:$Q$139,PLOTS!$T$2:$T$139,,-1,-1)</f>
        <v>0.32757999999999998</v>
      </c>
      <c r="BH28">
        <f>_xlfn.XLOOKUP(V28,PLOTS!$Q$2:$Q$139,PLOTS!$S$2:$S$139,,-1,-1)</f>
        <v>0.43380000000000002</v>
      </c>
      <c r="BI28">
        <f>_xlfn.XLOOKUP(V28,PLOTS!$Q$2:$Q$139,PLOTS!$R$2:$R$139,,-1,-1)</f>
        <v>0.54161999999999999</v>
      </c>
      <c r="BJ28">
        <f>_xlfn.XLOOKUP(V28,PLOTS!$A$2:$A$161,PLOTS!$F$2:$F$161,,-1,-1)</f>
        <v>0.54371999999999998</v>
      </c>
      <c r="BK28">
        <f>_xlfn.XLOOKUP(V28,PLOTS!$A$2:$A$161,PLOTS!$E$2:$E$161,,-1,-1)</f>
        <v>0.54883999999999999</v>
      </c>
      <c r="BL28">
        <f>_xlfn.XLOOKUP(V28,PLOTS!$A$2:$A$161,PLOTS!$D$2:$D$161,,-1,-1)</f>
        <v>0.58335000000000004</v>
      </c>
      <c r="BM28">
        <f>_xlfn.XLOOKUP(V28,PLOTS!$A$2:$A$161,PLOTS!$C$2:$C$161,,-1,-1)</f>
        <v>0.74400999999999995</v>
      </c>
      <c r="BN28">
        <f>_xlfn.XLOOKUP(V28,PLOTS!$A$2:$A$161,PLOTS!$B$2:$B$161,,-1,-1)</f>
        <v>0.85707</v>
      </c>
      <c r="BO28">
        <f>_xlfn.XLOOKUP(V28,PLOTS!$AE$2:$AE$189,PLOTS!$AJ$2:$AJ$189,,-1,-1)</f>
        <v>0.59119999999999995</v>
      </c>
      <c r="BP28">
        <f>_xlfn.XLOOKUP(V28,PLOTS!$AE$2:$AE$189,PLOTS!$AI$2:$AI$189,,-1,-1)</f>
        <v>0.67869000000000002</v>
      </c>
      <c r="BQ28">
        <f>_xlfn.XLOOKUP(V28,PLOTS!$AE$2:$AE$189,PLOTS!$AH$2:$AH$189,,-1,-1)</f>
        <v>0.79783999999999999</v>
      </c>
      <c r="BR28">
        <f>_xlfn.XLOOKUP(V28,PLOTS!$AE$2:$AE$189,PLOTS!$AG$2:$AG$189,,-1,-1)</f>
        <v>0.93718000000000001</v>
      </c>
      <c r="BS28">
        <f>_xlfn.XLOOKUP(V28,PLOTS!$AE$2:$AE$189,PLOTS!$AF$2:$AF$189,,-1,-1)</f>
        <v>1.10633</v>
      </c>
    </row>
    <row r="29" spans="1:71" x14ac:dyDescent="0.3">
      <c r="A29" s="2">
        <v>28</v>
      </c>
      <c r="B29" s="2">
        <v>12</v>
      </c>
      <c r="C29" s="2">
        <v>8</v>
      </c>
      <c r="D29" s="2">
        <f t="shared" si="11"/>
        <v>8</v>
      </c>
      <c r="E29" s="3">
        <f t="shared" si="12"/>
        <v>96</v>
      </c>
      <c r="F29" s="3">
        <v>12.3471799620872</v>
      </c>
      <c r="G29" s="14">
        <f t="shared" si="13"/>
        <v>3.7634204524441786</v>
      </c>
      <c r="H29" s="12">
        <v>4.8103995322999999</v>
      </c>
      <c r="I29" s="12">
        <v>11.8281237692471</v>
      </c>
      <c r="J29" s="12">
        <f t="shared" si="14"/>
        <v>3.6052121248665161</v>
      </c>
      <c r="K29" s="3">
        <v>1.5794655097426</v>
      </c>
      <c r="L29" s="21">
        <v>6.7</v>
      </c>
      <c r="M29" s="21">
        <v>2.1</v>
      </c>
      <c r="N29" s="5">
        <f t="shared" si="15"/>
        <v>4.4000000000000004</v>
      </c>
      <c r="O29" s="5">
        <f t="shared" si="16"/>
        <v>14.52</v>
      </c>
      <c r="P29" s="5">
        <f t="shared" si="0"/>
        <v>4.1422590892611924</v>
      </c>
      <c r="Q29" s="1">
        <f t="shared" si="1"/>
        <v>10805581.395348836</v>
      </c>
      <c r="R29">
        <v>0.7</v>
      </c>
      <c r="S29">
        <v>1.5</v>
      </c>
      <c r="T29" s="5">
        <f t="shared" si="2"/>
        <v>1.4493302130831818</v>
      </c>
      <c r="U29" s="9">
        <f t="shared" si="3"/>
        <v>1.5874413598569365E-2</v>
      </c>
      <c r="V29" s="25">
        <f t="shared" si="4"/>
        <v>1.6571034030244729E-2</v>
      </c>
      <c r="W29">
        <v>0.48</v>
      </c>
      <c r="X29">
        <v>0.4</v>
      </c>
      <c r="Y29">
        <f t="shared" si="5"/>
        <v>24.207226056435005</v>
      </c>
      <c r="Z29">
        <f t="shared" si="6"/>
        <v>249.07581375144122</v>
      </c>
      <c r="AA29">
        <f t="shared" si="17"/>
        <v>10.289316635072668</v>
      </c>
      <c r="AB29">
        <v>1.2999999999999999E-2</v>
      </c>
      <c r="AC29" s="26">
        <f t="shared" si="18"/>
        <v>1.2211087383514896</v>
      </c>
      <c r="AD29" s="26">
        <f>IF(AC29&gt;1,BD29,FORECAST(AC29,$AZ29:$BD29,{0,0.25,0.5,0.75,1}))</f>
        <v>0.41965400000000003</v>
      </c>
      <c r="AE29" s="26">
        <f>IF(AC29&gt;1,BI29,FORECAST(AC29,$BE29:$BI29,{0,0.25,0.5,0.75,1}))</f>
        <v>0.57826</v>
      </c>
      <c r="AF29" s="26">
        <f>IF(AC29&gt;1,BN29,FORECAST(AC29,$BJ29:$BN29,{0,0.25,0.5,0.75,1}))</f>
        <v>0.86146999999999996</v>
      </c>
      <c r="AG29" s="26">
        <f>IF(AC29&gt;1,BS29,FORECAST(AD29,$BO29:$BS29,{0,0.25,0.5,0.75,1}))</f>
        <v>1.10683</v>
      </c>
      <c r="AH29">
        <f t="shared" si="7"/>
        <v>23.379000668402917</v>
      </c>
      <c r="AI29">
        <f t="shared" si="8"/>
        <v>14.150458288038594</v>
      </c>
      <c r="AJ29">
        <f t="shared" si="9"/>
        <v>248.67600373543607</v>
      </c>
      <c r="AK29">
        <f t="shared" si="10"/>
        <v>193.38340621310707</v>
      </c>
      <c r="AZ29">
        <f>_xlfn.XLOOKUP(V29,PLOTS!$AT$2:$AT$141,PLOTS!$AY$2:$AY$141,,-1,-1)</f>
        <v>0.35716199999999998</v>
      </c>
      <c r="BA29">
        <f>_xlfn.XLOOKUP(V29,PLOTS!$AT$2:$AT$141,PLOTS!$AX$2:$AX$141,,-1,-1)</f>
        <v>0.374444</v>
      </c>
      <c r="BB29">
        <f>_xlfn.XLOOKUP(V29,PLOTS!$AT$2:$AT$141,PLOTS!$AW$2:$AW$141,,-1,-1)</f>
        <v>0.39236799999999999</v>
      </c>
      <c r="BC29">
        <f>_xlfn.XLOOKUP(V29,PLOTS!$AT$2:$AT$141,PLOTS!$AV$2:$AV$141,,-1,-1)</f>
        <v>0.40855799999999998</v>
      </c>
      <c r="BD29">
        <f>_xlfn.XLOOKUP(V29,PLOTS!$AT$2:$AT$141,PLOTS!$AU$2:$AU$141,,-1,-1)</f>
        <v>0.41965400000000003</v>
      </c>
      <c r="BE29">
        <f>_xlfn.XLOOKUP(V29,PLOTS!$Q$2:$Q$139,PLOTS!$V$2:$V$139,,-1,-1)</f>
        <v>0.19647999999999999</v>
      </c>
      <c r="BF29">
        <f>_xlfn.XLOOKUP(V29,PLOTS!$Q$2:$Q$139,PLOTS!$U$2:$U$139,,-1,-1)</f>
        <v>0.27390999999999999</v>
      </c>
      <c r="BG29">
        <f>_xlfn.XLOOKUP(V29,PLOTS!$Q$2:$Q$139,PLOTS!$T$2:$T$139,,-1,-1)</f>
        <v>0.36259000000000002</v>
      </c>
      <c r="BH29">
        <f>_xlfn.XLOOKUP(V29,PLOTS!$Q$2:$Q$139,PLOTS!$S$2:$S$139,,-1,-1)</f>
        <v>0.47220000000000001</v>
      </c>
      <c r="BI29">
        <f>_xlfn.XLOOKUP(V29,PLOTS!$Q$2:$Q$139,PLOTS!$R$2:$R$139,,-1,-1)</f>
        <v>0.57826</v>
      </c>
      <c r="BJ29">
        <f>_xlfn.XLOOKUP(V29,PLOTS!$A$2:$A$161,PLOTS!$F$2:$F$161,,-1,-1)</f>
        <v>0.53112000000000004</v>
      </c>
      <c r="BK29">
        <f>_xlfn.XLOOKUP(V29,PLOTS!$A$2:$A$161,PLOTS!$E$2:$E$161,,-1,-1)</f>
        <v>0.54391</v>
      </c>
      <c r="BL29">
        <f>_xlfn.XLOOKUP(V29,PLOTS!$A$2:$A$161,PLOTS!$D$2:$D$161,,-1,-1)</f>
        <v>0.59950000000000003</v>
      </c>
      <c r="BM29">
        <f>_xlfn.XLOOKUP(V29,PLOTS!$A$2:$A$161,PLOTS!$C$2:$C$161,,-1,-1)</f>
        <v>0.75456999999999996</v>
      </c>
      <c r="BN29">
        <f>_xlfn.XLOOKUP(V29,PLOTS!$A$2:$A$161,PLOTS!$B$2:$B$161,,-1,-1)</f>
        <v>0.86146999999999996</v>
      </c>
      <c r="BO29">
        <f>_xlfn.XLOOKUP(V29,PLOTS!$AE$2:$AE$189,PLOTS!$AJ$2:$AJ$189,,-1,-1)</f>
        <v>0.56352999999999998</v>
      </c>
      <c r="BP29">
        <f>_xlfn.XLOOKUP(V29,PLOTS!$AE$2:$AE$189,PLOTS!$AI$2:$AI$189,,-1,-1)</f>
        <v>0.65647999999999995</v>
      </c>
      <c r="BQ29">
        <f>_xlfn.XLOOKUP(V29,PLOTS!$AE$2:$AE$189,PLOTS!$AH$2:$AH$189,,-1,-1)</f>
        <v>0.77805999999999997</v>
      </c>
      <c r="BR29">
        <f>_xlfn.XLOOKUP(V29,PLOTS!$AE$2:$AE$189,PLOTS!$AG$2:$AG$189,,-1,-1)</f>
        <v>0.93047999999999997</v>
      </c>
      <c r="BS29">
        <f>_xlfn.XLOOKUP(V29,PLOTS!$AE$2:$AE$189,PLOTS!$AF$2:$AF$189,,-1,-1)</f>
        <v>1.10683</v>
      </c>
    </row>
    <row r="30" spans="1:71" x14ac:dyDescent="0.3">
      <c r="Q30" s="1">
        <f t="shared" si="1"/>
        <v>0</v>
      </c>
      <c r="AD30" s="26"/>
      <c r="AE30" s="26"/>
      <c r="AF30" s="26"/>
      <c r="AG30" s="26"/>
    </row>
    <row r="31" spans="1:71" x14ac:dyDescent="0.3">
      <c r="AD31" s="26"/>
      <c r="AE31" s="26"/>
      <c r="AF31" s="26"/>
      <c r="AG31" s="26"/>
    </row>
    <row r="32" spans="1:71" x14ac:dyDescent="0.3">
      <c r="AD32" s="26"/>
      <c r="AE32" s="26"/>
      <c r="AF32" s="26"/>
      <c r="AG32" s="26"/>
    </row>
    <row r="33" spans="30:33" x14ac:dyDescent="0.3">
      <c r="AD33" s="26"/>
      <c r="AE33" s="26"/>
      <c r="AF33" s="26"/>
      <c r="AG33" s="26"/>
    </row>
    <row r="34" spans="30:33" x14ac:dyDescent="0.3">
      <c r="AD34" s="26"/>
      <c r="AE34" s="26"/>
      <c r="AF34" s="26"/>
      <c r="AG34" s="26"/>
    </row>
    <row r="35" spans="30:33" x14ac:dyDescent="0.3">
      <c r="AD35" s="26"/>
      <c r="AE35" s="26"/>
      <c r="AF35" s="26"/>
      <c r="AG35" s="26"/>
    </row>
    <row r="36" spans="30:33" x14ac:dyDescent="0.3">
      <c r="AD36" s="26"/>
      <c r="AE36" s="26"/>
      <c r="AF36" s="26"/>
      <c r="AG36" s="26"/>
    </row>
    <row r="37" spans="30:33" x14ac:dyDescent="0.3">
      <c r="AD37" s="26"/>
      <c r="AE37" s="26"/>
      <c r="AF37" s="26"/>
      <c r="AG37" s="26"/>
    </row>
    <row r="38" spans="30:33" x14ac:dyDescent="0.3">
      <c r="AD38" s="26"/>
      <c r="AE38" s="26"/>
      <c r="AF38" s="26"/>
      <c r="AG38" s="26"/>
    </row>
    <row r="39" spans="30:33" x14ac:dyDescent="0.3">
      <c r="AD39" s="26"/>
      <c r="AE39" s="26"/>
      <c r="AF39" s="26"/>
      <c r="AG39" s="26"/>
    </row>
    <row r="40" spans="30:33" x14ac:dyDescent="0.3">
      <c r="AD40" s="26"/>
      <c r="AE40" s="26"/>
      <c r="AF40" s="26"/>
      <c r="AG40" s="26"/>
    </row>
    <row r="41" spans="30:33" x14ac:dyDescent="0.3">
      <c r="AD41" s="26"/>
      <c r="AE41" s="26"/>
      <c r="AF41" s="26"/>
      <c r="AG41" s="2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350F5-C4DB-46F0-B078-897449F85B8B}">
  <dimension ref="A1:H29"/>
  <sheetViews>
    <sheetView zoomScale="90" zoomScaleNormal="90" workbookViewId="0">
      <selection activeCell="M13" sqref="M13"/>
    </sheetView>
  </sheetViews>
  <sheetFormatPr defaultRowHeight="14.4" x14ac:dyDescent="0.3"/>
  <cols>
    <col min="1" max="3" width="8.88671875" customWidth="1"/>
    <col min="4" max="4" width="28.44140625" customWidth="1"/>
    <col min="5" max="5" width="20" customWidth="1"/>
    <col min="6" max="6" width="12.6640625" customWidth="1"/>
    <col min="8" max="8" width="16.33203125" customWidth="1"/>
  </cols>
  <sheetData>
    <row r="1" spans="1:8" ht="102.75" customHeight="1" x14ac:dyDescent="0.3">
      <c r="A1" s="16" t="s">
        <v>0</v>
      </c>
      <c r="B1" s="16" t="s">
        <v>1</v>
      </c>
      <c r="C1" s="16" t="s">
        <v>2</v>
      </c>
      <c r="D1" s="18" t="s">
        <v>5</v>
      </c>
      <c r="E1" s="16" t="s">
        <v>72</v>
      </c>
      <c r="F1" s="16" t="s">
        <v>21</v>
      </c>
      <c r="G1" s="16" t="s">
        <v>22</v>
      </c>
      <c r="H1" s="16" t="s">
        <v>78</v>
      </c>
    </row>
    <row r="2" spans="1:8" x14ac:dyDescent="0.3">
      <c r="A2" s="2">
        <v>1</v>
      </c>
      <c r="B2" s="2">
        <v>12</v>
      </c>
      <c r="C2" s="2">
        <v>8</v>
      </c>
      <c r="D2" s="14">
        <v>9.8870357175134291</v>
      </c>
      <c r="E2" s="14">
        <v>4.6425116044089396</v>
      </c>
      <c r="F2" s="10">
        <v>0.7</v>
      </c>
      <c r="G2" s="10">
        <v>1.5</v>
      </c>
      <c r="H2" s="27">
        <f t="shared" ref="H2:H29" si="0">0.5*F2*1.94*C2*E2^2/1000</f>
        <v>0.11707542883209328</v>
      </c>
    </row>
    <row r="3" spans="1:8" x14ac:dyDescent="0.3">
      <c r="A3" s="2">
        <v>2</v>
      </c>
      <c r="B3" s="2">
        <v>12</v>
      </c>
      <c r="C3" s="2">
        <v>8</v>
      </c>
      <c r="D3" s="14">
        <v>18.875472668496801</v>
      </c>
      <c r="E3" s="14">
        <v>4.8888863316313698</v>
      </c>
      <c r="F3" s="10">
        <v>0.7</v>
      </c>
      <c r="G3" s="10">
        <v>1.5</v>
      </c>
      <c r="H3" s="27">
        <f t="shared" si="0"/>
        <v>0.12983137034954054</v>
      </c>
    </row>
    <row r="4" spans="1:8" x14ac:dyDescent="0.3">
      <c r="A4" s="2">
        <v>3</v>
      </c>
      <c r="B4" s="2">
        <v>12</v>
      </c>
      <c r="C4" s="2">
        <v>8</v>
      </c>
      <c r="D4" s="14">
        <v>18.8292369197288</v>
      </c>
      <c r="E4" s="14">
        <v>5.0734954525637104</v>
      </c>
      <c r="F4" s="10">
        <v>0.7</v>
      </c>
      <c r="G4" s="10">
        <v>1.5</v>
      </c>
      <c r="H4" s="27">
        <f t="shared" si="0"/>
        <v>0.13982161437422702</v>
      </c>
    </row>
    <row r="5" spans="1:8" x14ac:dyDescent="0.3">
      <c r="A5" s="2">
        <v>4</v>
      </c>
      <c r="B5" s="2">
        <v>12</v>
      </c>
      <c r="C5" s="2">
        <v>8</v>
      </c>
      <c r="D5" s="14">
        <v>23.831074526319</v>
      </c>
      <c r="E5" s="14">
        <v>5.30878075061002</v>
      </c>
      <c r="F5" s="10">
        <v>0.7</v>
      </c>
      <c r="G5" s="10">
        <v>1.5</v>
      </c>
      <c r="H5" s="27">
        <f t="shared" si="0"/>
        <v>0.15309088741131394</v>
      </c>
    </row>
    <row r="6" spans="1:8" x14ac:dyDescent="0.3">
      <c r="A6" s="2">
        <v>5</v>
      </c>
      <c r="B6" s="2">
        <v>12</v>
      </c>
      <c r="C6" s="2">
        <v>8</v>
      </c>
      <c r="D6" s="14">
        <v>22.828809753506601</v>
      </c>
      <c r="E6" s="14">
        <v>6.4939498587082003</v>
      </c>
      <c r="F6" s="10">
        <v>0.7</v>
      </c>
      <c r="G6" s="10">
        <v>1.5</v>
      </c>
      <c r="H6" s="27">
        <f t="shared" si="0"/>
        <v>0.22907496205660507</v>
      </c>
    </row>
    <row r="7" spans="1:8" x14ac:dyDescent="0.3">
      <c r="A7" s="2">
        <v>6</v>
      </c>
      <c r="B7" s="2">
        <v>12</v>
      </c>
      <c r="C7" s="2">
        <v>8</v>
      </c>
      <c r="D7" s="14">
        <v>23.809466108785902</v>
      </c>
      <c r="E7" s="14">
        <v>7.5729049777808903</v>
      </c>
      <c r="F7" s="10">
        <v>0.7</v>
      </c>
      <c r="G7" s="10">
        <v>1.5</v>
      </c>
      <c r="H7" s="27">
        <f t="shared" si="0"/>
        <v>0.31151916940717228</v>
      </c>
    </row>
    <row r="8" spans="1:8" x14ac:dyDescent="0.3">
      <c r="A8" s="2">
        <v>7</v>
      </c>
      <c r="B8" s="2">
        <v>12</v>
      </c>
      <c r="C8" s="2">
        <v>8</v>
      </c>
      <c r="D8" s="14">
        <v>22.664190944876001</v>
      </c>
      <c r="E8" s="14">
        <v>8.1016817726373596</v>
      </c>
      <c r="F8" s="10">
        <v>0.7</v>
      </c>
      <c r="G8" s="10">
        <v>1.5</v>
      </c>
      <c r="H8" s="27">
        <f t="shared" si="0"/>
        <v>0.35654152866489863</v>
      </c>
    </row>
    <row r="9" spans="1:8" x14ac:dyDescent="0.3">
      <c r="A9" s="2">
        <v>8</v>
      </c>
      <c r="B9" s="2">
        <v>12</v>
      </c>
      <c r="C9" s="2">
        <v>8</v>
      </c>
      <c r="D9" s="14">
        <v>21.929382300644601</v>
      </c>
      <c r="E9" s="14">
        <v>7.8737623406645803</v>
      </c>
      <c r="F9" s="10">
        <v>0.7</v>
      </c>
      <c r="G9" s="10">
        <v>1.5</v>
      </c>
      <c r="H9" s="27">
        <f t="shared" si="0"/>
        <v>0.33676299661395848</v>
      </c>
    </row>
    <row r="10" spans="1:8" x14ac:dyDescent="0.3">
      <c r="A10" s="2">
        <v>9</v>
      </c>
      <c r="B10" s="2">
        <v>12</v>
      </c>
      <c r="C10" s="2">
        <v>8</v>
      </c>
      <c r="D10" s="14">
        <v>22.9121303597591</v>
      </c>
      <c r="E10" s="14">
        <v>7.4226446964970201</v>
      </c>
      <c r="F10" s="10">
        <v>0.7</v>
      </c>
      <c r="G10" s="10">
        <v>1.5</v>
      </c>
      <c r="H10" s="27">
        <f t="shared" si="0"/>
        <v>0.2992795941056447</v>
      </c>
    </row>
    <row r="11" spans="1:8" x14ac:dyDescent="0.3">
      <c r="A11" s="2">
        <v>10</v>
      </c>
      <c r="B11" s="2">
        <v>12</v>
      </c>
      <c r="C11" s="2">
        <v>8</v>
      </c>
      <c r="D11" s="14">
        <v>22.9607315582832</v>
      </c>
      <c r="E11" s="14">
        <v>7.4887384109684696</v>
      </c>
      <c r="F11" s="10">
        <v>0.7</v>
      </c>
      <c r="G11" s="10">
        <v>1.5</v>
      </c>
      <c r="H11" s="27">
        <f t="shared" si="0"/>
        <v>0.30463309463035187</v>
      </c>
    </row>
    <row r="12" spans="1:8" x14ac:dyDescent="0.3">
      <c r="A12" s="2">
        <v>11</v>
      </c>
      <c r="B12" s="2">
        <v>12</v>
      </c>
      <c r="C12" s="2">
        <v>8</v>
      </c>
      <c r="D12" s="14">
        <v>29.1564839356055</v>
      </c>
      <c r="E12" s="14">
        <v>7.76478751900168</v>
      </c>
      <c r="F12" s="10">
        <v>0.7</v>
      </c>
      <c r="G12" s="10">
        <v>1.5</v>
      </c>
      <c r="H12" s="27">
        <f t="shared" si="0"/>
        <v>0.32750573776920683</v>
      </c>
    </row>
    <row r="13" spans="1:8" x14ac:dyDescent="0.3">
      <c r="A13" s="2">
        <v>12</v>
      </c>
      <c r="B13" s="2">
        <v>12</v>
      </c>
      <c r="C13" s="2">
        <v>8</v>
      </c>
      <c r="D13" s="14">
        <v>37.7138986911079</v>
      </c>
      <c r="E13" s="14">
        <v>8.2956851283951103</v>
      </c>
      <c r="F13" s="10">
        <v>0.7</v>
      </c>
      <c r="G13" s="10">
        <v>1.5</v>
      </c>
      <c r="H13" s="27">
        <f t="shared" si="0"/>
        <v>0.37382150398315245</v>
      </c>
    </row>
    <row r="14" spans="1:8" x14ac:dyDescent="0.3">
      <c r="A14" s="2">
        <v>13</v>
      </c>
      <c r="B14" s="2">
        <v>12</v>
      </c>
      <c r="C14" s="2">
        <v>8</v>
      </c>
      <c r="D14" s="14">
        <v>39.260826406958003</v>
      </c>
      <c r="E14" s="14">
        <v>8.9483900608775997</v>
      </c>
      <c r="F14" s="10">
        <v>0.7</v>
      </c>
      <c r="G14" s="10">
        <v>1.5</v>
      </c>
      <c r="H14" s="27">
        <f t="shared" si="0"/>
        <v>0.43496025519052189</v>
      </c>
    </row>
    <row r="15" spans="1:8" x14ac:dyDescent="0.3">
      <c r="A15" s="2">
        <v>14</v>
      </c>
      <c r="B15" s="2">
        <v>12</v>
      </c>
      <c r="C15" s="2">
        <v>8</v>
      </c>
      <c r="D15" s="14">
        <v>39.2628164544127</v>
      </c>
      <c r="E15" s="14">
        <v>9.5429728298003003</v>
      </c>
      <c r="F15" s="10">
        <v>0.7</v>
      </c>
      <c r="G15" s="10">
        <v>1.5</v>
      </c>
      <c r="H15" s="27">
        <f t="shared" si="0"/>
        <v>0.49468317089742619</v>
      </c>
    </row>
    <row r="16" spans="1:8" x14ac:dyDescent="0.3">
      <c r="A16" s="2">
        <v>15</v>
      </c>
      <c r="B16" s="2">
        <v>12</v>
      </c>
      <c r="C16" s="2">
        <v>8</v>
      </c>
      <c r="D16" s="14">
        <v>31.939607345011101</v>
      </c>
      <c r="E16" s="14">
        <v>9.6778498455099609</v>
      </c>
      <c r="F16" s="10">
        <v>0.7</v>
      </c>
      <c r="G16" s="10">
        <v>1.5</v>
      </c>
      <c r="H16" s="27">
        <f t="shared" si="0"/>
        <v>0.5087653440983122</v>
      </c>
    </row>
    <row r="17" spans="1:8" x14ac:dyDescent="0.3">
      <c r="A17" s="2">
        <v>16</v>
      </c>
      <c r="B17" s="2">
        <v>12</v>
      </c>
      <c r="C17" s="2">
        <v>8</v>
      </c>
      <c r="D17" s="14">
        <v>39.0648477902145</v>
      </c>
      <c r="E17" s="14">
        <v>9.6498198688805203</v>
      </c>
      <c r="F17" s="10">
        <v>0.7</v>
      </c>
      <c r="G17" s="10">
        <v>1.5</v>
      </c>
      <c r="H17" s="27">
        <f t="shared" si="0"/>
        <v>0.50582253566200175</v>
      </c>
    </row>
    <row r="18" spans="1:8" x14ac:dyDescent="0.3">
      <c r="A18" s="2">
        <v>17</v>
      </c>
      <c r="B18" s="2">
        <v>12</v>
      </c>
      <c r="C18" s="2">
        <v>8</v>
      </c>
      <c r="D18" s="14">
        <v>38.534871721657503</v>
      </c>
      <c r="E18" s="14">
        <v>9.7079003694974801</v>
      </c>
      <c r="F18" s="10">
        <v>0.7</v>
      </c>
      <c r="G18" s="10">
        <v>1.5</v>
      </c>
      <c r="H18" s="27">
        <f t="shared" si="0"/>
        <v>0.51192976630077303</v>
      </c>
    </row>
    <row r="19" spans="1:8" x14ac:dyDescent="0.3">
      <c r="A19" s="2">
        <v>18</v>
      </c>
      <c r="B19" s="2">
        <v>12</v>
      </c>
      <c r="C19" s="2">
        <v>8</v>
      </c>
      <c r="D19" s="14">
        <v>36.724781514652101</v>
      </c>
      <c r="E19" s="14">
        <v>9.3124536016605202</v>
      </c>
      <c r="F19" s="10">
        <v>0.7</v>
      </c>
      <c r="G19" s="10">
        <v>1.5</v>
      </c>
      <c r="H19" s="27">
        <f t="shared" si="0"/>
        <v>0.47107277459529046</v>
      </c>
    </row>
    <row r="20" spans="1:8" x14ac:dyDescent="0.3">
      <c r="A20" s="2">
        <v>19</v>
      </c>
      <c r="B20" s="2">
        <v>12</v>
      </c>
      <c r="C20" s="2">
        <v>8</v>
      </c>
      <c r="D20" s="14">
        <v>28.5385460523467</v>
      </c>
      <c r="E20" s="14">
        <v>8.9247037415422792</v>
      </c>
      <c r="F20" s="10">
        <v>0.7</v>
      </c>
      <c r="G20" s="10">
        <v>1.5</v>
      </c>
      <c r="H20" s="27">
        <f t="shared" si="0"/>
        <v>0.43266062990119081</v>
      </c>
    </row>
    <row r="21" spans="1:8" x14ac:dyDescent="0.3">
      <c r="A21" s="2">
        <v>20</v>
      </c>
      <c r="B21" s="2">
        <v>12</v>
      </c>
      <c r="C21" s="2">
        <v>8</v>
      </c>
      <c r="D21" s="14">
        <v>25.1338170796943</v>
      </c>
      <c r="E21" s="14">
        <v>8.5986673753335694</v>
      </c>
      <c r="F21" s="10">
        <v>0.7</v>
      </c>
      <c r="G21" s="10">
        <v>1.5</v>
      </c>
      <c r="H21" s="27">
        <f t="shared" si="0"/>
        <v>0.40162622199099179</v>
      </c>
    </row>
    <row r="22" spans="1:8" x14ac:dyDescent="0.3">
      <c r="A22" s="2">
        <v>21</v>
      </c>
      <c r="B22" s="2">
        <v>12</v>
      </c>
      <c r="C22" s="2">
        <v>8</v>
      </c>
      <c r="D22" s="14">
        <v>26.824601160722398</v>
      </c>
      <c r="E22" s="14">
        <v>7.6587845960844296</v>
      </c>
      <c r="F22" s="10">
        <v>0.7</v>
      </c>
      <c r="G22" s="10">
        <v>1.5</v>
      </c>
      <c r="H22" s="27">
        <f t="shared" si="0"/>
        <v>0.31862472344944376</v>
      </c>
    </row>
    <row r="23" spans="1:8" x14ac:dyDescent="0.3">
      <c r="A23" s="2">
        <v>22</v>
      </c>
      <c r="B23" s="2">
        <v>12</v>
      </c>
      <c r="C23" s="2">
        <v>8</v>
      </c>
      <c r="D23" s="14">
        <v>19.863043585556699</v>
      </c>
      <c r="E23" s="14">
        <v>6.57950237189067</v>
      </c>
      <c r="F23" s="10">
        <v>0.7</v>
      </c>
      <c r="G23" s="10">
        <v>1.5</v>
      </c>
      <c r="H23" s="27">
        <f t="shared" si="0"/>
        <v>0.23515047314003562</v>
      </c>
    </row>
    <row r="24" spans="1:8" x14ac:dyDescent="0.3">
      <c r="A24" s="2">
        <v>23</v>
      </c>
      <c r="B24" s="2">
        <v>12</v>
      </c>
      <c r="C24" s="2">
        <v>8</v>
      </c>
      <c r="D24" s="14">
        <v>17.808128308583999</v>
      </c>
      <c r="E24" s="14">
        <v>5.6324693951872602</v>
      </c>
      <c r="F24" s="10">
        <v>0.7</v>
      </c>
      <c r="G24" s="10">
        <v>1.5</v>
      </c>
      <c r="H24" s="27">
        <f t="shared" si="0"/>
        <v>0.1723286328013012</v>
      </c>
    </row>
    <row r="25" spans="1:8" x14ac:dyDescent="0.3">
      <c r="A25" s="2">
        <v>24</v>
      </c>
      <c r="B25" s="2">
        <v>12</v>
      </c>
      <c r="C25" s="2">
        <v>8</v>
      </c>
      <c r="D25" s="14">
        <v>17.219733856923899</v>
      </c>
      <c r="E25" s="14">
        <v>4.2673165441072802</v>
      </c>
      <c r="F25" s="10">
        <v>0.7</v>
      </c>
      <c r="G25" s="10">
        <v>1.5</v>
      </c>
      <c r="H25" s="27">
        <f t="shared" si="0"/>
        <v>9.8916668328706742E-2</v>
      </c>
    </row>
    <row r="26" spans="1:8" x14ac:dyDescent="0.3">
      <c r="A26" s="2">
        <v>25</v>
      </c>
      <c r="B26" s="2">
        <v>12</v>
      </c>
      <c r="C26" s="2">
        <v>8</v>
      </c>
      <c r="D26" s="14">
        <v>16.6547832706982</v>
      </c>
      <c r="E26" s="14">
        <v>2.4510095473357598</v>
      </c>
      <c r="F26" s="10">
        <v>0.7</v>
      </c>
      <c r="G26" s="10">
        <v>1.5</v>
      </c>
      <c r="H26" s="27">
        <f t="shared" si="0"/>
        <v>3.2632456455743836E-2</v>
      </c>
    </row>
    <row r="27" spans="1:8" x14ac:dyDescent="0.3">
      <c r="A27" s="2">
        <v>26</v>
      </c>
      <c r="B27" s="2">
        <v>12</v>
      </c>
      <c r="C27" s="2">
        <v>8</v>
      </c>
      <c r="D27" s="14">
        <v>16.513506726067298</v>
      </c>
      <c r="E27" s="14">
        <v>1.78195410548767</v>
      </c>
      <c r="F27" s="10">
        <v>0.7</v>
      </c>
      <c r="G27" s="10">
        <v>1.5</v>
      </c>
      <c r="H27" s="27">
        <f t="shared" si="0"/>
        <v>1.7248557877837613E-2</v>
      </c>
    </row>
    <row r="28" spans="1:8" x14ac:dyDescent="0.3">
      <c r="A28" s="2">
        <v>27</v>
      </c>
      <c r="B28" s="2">
        <v>12</v>
      </c>
      <c r="C28" s="2">
        <v>8</v>
      </c>
      <c r="D28" s="14">
        <v>16.123254664800299</v>
      </c>
      <c r="E28" s="14">
        <v>1.8124081144395601</v>
      </c>
      <c r="F28" s="10">
        <v>0.7</v>
      </c>
      <c r="G28" s="10">
        <v>1.5</v>
      </c>
      <c r="H28" s="27">
        <f t="shared" si="0"/>
        <v>1.7843159477291516E-2</v>
      </c>
    </row>
    <row r="29" spans="1:8" x14ac:dyDescent="0.3">
      <c r="A29" s="2">
        <v>28</v>
      </c>
      <c r="B29" s="2">
        <v>12</v>
      </c>
      <c r="C29" s="2">
        <v>8</v>
      </c>
      <c r="D29" s="14">
        <v>12.3471799620872</v>
      </c>
      <c r="E29" s="14">
        <v>1.5794655097426</v>
      </c>
      <c r="F29" s="10">
        <v>0.7</v>
      </c>
      <c r="G29" s="10">
        <v>1.5</v>
      </c>
      <c r="H29" s="27">
        <f t="shared" si="0"/>
        <v>1.3551271762405764E-2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799F-800A-4285-B3AF-ABC1F0A8F406}">
  <dimension ref="A1:BJ41"/>
  <sheetViews>
    <sheetView tabSelected="1" topLeftCell="O1" zoomScale="90" zoomScaleNormal="90" workbookViewId="0">
      <selection activeCell="Y4" sqref="Y4"/>
    </sheetView>
  </sheetViews>
  <sheetFormatPr defaultRowHeight="14.4" x14ac:dyDescent="0.3"/>
  <cols>
    <col min="1" max="2" width="8.88671875" customWidth="1"/>
    <col min="3" max="3" width="39.44140625" customWidth="1"/>
    <col min="4" max="4" width="21" customWidth="1"/>
    <col min="5" max="5" width="30.21875" customWidth="1"/>
    <col min="6" max="6" width="28.44140625" customWidth="1"/>
    <col min="7" max="7" width="36.77734375" customWidth="1"/>
    <col min="8" max="8" width="18.44140625" customWidth="1"/>
    <col min="9" max="9" width="24" customWidth="1"/>
    <col min="10" max="10" width="14.21875" customWidth="1"/>
    <col min="11" max="11" width="22.21875" customWidth="1"/>
    <col min="12" max="12" width="25.44140625" customWidth="1"/>
    <col min="13" max="13" width="30.44140625" customWidth="1"/>
    <col min="14" max="14" width="14.33203125" customWidth="1"/>
    <col min="15" max="15" width="12.6640625" customWidth="1"/>
    <col min="17" max="17" width="11.6640625" hidden="1" customWidth="1"/>
    <col min="18" max="18" width="15.21875" style="25" customWidth="1"/>
    <col min="19" max="19" width="15.109375" customWidth="1"/>
    <col min="20" max="20" width="21" customWidth="1"/>
    <col min="21" max="21" width="17.88671875" customWidth="1"/>
    <col min="22" max="22" width="13.5546875" customWidth="1"/>
    <col min="23" max="23" width="11.88671875" customWidth="1"/>
    <col min="24" max="24" width="21.5546875" customWidth="1"/>
    <col min="43" max="62" width="9.109375" customWidth="1"/>
  </cols>
  <sheetData>
    <row r="1" spans="1:62" s="29" customFormat="1" ht="100.8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39</v>
      </c>
      <c r="H1" s="16" t="s">
        <v>6</v>
      </c>
      <c r="I1" s="16" t="s">
        <v>7</v>
      </c>
      <c r="J1" s="16" t="s">
        <v>40</v>
      </c>
      <c r="K1" s="16" t="s">
        <v>41</v>
      </c>
      <c r="L1" s="16" t="s">
        <v>42</v>
      </c>
      <c r="M1" s="16" t="s">
        <v>71</v>
      </c>
      <c r="N1" s="16" t="s">
        <v>73</v>
      </c>
      <c r="O1" s="16" t="s">
        <v>21</v>
      </c>
      <c r="P1" s="16" t="s">
        <v>22</v>
      </c>
      <c r="Q1" s="16" t="s">
        <v>47</v>
      </c>
      <c r="R1" s="30" t="s">
        <v>48</v>
      </c>
      <c r="S1" s="16" t="s">
        <v>55</v>
      </c>
      <c r="T1" s="16" t="s">
        <v>56</v>
      </c>
      <c r="U1" s="16" t="s">
        <v>57</v>
      </c>
      <c r="V1" s="16" t="s">
        <v>58</v>
      </c>
      <c r="W1" s="16" t="s">
        <v>59</v>
      </c>
      <c r="X1" s="16" t="s">
        <v>60</v>
      </c>
      <c r="Y1" s="16" t="s">
        <v>75</v>
      </c>
      <c r="Z1" s="16" t="s">
        <v>74</v>
      </c>
      <c r="AA1" s="16" t="s">
        <v>76</v>
      </c>
      <c r="AB1" s="16" t="s">
        <v>77</v>
      </c>
      <c r="AQ1" s="29">
        <v>0</v>
      </c>
      <c r="AR1" s="29">
        <v>0.25</v>
      </c>
      <c r="AS1" s="29">
        <v>0.5</v>
      </c>
      <c r="AT1" s="29">
        <v>0.75</v>
      </c>
      <c r="AU1" s="29">
        <v>1</v>
      </c>
      <c r="AV1" s="29">
        <v>0</v>
      </c>
      <c r="AW1" s="29">
        <v>0.25</v>
      </c>
      <c r="AX1" s="29">
        <v>0.5</v>
      </c>
      <c r="AY1" s="29">
        <v>0.75</v>
      </c>
      <c r="AZ1" s="29">
        <v>1</v>
      </c>
      <c r="BA1" s="29">
        <v>0</v>
      </c>
      <c r="BB1" s="29">
        <v>0.25</v>
      </c>
      <c r="BC1" s="29">
        <v>0.5</v>
      </c>
      <c r="BD1" s="29">
        <v>0.75</v>
      </c>
      <c r="BE1" s="29">
        <v>1</v>
      </c>
      <c r="BF1" s="29">
        <v>0</v>
      </c>
      <c r="BG1" s="29">
        <v>0.25</v>
      </c>
      <c r="BH1" s="29">
        <v>0.5</v>
      </c>
      <c r="BI1" s="29">
        <v>0.75</v>
      </c>
      <c r="BJ1" s="29">
        <v>1</v>
      </c>
    </row>
    <row r="2" spans="1:62" x14ac:dyDescent="0.3">
      <c r="A2" s="10">
        <v>1</v>
      </c>
      <c r="B2" s="10">
        <v>12</v>
      </c>
      <c r="C2" s="10">
        <v>8</v>
      </c>
      <c r="D2" s="14">
        <f>C2</f>
        <v>8</v>
      </c>
      <c r="E2" s="14">
        <f>C2*B2</f>
        <v>96</v>
      </c>
      <c r="F2" s="14">
        <v>9.8870357175134291</v>
      </c>
      <c r="G2" s="14">
        <f>F2*0.3048</f>
        <v>3.0135684866980932</v>
      </c>
      <c r="H2" s="14">
        <v>5.1494746208000004</v>
      </c>
      <c r="I2" s="14">
        <v>7.2885576036411299</v>
      </c>
      <c r="J2" s="14">
        <f>I2*0.3048</f>
        <v>2.2215523575898164</v>
      </c>
      <c r="K2" s="14">
        <v>4.3</v>
      </c>
      <c r="L2" s="14">
        <v>1.5</v>
      </c>
      <c r="M2" s="14">
        <f>AVERAGE(K2:L2)</f>
        <v>2.9</v>
      </c>
      <c r="N2" s="14">
        <f>M2*3.3</f>
        <v>9.5699999999999985</v>
      </c>
      <c r="O2" s="14">
        <v>0.7</v>
      </c>
      <c r="P2" s="14">
        <v>1.5</v>
      </c>
      <c r="Q2" s="14">
        <f t="shared" ref="Q2:Q29" si="0">I2/(32.2*H2^2)</f>
        <v>8.536107478366849E-3</v>
      </c>
      <c r="R2" s="14">
        <f t="shared" ref="R2:R29" si="1">F2/(32.2*H2^2)</f>
        <v>1.1579355493463424E-2</v>
      </c>
      <c r="S2" s="14">
        <v>8.9999999999999993E-3</v>
      </c>
      <c r="T2" s="14">
        <f t="shared" ref="T2:T29" si="2">Q2/S2</f>
        <v>0.94845638648520547</v>
      </c>
      <c r="U2" s="14">
        <f>IF(T2&gt;1,AU2,FORECAST(T2,$AQ2:$AU2,{0,0.25,0.5,0.75,1}))</f>
        <v>0.41197978758998732</v>
      </c>
      <c r="V2" s="14">
        <f>IF(T2&gt;1,AZ2,FORECAST(T2,$AV2:$AZ2,{0,0.25,0.5,0.75,1}))</f>
        <v>0.6105865709220557</v>
      </c>
      <c r="W2" s="14">
        <f>IF(T2&gt;1,BE2,FORECAST(T2,$BA2:$BE2,{0,0.25,0.5,0.75,1}))</f>
        <v>0.82089023739013323</v>
      </c>
      <c r="X2" s="14">
        <f>IF(T2&gt;1,BJ2,FORECAST(U2,$BF2:$BJ2,{0,0.25,0.5,0.75,1}))</f>
        <v>0.74351663183621075</v>
      </c>
      <c r="Y2" s="14">
        <f t="shared" ref="Y2:Y29" si="3">P2*1.94*32.2*PI()*C2^2*I2*U2/(4*1000)</f>
        <v>14.142826573653418</v>
      </c>
      <c r="Z2" s="14">
        <f t="shared" ref="Z2:Z29" si="4">0.5*O2*1.94*32.2*C2*I2^2*V2/1000</f>
        <v>5.6734347217949246</v>
      </c>
      <c r="AA2" s="14">
        <f t="shared" ref="AA2:AA29" si="5">Y2*F2*W2</f>
        <v>114.78560027028344</v>
      </c>
      <c r="AB2" s="14">
        <f t="shared" ref="AB2:AB29" si="6">Z2*X2*F2</f>
        <v>41.706414302347326</v>
      </c>
      <c r="AQ2">
        <f>_xlfn.XLOOKUP(R2,PLOTS!$AT$2:$AT$141,PLOTS!$AY$2:$AY$141,,-1,-1)</f>
        <v>0.310027</v>
      </c>
      <c r="AR2">
        <f>_xlfn.XLOOKUP(R2,PLOTS!$AT$2:$AT$141,PLOTS!$AX$2:$AX$141,,-1,-1)</f>
        <v>0.34396199999999999</v>
      </c>
      <c r="AS2">
        <f>_xlfn.XLOOKUP(R2,PLOTS!$AT$2:$AT$141,PLOTS!$AW$2:$AW$141,,-1,-1)</f>
        <v>0.37601200000000001</v>
      </c>
      <c r="AT2">
        <f>_xlfn.XLOOKUP(R2,PLOTS!$AT$2:$AT$141,PLOTS!$AV$2:$AV$141,,-1,-1)</f>
        <v>0.39609699999999998</v>
      </c>
      <c r="AU2">
        <f>_xlfn.XLOOKUP(R2,PLOTS!$AT$2:$AT$141,PLOTS!$AU$2:$AU$141,,-1,-1)</f>
        <v>0.40917900000000001</v>
      </c>
      <c r="AV2">
        <f>_xlfn.XLOOKUP(R2,PLOTS!$Q$2:$Q$139,PLOTS!$V$2:$V$139,,-1,-1)</f>
        <v>0.21035000000000001</v>
      </c>
      <c r="AW2">
        <f>_xlfn.XLOOKUP(R2,PLOTS!$Q$2:$Q$139,PLOTS!$U$2:$U$139,,-1,-1)</f>
        <v>0.31738</v>
      </c>
      <c r="AX2">
        <f>_xlfn.XLOOKUP(R2,PLOTS!$Q$2:$Q$139,PLOTS!$T$2:$T$139,,-1,-1)</f>
        <v>0.42064000000000001</v>
      </c>
      <c r="AY2">
        <f>_xlfn.XLOOKUP(R2,PLOTS!$Q$2:$Q$139,PLOTS!$S$2:$S$139,,-1,-1)</f>
        <v>0.53249999999999997</v>
      </c>
      <c r="AZ2">
        <f>_xlfn.XLOOKUP(R2,PLOTS!$Q$2:$Q$139,PLOTS!$R$2:$R$139,,-1,-1)</f>
        <v>0.62868999999999997</v>
      </c>
      <c r="BA2">
        <f>_xlfn.XLOOKUP(R2,PLOTS!$A$2:$A$161,PLOTS!$F$2:$F$161,,-1,-1)</f>
        <v>0.52144000000000001</v>
      </c>
      <c r="BB2">
        <f>_xlfn.XLOOKUP(R2,PLOTS!$A$2:$A$161,PLOTS!$E$2:$E$161,,-1,-1)</f>
        <v>0.54008999999999996</v>
      </c>
      <c r="BC2">
        <f>_xlfn.XLOOKUP(R2,PLOTS!$A$2:$A$161,PLOTS!$D$2:$D$161,,-1,-1)</f>
        <v>0.61363999999999996</v>
      </c>
      <c r="BD2">
        <f>_xlfn.XLOOKUP(R2,PLOTS!$A$2:$A$161,PLOTS!$C$2:$C$161,,-1,-1)</f>
        <v>0.76087000000000005</v>
      </c>
      <c r="BE2">
        <f>_xlfn.XLOOKUP(R2,PLOTS!$A$2:$A$161,PLOTS!$B$2:$B$161,,-1,-1)</f>
        <v>0.86109999999999998</v>
      </c>
      <c r="BF2">
        <f>_xlfn.XLOOKUP(R2,PLOTS!$AE$2:$AE$189,PLOTS!$AJ$2:$AJ$189,,-1,-1)</f>
        <v>0.54086000000000001</v>
      </c>
      <c r="BG2">
        <f>_xlfn.XLOOKUP(R2,PLOTS!$AE$2:$AE$189,PLOTS!$AI$2:$AI$189,,-1,-1)</f>
        <v>0.63663000000000003</v>
      </c>
      <c r="BH2">
        <f>_xlfn.XLOOKUP(R2,PLOTS!$AE$2:$AE$189,PLOTS!$AH$2:$AH$189,,-1,-1)</f>
        <v>0.75917000000000001</v>
      </c>
      <c r="BI2">
        <f>_xlfn.XLOOKUP(R2,PLOTS!$AE$2:$AE$189,PLOTS!$AG$2:$AG$189,,-1,-1)</f>
        <v>0.92349000000000003</v>
      </c>
      <c r="BJ2">
        <f>_xlfn.XLOOKUP(R2,PLOTS!$AE$2:$AE$189,PLOTS!$AF$2:$AF$189,,-1,-1)</f>
        <v>1.1073999999999999</v>
      </c>
    </row>
    <row r="3" spans="1:62" x14ac:dyDescent="0.3">
      <c r="A3" s="10">
        <v>2</v>
      </c>
      <c r="B3" s="10">
        <v>12</v>
      </c>
      <c r="C3" s="10">
        <v>8</v>
      </c>
      <c r="D3" s="14">
        <f t="shared" ref="D3:D29" si="7">C3</f>
        <v>8</v>
      </c>
      <c r="E3" s="14">
        <f t="shared" ref="E3:E29" si="8">C3*B3</f>
        <v>96</v>
      </c>
      <c r="F3" s="14">
        <v>18.875472668496801</v>
      </c>
      <c r="G3" s="14">
        <f t="shared" ref="G3:G29" si="9">F3*0.3048</f>
        <v>5.7532440693578257</v>
      </c>
      <c r="H3" s="14">
        <v>5.3749752045000001</v>
      </c>
      <c r="I3" s="14">
        <v>6.0891787272345796</v>
      </c>
      <c r="J3" s="14">
        <f t="shared" ref="J3:J29" si="10">I3*0.3048</f>
        <v>1.8559816760610999</v>
      </c>
      <c r="K3" s="14">
        <v>1.9</v>
      </c>
      <c r="L3" s="14">
        <v>0.9</v>
      </c>
      <c r="M3" s="14">
        <f t="shared" ref="M3:M29" si="11">AVERAGE(K3:L3)</f>
        <v>1.4</v>
      </c>
      <c r="N3" s="14">
        <f t="shared" ref="N3:N29" si="12">M3*3.3</f>
        <v>4.6199999999999992</v>
      </c>
      <c r="O3" s="14">
        <v>0.7</v>
      </c>
      <c r="P3" s="14">
        <v>1.5</v>
      </c>
      <c r="Q3" s="14">
        <f t="shared" si="0"/>
        <v>6.5456068934248617E-3</v>
      </c>
      <c r="R3" s="14">
        <f t="shared" si="1"/>
        <v>2.0290326421684213E-2</v>
      </c>
      <c r="S3" s="14">
        <v>1.4999999999999999E-2</v>
      </c>
      <c r="T3" s="14">
        <f t="shared" si="2"/>
        <v>0.43637379289499079</v>
      </c>
      <c r="U3" s="14">
        <f>IF(T3&gt;1,AU3,FORECAST(T3,$AQ3:$AU3,{0,0.25,0.5,0.75,1}))</f>
        <v>0.40493620057700846</v>
      </c>
      <c r="V3" s="14">
        <f>IF(T3&gt;1,AZ3,FORECAST(T3,$AV3:$AZ3,{0,0.25,0.5,0.75,1}))</f>
        <v>0.3295066662794941</v>
      </c>
      <c r="W3" s="14">
        <f>IF(T3&gt;1,BE3,FORECAST(T3,$BA3:$BE3,{0,0.25,0.5,0.75,1}))</f>
        <v>0.63457123179200636</v>
      </c>
      <c r="X3" s="14">
        <f>IF(T3&gt;1,BJ3,FORECAST(U3,$BF3:$BJ3,{0,0.25,0.5,0.75,1}))</f>
        <v>0.76899865654058064</v>
      </c>
      <c r="Y3" s="14">
        <f t="shared" si="3"/>
        <v>11.613524519099016</v>
      </c>
      <c r="Z3" s="14">
        <f t="shared" si="4"/>
        <v>2.1369643702886623</v>
      </c>
      <c r="AA3" s="14">
        <f t="shared" si="5"/>
        <v>139.10484494295372</v>
      </c>
      <c r="AB3" s="14">
        <f t="shared" si="6"/>
        <v>31.018493272370396</v>
      </c>
      <c r="AQ3">
        <f>_xlfn.XLOOKUP(R3,PLOTS!$AT$2:$AT$141,PLOTS!$AY$2:$AY$141,,-1,-1)</f>
        <v>0.387795</v>
      </c>
      <c r="AR3">
        <f>_xlfn.XLOOKUP(R3,PLOTS!$AT$2:$AT$141,PLOTS!$AX$2:$AX$141,,-1,-1)</f>
        <v>0.39701399999999998</v>
      </c>
      <c r="AS3">
        <f>_xlfn.XLOOKUP(R3,PLOTS!$AT$2:$AT$141,PLOTS!$AW$2:$AW$141,,-1,-1)</f>
        <v>0.40743200000000002</v>
      </c>
      <c r="AT3">
        <f>_xlfn.XLOOKUP(R3,PLOTS!$AT$2:$AT$141,PLOTS!$AV$2:$AV$141,,-1,-1)</f>
        <v>0.417435</v>
      </c>
      <c r="AU3">
        <f>_xlfn.XLOOKUP(R3,PLOTS!$AT$2:$AT$141,PLOTS!$AU$2:$AU$141,,-1,-1)</f>
        <v>0.42777999999999999</v>
      </c>
      <c r="AV3">
        <f>_xlfn.XLOOKUP(R3,PLOTS!$Q$2:$Q$139,PLOTS!$V$2:$V$139,,-1,-1)</f>
        <v>0.18668000000000001</v>
      </c>
      <c r="AW3">
        <f>_xlfn.XLOOKUP(R3,PLOTS!$Q$2:$Q$139,PLOTS!$U$2:$U$139,,-1,-1)</f>
        <v>0.25137999999999999</v>
      </c>
      <c r="AX3">
        <f>_xlfn.XLOOKUP(R3,PLOTS!$Q$2:$Q$139,PLOTS!$T$2:$T$139,,-1,-1)</f>
        <v>0.33462999999999998</v>
      </c>
      <c r="AY3">
        <f>_xlfn.XLOOKUP(R3,PLOTS!$Q$2:$Q$139,PLOTS!$S$2:$S$139,,-1,-1)</f>
        <v>0.44217000000000001</v>
      </c>
      <c r="AZ3">
        <f>_xlfn.XLOOKUP(R3,PLOTS!$Q$2:$Q$139,PLOTS!$R$2:$R$139,,-1,-1)</f>
        <v>0.54922000000000004</v>
      </c>
      <c r="BA3">
        <f>_xlfn.XLOOKUP(R3,PLOTS!$A$2:$A$161,PLOTS!$F$2:$F$161,,-1,-1)</f>
        <v>0.54007000000000005</v>
      </c>
      <c r="BB3">
        <f>_xlfn.XLOOKUP(R3,PLOTS!$A$2:$A$161,PLOTS!$E$2:$E$161,,-1,-1)</f>
        <v>0.54698999999999998</v>
      </c>
      <c r="BC3">
        <f>_xlfn.XLOOKUP(R3,PLOTS!$A$2:$A$161,PLOTS!$D$2:$D$161,,-1,-1)</f>
        <v>0.58496999999999999</v>
      </c>
      <c r="BD3">
        <f>_xlfn.XLOOKUP(R3,PLOTS!$A$2:$A$161,PLOTS!$C$2:$C$161,,-1,-1)</f>
        <v>0.74812000000000001</v>
      </c>
      <c r="BE3">
        <f>_xlfn.XLOOKUP(R3,PLOTS!$A$2:$A$161,PLOTS!$B$2:$B$161,,-1,-1)</f>
        <v>0.85963000000000001</v>
      </c>
      <c r="BF3">
        <f>_xlfn.XLOOKUP(R3,PLOTS!$AE$2:$AE$189,PLOTS!$AJ$2:$AJ$189,,-1,-1)</f>
        <v>0.58464000000000005</v>
      </c>
      <c r="BG3">
        <f>_xlfn.XLOOKUP(R3,PLOTS!$AE$2:$AE$189,PLOTS!$AI$2:$AI$189,,-1,-1)</f>
        <v>0.67325999999999997</v>
      </c>
      <c r="BH3">
        <f>_xlfn.XLOOKUP(R3,PLOTS!$AE$2:$AE$189,PLOTS!$AH$2:$AH$189,,-1,-1)</f>
        <v>0.79342000000000001</v>
      </c>
      <c r="BI3">
        <f>_xlfn.XLOOKUP(R3,PLOTS!$AE$2:$AE$189,PLOTS!$AG$2:$AG$189,,-1,-1)</f>
        <v>0.93554999999999999</v>
      </c>
      <c r="BJ3">
        <f>_xlfn.XLOOKUP(R3,PLOTS!$AE$2:$AE$189,PLOTS!$AF$2:$AF$189,,-1,-1)</f>
        <v>1.10639</v>
      </c>
    </row>
    <row r="4" spans="1:62" x14ac:dyDescent="0.3">
      <c r="A4" s="10">
        <v>3</v>
      </c>
      <c r="B4" s="10">
        <v>12</v>
      </c>
      <c r="C4" s="10">
        <v>8</v>
      </c>
      <c r="D4" s="14">
        <f t="shared" si="7"/>
        <v>8</v>
      </c>
      <c r="E4" s="14">
        <f t="shared" si="8"/>
        <v>96</v>
      </c>
      <c r="F4" s="14">
        <v>18.8292369197288</v>
      </c>
      <c r="G4" s="14">
        <f t="shared" si="9"/>
        <v>5.7391514131333388</v>
      </c>
      <c r="H4" s="14">
        <v>5.3749752045000001</v>
      </c>
      <c r="I4" s="14">
        <v>6.0891787272345796</v>
      </c>
      <c r="J4" s="14">
        <f t="shared" si="10"/>
        <v>1.8559816760610999</v>
      </c>
      <c r="K4" s="14">
        <v>1.9</v>
      </c>
      <c r="L4" s="14">
        <v>0.9</v>
      </c>
      <c r="M4" s="14">
        <f t="shared" si="11"/>
        <v>1.4</v>
      </c>
      <c r="N4" s="14">
        <f t="shared" si="12"/>
        <v>4.6199999999999992</v>
      </c>
      <c r="O4" s="14">
        <v>0.7</v>
      </c>
      <c r="P4" s="14">
        <v>1.5</v>
      </c>
      <c r="Q4" s="14">
        <f t="shared" si="0"/>
        <v>6.5456068934248617E-3</v>
      </c>
      <c r="R4" s="14">
        <f t="shared" si="1"/>
        <v>2.0240624967774689E-2</v>
      </c>
      <c r="S4" s="14">
        <v>1.4999999999999999E-2</v>
      </c>
      <c r="T4" s="14">
        <f t="shared" si="2"/>
        <v>0.43637379289499079</v>
      </c>
      <c r="U4" s="14">
        <f>IF(T4&gt;1,AU4,FORECAST(T4,$AQ4:$AU4,{0,0.25,0.5,0.75,1}))</f>
        <v>0.40493620057700846</v>
      </c>
      <c r="V4" s="14">
        <f>IF(T4&gt;1,AZ4,FORECAST(T4,$AV4:$AZ4,{0,0.25,0.5,0.75,1}))</f>
        <v>0.3295066662794941</v>
      </c>
      <c r="W4" s="14">
        <f>IF(T4&gt;1,BE4,FORECAST(T4,$BA4:$BE4,{0,0.25,0.5,0.75,1}))</f>
        <v>0.63457123179200636</v>
      </c>
      <c r="X4" s="14">
        <f>IF(T4&gt;1,BJ4,FORECAST(U4,$BF4:$BJ4,{0,0.25,0.5,0.75,1}))</f>
        <v>0.76899865654058064</v>
      </c>
      <c r="Y4" s="14">
        <f t="shared" si="3"/>
        <v>11.613524519099016</v>
      </c>
      <c r="Z4" s="14">
        <f t="shared" si="4"/>
        <v>2.1369643702886623</v>
      </c>
      <c r="AA4" s="14">
        <f t="shared" si="5"/>
        <v>138.76410557307671</v>
      </c>
      <c r="AB4" s="14">
        <f t="shared" si="6"/>
        <v>30.942513015489368</v>
      </c>
      <c r="AQ4">
        <f>_xlfn.XLOOKUP(R4,PLOTS!$AT$2:$AT$141,PLOTS!$AY$2:$AY$141,,-1,-1)</f>
        <v>0.387795</v>
      </c>
      <c r="AR4">
        <f>_xlfn.XLOOKUP(R4,PLOTS!$AT$2:$AT$141,PLOTS!$AX$2:$AX$141,,-1,-1)</f>
        <v>0.39701399999999998</v>
      </c>
      <c r="AS4">
        <f>_xlfn.XLOOKUP(R4,PLOTS!$AT$2:$AT$141,PLOTS!$AW$2:$AW$141,,-1,-1)</f>
        <v>0.40743200000000002</v>
      </c>
      <c r="AT4">
        <f>_xlfn.XLOOKUP(R4,PLOTS!$AT$2:$AT$141,PLOTS!$AV$2:$AV$141,,-1,-1)</f>
        <v>0.417435</v>
      </c>
      <c r="AU4">
        <f>_xlfn.XLOOKUP(R4,PLOTS!$AT$2:$AT$141,PLOTS!$AU$2:$AU$141,,-1,-1)</f>
        <v>0.42777999999999999</v>
      </c>
      <c r="AV4">
        <f>_xlfn.XLOOKUP(R4,PLOTS!$Q$2:$Q$139,PLOTS!$V$2:$V$139,,-1,-1)</f>
        <v>0.18668000000000001</v>
      </c>
      <c r="AW4">
        <f>_xlfn.XLOOKUP(R4,PLOTS!$Q$2:$Q$139,PLOTS!$U$2:$U$139,,-1,-1)</f>
        <v>0.25137999999999999</v>
      </c>
      <c r="AX4">
        <f>_xlfn.XLOOKUP(R4,PLOTS!$Q$2:$Q$139,PLOTS!$T$2:$T$139,,-1,-1)</f>
        <v>0.33462999999999998</v>
      </c>
      <c r="AY4">
        <f>_xlfn.XLOOKUP(R4,PLOTS!$Q$2:$Q$139,PLOTS!$S$2:$S$139,,-1,-1)</f>
        <v>0.44217000000000001</v>
      </c>
      <c r="AZ4">
        <f>_xlfn.XLOOKUP(R4,PLOTS!$Q$2:$Q$139,PLOTS!$R$2:$R$139,,-1,-1)</f>
        <v>0.54922000000000004</v>
      </c>
      <c r="BA4">
        <f>_xlfn.XLOOKUP(R4,PLOTS!$A$2:$A$161,PLOTS!$F$2:$F$161,,-1,-1)</f>
        <v>0.54007000000000005</v>
      </c>
      <c r="BB4">
        <f>_xlfn.XLOOKUP(R4,PLOTS!$A$2:$A$161,PLOTS!$E$2:$E$161,,-1,-1)</f>
        <v>0.54698999999999998</v>
      </c>
      <c r="BC4">
        <f>_xlfn.XLOOKUP(R4,PLOTS!$A$2:$A$161,PLOTS!$D$2:$D$161,,-1,-1)</f>
        <v>0.58496999999999999</v>
      </c>
      <c r="BD4">
        <f>_xlfn.XLOOKUP(R4,PLOTS!$A$2:$A$161,PLOTS!$C$2:$C$161,,-1,-1)</f>
        <v>0.74812000000000001</v>
      </c>
      <c r="BE4">
        <f>_xlfn.XLOOKUP(R4,PLOTS!$A$2:$A$161,PLOTS!$B$2:$B$161,,-1,-1)</f>
        <v>0.85963000000000001</v>
      </c>
      <c r="BF4">
        <f>_xlfn.XLOOKUP(R4,PLOTS!$AE$2:$AE$189,PLOTS!$AJ$2:$AJ$189,,-1,-1)</f>
        <v>0.58464000000000005</v>
      </c>
      <c r="BG4">
        <f>_xlfn.XLOOKUP(R4,PLOTS!$AE$2:$AE$189,PLOTS!$AI$2:$AI$189,,-1,-1)</f>
        <v>0.67325999999999997</v>
      </c>
      <c r="BH4">
        <f>_xlfn.XLOOKUP(R4,PLOTS!$AE$2:$AE$189,PLOTS!$AH$2:$AH$189,,-1,-1)</f>
        <v>0.79342000000000001</v>
      </c>
      <c r="BI4">
        <f>_xlfn.XLOOKUP(R4,PLOTS!$AE$2:$AE$189,PLOTS!$AG$2:$AG$189,,-1,-1)</f>
        <v>0.93554999999999999</v>
      </c>
      <c r="BJ4">
        <f>_xlfn.XLOOKUP(R4,PLOTS!$AE$2:$AE$189,PLOTS!$AF$2:$AF$189,,-1,-1)</f>
        <v>1.10639</v>
      </c>
    </row>
    <row r="5" spans="1:62" x14ac:dyDescent="0.3">
      <c r="A5" s="10">
        <v>4</v>
      </c>
      <c r="B5" s="10">
        <v>12</v>
      </c>
      <c r="C5" s="10">
        <v>8</v>
      </c>
      <c r="D5" s="14">
        <f t="shared" si="7"/>
        <v>8</v>
      </c>
      <c r="E5" s="14">
        <f t="shared" si="8"/>
        <v>96</v>
      </c>
      <c r="F5" s="14">
        <v>23.831074526319</v>
      </c>
      <c r="G5" s="14">
        <f t="shared" si="9"/>
        <v>7.263711515622032</v>
      </c>
      <c r="H5" s="14">
        <v>9.6185913085999992</v>
      </c>
      <c r="I5" s="14">
        <v>5.2669208833494201</v>
      </c>
      <c r="J5" s="14">
        <f t="shared" si="10"/>
        <v>1.6053574852449033</v>
      </c>
      <c r="K5" s="14">
        <v>1.3</v>
      </c>
      <c r="L5" s="14">
        <v>0.6</v>
      </c>
      <c r="M5" s="14">
        <f t="shared" si="11"/>
        <v>0.95</v>
      </c>
      <c r="N5" s="14">
        <f t="shared" si="12"/>
        <v>3.1349999999999998</v>
      </c>
      <c r="O5" s="14">
        <v>0.7</v>
      </c>
      <c r="P5" s="14">
        <v>1.5</v>
      </c>
      <c r="Q5" s="14">
        <f t="shared" si="0"/>
        <v>1.7679825688987172E-3</v>
      </c>
      <c r="R5" s="14">
        <f t="shared" si="1"/>
        <v>7.9995362174235737E-3</v>
      </c>
      <c r="S5" s="14">
        <v>6.0000000000000001E-3</v>
      </c>
      <c r="T5" s="14">
        <f t="shared" si="2"/>
        <v>0.29466376148311951</v>
      </c>
      <c r="U5" s="14">
        <f>IF(T5&gt;1,AU5,FORECAST(T5,$AQ5:$AU5,{0,0.25,0.5,0.75,1}))</f>
        <v>0.31482452630177798</v>
      </c>
      <c r="V5" s="14">
        <f>IF(T5&gt;1,AZ5,FORECAST(T5,$AV5:$AZ5,{0,0.25,0.5,0.75,1}))</f>
        <v>0.37600620651886807</v>
      </c>
      <c r="W5" s="14">
        <f>IF(T5&gt;1,BE5,FORECAST(T5,$BA5:$BE5,{0,0.25,0.5,0.75,1}))</f>
        <v>0.58813775772297883</v>
      </c>
      <c r="X5" s="14">
        <f>IF(T5&gt;1,BJ5,FORECAST(U5,$BF5:$BJ5,{0,0.25,0.5,0.75,1}))</f>
        <v>0.67455429867387273</v>
      </c>
      <c r="Y5" s="14">
        <f t="shared" si="3"/>
        <v>7.8098747555359527</v>
      </c>
      <c r="Z5" s="14">
        <f t="shared" si="4"/>
        <v>1.824417527679622</v>
      </c>
      <c r="AA5" s="14">
        <f t="shared" si="5"/>
        <v>109.46285106772132</v>
      </c>
      <c r="AB5" s="14">
        <f t="shared" si="6"/>
        <v>29.328157170228614</v>
      </c>
      <c r="AQ5">
        <f>_xlfn.XLOOKUP(R5,PLOTS!$AT$2:$AT$141,PLOTS!$AY$2:$AY$141,,-1,-1)</f>
        <v>0.25819500000000001</v>
      </c>
      <c r="AR5">
        <f>_xlfn.XLOOKUP(R5,PLOTS!$AT$2:$AT$141,PLOTS!$AX$2:$AX$141,,-1,-1)</f>
        <v>0.31541000000000002</v>
      </c>
      <c r="AS5">
        <f>_xlfn.XLOOKUP(R5,PLOTS!$AT$2:$AT$141,PLOTS!$AW$2:$AW$141,,-1,-1)</f>
        <v>0.35988900000000001</v>
      </c>
      <c r="AT5">
        <f>_xlfn.XLOOKUP(R5,PLOTS!$AT$2:$AT$141,PLOTS!$AV$2:$AV$141,,-1,-1)</f>
        <v>0.38655299999999998</v>
      </c>
      <c r="AU5">
        <f>_xlfn.XLOOKUP(R5,PLOTS!$AT$2:$AT$141,PLOTS!$AU$2:$AU$141,,-1,-1)</f>
        <v>0.398673</v>
      </c>
      <c r="AV5">
        <f>_xlfn.XLOOKUP(R5,PLOTS!$Q$2:$Q$139,PLOTS!$V$2:$V$139,,-1,-1)</f>
        <v>0.22066</v>
      </c>
      <c r="AW5">
        <f>_xlfn.XLOOKUP(R5,PLOTS!$Q$2:$Q$139,PLOTS!$U$2:$U$139,,-1,-1)</f>
        <v>0.37245</v>
      </c>
      <c r="AX5">
        <f>_xlfn.XLOOKUP(R5,PLOTS!$Q$2:$Q$139,PLOTS!$T$2:$T$139,,-1,-1)</f>
        <v>0.48325000000000001</v>
      </c>
      <c r="AY5">
        <f>_xlfn.XLOOKUP(R5,PLOTS!$Q$2:$Q$139,PLOTS!$S$2:$S$139,,-1,-1)</f>
        <v>0.59</v>
      </c>
      <c r="AZ5">
        <f>_xlfn.XLOOKUP(R5,PLOTS!$Q$2:$Q$139,PLOTS!$R$2:$R$139,,-1,-1)</f>
        <v>0.68162</v>
      </c>
      <c r="BA5">
        <f>_xlfn.XLOOKUP(R5,PLOTS!$A$2:$A$161,PLOTS!$F$2:$F$161,,-1,-1)</f>
        <v>0.51415</v>
      </c>
      <c r="BB5">
        <f>_xlfn.XLOOKUP(R5,PLOTS!$A$2:$A$161,PLOTS!$E$2:$E$161,,-1,-1)</f>
        <v>0.54742999999999997</v>
      </c>
      <c r="BC5">
        <f>_xlfn.XLOOKUP(R5,PLOTS!$A$2:$A$161,PLOTS!$D$2:$D$161,,-1,-1)</f>
        <v>0.62951000000000001</v>
      </c>
      <c r="BD5">
        <f>_xlfn.XLOOKUP(R5,PLOTS!$A$2:$A$161,PLOTS!$C$2:$C$161,,-1,-1)</f>
        <v>0.76076999999999995</v>
      </c>
      <c r="BE5">
        <f>_xlfn.XLOOKUP(R5,PLOTS!$A$2:$A$161,PLOTS!$B$2:$B$161,,-1,-1)</f>
        <v>0.86282000000000003</v>
      </c>
      <c r="BF5">
        <f>_xlfn.XLOOKUP(R5,PLOTS!$AE$2:$AE$189,PLOTS!$AJ$2:$AJ$189,,-1,-1)</f>
        <v>0.52270000000000005</v>
      </c>
      <c r="BG5">
        <f>_xlfn.XLOOKUP(R5,PLOTS!$AE$2:$AE$189,PLOTS!$AI$2:$AI$189,,-1,-1)</f>
        <v>0.62043000000000004</v>
      </c>
      <c r="BH5">
        <f>_xlfn.XLOOKUP(R5,PLOTS!$AE$2:$AE$189,PLOTS!$AH$2:$AH$189,,-1,-1)</f>
        <v>0.74734999999999996</v>
      </c>
      <c r="BI5">
        <f>_xlfn.XLOOKUP(R5,PLOTS!$AE$2:$AE$189,PLOTS!$AG$2:$AG$189,,-1,-1)</f>
        <v>0.91786999999999996</v>
      </c>
      <c r="BJ5">
        <f>_xlfn.XLOOKUP(R5,PLOTS!$AE$2:$AE$189,PLOTS!$AF$2:$AF$189,,-1,-1)</f>
        <v>1.10843</v>
      </c>
    </row>
    <row r="6" spans="1:62" x14ac:dyDescent="0.3">
      <c r="A6" s="10">
        <v>5</v>
      </c>
      <c r="B6" s="10">
        <v>12</v>
      </c>
      <c r="C6" s="10">
        <v>8</v>
      </c>
      <c r="D6" s="14">
        <f t="shared" si="7"/>
        <v>8</v>
      </c>
      <c r="E6" s="14">
        <f t="shared" si="8"/>
        <v>96</v>
      </c>
      <c r="F6" s="14">
        <v>22.828809753506601</v>
      </c>
      <c r="G6" s="14">
        <f t="shared" si="9"/>
        <v>6.9582212128688123</v>
      </c>
      <c r="H6" s="14">
        <v>5.2864198685000003</v>
      </c>
      <c r="I6" s="14">
        <v>8.6031813680774505</v>
      </c>
      <c r="J6" s="14">
        <f t="shared" si="10"/>
        <v>2.6222496809900071</v>
      </c>
      <c r="K6" s="14">
        <v>2.5</v>
      </c>
      <c r="L6" s="14">
        <v>1</v>
      </c>
      <c r="M6" s="14">
        <f t="shared" si="11"/>
        <v>1.75</v>
      </c>
      <c r="N6" s="14">
        <f t="shared" si="12"/>
        <v>5.7749999999999995</v>
      </c>
      <c r="O6" s="14">
        <v>0.7</v>
      </c>
      <c r="P6" s="14">
        <v>1.5</v>
      </c>
      <c r="Q6" s="14">
        <f t="shared" si="0"/>
        <v>9.5604844567867778E-3</v>
      </c>
      <c r="R6" s="14">
        <f t="shared" si="1"/>
        <v>2.5369043319856861E-2</v>
      </c>
      <c r="S6" s="14">
        <v>1.7999999999999999E-2</v>
      </c>
      <c r="T6" s="14">
        <f t="shared" si="2"/>
        <v>0.53113802537704324</v>
      </c>
      <c r="U6" s="14">
        <f>IF(T6&gt;1,AU6,FORECAST(T6,$AQ6:$AU6,{0,0.25,0.5,0.75,1}))</f>
        <v>0.42485967294822269</v>
      </c>
      <c r="V6" s="14">
        <f>IF(T6&gt;1,AZ6,FORECAST(T6,$AV6:$AZ6,{0,0.25,0.5,0.75,1}))</f>
        <v>0.35181795873430682</v>
      </c>
      <c r="W6" s="14">
        <f>IF(T6&gt;1,BE6,FORECAST(T6,$BA6:$BE6,{0,0.25,0.5,0.75,1}))</f>
        <v>0.66417510347798792</v>
      </c>
      <c r="X6" s="14">
        <f>IF(T6&gt;1,BJ6,FORECAST(U6,$BF6:$BJ6,{0,0.25,0.5,0.75,1}))</f>
        <v>0.79558834419662117</v>
      </c>
      <c r="Y6" s="14">
        <f t="shared" si="3"/>
        <v>17.215645256917337</v>
      </c>
      <c r="Z6" s="14">
        <f t="shared" si="4"/>
        <v>4.5546162848140623</v>
      </c>
      <c r="AA6" s="14">
        <f t="shared" si="5"/>
        <v>261.02924428404646</v>
      </c>
      <c r="AB6" s="14">
        <f t="shared" si="6"/>
        <v>82.722466541588346</v>
      </c>
      <c r="AQ6">
        <f>_xlfn.XLOOKUP(R6,PLOTS!$AT$2:$AT$141,PLOTS!$AY$2:$AY$141,,-1,-1)</f>
        <v>0.415329</v>
      </c>
      <c r="AR6">
        <f>_xlfn.XLOOKUP(R6,PLOTS!$AT$2:$AT$141,PLOTS!$AX$2:$AX$141,,-1,-1)</f>
        <v>0.41859800000000003</v>
      </c>
      <c r="AS6">
        <f>_xlfn.XLOOKUP(R6,PLOTS!$AT$2:$AT$141,PLOTS!$AW$2:$AW$141,,-1,-1)</f>
        <v>0.42402499999999999</v>
      </c>
      <c r="AT6">
        <f>_xlfn.XLOOKUP(R6,PLOTS!$AT$2:$AT$141,PLOTS!$AV$2:$AV$141,,-1,-1)</f>
        <v>0.42846299999999998</v>
      </c>
      <c r="AU6">
        <f>_xlfn.XLOOKUP(R6,PLOTS!$AT$2:$AT$141,PLOTS!$AU$2:$AU$141,,-1,-1)</f>
        <v>0.43483899999999998</v>
      </c>
      <c r="AV6">
        <f>_xlfn.XLOOKUP(R6,PLOTS!$Q$2:$Q$139,PLOTS!$V$2:$V$139,,-1,-1)</f>
        <v>0.18096000000000001</v>
      </c>
      <c r="AW6">
        <f>_xlfn.XLOOKUP(R6,PLOTS!$Q$2:$Q$139,PLOTS!$U$2:$U$139,,-1,-1)</f>
        <v>0.24143000000000001</v>
      </c>
      <c r="AX6">
        <f>_xlfn.XLOOKUP(R6,PLOTS!$Q$2:$Q$139,PLOTS!$T$2:$T$139,,-1,-1)</f>
        <v>0.32118999999999998</v>
      </c>
      <c r="AY6">
        <f>_xlfn.XLOOKUP(R6,PLOTS!$Q$2:$Q$139,PLOTS!$S$2:$S$139,,-1,-1)</f>
        <v>0.42548000000000002</v>
      </c>
      <c r="AZ6">
        <f>_xlfn.XLOOKUP(R6,PLOTS!$Q$2:$Q$139,PLOTS!$R$2:$R$139,,-1,-1)</f>
        <v>0.53452999999999995</v>
      </c>
      <c r="BA6">
        <f>_xlfn.XLOOKUP(R6,PLOTS!$A$2:$A$161,PLOTS!$F$2:$F$161,,-1,-1)</f>
        <v>0.54900000000000004</v>
      </c>
      <c r="BB6">
        <f>_xlfn.XLOOKUP(R6,PLOTS!$A$2:$A$161,PLOTS!$E$2:$E$161,,-1,-1)</f>
        <v>0.55247999999999997</v>
      </c>
      <c r="BC6">
        <f>_xlfn.XLOOKUP(R6,PLOTS!$A$2:$A$161,PLOTS!$D$2:$D$161,,-1,-1)</f>
        <v>0.58104</v>
      </c>
      <c r="BD6">
        <f>_xlfn.XLOOKUP(R6,PLOTS!$A$2:$A$161,PLOTS!$C$2:$C$161,,-1,-1)</f>
        <v>0.73751999999999995</v>
      </c>
      <c r="BE6">
        <f>_xlfn.XLOOKUP(R6,PLOTS!$A$2:$A$161,PLOTS!$B$2:$B$161,,-1,-1)</f>
        <v>0.85162000000000004</v>
      </c>
      <c r="BF6">
        <f>_xlfn.XLOOKUP(R6,PLOTS!$AE$2:$AE$189,PLOTS!$AJ$2:$AJ$189,,-1,-1)</f>
        <v>0.61041000000000001</v>
      </c>
      <c r="BG6">
        <f>_xlfn.XLOOKUP(R6,PLOTS!$AE$2:$AE$189,PLOTS!$AI$2:$AI$189,,-1,-1)</f>
        <v>0.69499999999999995</v>
      </c>
      <c r="BH6">
        <f>_xlfn.XLOOKUP(R6,PLOTS!$AE$2:$AE$189,PLOTS!$AH$2:$AH$189,,-1,-1)</f>
        <v>0.81122000000000005</v>
      </c>
      <c r="BI6">
        <f>_xlfn.XLOOKUP(R6,PLOTS!$AE$2:$AE$189,PLOTS!$AG$2:$AG$189,,-1,-1)</f>
        <v>0.94257000000000002</v>
      </c>
      <c r="BJ6">
        <f>_xlfn.XLOOKUP(R6,PLOTS!$AE$2:$AE$189,PLOTS!$AF$2:$AF$189,,-1,-1)</f>
        <v>1.10443</v>
      </c>
    </row>
    <row r="7" spans="1:62" x14ac:dyDescent="0.3">
      <c r="A7" s="10">
        <v>6</v>
      </c>
      <c r="B7" s="10">
        <v>12</v>
      </c>
      <c r="C7" s="10">
        <v>8</v>
      </c>
      <c r="D7" s="14">
        <f t="shared" si="7"/>
        <v>8</v>
      </c>
      <c r="E7" s="14">
        <f t="shared" si="8"/>
        <v>96</v>
      </c>
      <c r="F7" s="14">
        <v>23.809466108785902</v>
      </c>
      <c r="G7" s="14">
        <f t="shared" si="9"/>
        <v>7.2571252699579434</v>
      </c>
      <c r="H7" s="14">
        <v>5.0423364638999999</v>
      </c>
      <c r="I7" s="14">
        <v>9.8441808081947801</v>
      </c>
      <c r="J7" s="14">
        <f t="shared" si="10"/>
        <v>3.0005063103377689</v>
      </c>
      <c r="K7" s="14">
        <v>3.1</v>
      </c>
      <c r="L7" s="14">
        <v>1.1000000000000001</v>
      </c>
      <c r="M7" s="14">
        <f t="shared" si="11"/>
        <v>2.1</v>
      </c>
      <c r="N7" s="14">
        <f t="shared" si="12"/>
        <v>6.93</v>
      </c>
      <c r="O7" s="14">
        <v>0.7</v>
      </c>
      <c r="P7" s="14">
        <v>1.5</v>
      </c>
      <c r="Q7" s="14">
        <f t="shared" si="0"/>
        <v>1.202430729112661E-2</v>
      </c>
      <c r="R7" s="14">
        <f t="shared" si="1"/>
        <v>2.9082393193284546E-2</v>
      </c>
      <c r="S7" s="14">
        <v>0.02</v>
      </c>
      <c r="T7" s="14">
        <f t="shared" si="2"/>
        <v>0.60121536455633051</v>
      </c>
      <c r="U7" s="14">
        <f>IF(T7&gt;1,AU7,FORECAST(T7,$AQ7:$AU7,{0,0.25,0.5,0.75,1}))</f>
        <v>0.4367381018102855</v>
      </c>
      <c r="V7" s="14">
        <f>IF(T7&gt;1,AZ7,FORECAST(T7,$AV7:$AZ7,{0,0.25,0.5,0.75,1}))</f>
        <v>0.35240931961795352</v>
      </c>
      <c r="W7" s="14">
        <f>IF(T7&gt;1,BE7,FORECAST(T7,$BA7:$BE7,{0,0.25,0.5,0.75,1}))</f>
        <v>0.68510455004928072</v>
      </c>
      <c r="X7" s="14">
        <f>IF(T7&gt;1,BJ7,FORECAST(U7,$BF7:$BJ7,{0,0.25,0.5,0.75,1}))</f>
        <v>0.81015022674835668</v>
      </c>
      <c r="Y7" s="14">
        <f t="shared" si="3"/>
        <v>20.249736672650741</v>
      </c>
      <c r="Z7" s="14">
        <f t="shared" si="4"/>
        <v>5.9734080317173062</v>
      </c>
      <c r="AA7" s="14">
        <f t="shared" si="5"/>
        <v>330.31316931005045</v>
      </c>
      <c r="AB7" s="14">
        <f t="shared" si="6"/>
        <v>115.22252722634245</v>
      </c>
      <c r="AQ7">
        <f>_xlfn.XLOOKUP(R7,PLOTS!$AT$2:$AT$141,PLOTS!$AY$2:$AY$141,,-1,-1)</f>
        <v>0.43470399999999998</v>
      </c>
      <c r="AR7">
        <f>_xlfn.XLOOKUP(R7,PLOTS!$AT$2:$AT$141,PLOTS!$AX$2:$AX$141,,-1,-1)</f>
        <v>0.434531</v>
      </c>
      <c r="AS7">
        <f>_xlfn.XLOOKUP(R7,PLOTS!$AT$2:$AT$141,PLOTS!$AW$2:$AW$141,,-1,-1)</f>
        <v>0.43536799999999998</v>
      </c>
      <c r="AT7">
        <f>_xlfn.XLOOKUP(R7,PLOTS!$AT$2:$AT$141,PLOTS!$AV$2:$AV$141,,-1,-1)</f>
        <v>0.43718099999999999</v>
      </c>
      <c r="AU7">
        <f>_xlfn.XLOOKUP(R7,PLOTS!$AT$2:$AT$141,PLOTS!$AU$2:$AU$141,,-1,-1)</f>
        <v>0.43944899999999998</v>
      </c>
      <c r="AV7">
        <f>_xlfn.XLOOKUP(R7,PLOTS!$Q$2:$Q$139,PLOTS!$V$2:$V$139,,-1,-1)</f>
        <v>0.16908999999999999</v>
      </c>
      <c r="AW7">
        <f>_xlfn.XLOOKUP(R7,PLOTS!$Q$2:$Q$139,PLOTS!$U$2:$U$139,,-1,-1)</f>
        <v>0.22409999999999999</v>
      </c>
      <c r="AX7">
        <f>_xlfn.XLOOKUP(R7,PLOTS!$Q$2:$Q$139,PLOTS!$T$2:$T$139,,-1,-1)</f>
        <v>0.29733999999999999</v>
      </c>
      <c r="AY7">
        <f>_xlfn.XLOOKUP(R7,PLOTS!$Q$2:$Q$139,PLOTS!$S$2:$S$139,,-1,-1)</f>
        <v>0.39328000000000002</v>
      </c>
      <c r="AZ7">
        <f>_xlfn.XLOOKUP(R7,PLOTS!$Q$2:$Q$139,PLOTS!$R$2:$R$139,,-1,-1)</f>
        <v>0.50712999999999997</v>
      </c>
      <c r="BA7">
        <f>_xlfn.XLOOKUP(R7,PLOTS!$A$2:$A$161,PLOTS!$F$2:$F$161,,-1,-1)</f>
        <v>0.55933999999999995</v>
      </c>
      <c r="BB7">
        <f>_xlfn.XLOOKUP(R7,PLOTS!$A$2:$A$161,PLOTS!$E$2:$E$161,,-1,-1)</f>
        <v>0.56001000000000001</v>
      </c>
      <c r="BC7">
        <f>_xlfn.XLOOKUP(R7,PLOTS!$A$2:$A$161,PLOTS!$D$2:$D$161,,-1,-1)</f>
        <v>0.58221000000000001</v>
      </c>
      <c r="BD7">
        <f>_xlfn.XLOOKUP(R7,PLOTS!$A$2:$A$161,PLOTS!$C$2:$C$161,,-1,-1)</f>
        <v>0.72731999999999997</v>
      </c>
      <c r="BE7">
        <f>_xlfn.XLOOKUP(R7,PLOTS!$A$2:$A$161,PLOTS!$B$2:$B$161,,-1,-1)</f>
        <v>0.84650999999999998</v>
      </c>
      <c r="BF7">
        <f>_xlfn.XLOOKUP(R7,PLOTS!$AE$2:$AE$189,PLOTS!$AJ$2:$AJ$189,,-1,-1)</f>
        <v>0.62548999999999999</v>
      </c>
      <c r="BG7">
        <f>_xlfn.XLOOKUP(R7,PLOTS!$AE$2:$AE$189,PLOTS!$AI$2:$AI$189,,-1,-1)</f>
        <v>0.70767999999999998</v>
      </c>
      <c r="BH7">
        <f>_xlfn.XLOOKUP(R7,PLOTS!$AE$2:$AE$189,PLOTS!$AH$2:$AH$189,,-1,-1)</f>
        <v>0.82072000000000001</v>
      </c>
      <c r="BI7">
        <f>_xlfn.XLOOKUP(R7,PLOTS!$AE$2:$AE$189,PLOTS!$AG$2:$AG$189,,-1,-1)</f>
        <v>0.94591999999999998</v>
      </c>
      <c r="BJ7">
        <f>_xlfn.XLOOKUP(R7,PLOTS!$AE$2:$AE$189,PLOTS!$AF$2:$AF$189,,-1,-1)</f>
        <v>1.10155</v>
      </c>
    </row>
    <row r="8" spans="1:62" x14ac:dyDescent="0.3">
      <c r="A8" s="10">
        <v>7</v>
      </c>
      <c r="B8" s="10">
        <v>12</v>
      </c>
      <c r="C8" s="10">
        <v>8</v>
      </c>
      <c r="D8" s="14">
        <f t="shared" si="7"/>
        <v>8</v>
      </c>
      <c r="E8" s="14">
        <f t="shared" si="8"/>
        <v>96</v>
      </c>
      <c r="F8" s="14">
        <v>22.664190944876001</v>
      </c>
      <c r="G8" s="14">
        <f t="shared" si="9"/>
        <v>6.9080453999982057</v>
      </c>
      <c r="H8" s="14">
        <v>5.1292920112999996</v>
      </c>
      <c r="I8" s="14">
        <v>9.9884814454407493</v>
      </c>
      <c r="J8" s="14">
        <f t="shared" si="10"/>
        <v>3.0444891445703406</v>
      </c>
      <c r="K8" s="14">
        <v>3.1</v>
      </c>
      <c r="L8" s="14">
        <v>1.1000000000000001</v>
      </c>
      <c r="M8" s="14">
        <f t="shared" si="11"/>
        <v>2.1</v>
      </c>
      <c r="N8" s="14">
        <f t="shared" si="12"/>
        <v>6.93</v>
      </c>
      <c r="O8" s="14">
        <v>0.7</v>
      </c>
      <c r="P8" s="14">
        <v>1.5</v>
      </c>
      <c r="Q8" s="14">
        <f t="shared" si="0"/>
        <v>1.1790405644222835E-2</v>
      </c>
      <c r="R8" s="14">
        <f t="shared" si="1"/>
        <v>2.6752815860731548E-2</v>
      </c>
      <c r="S8" s="14">
        <v>1.9E-2</v>
      </c>
      <c r="T8" s="14">
        <f t="shared" si="2"/>
        <v>0.6205476654854124</v>
      </c>
      <c r="U8" s="14">
        <f>IF(T8&gt;1,AU8,FORECAST(T8,$AQ8:$AU8,{0,0.25,0.5,0.75,1}))</f>
        <v>0.43122067917307139</v>
      </c>
      <c r="V8" s="14">
        <f>IF(T8&gt;1,AZ8,FORECAST(T8,$AV8:$AZ8,{0,0.25,0.5,0.75,1}))</f>
        <v>0.362542480097783</v>
      </c>
      <c r="W8" s="14">
        <f>IF(T8&gt;1,BE8,FORECAST(T8,$BA8:$BE8,{0,0.25,0.5,0.75,1}))</f>
        <v>0.69130645614078412</v>
      </c>
      <c r="X8" s="14">
        <f>IF(T8&gt;1,BJ8,FORECAST(U8,$BF8:$BJ8,{0,0.25,0.5,0.75,1}))</f>
        <v>0.80348154112727022</v>
      </c>
      <c r="Y8" s="14">
        <f t="shared" si="3"/>
        <v>20.286996883776187</v>
      </c>
      <c r="Z8" s="14">
        <f t="shared" si="4"/>
        <v>6.3266450391196711</v>
      </c>
      <c r="AA8" s="14">
        <f t="shared" si="5"/>
        <v>317.85466938053361</v>
      </c>
      <c r="AB8" s="14">
        <f t="shared" si="6"/>
        <v>115.20984519865495</v>
      </c>
      <c r="AQ8">
        <f>_xlfn.XLOOKUP(R8,PLOTS!$AT$2:$AT$141,PLOTS!$AY$2:$AY$141,,-1,-1)</f>
        <v>0.42432700000000001</v>
      </c>
      <c r="AR8">
        <f>_xlfn.XLOOKUP(R8,PLOTS!$AT$2:$AT$141,PLOTS!$AX$2:$AX$141,,-1,-1)</f>
        <v>0.42563400000000001</v>
      </c>
      <c r="AS8">
        <f>_xlfn.XLOOKUP(R8,PLOTS!$AT$2:$AT$141,PLOTS!$AW$2:$AW$141,,-1,-1)</f>
        <v>0.429259</v>
      </c>
      <c r="AT8">
        <f>_xlfn.XLOOKUP(R8,PLOTS!$AT$2:$AT$141,PLOTS!$AV$2:$AV$141,,-1,-1)</f>
        <v>0.43223099999999998</v>
      </c>
      <c r="AU8">
        <f>_xlfn.XLOOKUP(R8,PLOTS!$AT$2:$AT$141,PLOTS!$AU$2:$AU$141,,-1,-1)</f>
        <v>0.43696699999999999</v>
      </c>
      <c r="AV8">
        <f>_xlfn.XLOOKUP(R8,PLOTS!$Q$2:$Q$139,PLOTS!$V$2:$V$139,,-1,-1)</f>
        <v>0.17088</v>
      </c>
      <c r="AW8">
        <f>_xlfn.XLOOKUP(R8,PLOTS!$Q$2:$Q$139,PLOTS!$U$2:$U$139,,-1,-1)</f>
        <v>0.22695000000000001</v>
      </c>
      <c r="AX8">
        <f>_xlfn.XLOOKUP(R8,PLOTS!$Q$2:$Q$139,PLOTS!$T$2:$T$139,,-1,-1)</f>
        <v>0.30082999999999999</v>
      </c>
      <c r="AY8">
        <f>_xlfn.XLOOKUP(R8,PLOTS!$Q$2:$Q$139,PLOTS!$S$2:$S$139,,-1,-1)</f>
        <v>0.39767999999999998</v>
      </c>
      <c r="AZ8">
        <f>_xlfn.XLOOKUP(R8,PLOTS!$Q$2:$Q$139,PLOTS!$R$2:$R$139,,-1,-1)</f>
        <v>0.51114000000000004</v>
      </c>
      <c r="BA8">
        <f>_xlfn.XLOOKUP(R8,PLOTS!$A$2:$A$161,PLOTS!$F$2:$F$161,,-1,-1)</f>
        <v>0.55245</v>
      </c>
      <c r="BB8">
        <f>_xlfn.XLOOKUP(R8,PLOTS!$A$2:$A$161,PLOTS!$E$2:$E$161,,-1,-1)</f>
        <v>0.55491000000000001</v>
      </c>
      <c r="BC8">
        <f>_xlfn.XLOOKUP(R8,PLOTS!$A$2:$A$161,PLOTS!$D$2:$D$161,,-1,-1)</f>
        <v>0.58060999999999996</v>
      </c>
      <c r="BD8">
        <f>_xlfn.XLOOKUP(R8,PLOTS!$A$2:$A$161,PLOTS!$C$2:$C$161,,-1,-1)</f>
        <v>0.73375999999999997</v>
      </c>
      <c r="BE8">
        <f>_xlfn.XLOOKUP(R8,PLOTS!$A$2:$A$161,PLOTS!$B$2:$B$161,,-1,-1)</f>
        <v>0.84879000000000004</v>
      </c>
      <c r="BF8">
        <f>_xlfn.XLOOKUP(R8,PLOTS!$AE$2:$AE$189,PLOTS!$AJ$2:$AJ$189,,-1,-1)</f>
        <v>0.61851999999999996</v>
      </c>
      <c r="BG8">
        <f>_xlfn.XLOOKUP(R8,PLOTS!$AE$2:$AE$189,PLOTS!$AI$2:$AI$189,,-1,-1)</f>
        <v>0.70167999999999997</v>
      </c>
      <c r="BH8">
        <f>_xlfn.XLOOKUP(R8,PLOTS!$AE$2:$AE$189,PLOTS!$AH$2:$AH$189,,-1,-1)</f>
        <v>0.81652000000000002</v>
      </c>
      <c r="BI8">
        <f>_xlfn.XLOOKUP(R8,PLOTS!$AE$2:$AE$189,PLOTS!$AG$2:$AG$189,,-1,-1)</f>
        <v>0.94445999999999997</v>
      </c>
      <c r="BJ8">
        <f>_xlfn.XLOOKUP(R8,PLOTS!$AE$2:$AE$189,PLOTS!$AF$2:$AF$189,,-1,-1)</f>
        <v>1.1028800000000001</v>
      </c>
    </row>
    <row r="9" spans="1:62" x14ac:dyDescent="0.3">
      <c r="A9" s="10">
        <v>8</v>
      </c>
      <c r="B9" s="10">
        <v>12</v>
      </c>
      <c r="C9" s="10">
        <v>8</v>
      </c>
      <c r="D9" s="14">
        <f t="shared" si="7"/>
        <v>8</v>
      </c>
      <c r="E9" s="14">
        <f t="shared" si="8"/>
        <v>96</v>
      </c>
      <c r="F9" s="14">
        <v>21.929382300644601</v>
      </c>
      <c r="G9" s="14">
        <f t="shared" si="9"/>
        <v>6.6840757252364744</v>
      </c>
      <c r="H9" s="14">
        <v>5.1292920112999996</v>
      </c>
      <c r="I9" s="14">
        <v>9.9884814454407493</v>
      </c>
      <c r="J9" s="14">
        <f t="shared" si="10"/>
        <v>3.0444891445703406</v>
      </c>
      <c r="K9" s="14">
        <v>3.2</v>
      </c>
      <c r="L9" s="14">
        <v>1.2</v>
      </c>
      <c r="M9" s="14">
        <f t="shared" si="11"/>
        <v>2.2000000000000002</v>
      </c>
      <c r="N9" s="14">
        <f t="shared" si="12"/>
        <v>7.26</v>
      </c>
      <c r="O9" s="14">
        <v>0.7</v>
      </c>
      <c r="P9" s="14">
        <v>1.5</v>
      </c>
      <c r="Q9" s="14">
        <f t="shared" si="0"/>
        <v>1.1790405644222835E-2</v>
      </c>
      <c r="R9" s="14">
        <f t="shared" si="1"/>
        <v>2.5885447579207216E-2</v>
      </c>
      <c r="S9" s="14">
        <v>1.7999999999999999E-2</v>
      </c>
      <c r="T9" s="14">
        <f t="shared" si="2"/>
        <v>0.65502253579015757</v>
      </c>
      <c r="U9" s="14">
        <f>IF(T9&gt;1,AU9,FORECAST(T9,$AQ9:$AU9,{0,0.25,0.5,0.75,1}))</f>
        <v>0.42728211066484073</v>
      </c>
      <c r="V9" s="14">
        <f>IF(T9&gt;1,AZ9,FORECAST(T9,$AV9:$AZ9,{0,0.25,0.5,0.75,1}))</f>
        <v>0.39597981346833216</v>
      </c>
      <c r="W9" s="14">
        <f>IF(T9&gt;1,BE9,FORECAST(T9,$BA9:$BE9,{0,0.25,0.5,0.75,1}))</f>
        <v>0.70194581481527218</v>
      </c>
      <c r="X9" s="14">
        <f>IF(T9&gt;1,BJ9,FORECAST(U9,$BF9:$BJ9,{0,0.25,0.5,0.75,1}))</f>
        <v>0.7967856195034333</v>
      </c>
      <c r="Y9" s="14">
        <f t="shared" si="3"/>
        <v>20.10170491863612</v>
      </c>
      <c r="Z9" s="14">
        <f t="shared" si="4"/>
        <v>6.910152216631996</v>
      </c>
      <c r="AA9" s="14">
        <f t="shared" si="5"/>
        <v>309.43033057972752</v>
      </c>
      <c r="AB9" s="14">
        <f t="shared" si="6"/>
        <v>120.74120343438655</v>
      </c>
      <c r="AQ9">
        <f>_xlfn.XLOOKUP(R9,PLOTS!$AT$2:$AT$141,PLOTS!$AY$2:$AY$141,,-1,-1)</f>
        <v>0.415329</v>
      </c>
      <c r="AR9">
        <f>_xlfn.XLOOKUP(R9,PLOTS!$AT$2:$AT$141,PLOTS!$AX$2:$AX$141,,-1,-1)</f>
        <v>0.41859800000000003</v>
      </c>
      <c r="AS9">
        <f>_xlfn.XLOOKUP(R9,PLOTS!$AT$2:$AT$141,PLOTS!$AW$2:$AW$141,,-1,-1)</f>
        <v>0.42402499999999999</v>
      </c>
      <c r="AT9">
        <f>_xlfn.XLOOKUP(R9,PLOTS!$AT$2:$AT$141,PLOTS!$AV$2:$AV$141,,-1,-1)</f>
        <v>0.42846299999999998</v>
      </c>
      <c r="AU9">
        <f>_xlfn.XLOOKUP(R9,PLOTS!$AT$2:$AT$141,PLOTS!$AU$2:$AU$141,,-1,-1)</f>
        <v>0.43483899999999998</v>
      </c>
      <c r="AV9">
        <f>_xlfn.XLOOKUP(R9,PLOTS!$Q$2:$Q$139,PLOTS!$V$2:$V$139,,-1,-1)</f>
        <v>0.18096000000000001</v>
      </c>
      <c r="AW9">
        <f>_xlfn.XLOOKUP(R9,PLOTS!$Q$2:$Q$139,PLOTS!$U$2:$U$139,,-1,-1)</f>
        <v>0.24143000000000001</v>
      </c>
      <c r="AX9">
        <f>_xlfn.XLOOKUP(R9,PLOTS!$Q$2:$Q$139,PLOTS!$T$2:$T$139,,-1,-1)</f>
        <v>0.32118999999999998</v>
      </c>
      <c r="AY9">
        <f>_xlfn.XLOOKUP(R9,PLOTS!$Q$2:$Q$139,PLOTS!$S$2:$S$139,,-1,-1)</f>
        <v>0.42548000000000002</v>
      </c>
      <c r="AZ9">
        <f>_xlfn.XLOOKUP(R9,PLOTS!$Q$2:$Q$139,PLOTS!$R$2:$R$139,,-1,-1)</f>
        <v>0.53452999999999995</v>
      </c>
      <c r="BA9">
        <f>_xlfn.XLOOKUP(R9,PLOTS!$A$2:$A$161,PLOTS!$F$2:$F$161,,-1,-1)</f>
        <v>0.55245</v>
      </c>
      <c r="BB9">
        <f>_xlfn.XLOOKUP(R9,PLOTS!$A$2:$A$161,PLOTS!$E$2:$E$161,,-1,-1)</f>
        <v>0.55491000000000001</v>
      </c>
      <c r="BC9">
        <f>_xlfn.XLOOKUP(R9,PLOTS!$A$2:$A$161,PLOTS!$D$2:$D$161,,-1,-1)</f>
        <v>0.58060999999999996</v>
      </c>
      <c r="BD9">
        <f>_xlfn.XLOOKUP(R9,PLOTS!$A$2:$A$161,PLOTS!$C$2:$C$161,,-1,-1)</f>
        <v>0.73375999999999997</v>
      </c>
      <c r="BE9">
        <f>_xlfn.XLOOKUP(R9,PLOTS!$A$2:$A$161,PLOTS!$B$2:$B$161,,-1,-1)</f>
        <v>0.84879000000000004</v>
      </c>
      <c r="BF9">
        <f>_xlfn.XLOOKUP(R9,PLOTS!$AE$2:$AE$189,PLOTS!$AJ$2:$AJ$189,,-1,-1)</f>
        <v>0.61041000000000001</v>
      </c>
      <c r="BG9">
        <f>_xlfn.XLOOKUP(R9,PLOTS!$AE$2:$AE$189,PLOTS!$AI$2:$AI$189,,-1,-1)</f>
        <v>0.69499999999999995</v>
      </c>
      <c r="BH9">
        <f>_xlfn.XLOOKUP(R9,PLOTS!$AE$2:$AE$189,PLOTS!$AH$2:$AH$189,,-1,-1)</f>
        <v>0.81122000000000005</v>
      </c>
      <c r="BI9">
        <f>_xlfn.XLOOKUP(R9,PLOTS!$AE$2:$AE$189,PLOTS!$AG$2:$AG$189,,-1,-1)</f>
        <v>0.94257000000000002</v>
      </c>
      <c r="BJ9">
        <f>_xlfn.XLOOKUP(R9,PLOTS!$AE$2:$AE$189,PLOTS!$AF$2:$AF$189,,-1,-1)</f>
        <v>1.10443</v>
      </c>
    </row>
    <row r="10" spans="1:62" x14ac:dyDescent="0.3">
      <c r="A10" s="10">
        <v>9</v>
      </c>
      <c r="B10" s="10">
        <v>12</v>
      </c>
      <c r="C10" s="10">
        <v>8</v>
      </c>
      <c r="D10" s="14">
        <f t="shared" si="7"/>
        <v>8</v>
      </c>
      <c r="E10" s="14">
        <f t="shared" si="8"/>
        <v>96</v>
      </c>
      <c r="F10" s="14">
        <v>22.9121303597591</v>
      </c>
      <c r="G10" s="14">
        <f t="shared" si="9"/>
        <v>6.9836173336545739</v>
      </c>
      <c r="H10" s="14">
        <v>4.9873666762999997</v>
      </c>
      <c r="I10" s="14">
        <v>10.5493443261068</v>
      </c>
      <c r="J10" s="14">
        <f t="shared" si="10"/>
        <v>3.2154401505973529</v>
      </c>
      <c r="K10" s="14">
        <v>3.5</v>
      </c>
      <c r="L10" s="14">
        <v>1.2</v>
      </c>
      <c r="M10" s="14">
        <f t="shared" si="11"/>
        <v>2.35</v>
      </c>
      <c r="N10" s="14">
        <f t="shared" si="12"/>
        <v>7.7549999999999999</v>
      </c>
      <c r="O10" s="14">
        <v>0.7</v>
      </c>
      <c r="P10" s="14">
        <v>1.5</v>
      </c>
      <c r="Q10" s="14">
        <f t="shared" si="0"/>
        <v>1.3171250141290501E-2</v>
      </c>
      <c r="R10" s="14">
        <f t="shared" si="1"/>
        <v>2.8606649940453203E-2</v>
      </c>
      <c r="S10" s="14">
        <v>0.02</v>
      </c>
      <c r="T10" s="14">
        <f t="shared" si="2"/>
        <v>0.65856250706452502</v>
      </c>
      <c r="U10" s="14">
        <f>IF(T10&gt;1,AU10,FORECAST(T10,$AQ10:$AU10,{0,0.25,0.5,0.75,1}))</f>
        <v>0.43701657953430528</v>
      </c>
      <c r="V10" s="14">
        <f>IF(T10&gt;1,AZ10,FORECAST(T10,$AV10:$AZ10,{0,0.25,0.5,0.75,1}))</f>
        <v>0.37179861788854418</v>
      </c>
      <c r="W10" s="14">
        <f>IF(T10&gt;1,BE10,FORECAST(T10,$BA10:$BE10,{0,0.25,0.5,0.75,1}))</f>
        <v>0.70303829243019722</v>
      </c>
      <c r="X10" s="14">
        <f>IF(T10&gt;1,BJ10,FORECAST(U10,$BF10:$BJ10,{0,0.25,0.5,0.75,1}))</f>
        <v>0.8102828222457823</v>
      </c>
      <c r="Y10" s="14">
        <f t="shared" si="3"/>
        <v>21.714113188194744</v>
      </c>
      <c r="Z10" s="14">
        <f t="shared" si="4"/>
        <v>7.237262740436277</v>
      </c>
      <c r="AA10" s="14">
        <f t="shared" si="5"/>
        <v>349.7732153055527</v>
      </c>
      <c r="AB10" s="14">
        <f t="shared" si="6"/>
        <v>134.36199485691046</v>
      </c>
      <c r="AQ10">
        <f>_xlfn.XLOOKUP(R10,PLOTS!$AT$2:$AT$141,PLOTS!$AY$2:$AY$141,,-1,-1)</f>
        <v>0.43470399999999998</v>
      </c>
      <c r="AR10">
        <f>_xlfn.XLOOKUP(R10,PLOTS!$AT$2:$AT$141,PLOTS!$AX$2:$AX$141,,-1,-1)</f>
        <v>0.434531</v>
      </c>
      <c r="AS10">
        <f>_xlfn.XLOOKUP(R10,PLOTS!$AT$2:$AT$141,PLOTS!$AW$2:$AW$141,,-1,-1)</f>
        <v>0.43536799999999998</v>
      </c>
      <c r="AT10">
        <f>_xlfn.XLOOKUP(R10,PLOTS!$AT$2:$AT$141,PLOTS!$AV$2:$AV$141,,-1,-1)</f>
        <v>0.43718099999999999</v>
      </c>
      <c r="AU10">
        <f>_xlfn.XLOOKUP(R10,PLOTS!$AT$2:$AT$141,PLOTS!$AU$2:$AU$141,,-1,-1)</f>
        <v>0.43944899999999998</v>
      </c>
      <c r="AV10">
        <f>_xlfn.XLOOKUP(R10,PLOTS!$Q$2:$Q$139,PLOTS!$V$2:$V$139,,-1,-1)</f>
        <v>0.16908999999999999</v>
      </c>
      <c r="AW10">
        <f>_xlfn.XLOOKUP(R10,PLOTS!$Q$2:$Q$139,PLOTS!$U$2:$U$139,,-1,-1)</f>
        <v>0.22409999999999999</v>
      </c>
      <c r="AX10">
        <f>_xlfn.XLOOKUP(R10,PLOTS!$Q$2:$Q$139,PLOTS!$T$2:$T$139,,-1,-1)</f>
        <v>0.29733999999999999</v>
      </c>
      <c r="AY10">
        <f>_xlfn.XLOOKUP(R10,PLOTS!$Q$2:$Q$139,PLOTS!$S$2:$S$139,,-1,-1)</f>
        <v>0.39328000000000002</v>
      </c>
      <c r="AZ10">
        <f>_xlfn.XLOOKUP(R10,PLOTS!$Q$2:$Q$139,PLOTS!$R$2:$R$139,,-1,-1)</f>
        <v>0.50712999999999997</v>
      </c>
      <c r="BA10">
        <f>_xlfn.XLOOKUP(R10,PLOTS!$A$2:$A$161,PLOTS!$F$2:$F$161,,-1,-1)</f>
        <v>0.55245</v>
      </c>
      <c r="BB10">
        <f>_xlfn.XLOOKUP(R10,PLOTS!$A$2:$A$161,PLOTS!$E$2:$E$161,,-1,-1)</f>
        <v>0.55491000000000001</v>
      </c>
      <c r="BC10">
        <f>_xlfn.XLOOKUP(R10,PLOTS!$A$2:$A$161,PLOTS!$D$2:$D$161,,-1,-1)</f>
        <v>0.58060999999999996</v>
      </c>
      <c r="BD10">
        <f>_xlfn.XLOOKUP(R10,PLOTS!$A$2:$A$161,PLOTS!$C$2:$C$161,,-1,-1)</f>
        <v>0.73375999999999997</v>
      </c>
      <c r="BE10">
        <f>_xlfn.XLOOKUP(R10,PLOTS!$A$2:$A$161,PLOTS!$B$2:$B$161,,-1,-1)</f>
        <v>0.84879000000000004</v>
      </c>
      <c r="BF10">
        <f>_xlfn.XLOOKUP(R10,PLOTS!$AE$2:$AE$189,PLOTS!$AJ$2:$AJ$189,,-1,-1)</f>
        <v>0.62548999999999999</v>
      </c>
      <c r="BG10">
        <f>_xlfn.XLOOKUP(R10,PLOTS!$AE$2:$AE$189,PLOTS!$AI$2:$AI$189,,-1,-1)</f>
        <v>0.70767999999999998</v>
      </c>
      <c r="BH10">
        <f>_xlfn.XLOOKUP(R10,PLOTS!$AE$2:$AE$189,PLOTS!$AH$2:$AH$189,,-1,-1)</f>
        <v>0.82072000000000001</v>
      </c>
      <c r="BI10">
        <f>_xlfn.XLOOKUP(R10,PLOTS!$AE$2:$AE$189,PLOTS!$AG$2:$AG$189,,-1,-1)</f>
        <v>0.94591999999999998</v>
      </c>
      <c r="BJ10">
        <f>_xlfn.XLOOKUP(R10,PLOTS!$AE$2:$AE$189,PLOTS!$AF$2:$AF$189,,-1,-1)</f>
        <v>1.10155</v>
      </c>
    </row>
    <row r="11" spans="1:62" x14ac:dyDescent="0.3">
      <c r="A11" s="10">
        <v>10</v>
      </c>
      <c r="B11" s="10">
        <v>12</v>
      </c>
      <c r="C11" s="10">
        <v>8</v>
      </c>
      <c r="D11" s="14">
        <f t="shared" si="7"/>
        <v>8</v>
      </c>
      <c r="E11" s="14">
        <f t="shared" si="8"/>
        <v>96</v>
      </c>
      <c r="F11" s="14">
        <v>22.9607315582832</v>
      </c>
      <c r="G11" s="14">
        <f t="shared" si="9"/>
        <v>6.9984309789647199</v>
      </c>
      <c r="H11" s="14">
        <v>4.9873666762999997</v>
      </c>
      <c r="I11" s="14">
        <v>10.5493443261068</v>
      </c>
      <c r="J11" s="14">
        <f t="shared" si="10"/>
        <v>3.2154401505973529</v>
      </c>
      <c r="K11" s="14">
        <v>3.5</v>
      </c>
      <c r="L11" s="14">
        <v>1.2</v>
      </c>
      <c r="M11" s="14">
        <f t="shared" si="11"/>
        <v>2.35</v>
      </c>
      <c r="N11" s="14">
        <f t="shared" si="12"/>
        <v>7.7549999999999999</v>
      </c>
      <c r="O11" s="14">
        <v>0.7</v>
      </c>
      <c r="P11" s="14">
        <v>1.5</v>
      </c>
      <c r="Q11" s="14">
        <f t="shared" si="0"/>
        <v>1.3171250141290501E-2</v>
      </c>
      <c r="R11" s="14">
        <f t="shared" si="1"/>
        <v>2.8667330350831244E-2</v>
      </c>
      <c r="S11" s="14">
        <v>0.02</v>
      </c>
      <c r="T11" s="14">
        <f t="shared" si="2"/>
        <v>0.65856250706452502</v>
      </c>
      <c r="U11" s="14">
        <f>IF(T11&gt;1,AU11,FORECAST(T11,$AQ11:$AU11,{0,0.25,0.5,0.75,1}))</f>
        <v>0.43701657953430528</v>
      </c>
      <c r="V11" s="14">
        <f>IF(T11&gt;1,AZ11,FORECAST(T11,$AV11:$AZ11,{0,0.25,0.5,0.75,1}))</f>
        <v>0.37179861788854418</v>
      </c>
      <c r="W11" s="14">
        <f>IF(T11&gt;1,BE11,FORECAST(T11,$BA11:$BE11,{0,0.25,0.5,0.75,1}))</f>
        <v>0.70303829243019722</v>
      </c>
      <c r="X11" s="14">
        <f>IF(T11&gt;1,BJ11,FORECAST(U11,$BF11:$BJ11,{0,0.25,0.5,0.75,1}))</f>
        <v>0.8102828222457823</v>
      </c>
      <c r="Y11" s="14">
        <f t="shared" si="3"/>
        <v>21.714113188194744</v>
      </c>
      <c r="Z11" s="14">
        <f t="shared" si="4"/>
        <v>7.237262740436277</v>
      </c>
      <c r="AA11" s="14">
        <f t="shared" si="5"/>
        <v>350.51515406063828</v>
      </c>
      <c r="AB11" s="14">
        <f t="shared" si="6"/>
        <v>134.64700344771367</v>
      </c>
      <c r="AQ11">
        <f>_xlfn.XLOOKUP(R11,PLOTS!$AT$2:$AT$141,PLOTS!$AY$2:$AY$141,,-1,-1)</f>
        <v>0.43470399999999998</v>
      </c>
      <c r="AR11">
        <f>_xlfn.XLOOKUP(R11,PLOTS!$AT$2:$AT$141,PLOTS!$AX$2:$AX$141,,-1,-1)</f>
        <v>0.434531</v>
      </c>
      <c r="AS11">
        <f>_xlfn.XLOOKUP(R11,PLOTS!$AT$2:$AT$141,PLOTS!$AW$2:$AW$141,,-1,-1)</f>
        <v>0.43536799999999998</v>
      </c>
      <c r="AT11">
        <f>_xlfn.XLOOKUP(R11,PLOTS!$AT$2:$AT$141,PLOTS!$AV$2:$AV$141,,-1,-1)</f>
        <v>0.43718099999999999</v>
      </c>
      <c r="AU11">
        <f>_xlfn.XLOOKUP(R11,PLOTS!$AT$2:$AT$141,PLOTS!$AU$2:$AU$141,,-1,-1)</f>
        <v>0.43944899999999998</v>
      </c>
      <c r="AV11">
        <f>_xlfn.XLOOKUP(R11,PLOTS!$Q$2:$Q$139,PLOTS!$V$2:$V$139,,-1,-1)</f>
        <v>0.16908999999999999</v>
      </c>
      <c r="AW11">
        <f>_xlfn.XLOOKUP(R11,PLOTS!$Q$2:$Q$139,PLOTS!$U$2:$U$139,,-1,-1)</f>
        <v>0.22409999999999999</v>
      </c>
      <c r="AX11">
        <f>_xlfn.XLOOKUP(R11,PLOTS!$Q$2:$Q$139,PLOTS!$T$2:$T$139,,-1,-1)</f>
        <v>0.29733999999999999</v>
      </c>
      <c r="AY11">
        <f>_xlfn.XLOOKUP(R11,PLOTS!$Q$2:$Q$139,PLOTS!$S$2:$S$139,,-1,-1)</f>
        <v>0.39328000000000002</v>
      </c>
      <c r="AZ11">
        <f>_xlfn.XLOOKUP(R11,PLOTS!$Q$2:$Q$139,PLOTS!$R$2:$R$139,,-1,-1)</f>
        <v>0.50712999999999997</v>
      </c>
      <c r="BA11">
        <f>_xlfn.XLOOKUP(R11,PLOTS!$A$2:$A$161,PLOTS!$F$2:$F$161,,-1,-1)</f>
        <v>0.55245</v>
      </c>
      <c r="BB11">
        <f>_xlfn.XLOOKUP(R11,PLOTS!$A$2:$A$161,PLOTS!$E$2:$E$161,,-1,-1)</f>
        <v>0.55491000000000001</v>
      </c>
      <c r="BC11">
        <f>_xlfn.XLOOKUP(R11,PLOTS!$A$2:$A$161,PLOTS!$D$2:$D$161,,-1,-1)</f>
        <v>0.58060999999999996</v>
      </c>
      <c r="BD11">
        <f>_xlfn.XLOOKUP(R11,PLOTS!$A$2:$A$161,PLOTS!$C$2:$C$161,,-1,-1)</f>
        <v>0.73375999999999997</v>
      </c>
      <c r="BE11">
        <f>_xlfn.XLOOKUP(R11,PLOTS!$A$2:$A$161,PLOTS!$B$2:$B$161,,-1,-1)</f>
        <v>0.84879000000000004</v>
      </c>
      <c r="BF11">
        <f>_xlfn.XLOOKUP(R11,PLOTS!$AE$2:$AE$189,PLOTS!$AJ$2:$AJ$189,,-1,-1)</f>
        <v>0.62548999999999999</v>
      </c>
      <c r="BG11">
        <f>_xlfn.XLOOKUP(R11,PLOTS!$AE$2:$AE$189,PLOTS!$AI$2:$AI$189,,-1,-1)</f>
        <v>0.70767999999999998</v>
      </c>
      <c r="BH11">
        <f>_xlfn.XLOOKUP(R11,PLOTS!$AE$2:$AE$189,PLOTS!$AH$2:$AH$189,,-1,-1)</f>
        <v>0.82072000000000001</v>
      </c>
      <c r="BI11">
        <f>_xlfn.XLOOKUP(R11,PLOTS!$AE$2:$AE$189,PLOTS!$AG$2:$AG$189,,-1,-1)</f>
        <v>0.94591999999999998</v>
      </c>
      <c r="BJ11">
        <f>_xlfn.XLOOKUP(R11,PLOTS!$AE$2:$AE$189,PLOTS!$AF$2:$AF$189,,-1,-1)</f>
        <v>1.10155</v>
      </c>
    </row>
    <row r="12" spans="1:62" x14ac:dyDescent="0.3">
      <c r="A12" s="10">
        <v>11</v>
      </c>
      <c r="B12" s="10">
        <v>12</v>
      </c>
      <c r="C12" s="10">
        <v>8</v>
      </c>
      <c r="D12" s="14">
        <f t="shared" si="7"/>
        <v>8</v>
      </c>
      <c r="E12" s="14">
        <f t="shared" si="8"/>
        <v>96</v>
      </c>
      <c r="F12" s="14">
        <v>29.1564839356055</v>
      </c>
      <c r="G12" s="14">
        <f t="shared" si="9"/>
        <v>8.8868963035725574</v>
      </c>
      <c r="H12" s="14">
        <v>4.7026944159999999</v>
      </c>
      <c r="I12" s="14">
        <v>11.373515263502201</v>
      </c>
      <c r="J12" s="14">
        <f t="shared" si="10"/>
        <v>3.4666474523154709</v>
      </c>
      <c r="K12" s="14">
        <v>3.6</v>
      </c>
      <c r="L12" s="14">
        <v>0.9</v>
      </c>
      <c r="M12" s="14">
        <f t="shared" si="11"/>
        <v>2.25</v>
      </c>
      <c r="N12" s="14">
        <f t="shared" si="12"/>
        <v>7.4249999999999998</v>
      </c>
      <c r="O12" s="14">
        <v>0.7</v>
      </c>
      <c r="P12" s="14">
        <v>1.5</v>
      </c>
      <c r="Q12" s="14">
        <f t="shared" si="0"/>
        <v>1.5971486003042757E-2</v>
      </c>
      <c r="R12" s="14">
        <f t="shared" si="1"/>
        <v>4.0943574988624193E-2</v>
      </c>
      <c r="S12" s="14">
        <v>2.4E-2</v>
      </c>
      <c r="T12" s="14">
        <f t="shared" si="2"/>
        <v>0.6654785834601149</v>
      </c>
      <c r="U12" s="14">
        <f>IF(T12&gt;1,AU12,FORECAST(T12,$AQ12:$AU12,{0,0.25,0.5,0.75,1}))</f>
        <v>0.45946448167851556</v>
      </c>
      <c r="V12" s="14">
        <f>IF(T12&gt;1,AZ12,FORECAST(T12,$AV12:$AZ12,{0,0.25,0.5,0.75,1}))</f>
        <v>0.33143277444976016</v>
      </c>
      <c r="W12" s="14">
        <f>IF(T12&gt;1,BE12,FORECAST(T12,$BA12:$BE12,{0,0.25,0.5,0.75,1}))</f>
        <v>0.69963179867179903</v>
      </c>
      <c r="X12" s="14">
        <f>IF(T12&gt;1,BJ12,FORECAST(U12,$BF12:$BJ12,{0,0.25,0.5,0.75,1}))</f>
        <v>0.84840857135023884</v>
      </c>
      <c r="Y12" s="14">
        <f t="shared" si="3"/>
        <v>24.613046673621266</v>
      </c>
      <c r="Z12" s="14">
        <f t="shared" si="4"/>
        <v>7.4989509840093396</v>
      </c>
      <c r="AA12" s="14">
        <f t="shared" si="5"/>
        <v>502.07669767970606</v>
      </c>
      <c r="AB12" s="14">
        <f t="shared" si="6"/>
        <v>185.49863251015506</v>
      </c>
      <c r="AQ12">
        <f>_xlfn.XLOOKUP(R12,PLOTS!$AT$2:$AT$141,PLOTS!$AY$2:$AY$141,,-1,-1)</f>
        <v>0.46976499999999999</v>
      </c>
      <c r="AR12">
        <f>_xlfn.XLOOKUP(R12,PLOTS!$AT$2:$AT$141,PLOTS!$AX$2:$AX$141,,-1,-1)</f>
        <v>0.47104299999999999</v>
      </c>
      <c r="AS12">
        <f>_xlfn.XLOOKUP(R12,PLOTS!$AT$2:$AT$141,PLOTS!$AW$2:$AW$141,,-1,-1)</f>
        <v>0.463115</v>
      </c>
      <c r="AT12">
        <f>_xlfn.XLOOKUP(R12,PLOTS!$AT$2:$AT$141,PLOTS!$AV$2:$AV$141,,-1,-1)</f>
        <v>0.45764300000000002</v>
      </c>
      <c r="AU12">
        <f>_xlfn.XLOOKUP(R12,PLOTS!$AT$2:$AT$141,PLOTS!$AU$2:$AU$141,,-1,-1)</f>
        <v>0.45196999999999998</v>
      </c>
      <c r="AV12">
        <f>_xlfn.XLOOKUP(R12,PLOTS!$Q$2:$Q$139,PLOTS!$V$2:$V$139,,-1,-1)</f>
        <v>0.14898</v>
      </c>
      <c r="AW12">
        <f>_xlfn.XLOOKUP(R12,PLOTS!$Q$2:$Q$139,PLOTS!$U$2:$U$139,,-1,-1)</f>
        <v>0.19472999999999999</v>
      </c>
      <c r="AX12">
        <f>_xlfn.XLOOKUP(R12,PLOTS!$Q$2:$Q$139,PLOTS!$T$2:$T$139,,-1,-1)</f>
        <v>0.25999</v>
      </c>
      <c r="AY12">
        <f>_xlfn.XLOOKUP(R12,PLOTS!$Q$2:$Q$139,PLOTS!$S$2:$S$139,,-1,-1)</f>
        <v>0.34401999999999999</v>
      </c>
      <c r="AZ12">
        <f>_xlfn.XLOOKUP(R12,PLOTS!$Q$2:$Q$139,PLOTS!$R$2:$R$139,,-1,-1)</f>
        <v>0.45649000000000001</v>
      </c>
      <c r="BA12">
        <f>_xlfn.XLOOKUP(R12,PLOTS!$A$2:$A$161,PLOTS!$F$2:$F$161,,-1,-1)</f>
        <v>0.58084000000000002</v>
      </c>
      <c r="BB12">
        <f>_xlfn.XLOOKUP(R12,PLOTS!$A$2:$A$161,PLOTS!$E$2:$E$161,,-1,-1)</f>
        <v>0.58057999999999998</v>
      </c>
      <c r="BC12">
        <f>_xlfn.XLOOKUP(R12,PLOTS!$A$2:$A$161,PLOTS!$D$2:$D$161,,-1,-1)</f>
        <v>0.59675</v>
      </c>
      <c r="BD12">
        <f>_xlfn.XLOOKUP(R12,PLOTS!$A$2:$A$161,PLOTS!$C$2:$C$161,,-1,-1)</f>
        <v>0.70655000000000001</v>
      </c>
      <c r="BE12">
        <f>_xlfn.XLOOKUP(R12,PLOTS!$A$2:$A$161,PLOTS!$B$2:$B$161,,-1,-1)</f>
        <v>0.82808999999999999</v>
      </c>
      <c r="BF12">
        <f>_xlfn.XLOOKUP(R12,PLOTS!$AE$2:$AE$189,PLOTS!$AJ$2:$AJ$189,,-1,-1)</f>
        <v>0.67613999999999996</v>
      </c>
      <c r="BG12">
        <f>_xlfn.XLOOKUP(R12,PLOTS!$AE$2:$AE$189,PLOTS!$AI$2:$AI$189,,-1,-1)</f>
        <v>0.75233000000000005</v>
      </c>
      <c r="BH12">
        <f>_xlfn.XLOOKUP(R12,PLOTS!$AE$2:$AE$189,PLOTS!$AH$2:$AH$189,,-1,-1)</f>
        <v>0.84889999999999999</v>
      </c>
      <c r="BI12">
        <f>_xlfn.XLOOKUP(R12,PLOTS!$AE$2:$AE$189,PLOTS!$AG$2:$AG$189,,-1,-1)</f>
        <v>0.95518999999999998</v>
      </c>
      <c r="BJ12">
        <f>_xlfn.XLOOKUP(R12,PLOTS!$AE$2:$AE$189,PLOTS!$AF$2:$AF$189,,-1,-1)</f>
        <v>1.09362</v>
      </c>
    </row>
    <row r="13" spans="1:62" x14ac:dyDescent="0.3">
      <c r="A13" s="10">
        <v>12</v>
      </c>
      <c r="B13" s="10">
        <v>12</v>
      </c>
      <c r="C13" s="10">
        <v>8</v>
      </c>
      <c r="D13" s="14">
        <f t="shared" si="7"/>
        <v>8</v>
      </c>
      <c r="E13" s="14">
        <f t="shared" si="8"/>
        <v>96</v>
      </c>
      <c r="F13" s="14">
        <v>37.7138986911079</v>
      </c>
      <c r="G13" s="14">
        <f t="shared" si="9"/>
        <v>11.495196321049688</v>
      </c>
      <c r="H13" s="14">
        <v>4.6841702460999999</v>
      </c>
      <c r="I13" s="14">
        <v>12.237094557330501</v>
      </c>
      <c r="J13" s="14">
        <f t="shared" si="10"/>
        <v>3.7298664210743366</v>
      </c>
      <c r="K13" s="14">
        <v>3.6</v>
      </c>
      <c r="L13" s="14">
        <v>0.6</v>
      </c>
      <c r="M13" s="14">
        <f t="shared" si="11"/>
        <v>2.1</v>
      </c>
      <c r="N13" s="14">
        <f t="shared" si="12"/>
        <v>6.93</v>
      </c>
      <c r="O13" s="14">
        <v>0.7</v>
      </c>
      <c r="P13" s="14">
        <v>1.5</v>
      </c>
      <c r="Q13" s="14">
        <f t="shared" si="0"/>
        <v>1.7320367476693785E-2</v>
      </c>
      <c r="R13" s="14">
        <f t="shared" si="1"/>
        <v>5.3380202404130807E-2</v>
      </c>
      <c r="S13" s="14">
        <v>2.5999999999999999E-2</v>
      </c>
      <c r="T13" s="14">
        <f t="shared" si="2"/>
        <v>0.66616797987283793</v>
      </c>
      <c r="U13" s="14">
        <f>IF(T13&gt;1,AU13,FORECAST(T13,$AQ13:$AU13,{0,0.25,0.5,0.75,1}))</f>
        <v>0.46975555157647148</v>
      </c>
      <c r="V13" s="14">
        <f>IF(T13&gt;1,AZ13,FORECAST(T13,$AV13:$AZ13,{0,0.25,0.5,0.75,1}))</f>
        <v>0.30735116770214865</v>
      </c>
      <c r="W13" s="14">
        <f>IF(T13&gt;1,BE13,FORECAST(T13,$BA13:$BE13,{0,0.25,0.5,0.75,1}))</f>
        <v>0.69627542943542498</v>
      </c>
      <c r="X13" s="14">
        <f>IF(T13&gt;1,BJ13,FORECAST(U13,$BF13:$BJ13,{0,0.25,0.5,0.75,1}))</f>
        <v>0.88149994291207512</v>
      </c>
      <c r="Y13" s="14">
        <f t="shared" si="3"/>
        <v>27.075030418404083</v>
      </c>
      <c r="Z13" s="14">
        <f t="shared" si="4"/>
        <v>8.050208564483361</v>
      </c>
      <c r="AA13" s="14">
        <f t="shared" si="5"/>
        <v>710.97029052487699</v>
      </c>
      <c r="AB13" s="14">
        <f t="shared" si="6"/>
        <v>267.62757000722854</v>
      </c>
      <c r="AQ13">
        <f>_xlfn.XLOOKUP(R13,PLOTS!$AT$2:$AT$141,PLOTS!$AY$2:$AY$141,,-1,-1)</f>
        <v>0.48486400000000002</v>
      </c>
      <c r="AR13">
        <f>_xlfn.XLOOKUP(R13,PLOTS!$AT$2:$AT$141,PLOTS!$AX$2:$AX$141,,-1,-1)</f>
        <v>0.48652099999999998</v>
      </c>
      <c r="AS13">
        <f>_xlfn.XLOOKUP(R13,PLOTS!$AT$2:$AT$141,PLOTS!$AW$2:$AW$141,,-1,-1)</f>
        <v>0.47399799999999997</v>
      </c>
      <c r="AT13">
        <f>_xlfn.XLOOKUP(R13,PLOTS!$AT$2:$AT$141,PLOTS!$AV$2:$AV$141,,-1,-1)</f>
        <v>0.46808300000000003</v>
      </c>
      <c r="AU13">
        <f>_xlfn.XLOOKUP(R13,PLOTS!$AT$2:$AT$141,PLOTS!$AU$2:$AU$141,,-1,-1)</f>
        <v>0.45877800000000002</v>
      </c>
      <c r="AV13">
        <f>_xlfn.XLOOKUP(R13,PLOTS!$Q$2:$Q$139,PLOTS!$V$2:$V$139,,-1,-1)</f>
        <v>0.13744999999999999</v>
      </c>
      <c r="AW13">
        <f>_xlfn.XLOOKUP(R13,PLOTS!$Q$2:$Q$139,PLOTS!$U$2:$U$139,,-1,-1)</f>
        <v>0.18002000000000001</v>
      </c>
      <c r="AX13">
        <f>_xlfn.XLOOKUP(R13,PLOTS!$Q$2:$Q$139,PLOTS!$T$2:$T$139,,-1,-1)</f>
        <v>0.23996000000000001</v>
      </c>
      <c r="AY13">
        <f>_xlfn.XLOOKUP(R13,PLOTS!$Q$2:$Q$139,PLOTS!$S$2:$S$139,,-1,-1)</f>
        <v>0.31731999999999999</v>
      </c>
      <c r="AZ13">
        <f>_xlfn.XLOOKUP(R13,PLOTS!$Q$2:$Q$139,PLOTS!$R$2:$R$139,,-1,-1)</f>
        <v>0.42514999999999997</v>
      </c>
      <c r="BA13">
        <f>_xlfn.XLOOKUP(R13,PLOTS!$A$2:$A$161,PLOTS!$F$2:$F$161,,-1,-1)</f>
        <v>0.61841000000000002</v>
      </c>
      <c r="BB13">
        <f>_xlfn.XLOOKUP(R13,PLOTS!$A$2:$A$161,PLOTS!$E$2:$E$161,,-1,-1)</f>
        <v>0.61834999999999996</v>
      </c>
      <c r="BC13">
        <f>_xlfn.XLOOKUP(R13,PLOTS!$A$2:$A$161,PLOTS!$D$2:$D$161,,-1,-1)</f>
        <v>0.62990999999999997</v>
      </c>
      <c r="BD13">
        <f>_xlfn.XLOOKUP(R13,PLOTS!$A$2:$A$161,PLOTS!$C$2:$C$161,,-1,-1)</f>
        <v>0.68516999999999995</v>
      </c>
      <c r="BE13">
        <f>_xlfn.XLOOKUP(R13,PLOTS!$A$2:$A$161,PLOTS!$B$2:$B$161,,-1,-1)</f>
        <v>0.79196999999999995</v>
      </c>
      <c r="BF13">
        <f>_xlfn.XLOOKUP(R13,PLOTS!$AE$2:$AE$189,PLOTS!$AJ$2:$AJ$189,,-1,-1)</f>
        <v>0.73494999999999999</v>
      </c>
      <c r="BG13">
        <f>_xlfn.XLOOKUP(R13,PLOTS!$AE$2:$AE$189,PLOTS!$AI$2:$AI$189,,-1,-1)</f>
        <v>0.80261000000000005</v>
      </c>
      <c r="BH13">
        <f>_xlfn.XLOOKUP(R13,PLOTS!$AE$2:$AE$189,PLOTS!$AH$2:$AH$189,,-1,-1)</f>
        <v>0.87797000000000003</v>
      </c>
      <c r="BI13">
        <f>_xlfn.XLOOKUP(R13,PLOTS!$AE$2:$AE$189,PLOTS!$AG$2:$AG$189,,-1,-1)</f>
        <v>0.96331999999999995</v>
      </c>
      <c r="BJ13">
        <f>_xlfn.XLOOKUP(R13,PLOTS!$AE$2:$AE$189,PLOTS!$AF$2:$AF$189,,-1,-1)</f>
        <v>1.08013</v>
      </c>
    </row>
    <row r="14" spans="1:62" x14ac:dyDescent="0.3">
      <c r="A14" s="10">
        <v>13</v>
      </c>
      <c r="B14" s="10">
        <v>12</v>
      </c>
      <c r="C14" s="10">
        <v>8</v>
      </c>
      <c r="D14" s="14">
        <f t="shared" si="7"/>
        <v>8</v>
      </c>
      <c r="E14" s="14">
        <f t="shared" si="8"/>
        <v>96</v>
      </c>
      <c r="F14" s="14">
        <v>39.260826406958003</v>
      </c>
      <c r="G14" s="14">
        <f t="shared" si="9"/>
        <v>11.9666998888408</v>
      </c>
      <c r="H14" s="14">
        <v>4.6841702460999999</v>
      </c>
      <c r="I14" s="14">
        <v>12.3148325463793</v>
      </c>
      <c r="J14" s="14">
        <f t="shared" si="10"/>
        <v>3.7535609601364111</v>
      </c>
      <c r="K14" s="14">
        <v>3.5</v>
      </c>
      <c r="L14" s="14">
        <v>0.6</v>
      </c>
      <c r="M14" s="14">
        <f t="shared" si="11"/>
        <v>2.0499999999999998</v>
      </c>
      <c r="N14" s="14">
        <f t="shared" si="12"/>
        <v>6.7649999999999988</v>
      </c>
      <c r="O14" s="14">
        <v>0.7</v>
      </c>
      <c r="P14" s="14">
        <v>1.5</v>
      </c>
      <c r="Q14" s="14">
        <f t="shared" si="0"/>
        <v>1.7430397723736196E-2</v>
      </c>
      <c r="R14" s="14">
        <f t="shared" si="1"/>
        <v>5.5569721850342493E-2</v>
      </c>
      <c r="S14" s="14">
        <v>2.7E-2</v>
      </c>
      <c r="T14" s="14">
        <f t="shared" si="2"/>
        <v>0.64557028606430356</v>
      </c>
      <c r="U14" s="14">
        <f>IF(T14&gt;1,AU14,FORECAST(T14,$AQ14:$AU14,{0,0.25,0.5,0.75,1}))</f>
        <v>0.47256720021437992</v>
      </c>
      <c r="V14" s="14">
        <f>IF(T14&gt;1,AZ14,FORECAST(T14,$AV14:$AZ14,{0,0.25,0.5,0.75,1}))</f>
        <v>0.30147917715121164</v>
      </c>
      <c r="W14" s="14">
        <f>IF(T14&gt;1,BE14,FORECAST(T14,$BA14:$BE14,{0,0.25,0.5,0.75,1}))</f>
        <v>0.69286494568538304</v>
      </c>
      <c r="X14" s="14">
        <f>IF(T14&gt;1,BJ14,FORECAST(U14,$BF14:$BJ14,{0,0.25,0.5,0.75,1}))</f>
        <v>0.89084012945069968</v>
      </c>
      <c r="Y14" s="14">
        <f t="shared" si="3"/>
        <v>27.410111476365902</v>
      </c>
      <c r="Z14" s="14">
        <f t="shared" si="4"/>
        <v>7.9970530282321128</v>
      </c>
      <c r="AA14" s="14">
        <f t="shared" si="5"/>
        <v>745.62219668882312</v>
      </c>
      <c r="AB14" s="14">
        <f t="shared" si="6"/>
        <v>279.69788673945567</v>
      </c>
      <c r="AQ14">
        <f>_xlfn.XLOOKUP(R14,PLOTS!$AT$2:$AT$141,PLOTS!$AY$2:$AY$141,,-1,-1)</f>
        <v>0.488037</v>
      </c>
      <c r="AR14">
        <f>_xlfn.XLOOKUP(R14,PLOTS!$AT$2:$AT$141,PLOTS!$AX$2:$AX$141,,-1,-1)</f>
        <v>0.48968899999999999</v>
      </c>
      <c r="AS14">
        <f>_xlfn.XLOOKUP(R14,PLOTS!$AT$2:$AT$141,PLOTS!$AW$2:$AW$141,,-1,-1)</f>
        <v>0.47646100000000002</v>
      </c>
      <c r="AT14">
        <f>_xlfn.XLOOKUP(R14,PLOTS!$AT$2:$AT$141,PLOTS!$AV$2:$AV$141,,-1,-1)</f>
        <v>0.47058899999999998</v>
      </c>
      <c r="AU14">
        <f>_xlfn.XLOOKUP(R14,PLOTS!$AT$2:$AT$141,PLOTS!$AU$2:$AU$141,,-1,-1)</f>
        <v>0.45996599999999999</v>
      </c>
      <c r="AV14">
        <f>_xlfn.XLOOKUP(R14,PLOTS!$Q$2:$Q$139,PLOTS!$V$2:$V$139,,-1,-1)</f>
        <v>0.13744999999999999</v>
      </c>
      <c r="AW14">
        <f>_xlfn.XLOOKUP(R14,PLOTS!$Q$2:$Q$139,PLOTS!$U$2:$U$139,,-1,-1)</f>
        <v>0.18002000000000001</v>
      </c>
      <c r="AX14">
        <f>_xlfn.XLOOKUP(R14,PLOTS!$Q$2:$Q$139,PLOTS!$T$2:$T$139,,-1,-1)</f>
        <v>0.23996000000000001</v>
      </c>
      <c r="AY14">
        <f>_xlfn.XLOOKUP(R14,PLOTS!$Q$2:$Q$139,PLOTS!$S$2:$S$139,,-1,-1)</f>
        <v>0.31731999999999999</v>
      </c>
      <c r="AZ14">
        <f>_xlfn.XLOOKUP(R14,PLOTS!$Q$2:$Q$139,PLOTS!$R$2:$R$139,,-1,-1)</f>
        <v>0.42514999999999997</v>
      </c>
      <c r="BA14">
        <f>_xlfn.XLOOKUP(R14,PLOTS!$A$2:$A$161,PLOTS!$F$2:$F$161,,-1,-1)</f>
        <v>0.61841000000000002</v>
      </c>
      <c r="BB14">
        <f>_xlfn.XLOOKUP(R14,PLOTS!$A$2:$A$161,PLOTS!$E$2:$E$161,,-1,-1)</f>
        <v>0.61834999999999996</v>
      </c>
      <c r="BC14">
        <f>_xlfn.XLOOKUP(R14,PLOTS!$A$2:$A$161,PLOTS!$D$2:$D$161,,-1,-1)</f>
        <v>0.62990999999999997</v>
      </c>
      <c r="BD14">
        <f>_xlfn.XLOOKUP(R14,PLOTS!$A$2:$A$161,PLOTS!$C$2:$C$161,,-1,-1)</f>
        <v>0.68516999999999995</v>
      </c>
      <c r="BE14">
        <f>_xlfn.XLOOKUP(R14,PLOTS!$A$2:$A$161,PLOTS!$B$2:$B$161,,-1,-1)</f>
        <v>0.79196999999999995</v>
      </c>
      <c r="BF14">
        <f>_xlfn.XLOOKUP(R14,PLOTS!$AE$2:$AE$189,PLOTS!$AJ$2:$AJ$189,,-1,-1)</f>
        <v>0.75370999999999999</v>
      </c>
      <c r="BG14">
        <f>_xlfn.XLOOKUP(R14,PLOTS!$AE$2:$AE$189,PLOTS!$AI$2:$AI$189,,-1,-1)</f>
        <v>0.81593000000000004</v>
      </c>
      <c r="BH14">
        <f>_xlfn.XLOOKUP(R14,PLOTS!$AE$2:$AE$189,PLOTS!$AH$2:$AH$189,,-1,-1)</f>
        <v>0.88565000000000005</v>
      </c>
      <c r="BI14">
        <f>_xlfn.XLOOKUP(R14,PLOTS!$AE$2:$AE$189,PLOTS!$AG$2:$AG$189,,-1,-1)</f>
        <v>0.96538999999999997</v>
      </c>
      <c r="BJ14">
        <f>_xlfn.XLOOKUP(R14,PLOTS!$AE$2:$AE$189,PLOTS!$AF$2:$AF$189,,-1,-1)</f>
        <v>1.0772200000000001</v>
      </c>
    </row>
    <row r="15" spans="1:62" x14ac:dyDescent="0.3">
      <c r="A15" s="10">
        <v>14</v>
      </c>
      <c r="B15" s="10">
        <v>12</v>
      </c>
      <c r="C15" s="10">
        <v>8</v>
      </c>
      <c r="D15" s="14">
        <f t="shared" si="7"/>
        <v>8</v>
      </c>
      <c r="E15" s="14">
        <f t="shared" si="8"/>
        <v>96</v>
      </c>
      <c r="F15" s="14">
        <v>39.2628164544127</v>
      </c>
      <c r="G15" s="14">
        <f t="shared" si="9"/>
        <v>11.967306455304991</v>
      </c>
      <c r="H15" s="14">
        <v>4.7137193679999996</v>
      </c>
      <c r="I15" s="14">
        <v>12.769361653482701</v>
      </c>
      <c r="J15" s="14">
        <f t="shared" si="10"/>
        <v>3.8921014319815272</v>
      </c>
      <c r="K15" s="14">
        <v>3.7</v>
      </c>
      <c r="L15" s="14">
        <v>0.6</v>
      </c>
      <c r="M15" s="14">
        <f t="shared" si="11"/>
        <v>2.15</v>
      </c>
      <c r="N15" s="14">
        <f t="shared" si="12"/>
        <v>7.0949999999999998</v>
      </c>
      <c r="O15" s="14">
        <v>0.7</v>
      </c>
      <c r="P15" s="14">
        <v>1.5</v>
      </c>
      <c r="Q15" s="14">
        <f t="shared" si="0"/>
        <v>1.784784843271079E-2</v>
      </c>
      <c r="R15" s="14">
        <f t="shared" si="1"/>
        <v>5.4877981854995671E-2</v>
      </c>
      <c r="S15" s="14">
        <v>2.7E-2</v>
      </c>
      <c r="T15" s="14">
        <f t="shared" si="2"/>
        <v>0.661031423433733</v>
      </c>
      <c r="U15" s="14">
        <f>IF(T15&gt;1,AU15,FORECAST(T15,$AQ15:$AU15,{0,0.25,0.5,0.75,1}))</f>
        <v>0.47210186945519966</v>
      </c>
      <c r="V15" s="14">
        <f>IF(T15&gt;1,AZ15,FORECAST(T15,$AV15:$AZ15,{0,0.25,0.5,0.75,1}))</f>
        <v>0.30588683819248857</v>
      </c>
      <c r="W15" s="14">
        <f>IF(T15&gt;1,BE15,FORECAST(T15,$BA15:$BE15,{0,0.25,0.5,0.75,1}))</f>
        <v>0.69542493896646373</v>
      </c>
      <c r="X15" s="14">
        <f>IF(T15&gt;1,BJ15,FORECAST(U15,$BF15:$BJ15,{0,0.25,0.5,0.75,1}))</f>
        <v>0.88853930581945439</v>
      </c>
      <c r="Y15" s="14">
        <f t="shared" si="3"/>
        <v>28.393806831928391</v>
      </c>
      <c r="Z15" s="14">
        <f t="shared" si="4"/>
        <v>8.7239827427108043</v>
      </c>
      <c r="AA15" s="14">
        <f t="shared" si="5"/>
        <v>775.27420493804584</v>
      </c>
      <c r="AB15" s="14">
        <f t="shared" si="6"/>
        <v>304.34970967807419</v>
      </c>
      <c r="AQ15">
        <f>_xlfn.XLOOKUP(R15,PLOTS!$AT$2:$AT$141,PLOTS!$AY$2:$AY$141,,-1,-1)</f>
        <v>0.488037</v>
      </c>
      <c r="AR15">
        <f>_xlfn.XLOOKUP(R15,PLOTS!$AT$2:$AT$141,PLOTS!$AX$2:$AX$141,,-1,-1)</f>
        <v>0.48968899999999999</v>
      </c>
      <c r="AS15">
        <f>_xlfn.XLOOKUP(R15,PLOTS!$AT$2:$AT$141,PLOTS!$AW$2:$AW$141,,-1,-1)</f>
        <v>0.47646100000000002</v>
      </c>
      <c r="AT15">
        <f>_xlfn.XLOOKUP(R15,PLOTS!$AT$2:$AT$141,PLOTS!$AV$2:$AV$141,,-1,-1)</f>
        <v>0.47058899999999998</v>
      </c>
      <c r="AU15">
        <f>_xlfn.XLOOKUP(R15,PLOTS!$AT$2:$AT$141,PLOTS!$AU$2:$AU$141,,-1,-1)</f>
        <v>0.45996599999999999</v>
      </c>
      <c r="AV15">
        <f>_xlfn.XLOOKUP(R15,PLOTS!$Q$2:$Q$139,PLOTS!$V$2:$V$139,,-1,-1)</f>
        <v>0.13744999999999999</v>
      </c>
      <c r="AW15">
        <f>_xlfn.XLOOKUP(R15,PLOTS!$Q$2:$Q$139,PLOTS!$U$2:$U$139,,-1,-1)</f>
        <v>0.18002000000000001</v>
      </c>
      <c r="AX15">
        <f>_xlfn.XLOOKUP(R15,PLOTS!$Q$2:$Q$139,PLOTS!$T$2:$T$139,,-1,-1)</f>
        <v>0.23996000000000001</v>
      </c>
      <c r="AY15">
        <f>_xlfn.XLOOKUP(R15,PLOTS!$Q$2:$Q$139,PLOTS!$S$2:$S$139,,-1,-1)</f>
        <v>0.31731999999999999</v>
      </c>
      <c r="AZ15">
        <f>_xlfn.XLOOKUP(R15,PLOTS!$Q$2:$Q$139,PLOTS!$R$2:$R$139,,-1,-1)</f>
        <v>0.42514999999999997</v>
      </c>
      <c r="BA15">
        <f>_xlfn.XLOOKUP(R15,PLOTS!$A$2:$A$161,PLOTS!$F$2:$F$161,,-1,-1)</f>
        <v>0.61841000000000002</v>
      </c>
      <c r="BB15">
        <f>_xlfn.XLOOKUP(R15,PLOTS!$A$2:$A$161,PLOTS!$E$2:$E$161,,-1,-1)</f>
        <v>0.61834999999999996</v>
      </c>
      <c r="BC15">
        <f>_xlfn.XLOOKUP(R15,PLOTS!$A$2:$A$161,PLOTS!$D$2:$D$161,,-1,-1)</f>
        <v>0.62990999999999997</v>
      </c>
      <c r="BD15">
        <f>_xlfn.XLOOKUP(R15,PLOTS!$A$2:$A$161,PLOTS!$C$2:$C$161,,-1,-1)</f>
        <v>0.68516999999999995</v>
      </c>
      <c r="BE15">
        <f>_xlfn.XLOOKUP(R15,PLOTS!$A$2:$A$161,PLOTS!$B$2:$B$161,,-1,-1)</f>
        <v>0.79196999999999995</v>
      </c>
      <c r="BF15">
        <f>_xlfn.XLOOKUP(R15,PLOTS!$AE$2:$AE$189,PLOTS!$AJ$2:$AJ$189,,-1,-1)</f>
        <v>0.74882000000000004</v>
      </c>
      <c r="BG15">
        <f>_xlfn.XLOOKUP(R15,PLOTS!$AE$2:$AE$189,PLOTS!$AI$2:$AI$189,,-1,-1)</f>
        <v>0.81255999999999995</v>
      </c>
      <c r="BH15">
        <f>_xlfn.XLOOKUP(R15,PLOTS!$AE$2:$AE$189,PLOTS!$AH$2:$AH$189,,-1,-1)</f>
        <v>0.88368000000000002</v>
      </c>
      <c r="BI15">
        <f>_xlfn.XLOOKUP(R15,PLOTS!$AE$2:$AE$189,PLOTS!$AG$2:$AG$189,,-1,-1)</f>
        <v>0.96484999999999999</v>
      </c>
      <c r="BJ15">
        <f>_xlfn.XLOOKUP(R15,PLOTS!$AE$2:$AE$189,PLOTS!$AF$2:$AF$189,,-1,-1)</f>
        <v>1.07802</v>
      </c>
    </row>
    <row r="16" spans="1:62" x14ac:dyDescent="0.3">
      <c r="A16" s="10">
        <v>15</v>
      </c>
      <c r="B16" s="10">
        <v>12</v>
      </c>
      <c r="C16" s="10">
        <v>8</v>
      </c>
      <c r="D16" s="14">
        <f t="shared" si="7"/>
        <v>8</v>
      </c>
      <c r="E16" s="14">
        <f t="shared" si="8"/>
        <v>96</v>
      </c>
      <c r="F16" s="14">
        <v>31.939607345011101</v>
      </c>
      <c r="G16" s="14">
        <f t="shared" si="9"/>
        <v>9.7351923187593847</v>
      </c>
      <c r="H16" s="14">
        <v>4.7137193679999996</v>
      </c>
      <c r="I16" s="14">
        <v>12.769361653482701</v>
      </c>
      <c r="J16" s="14">
        <f t="shared" si="10"/>
        <v>3.8921014319815272</v>
      </c>
      <c r="K16" s="14">
        <v>4.0999999999999996</v>
      </c>
      <c r="L16" s="14">
        <v>0.9</v>
      </c>
      <c r="M16" s="14">
        <f t="shared" si="11"/>
        <v>2.5</v>
      </c>
      <c r="N16" s="14">
        <f t="shared" si="12"/>
        <v>8.25</v>
      </c>
      <c r="O16" s="14">
        <v>0.7</v>
      </c>
      <c r="P16" s="14">
        <v>1.5</v>
      </c>
      <c r="Q16" s="14">
        <f t="shared" si="0"/>
        <v>1.784784843271079E-2</v>
      </c>
      <c r="R16" s="14">
        <f t="shared" si="1"/>
        <v>4.464226845189076E-2</v>
      </c>
      <c r="S16" s="14">
        <v>2.5000000000000001E-2</v>
      </c>
      <c r="T16" s="14">
        <f t="shared" si="2"/>
        <v>0.71391393730843156</v>
      </c>
      <c r="U16" s="14">
        <f>IF(T16&gt;1,AU16,FORECAST(T16,$AQ16:$AU16,{0,0.25,0.5,0.75,1}))</f>
        <v>0.4595517284079631</v>
      </c>
      <c r="V16" s="14">
        <f>IF(T16&gt;1,AZ16,FORECAST(T16,$AV16:$AZ16,{0,0.25,0.5,0.75,1}))</f>
        <v>0.34132907291800285</v>
      </c>
      <c r="W16" s="14">
        <f>IF(T16&gt;1,BE16,FORECAST(T16,$BA16:$BE16,{0,0.25,0.5,0.75,1}))</f>
        <v>0.70799577552889836</v>
      </c>
      <c r="X16" s="14">
        <f>IF(T16&gt;1,BJ16,FORECAST(U16,$BF16:$BJ16,{0,0.25,0.5,0.75,1}))</f>
        <v>0.86139894163704489</v>
      </c>
      <c r="Y16" s="14">
        <f t="shared" si="3"/>
        <v>27.638998804966096</v>
      </c>
      <c r="Z16" s="14">
        <f t="shared" si="4"/>
        <v>9.7348057187354229</v>
      </c>
      <c r="AA16" s="14">
        <f t="shared" si="5"/>
        <v>625.00363934841278</v>
      </c>
      <c r="AB16" s="14">
        <f t="shared" si="6"/>
        <v>267.83121727199102</v>
      </c>
      <c r="AQ16">
        <f>_xlfn.XLOOKUP(R16,PLOTS!$AT$2:$AT$141,PLOTS!$AY$2:$AY$141,,-1,-1)</f>
        <v>0.47137899999999999</v>
      </c>
      <c r="AR16">
        <f>_xlfn.XLOOKUP(R16,PLOTS!$AT$2:$AT$141,PLOTS!$AX$2:$AX$141,,-1,-1)</f>
        <v>0.47263300000000003</v>
      </c>
      <c r="AS16">
        <f>_xlfn.XLOOKUP(R16,PLOTS!$AT$2:$AT$141,PLOTS!$AW$2:$AW$141,,-1,-1)</f>
        <v>0.46444600000000003</v>
      </c>
      <c r="AT16">
        <f>_xlfn.XLOOKUP(R16,PLOTS!$AT$2:$AT$141,PLOTS!$AV$2:$AV$141,,-1,-1)</f>
        <v>0.45857799999999999</v>
      </c>
      <c r="AU16">
        <f>_xlfn.XLOOKUP(R16,PLOTS!$AT$2:$AT$141,PLOTS!$AU$2:$AU$141,,-1,-1)</f>
        <v>0.45271</v>
      </c>
      <c r="AV16">
        <f>_xlfn.XLOOKUP(R16,PLOTS!$Q$2:$Q$139,PLOTS!$V$2:$V$139,,-1,-1)</f>
        <v>0.14684</v>
      </c>
      <c r="AW16">
        <f>_xlfn.XLOOKUP(R16,PLOTS!$Q$2:$Q$139,PLOTS!$U$2:$U$139,,-1,-1)</f>
        <v>0.19206999999999999</v>
      </c>
      <c r="AX16">
        <f>_xlfn.XLOOKUP(R16,PLOTS!$Q$2:$Q$139,PLOTS!$T$2:$T$139,,-1,-1)</f>
        <v>0.25635000000000002</v>
      </c>
      <c r="AY16">
        <f>_xlfn.XLOOKUP(R16,PLOTS!$Q$2:$Q$139,PLOTS!$S$2:$S$139,,-1,-1)</f>
        <v>0.33857999999999999</v>
      </c>
      <c r="AZ16">
        <f>_xlfn.XLOOKUP(R16,PLOTS!$Q$2:$Q$139,PLOTS!$R$2:$R$139,,-1,-1)</f>
        <v>0.45039000000000001</v>
      </c>
      <c r="BA16">
        <f>_xlfn.XLOOKUP(R16,PLOTS!$A$2:$A$161,PLOTS!$F$2:$F$161,,-1,-1)</f>
        <v>0.59789000000000003</v>
      </c>
      <c r="BB16">
        <f>_xlfn.XLOOKUP(R16,PLOTS!$A$2:$A$161,PLOTS!$E$2:$E$161,,-1,-1)</f>
        <v>0.59708000000000006</v>
      </c>
      <c r="BC16">
        <f>_xlfn.XLOOKUP(R16,PLOTS!$A$2:$A$161,PLOTS!$D$2:$D$161,,-1,-1)</f>
        <v>0.61065000000000003</v>
      </c>
      <c r="BD16">
        <f>_xlfn.XLOOKUP(R16,PLOTS!$A$2:$A$161,PLOTS!$C$2:$C$161,,-1,-1)</f>
        <v>0.69262000000000001</v>
      </c>
      <c r="BE16">
        <f>_xlfn.XLOOKUP(R16,PLOTS!$A$2:$A$161,PLOTS!$B$2:$B$161,,-1,-1)</f>
        <v>0.81505000000000005</v>
      </c>
      <c r="BF16">
        <f>_xlfn.XLOOKUP(R16,PLOTS!$AE$2:$AE$189,PLOTS!$AJ$2:$AJ$189,,-1,-1)</f>
        <v>0.70147999999999999</v>
      </c>
      <c r="BG16">
        <f>_xlfn.XLOOKUP(R16,PLOTS!$AE$2:$AE$189,PLOTS!$AI$2:$AI$189,,-1,-1)</f>
        <v>0.77388999999999997</v>
      </c>
      <c r="BH16">
        <f>_xlfn.XLOOKUP(R16,PLOTS!$AE$2:$AE$189,PLOTS!$AH$2:$AH$189,,-1,-1)</f>
        <v>0.86202000000000001</v>
      </c>
      <c r="BI16">
        <f>_xlfn.XLOOKUP(R16,PLOTS!$AE$2:$AE$189,PLOTS!$AG$2:$AG$189,,-1,-1)</f>
        <v>0.95898000000000005</v>
      </c>
      <c r="BJ16">
        <f>_xlfn.XLOOKUP(R16,PLOTS!$AE$2:$AE$189,PLOTS!$AF$2:$AF$189,,-1,-1)</f>
        <v>1.08816</v>
      </c>
    </row>
    <row r="17" spans="1:62" x14ac:dyDescent="0.3">
      <c r="A17" s="10">
        <v>16</v>
      </c>
      <c r="B17" s="10">
        <v>12</v>
      </c>
      <c r="C17" s="10">
        <v>8</v>
      </c>
      <c r="D17" s="14">
        <f t="shared" si="7"/>
        <v>8</v>
      </c>
      <c r="E17" s="14">
        <f t="shared" si="8"/>
        <v>96</v>
      </c>
      <c r="F17" s="14">
        <v>39.0648477902145</v>
      </c>
      <c r="G17" s="14">
        <f t="shared" si="9"/>
        <v>11.90696560645738</v>
      </c>
      <c r="H17" s="14">
        <v>4.7756872176999998</v>
      </c>
      <c r="I17" s="14">
        <v>12.781894298100401</v>
      </c>
      <c r="J17" s="14">
        <f t="shared" si="10"/>
        <v>3.8959213820610024</v>
      </c>
      <c r="K17" s="14">
        <v>3.8</v>
      </c>
      <c r="L17" s="14">
        <v>0.7</v>
      </c>
      <c r="M17" s="14">
        <f t="shared" si="11"/>
        <v>2.25</v>
      </c>
      <c r="N17" s="14">
        <f t="shared" si="12"/>
        <v>7.4249999999999998</v>
      </c>
      <c r="O17" s="14">
        <v>0.7</v>
      </c>
      <c r="P17" s="14">
        <v>1.5</v>
      </c>
      <c r="Q17" s="14">
        <f t="shared" si="0"/>
        <v>1.7404742403441528E-2</v>
      </c>
      <c r="R17" s="14">
        <f t="shared" si="1"/>
        <v>5.3193493621628653E-2</v>
      </c>
      <c r="S17" s="14">
        <v>2.5999999999999999E-2</v>
      </c>
      <c r="T17" s="14">
        <f t="shared" si="2"/>
        <v>0.66941316936313566</v>
      </c>
      <c r="U17" s="14">
        <f>IF(T17&gt;1,AU17,FORECAST(T17,$AQ17:$AU17,{0,0.25,0.5,0.75,1}))</f>
        <v>0.46966389444450751</v>
      </c>
      <c r="V17" s="14">
        <f>IF(T17&gt;1,AZ17,FORECAST(T17,$AV17:$AZ17,{0,0.25,0.5,0.75,1}))</f>
        <v>0.30827630632204273</v>
      </c>
      <c r="W17" s="14">
        <f>IF(T17&gt;1,BE17,FORECAST(T17,$BA17:$BE17,{0,0.25,0.5,0.75,1}))</f>
        <v>0.69681275493047057</v>
      </c>
      <c r="X17" s="14">
        <f>IF(T17&gt;1,BJ17,FORECAST(U17,$BF17:$BJ17,{0,0.25,0.5,0.75,1}))</f>
        <v>0.88146874025795485</v>
      </c>
      <c r="Y17" s="14">
        <f t="shared" si="3"/>
        <v>28.274902285792528</v>
      </c>
      <c r="Z17" s="14">
        <f t="shared" si="4"/>
        <v>8.8093978339238692</v>
      </c>
      <c r="AA17" s="14">
        <f t="shared" si="5"/>
        <v>769.66784116041185</v>
      </c>
      <c r="AB17" s="14">
        <f t="shared" si="6"/>
        <v>303.34670026485514</v>
      </c>
      <c r="AQ17">
        <f>_xlfn.XLOOKUP(R17,PLOTS!$AT$2:$AT$141,PLOTS!$AY$2:$AY$141,,-1,-1)</f>
        <v>0.48486400000000002</v>
      </c>
      <c r="AR17">
        <f>_xlfn.XLOOKUP(R17,PLOTS!$AT$2:$AT$141,PLOTS!$AX$2:$AX$141,,-1,-1)</f>
        <v>0.48652099999999998</v>
      </c>
      <c r="AS17">
        <f>_xlfn.XLOOKUP(R17,PLOTS!$AT$2:$AT$141,PLOTS!$AW$2:$AW$141,,-1,-1)</f>
        <v>0.47399799999999997</v>
      </c>
      <c r="AT17">
        <f>_xlfn.XLOOKUP(R17,PLOTS!$AT$2:$AT$141,PLOTS!$AV$2:$AV$141,,-1,-1)</f>
        <v>0.46808300000000003</v>
      </c>
      <c r="AU17">
        <f>_xlfn.XLOOKUP(R17,PLOTS!$AT$2:$AT$141,PLOTS!$AU$2:$AU$141,,-1,-1)</f>
        <v>0.45877800000000002</v>
      </c>
      <c r="AV17">
        <f>_xlfn.XLOOKUP(R17,PLOTS!$Q$2:$Q$139,PLOTS!$V$2:$V$139,,-1,-1)</f>
        <v>0.13744999999999999</v>
      </c>
      <c r="AW17">
        <f>_xlfn.XLOOKUP(R17,PLOTS!$Q$2:$Q$139,PLOTS!$U$2:$U$139,,-1,-1)</f>
        <v>0.18002000000000001</v>
      </c>
      <c r="AX17">
        <f>_xlfn.XLOOKUP(R17,PLOTS!$Q$2:$Q$139,PLOTS!$T$2:$T$139,,-1,-1)</f>
        <v>0.23996000000000001</v>
      </c>
      <c r="AY17">
        <f>_xlfn.XLOOKUP(R17,PLOTS!$Q$2:$Q$139,PLOTS!$S$2:$S$139,,-1,-1)</f>
        <v>0.31731999999999999</v>
      </c>
      <c r="AZ17">
        <f>_xlfn.XLOOKUP(R17,PLOTS!$Q$2:$Q$139,PLOTS!$R$2:$R$139,,-1,-1)</f>
        <v>0.42514999999999997</v>
      </c>
      <c r="BA17">
        <f>_xlfn.XLOOKUP(R17,PLOTS!$A$2:$A$161,PLOTS!$F$2:$F$161,,-1,-1)</f>
        <v>0.61841000000000002</v>
      </c>
      <c r="BB17">
        <f>_xlfn.XLOOKUP(R17,PLOTS!$A$2:$A$161,PLOTS!$E$2:$E$161,,-1,-1)</f>
        <v>0.61834999999999996</v>
      </c>
      <c r="BC17">
        <f>_xlfn.XLOOKUP(R17,PLOTS!$A$2:$A$161,PLOTS!$D$2:$D$161,,-1,-1)</f>
        <v>0.62990999999999997</v>
      </c>
      <c r="BD17">
        <f>_xlfn.XLOOKUP(R17,PLOTS!$A$2:$A$161,PLOTS!$C$2:$C$161,,-1,-1)</f>
        <v>0.68516999999999995</v>
      </c>
      <c r="BE17">
        <f>_xlfn.XLOOKUP(R17,PLOTS!$A$2:$A$161,PLOTS!$B$2:$B$161,,-1,-1)</f>
        <v>0.79196999999999995</v>
      </c>
      <c r="BF17">
        <f>_xlfn.XLOOKUP(R17,PLOTS!$AE$2:$AE$189,PLOTS!$AJ$2:$AJ$189,,-1,-1)</f>
        <v>0.73494999999999999</v>
      </c>
      <c r="BG17">
        <f>_xlfn.XLOOKUP(R17,PLOTS!$AE$2:$AE$189,PLOTS!$AI$2:$AI$189,,-1,-1)</f>
        <v>0.80261000000000005</v>
      </c>
      <c r="BH17">
        <f>_xlfn.XLOOKUP(R17,PLOTS!$AE$2:$AE$189,PLOTS!$AH$2:$AH$189,,-1,-1)</f>
        <v>0.87797000000000003</v>
      </c>
      <c r="BI17">
        <f>_xlfn.XLOOKUP(R17,PLOTS!$AE$2:$AE$189,PLOTS!$AG$2:$AG$189,,-1,-1)</f>
        <v>0.96331999999999995</v>
      </c>
      <c r="BJ17">
        <f>_xlfn.XLOOKUP(R17,PLOTS!$AE$2:$AE$189,PLOTS!$AF$2:$AF$189,,-1,-1)</f>
        <v>1.08013</v>
      </c>
    </row>
    <row r="18" spans="1:62" x14ac:dyDescent="0.3">
      <c r="A18" s="10">
        <v>17</v>
      </c>
      <c r="B18" s="10">
        <v>12</v>
      </c>
      <c r="C18" s="10">
        <v>8</v>
      </c>
      <c r="D18" s="14">
        <f t="shared" si="7"/>
        <v>8</v>
      </c>
      <c r="E18" s="14">
        <f t="shared" si="8"/>
        <v>96</v>
      </c>
      <c r="F18" s="14">
        <v>38.534871721657503</v>
      </c>
      <c r="G18" s="14">
        <f t="shared" si="9"/>
        <v>11.745428900761206</v>
      </c>
      <c r="H18" s="14">
        <v>4.7756872176999998</v>
      </c>
      <c r="I18" s="14">
        <v>12.781894298100401</v>
      </c>
      <c r="J18" s="14">
        <f t="shared" si="10"/>
        <v>3.8959213820610024</v>
      </c>
      <c r="K18" s="14">
        <v>3.7</v>
      </c>
      <c r="L18" s="14">
        <v>0.7</v>
      </c>
      <c r="M18" s="14">
        <f t="shared" si="11"/>
        <v>2.2000000000000002</v>
      </c>
      <c r="N18" s="14">
        <f t="shared" si="12"/>
        <v>7.26</v>
      </c>
      <c r="O18" s="14">
        <v>0.7</v>
      </c>
      <c r="P18" s="14">
        <v>1.5</v>
      </c>
      <c r="Q18" s="14">
        <f t="shared" si="0"/>
        <v>1.7404742403441528E-2</v>
      </c>
      <c r="R18" s="14">
        <f t="shared" si="1"/>
        <v>5.2471840262736928E-2</v>
      </c>
      <c r="S18" s="14">
        <v>2.5999999999999999E-2</v>
      </c>
      <c r="T18" s="14">
        <f t="shared" si="2"/>
        <v>0.66941316936313566</v>
      </c>
      <c r="U18" s="14">
        <f>IF(T18&gt;1,AU18,FORECAST(T18,$AQ18:$AU18,{0,0.25,0.5,0.75,1}))</f>
        <v>0.46966389444450751</v>
      </c>
      <c r="V18" s="14">
        <f>IF(T18&gt;1,AZ18,FORECAST(T18,$AV18:$AZ18,{0,0.25,0.5,0.75,1}))</f>
        <v>0.30827630632204273</v>
      </c>
      <c r="W18" s="14">
        <f>IF(T18&gt;1,BE18,FORECAST(T18,$BA18:$BE18,{0,0.25,0.5,0.75,1}))</f>
        <v>0.69681275493047057</v>
      </c>
      <c r="X18" s="14">
        <f>IF(T18&gt;1,BJ18,FORECAST(U18,$BF18:$BJ18,{0,0.25,0.5,0.75,1}))</f>
        <v>0.88146874025795485</v>
      </c>
      <c r="Y18" s="14">
        <f t="shared" si="3"/>
        <v>28.274902285792528</v>
      </c>
      <c r="Z18" s="14">
        <f t="shared" si="4"/>
        <v>8.8093978339238692</v>
      </c>
      <c r="AA18" s="14">
        <f t="shared" si="5"/>
        <v>759.22608700989065</v>
      </c>
      <c r="AB18" s="14">
        <f t="shared" si="6"/>
        <v>299.2313254276242</v>
      </c>
      <c r="AQ18">
        <f>_xlfn.XLOOKUP(R18,PLOTS!$AT$2:$AT$141,PLOTS!$AY$2:$AY$141,,-1,-1)</f>
        <v>0.48486400000000002</v>
      </c>
      <c r="AR18">
        <f>_xlfn.XLOOKUP(R18,PLOTS!$AT$2:$AT$141,PLOTS!$AX$2:$AX$141,,-1,-1)</f>
        <v>0.48652099999999998</v>
      </c>
      <c r="AS18">
        <f>_xlfn.XLOOKUP(R18,PLOTS!$AT$2:$AT$141,PLOTS!$AW$2:$AW$141,,-1,-1)</f>
        <v>0.47399799999999997</v>
      </c>
      <c r="AT18">
        <f>_xlfn.XLOOKUP(R18,PLOTS!$AT$2:$AT$141,PLOTS!$AV$2:$AV$141,,-1,-1)</f>
        <v>0.46808300000000003</v>
      </c>
      <c r="AU18">
        <f>_xlfn.XLOOKUP(R18,PLOTS!$AT$2:$AT$141,PLOTS!$AU$2:$AU$141,,-1,-1)</f>
        <v>0.45877800000000002</v>
      </c>
      <c r="AV18">
        <f>_xlfn.XLOOKUP(R18,PLOTS!$Q$2:$Q$139,PLOTS!$V$2:$V$139,,-1,-1)</f>
        <v>0.13744999999999999</v>
      </c>
      <c r="AW18">
        <f>_xlfn.XLOOKUP(R18,PLOTS!$Q$2:$Q$139,PLOTS!$U$2:$U$139,,-1,-1)</f>
        <v>0.18002000000000001</v>
      </c>
      <c r="AX18">
        <f>_xlfn.XLOOKUP(R18,PLOTS!$Q$2:$Q$139,PLOTS!$T$2:$T$139,,-1,-1)</f>
        <v>0.23996000000000001</v>
      </c>
      <c r="AY18">
        <f>_xlfn.XLOOKUP(R18,PLOTS!$Q$2:$Q$139,PLOTS!$S$2:$S$139,,-1,-1)</f>
        <v>0.31731999999999999</v>
      </c>
      <c r="AZ18">
        <f>_xlfn.XLOOKUP(R18,PLOTS!$Q$2:$Q$139,PLOTS!$R$2:$R$139,,-1,-1)</f>
        <v>0.42514999999999997</v>
      </c>
      <c r="BA18">
        <f>_xlfn.XLOOKUP(R18,PLOTS!$A$2:$A$161,PLOTS!$F$2:$F$161,,-1,-1)</f>
        <v>0.61841000000000002</v>
      </c>
      <c r="BB18">
        <f>_xlfn.XLOOKUP(R18,PLOTS!$A$2:$A$161,PLOTS!$E$2:$E$161,,-1,-1)</f>
        <v>0.61834999999999996</v>
      </c>
      <c r="BC18">
        <f>_xlfn.XLOOKUP(R18,PLOTS!$A$2:$A$161,PLOTS!$D$2:$D$161,,-1,-1)</f>
        <v>0.62990999999999997</v>
      </c>
      <c r="BD18">
        <f>_xlfn.XLOOKUP(R18,PLOTS!$A$2:$A$161,PLOTS!$C$2:$C$161,,-1,-1)</f>
        <v>0.68516999999999995</v>
      </c>
      <c r="BE18">
        <f>_xlfn.XLOOKUP(R18,PLOTS!$A$2:$A$161,PLOTS!$B$2:$B$161,,-1,-1)</f>
        <v>0.79196999999999995</v>
      </c>
      <c r="BF18">
        <f>_xlfn.XLOOKUP(R18,PLOTS!$AE$2:$AE$189,PLOTS!$AJ$2:$AJ$189,,-1,-1)</f>
        <v>0.73494999999999999</v>
      </c>
      <c r="BG18">
        <f>_xlfn.XLOOKUP(R18,PLOTS!$AE$2:$AE$189,PLOTS!$AI$2:$AI$189,,-1,-1)</f>
        <v>0.80261000000000005</v>
      </c>
      <c r="BH18">
        <f>_xlfn.XLOOKUP(R18,PLOTS!$AE$2:$AE$189,PLOTS!$AH$2:$AH$189,,-1,-1)</f>
        <v>0.87797000000000003</v>
      </c>
      <c r="BI18">
        <f>_xlfn.XLOOKUP(R18,PLOTS!$AE$2:$AE$189,PLOTS!$AG$2:$AG$189,,-1,-1)</f>
        <v>0.96331999999999995</v>
      </c>
      <c r="BJ18">
        <f>_xlfn.XLOOKUP(R18,PLOTS!$AE$2:$AE$189,PLOTS!$AF$2:$AF$189,,-1,-1)</f>
        <v>1.08013</v>
      </c>
    </row>
    <row r="19" spans="1:62" x14ac:dyDescent="0.3">
      <c r="A19" s="10">
        <v>18</v>
      </c>
      <c r="B19" s="10">
        <v>12</v>
      </c>
      <c r="C19" s="10">
        <v>8</v>
      </c>
      <c r="D19" s="14">
        <f t="shared" si="7"/>
        <v>8</v>
      </c>
      <c r="E19" s="14">
        <f t="shared" si="8"/>
        <v>96</v>
      </c>
      <c r="F19" s="14">
        <v>36.724781514652101</v>
      </c>
      <c r="G19" s="14">
        <f t="shared" si="9"/>
        <v>11.19371340566596</v>
      </c>
      <c r="H19" s="14">
        <v>4.8448843956000003</v>
      </c>
      <c r="I19" s="14">
        <v>13.422163905249599</v>
      </c>
      <c r="J19" s="14">
        <f t="shared" si="10"/>
        <v>4.0910755583200782</v>
      </c>
      <c r="K19" s="14">
        <v>4</v>
      </c>
      <c r="L19" s="14">
        <v>0.8</v>
      </c>
      <c r="M19" s="14">
        <f t="shared" si="11"/>
        <v>2.4</v>
      </c>
      <c r="N19" s="14">
        <f t="shared" si="12"/>
        <v>7.919999999999999</v>
      </c>
      <c r="O19" s="14">
        <v>0.7</v>
      </c>
      <c r="P19" s="14">
        <v>1.5</v>
      </c>
      <c r="Q19" s="14">
        <f t="shared" si="0"/>
        <v>1.7758236221462654E-2</v>
      </c>
      <c r="R19" s="14">
        <f t="shared" si="1"/>
        <v>4.8588837829921384E-2</v>
      </c>
      <c r="S19" s="14">
        <v>2.5999999999999999E-2</v>
      </c>
      <c r="T19" s="14">
        <f t="shared" si="2"/>
        <v>0.68300908544087136</v>
      </c>
      <c r="U19" s="14">
        <f>IF(T19&gt;1,AU19,FORECAST(T19,$AQ19:$AU19,{0,0.25,0.5,0.75,1}))</f>
        <v>0.46680259142818764</v>
      </c>
      <c r="V19" s="14">
        <f>IF(T19&gt;1,AZ19,FORECAST(T19,$AV19:$AZ19,{0,0.25,0.5,0.75,1}))</f>
        <v>0.32000322622550814</v>
      </c>
      <c r="W19" s="14">
        <f>IF(T19&gt;1,BE19,FORECAST(T19,$BA19:$BE19,{0,0.25,0.5,0.75,1}))</f>
        <v>0.69920446395867064</v>
      </c>
      <c r="X19" s="14">
        <f>IF(T19&gt;1,BJ19,FORECAST(U19,$BF19:$BJ19,{0,0.25,0.5,0.75,1}))</f>
        <v>0.87142149564266014</v>
      </c>
      <c r="Y19" s="14">
        <f t="shared" si="3"/>
        <v>29.51036032291697</v>
      </c>
      <c r="Z19" s="14">
        <f t="shared" si="4"/>
        <v>10.083587370249473</v>
      </c>
      <c r="AA19" s="14">
        <f t="shared" si="5"/>
        <v>757.77090333292881</v>
      </c>
      <c r="AB19" s="14">
        <f t="shared" si="6"/>
        <v>322.70266723285118</v>
      </c>
      <c r="AQ19">
        <f>_xlfn.XLOOKUP(R19,PLOTS!$AT$2:$AT$141,PLOTS!$AY$2:$AY$141,,-1,-1)</f>
        <v>0.48155199999999998</v>
      </c>
      <c r="AR19">
        <f>_xlfn.XLOOKUP(R19,PLOTS!$AT$2:$AT$141,PLOTS!$AX$2:$AX$141,,-1,-1)</f>
        <v>0.48271799999999998</v>
      </c>
      <c r="AS19">
        <f>_xlfn.XLOOKUP(R19,PLOTS!$AT$2:$AT$141,PLOTS!$AW$2:$AW$141,,-1,-1)</f>
        <v>0.47145100000000001</v>
      </c>
      <c r="AT19">
        <f>_xlfn.XLOOKUP(R19,PLOTS!$AT$2:$AT$141,PLOTS!$AV$2:$AV$141,,-1,-1)</f>
        <v>0.465227</v>
      </c>
      <c r="AU19">
        <f>_xlfn.XLOOKUP(R19,PLOTS!$AT$2:$AT$141,PLOTS!$AU$2:$AU$141,,-1,-1)</f>
        <v>0.45725399999999999</v>
      </c>
      <c r="AV19">
        <f>_xlfn.XLOOKUP(R19,PLOTS!$Q$2:$Q$139,PLOTS!$V$2:$V$139,,-1,-1)</f>
        <v>0.14122999999999999</v>
      </c>
      <c r="AW19">
        <f>_xlfn.XLOOKUP(R19,PLOTS!$Q$2:$Q$139,PLOTS!$U$2:$U$139,,-1,-1)</f>
        <v>0.18501000000000001</v>
      </c>
      <c r="AX19">
        <f>_xlfn.XLOOKUP(R19,PLOTS!$Q$2:$Q$139,PLOTS!$T$2:$T$139,,-1,-1)</f>
        <v>0.24673999999999999</v>
      </c>
      <c r="AY19">
        <f>_xlfn.XLOOKUP(R19,PLOTS!$Q$2:$Q$139,PLOTS!$S$2:$S$139,,-1,-1)</f>
        <v>0.32541999999999999</v>
      </c>
      <c r="AZ19">
        <f>_xlfn.XLOOKUP(R19,PLOTS!$Q$2:$Q$139,PLOTS!$R$2:$R$139,,-1,-1)</f>
        <v>0.43509999999999999</v>
      </c>
      <c r="BA19">
        <f>_xlfn.XLOOKUP(R19,PLOTS!$A$2:$A$161,PLOTS!$F$2:$F$161,,-1,-1)</f>
        <v>0.60807999999999995</v>
      </c>
      <c r="BB19">
        <f>_xlfn.XLOOKUP(R19,PLOTS!$A$2:$A$161,PLOTS!$E$2:$E$161,,-1,-1)</f>
        <v>0.60741000000000001</v>
      </c>
      <c r="BC19">
        <f>_xlfn.XLOOKUP(R19,PLOTS!$A$2:$A$161,PLOTS!$D$2:$D$161,,-1,-1)</f>
        <v>0.61992999999999998</v>
      </c>
      <c r="BD19">
        <f>_xlfn.XLOOKUP(R19,PLOTS!$A$2:$A$161,PLOTS!$C$2:$C$161,,-1,-1)</f>
        <v>0.68744000000000005</v>
      </c>
      <c r="BE19">
        <f>_xlfn.XLOOKUP(R19,PLOTS!$A$2:$A$161,PLOTS!$B$2:$B$161,,-1,-1)</f>
        <v>0.80195000000000005</v>
      </c>
      <c r="BF19">
        <f>_xlfn.XLOOKUP(R19,PLOTS!$AE$2:$AE$189,PLOTS!$AJ$2:$AJ$189,,-1,-1)</f>
        <v>0.71597999999999995</v>
      </c>
      <c r="BG19">
        <f>_xlfn.XLOOKUP(R19,PLOTS!$AE$2:$AE$189,PLOTS!$AI$2:$AI$189,,-1,-1)</f>
        <v>0.78703999999999996</v>
      </c>
      <c r="BH19">
        <f>_xlfn.XLOOKUP(R19,PLOTS!$AE$2:$AE$189,PLOTS!$AH$2:$AH$189,,-1,-1)</f>
        <v>0.86934999999999996</v>
      </c>
      <c r="BI19">
        <f>_xlfn.XLOOKUP(R19,PLOTS!$AE$2:$AE$189,PLOTS!$AG$2:$AG$189,,-1,-1)</f>
        <v>0.96101000000000003</v>
      </c>
      <c r="BJ19">
        <f>_xlfn.XLOOKUP(R19,PLOTS!$AE$2:$AE$189,PLOTS!$AF$2:$AF$189,,-1,-1)</f>
        <v>1.0841700000000001</v>
      </c>
    </row>
    <row r="20" spans="1:62" x14ac:dyDescent="0.3">
      <c r="A20" s="10">
        <v>19</v>
      </c>
      <c r="B20" s="10">
        <v>12</v>
      </c>
      <c r="C20" s="10">
        <v>8</v>
      </c>
      <c r="D20" s="14">
        <f t="shared" si="7"/>
        <v>8</v>
      </c>
      <c r="E20" s="14">
        <f t="shared" si="8"/>
        <v>96</v>
      </c>
      <c r="F20" s="14">
        <v>28.5385460523467</v>
      </c>
      <c r="G20" s="14">
        <f t="shared" si="9"/>
        <v>8.6985488367552737</v>
      </c>
      <c r="H20" s="14">
        <v>4.8448843956000003</v>
      </c>
      <c r="I20" s="14">
        <v>12.8435814667519</v>
      </c>
      <c r="J20" s="14">
        <f t="shared" si="10"/>
        <v>3.9147236310659794</v>
      </c>
      <c r="K20" s="14">
        <v>4.3</v>
      </c>
      <c r="L20" s="14">
        <v>1</v>
      </c>
      <c r="M20" s="14">
        <f t="shared" si="11"/>
        <v>2.65</v>
      </c>
      <c r="N20" s="14">
        <f t="shared" si="12"/>
        <v>8.7449999999999992</v>
      </c>
      <c r="O20" s="14">
        <v>0.7</v>
      </c>
      <c r="P20" s="14">
        <v>1.5</v>
      </c>
      <c r="Q20" s="14">
        <f t="shared" si="0"/>
        <v>1.6992740904242343E-2</v>
      </c>
      <c r="R20" s="14">
        <f t="shared" si="1"/>
        <v>3.7758013222923673E-2</v>
      </c>
      <c r="S20" s="14">
        <v>2.3E-2</v>
      </c>
      <c r="T20" s="14">
        <f t="shared" si="2"/>
        <v>0.73881482192358017</v>
      </c>
      <c r="U20" s="14">
        <f>IF(T20&gt;1,AU20,FORECAST(T20,$AQ20:$AU20,{0,0.25,0.5,0.75,1}))</f>
        <v>0.44997292625994534</v>
      </c>
      <c r="V20" s="14">
        <f>IF(T20&gt;1,AZ20,FORECAST(T20,$AV20:$AZ20,{0,0.25,0.5,0.75,1}))</f>
        <v>0.36541052372401261</v>
      </c>
      <c r="W20" s="14">
        <f>IF(T20&gt;1,BE20,FORECAST(T20,$BA20:$BE20,{0,0.25,0.5,0.75,1}))</f>
        <v>0.71783297302356952</v>
      </c>
      <c r="X20" s="14">
        <f>IF(T20&gt;1,BJ20,FORECAST(U20,$BF20:$BJ20,{0,0.25,0.5,0.75,1}))</f>
        <v>0.84075873600380602</v>
      </c>
      <c r="Y20" s="14">
        <f t="shared" si="3"/>
        <v>27.220195808410015</v>
      </c>
      <c r="Z20" s="14">
        <f t="shared" si="4"/>
        <v>10.543115719926908</v>
      </c>
      <c r="AA20" s="14">
        <f t="shared" si="5"/>
        <v>557.63046405241926</v>
      </c>
      <c r="AB20" s="14">
        <f t="shared" si="6"/>
        <v>252.97185497634467</v>
      </c>
      <c r="AQ20">
        <f>_xlfn.XLOOKUP(R20,PLOTS!$AT$2:$AT$141,PLOTS!$AY$2:$AY$141,,-1,-1)</f>
        <v>0.45694400000000002</v>
      </c>
      <c r="AR20">
        <f>_xlfn.XLOOKUP(R20,PLOTS!$AT$2:$AT$141,PLOTS!$AX$2:$AX$141,,-1,-1)</f>
        <v>0.458011</v>
      </c>
      <c r="AS20">
        <f>_xlfn.XLOOKUP(R20,PLOTS!$AT$2:$AT$141,PLOTS!$AW$2:$AW$141,,-1,-1)</f>
        <v>0.45148100000000002</v>
      </c>
      <c r="AT20">
        <f>_xlfn.XLOOKUP(R20,PLOTS!$AT$2:$AT$141,PLOTS!$AV$2:$AV$141,,-1,-1)</f>
        <v>0.450515</v>
      </c>
      <c r="AU20">
        <f>_xlfn.XLOOKUP(R20,PLOTS!$AT$2:$AT$141,PLOTS!$AU$2:$AU$141,,-1,-1)</f>
        <v>0.44648500000000002</v>
      </c>
      <c r="AV20">
        <f>_xlfn.XLOOKUP(R20,PLOTS!$Q$2:$Q$139,PLOTS!$V$2:$V$139,,-1,-1)</f>
        <v>0.15387999999999999</v>
      </c>
      <c r="AW20">
        <f>_xlfn.XLOOKUP(R20,PLOTS!$Q$2:$Q$139,PLOTS!$U$2:$U$139,,-1,-1)</f>
        <v>0.20091999999999999</v>
      </c>
      <c r="AX20">
        <f>_xlfn.XLOOKUP(R20,PLOTS!$Q$2:$Q$139,PLOTS!$T$2:$T$139,,-1,-1)</f>
        <v>0.26846999999999999</v>
      </c>
      <c r="AY20">
        <f>_xlfn.XLOOKUP(R20,PLOTS!$Q$2:$Q$139,PLOTS!$S$2:$S$139,,-1,-1)</f>
        <v>0.35687000000000002</v>
      </c>
      <c r="AZ20">
        <f>_xlfn.XLOOKUP(R20,PLOTS!$Q$2:$Q$139,PLOTS!$R$2:$R$139,,-1,-1)</f>
        <v>0.47022999999999998</v>
      </c>
      <c r="BA20">
        <f>_xlfn.XLOOKUP(R20,PLOTS!$A$2:$A$161,PLOTS!$F$2:$F$161,,-1,-1)</f>
        <v>0.58084000000000002</v>
      </c>
      <c r="BB20">
        <f>_xlfn.XLOOKUP(R20,PLOTS!$A$2:$A$161,PLOTS!$E$2:$E$161,,-1,-1)</f>
        <v>0.58057999999999998</v>
      </c>
      <c r="BC20">
        <f>_xlfn.XLOOKUP(R20,PLOTS!$A$2:$A$161,PLOTS!$D$2:$D$161,,-1,-1)</f>
        <v>0.59675</v>
      </c>
      <c r="BD20">
        <f>_xlfn.XLOOKUP(R20,PLOTS!$A$2:$A$161,PLOTS!$C$2:$C$161,,-1,-1)</f>
        <v>0.70655000000000001</v>
      </c>
      <c r="BE20">
        <f>_xlfn.XLOOKUP(R20,PLOTS!$A$2:$A$161,PLOTS!$B$2:$B$161,,-1,-1)</f>
        <v>0.82808999999999999</v>
      </c>
      <c r="BF20">
        <f>_xlfn.XLOOKUP(R20,PLOTS!$AE$2:$AE$189,PLOTS!$AJ$2:$AJ$189,,-1,-1)</f>
        <v>0.66920999999999997</v>
      </c>
      <c r="BG20">
        <f>_xlfn.XLOOKUP(R20,PLOTS!$AE$2:$AE$189,PLOTS!$AI$2:$AI$189,,-1,-1)</f>
        <v>0.74663999999999997</v>
      </c>
      <c r="BH20">
        <f>_xlfn.XLOOKUP(R20,PLOTS!$AE$2:$AE$189,PLOTS!$AH$2:$AH$189,,-1,-1)</f>
        <v>0.84499999999999997</v>
      </c>
      <c r="BI20">
        <f>_xlfn.XLOOKUP(R20,PLOTS!$AE$2:$AE$189,PLOTS!$AG$2:$AG$189,,-1,-1)</f>
        <v>0.95406999999999997</v>
      </c>
      <c r="BJ20">
        <f>_xlfn.XLOOKUP(R20,PLOTS!$AE$2:$AE$189,PLOTS!$AF$2:$AF$189,,-1,-1)</f>
        <v>1.0947899999999999</v>
      </c>
    </row>
    <row r="21" spans="1:62" x14ac:dyDescent="0.3">
      <c r="A21" s="10">
        <v>20</v>
      </c>
      <c r="B21" s="10">
        <v>12</v>
      </c>
      <c r="C21" s="10">
        <v>8</v>
      </c>
      <c r="D21" s="14">
        <f t="shared" si="7"/>
        <v>8</v>
      </c>
      <c r="E21" s="14">
        <f t="shared" si="8"/>
        <v>96</v>
      </c>
      <c r="F21" s="14">
        <v>25.1338170796943</v>
      </c>
      <c r="G21" s="14">
        <f t="shared" si="9"/>
        <v>7.6607874458908229</v>
      </c>
      <c r="H21" s="14">
        <v>4.7820448874999997</v>
      </c>
      <c r="I21" s="14">
        <v>12.3975781171386</v>
      </c>
      <c r="J21" s="14">
        <f t="shared" si="10"/>
        <v>3.7787818101038457</v>
      </c>
      <c r="K21" s="14">
        <v>4.5999999999999996</v>
      </c>
      <c r="L21" s="14">
        <v>1.1000000000000001</v>
      </c>
      <c r="M21" s="14">
        <f t="shared" si="11"/>
        <v>2.8499999999999996</v>
      </c>
      <c r="N21" s="14">
        <f t="shared" si="12"/>
        <v>9.4049999999999976</v>
      </c>
      <c r="O21" s="14">
        <v>0.7</v>
      </c>
      <c r="P21" s="14">
        <v>1.5</v>
      </c>
      <c r="Q21" s="14">
        <f t="shared" si="0"/>
        <v>1.6836572508056147E-2</v>
      </c>
      <c r="R21" s="14">
        <f t="shared" si="1"/>
        <v>3.4133064512132424E-2</v>
      </c>
      <c r="S21" s="14">
        <v>2.1999999999999999E-2</v>
      </c>
      <c r="T21" s="14">
        <f t="shared" si="2"/>
        <v>0.76529875036618855</v>
      </c>
      <c r="U21" s="14">
        <f>IF(T21&gt;1,AU21,FORECAST(T21,$AQ21:$AU21,{0,0.25,0.5,0.75,1}))</f>
        <v>0.44800155517404977</v>
      </c>
      <c r="V21" s="14">
        <f>IF(T21&gt;1,AZ21,FORECAST(T21,$AV21:$AZ21,{0,0.25,0.5,0.75,1}))</f>
        <v>0.38386202624331556</v>
      </c>
      <c r="W21" s="14">
        <f>IF(T21&gt;1,BE21,FORECAST(T21,$BA21:$BE21,{0,0.25,0.5,0.75,1}))</f>
        <v>0.73111428213857721</v>
      </c>
      <c r="X21" s="14">
        <f>IF(T21&gt;1,BJ21,FORECAST(U21,$BF21:$BJ21,{0,0.25,0.5,0.75,1}))</f>
        <v>0.8303879702795538</v>
      </c>
      <c r="Y21" s="14">
        <f t="shared" si="3"/>
        <v>26.159840462423531</v>
      </c>
      <c r="Z21" s="14">
        <f t="shared" si="4"/>
        <v>10.319638671695916</v>
      </c>
      <c r="AA21" s="14">
        <f t="shared" si="5"/>
        <v>480.70518762978952</v>
      </c>
      <c r="AB21" s="14">
        <f t="shared" si="6"/>
        <v>215.37931447614787</v>
      </c>
      <c r="AQ21">
        <f>_xlfn.XLOOKUP(R21,PLOTS!$AT$2:$AT$141,PLOTS!$AY$2:$AY$141,,-1,-1)</f>
        <v>0.45414300000000002</v>
      </c>
      <c r="AR21">
        <f>_xlfn.XLOOKUP(R21,PLOTS!$AT$2:$AT$141,PLOTS!$AX$2:$AX$141,,-1,-1)</f>
        <v>0.45494400000000002</v>
      </c>
      <c r="AS21">
        <f>_xlfn.XLOOKUP(R21,PLOTS!$AT$2:$AT$141,PLOTS!$AW$2:$AW$141,,-1,-1)</f>
        <v>0.44913399999999998</v>
      </c>
      <c r="AT21">
        <f>_xlfn.XLOOKUP(R21,PLOTS!$AT$2:$AT$141,PLOTS!$AV$2:$AV$141,,-1,-1)</f>
        <v>0.44889499999999999</v>
      </c>
      <c r="AU21">
        <f>_xlfn.XLOOKUP(R21,PLOTS!$AT$2:$AT$141,PLOTS!$AU$2:$AU$141,,-1,-1)</f>
        <v>0.44539000000000001</v>
      </c>
      <c r="AV21">
        <f>_xlfn.XLOOKUP(R21,PLOTS!$Q$2:$Q$139,PLOTS!$V$2:$V$139,,-1,-1)</f>
        <v>0.15823000000000001</v>
      </c>
      <c r="AW21">
        <f>_xlfn.XLOOKUP(R21,PLOTS!$Q$2:$Q$139,PLOTS!$U$2:$U$139,,-1,-1)</f>
        <v>0.20682</v>
      </c>
      <c r="AX21">
        <f>_xlfn.XLOOKUP(R21,PLOTS!$Q$2:$Q$139,PLOTS!$T$2:$T$139,,-1,-1)</f>
        <v>0.2762</v>
      </c>
      <c r="AY21">
        <f>_xlfn.XLOOKUP(R21,PLOTS!$Q$2:$Q$139,PLOTS!$S$2:$S$139,,-1,-1)</f>
        <v>0.36791000000000001</v>
      </c>
      <c r="AZ21">
        <f>_xlfn.XLOOKUP(R21,PLOTS!$Q$2:$Q$139,PLOTS!$R$2:$R$139,,-1,-1)</f>
        <v>0.48155999999999999</v>
      </c>
      <c r="BA21">
        <f>_xlfn.XLOOKUP(R21,PLOTS!$A$2:$A$161,PLOTS!$F$2:$F$161,,-1,-1)</f>
        <v>0.56603999999999999</v>
      </c>
      <c r="BB21">
        <f>_xlfn.XLOOKUP(R21,PLOTS!$A$2:$A$161,PLOTS!$E$2:$E$161,,-1,-1)</f>
        <v>0.56581000000000004</v>
      </c>
      <c r="BC21">
        <f>_xlfn.XLOOKUP(R21,PLOTS!$A$2:$A$161,PLOTS!$D$2:$D$161,,-1,-1)</f>
        <v>0.58540999999999999</v>
      </c>
      <c r="BD21">
        <f>_xlfn.XLOOKUP(R21,PLOTS!$A$2:$A$161,PLOTS!$C$2:$C$161,,-1,-1)</f>
        <v>0.72119999999999995</v>
      </c>
      <c r="BE21">
        <f>_xlfn.XLOOKUP(R21,PLOTS!$A$2:$A$161,PLOTS!$B$2:$B$161,,-1,-1)</f>
        <v>0.84191000000000005</v>
      </c>
      <c r="BF21">
        <f>_xlfn.XLOOKUP(R21,PLOTS!$AE$2:$AE$189,PLOTS!$AJ$2:$AJ$189,,-1,-1)</f>
        <v>0.65192000000000005</v>
      </c>
      <c r="BG21">
        <f>_xlfn.XLOOKUP(R21,PLOTS!$AE$2:$AE$189,PLOTS!$AI$2:$AI$189,,-1,-1)</f>
        <v>0.73206000000000004</v>
      </c>
      <c r="BH21">
        <f>_xlfn.XLOOKUP(R21,PLOTS!$AE$2:$AE$189,PLOTS!$AH$2:$AH$189,,-1,-1)</f>
        <v>0.83508000000000004</v>
      </c>
      <c r="BI21">
        <f>_xlfn.XLOOKUP(R21,PLOTS!$AE$2:$AE$189,PLOTS!$AG$2:$AG$189,,-1,-1)</f>
        <v>0.95101000000000002</v>
      </c>
      <c r="BJ21">
        <f>_xlfn.XLOOKUP(R21,PLOTS!$AE$2:$AE$189,PLOTS!$AF$2:$AF$189,,-1,-1)</f>
        <v>1.09727</v>
      </c>
    </row>
    <row r="22" spans="1:62" x14ac:dyDescent="0.3">
      <c r="A22" s="10">
        <v>21</v>
      </c>
      <c r="B22" s="10">
        <v>12</v>
      </c>
      <c r="C22" s="10">
        <v>8</v>
      </c>
      <c r="D22" s="14">
        <f t="shared" si="7"/>
        <v>8</v>
      </c>
      <c r="E22" s="14">
        <f t="shared" si="8"/>
        <v>96</v>
      </c>
      <c r="F22" s="14">
        <v>26.824601160722398</v>
      </c>
      <c r="G22" s="14">
        <f t="shared" si="9"/>
        <v>8.1761384337881875</v>
      </c>
      <c r="H22" s="14">
        <v>4.7150688170999997</v>
      </c>
      <c r="I22" s="14">
        <v>13.422163905249599</v>
      </c>
      <c r="J22" s="14">
        <f t="shared" si="10"/>
        <v>4.0910755583200782</v>
      </c>
      <c r="K22" s="14">
        <v>5.0999999999999996</v>
      </c>
      <c r="L22" s="14">
        <v>1.1000000000000001</v>
      </c>
      <c r="M22" s="14">
        <f t="shared" si="11"/>
        <v>3.0999999999999996</v>
      </c>
      <c r="N22" s="14">
        <f t="shared" si="12"/>
        <v>10.229999999999999</v>
      </c>
      <c r="O22" s="14">
        <v>0.7</v>
      </c>
      <c r="P22" s="14">
        <v>1.5</v>
      </c>
      <c r="Q22" s="14">
        <f t="shared" si="0"/>
        <v>1.8749539031188998E-2</v>
      </c>
      <c r="R22" s="14">
        <f t="shared" si="1"/>
        <v>3.7471521731479662E-2</v>
      </c>
      <c r="S22" s="14">
        <v>2.3E-2</v>
      </c>
      <c r="T22" s="14">
        <f t="shared" si="2"/>
        <v>0.81519734918213038</v>
      </c>
      <c r="U22" s="14">
        <f>IF(T22&gt;1,AU22,FORECAST(T22,$AQ22:$AU22,{0,0.25,0.5,0.75,1}))</f>
        <v>0.44910479300813561</v>
      </c>
      <c r="V22" s="14">
        <f>IF(T22&gt;1,AZ22,FORECAST(T22,$AV22:$AZ22,{0,0.25,0.5,0.75,1}))</f>
        <v>0.38950615577299486</v>
      </c>
      <c r="W22" s="14">
        <f>IF(T22&gt;1,BE22,FORECAST(T22,$BA22:$BE22,{0,0.25,0.5,0.75,1}))</f>
        <v>0.73679019969881465</v>
      </c>
      <c r="X22" s="14">
        <f>IF(T22&gt;1,BJ22,FORECAST(U22,$BF22:$BJ22,{0,0.25,0.5,0.75,1}))</f>
        <v>0.84039113713219271</v>
      </c>
      <c r="Y22" s="14">
        <f t="shared" si="3"/>
        <v>28.391539609646721</v>
      </c>
      <c r="Z22" s="14">
        <f t="shared" si="4"/>
        <v>12.273686735330534</v>
      </c>
      <c r="AA22" s="14">
        <f t="shared" si="5"/>
        <v>561.13332015936771</v>
      </c>
      <c r="AB22" s="14">
        <f t="shared" si="6"/>
        <v>276.68764793416148</v>
      </c>
      <c r="AQ22">
        <f>_xlfn.XLOOKUP(R22,PLOTS!$AT$2:$AT$141,PLOTS!$AY$2:$AY$141,,-1,-1)</f>
        <v>0.45694400000000002</v>
      </c>
      <c r="AR22">
        <f>_xlfn.XLOOKUP(R22,PLOTS!$AT$2:$AT$141,PLOTS!$AX$2:$AX$141,,-1,-1)</f>
        <v>0.458011</v>
      </c>
      <c r="AS22">
        <f>_xlfn.XLOOKUP(R22,PLOTS!$AT$2:$AT$141,PLOTS!$AW$2:$AW$141,,-1,-1)</f>
        <v>0.45148100000000002</v>
      </c>
      <c r="AT22">
        <f>_xlfn.XLOOKUP(R22,PLOTS!$AT$2:$AT$141,PLOTS!$AV$2:$AV$141,,-1,-1)</f>
        <v>0.450515</v>
      </c>
      <c r="AU22">
        <f>_xlfn.XLOOKUP(R22,PLOTS!$AT$2:$AT$141,PLOTS!$AU$2:$AU$141,,-1,-1)</f>
        <v>0.44648500000000002</v>
      </c>
      <c r="AV22">
        <f>_xlfn.XLOOKUP(R22,PLOTS!$Q$2:$Q$139,PLOTS!$V$2:$V$139,,-1,-1)</f>
        <v>0.15387999999999999</v>
      </c>
      <c r="AW22">
        <f>_xlfn.XLOOKUP(R22,PLOTS!$Q$2:$Q$139,PLOTS!$U$2:$U$139,,-1,-1)</f>
        <v>0.20091999999999999</v>
      </c>
      <c r="AX22">
        <f>_xlfn.XLOOKUP(R22,PLOTS!$Q$2:$Q$139,PLOTS!$T$2:$T$139,,-1,-1)</f>
        <v>0.26846999999999999</v>
      </c>
      <c r="AY22">
        <f>_xlfn.XLOOKUP(R22,PLOTS!$Q$2:$Q$139,PLOTS!$S$2:$S$139,,-1,-1)</f>
        <v>0.35687000000000002</v>
      </c>
      <c r="AZ22">
        <f>_xlfn.XLOOKUP(R22,PLOTS!$Q$2:$Q$139,PLOTS!$R$2:$R$139,,-1,-1)</f>
        <v>0.47022999999999998</v>
      </c>
      <c r="BA22">
        <f>_xlfn.XLOOKUP(R22,PLOTS!$A$2:$A$161,PLOTS!$F$2:$F$161,,-1,-1)</f>
        <v>0.58084000000000002</v>
      </c>
      <c r="BB22">
        <f>_xlfn.XLOOKUP(R22,PLOTS!$A$2:$A$161,PLOTS!$E$2:$E$161,,-1,-1)</f>
        <v>0.58057999999999998</v>
      </c>
      <c r="BC22">
        <f>_xlfn.XLOOKUP(R22,PLOTS!$A$2:$A$161,PLOTS!$D$2:$D$161,,-1,-1)</f>
        <v>0.59675</v>
      </c>
      <c r="BD22">
        <f>_xlfn.XLOOKUP(R22,PLOTS!$A$2:$A$161,PLOTS!$C$2:$C$161,,-1,-1)</f>
        <v>0.70655000000000001</v>
      </c>
      <c r="BE22">
        <f>_xlfn.XLOOKUP(R22,PLOTS!$A$2:$A$161,PLOTS!$B$2:$B$161,,-1,-1)</f>
        <v>0.82808999999999999</v>
      </c>
      <c r="BF22">
        <f>_xlfn.XLOOKUP(R22,PLOTS!$AE$2:$AE$189,PLOTS!$AJ$2:$AJ$189,,-1,-1)</f>
        <v>0.66920999999999997</v>
      </c>
      <c r="BG22">
        <f>_xlfn.XLOOKUP(R22,PLOTS!$AE$2:$AE$189,PLOTS!$AI$2:$AI$189,,-1,-1)</f>
        <v>0.74663999999999997</v>
      </c>
      <c r="BH22">
        <f>_xlfn.XLOOKUP(R22,PLOTS!$AE$2:$AE$189,PLOTS!$AH$2:$AH$189,,-1,-1)</f>
        <v>0.84499999999999997</v>
      </c>
      <c r="BI22">
        <f>_xlfn.XLOOKUP(R22,PLOTS!$AE$2:$AE$189,PLOTS!$AG$2:$AG$189,,-1,-1)</f>
        <v>0.95406999999999997</v>
      </c>
      <c r="BJ22">
        <f>_xlfn.XLOOKUP(R22,PLOTS!$AE$2:$AE$189,PLOTS!$AF$2:$AF$189,,-1,-1)</f>
        <v>1.0947899999999999</v>
      </c>
    </row>
    <row r="23" spans="1:62" x14ac:dyDescent="0.3">
      <c r="A23" s="28">
        <v>22</v>
      </c>
      <c r="B23" s="10">
        <v>12</v>
      </c>
      <c r="C23" s="10">
        <v>8</v>
      </c>
      <c r="D23" s="14">
        <f t="shared" si="7"/>
        <v>8</v>
      </c>
      <c r="E23" s="14">
        <f t="shared" si="8"/>
        <v>96</v>
      </c>
      <c r="F23" s="14">
        <v>19.863043585556699</v>
      </c>
      <c r="G23" s="14">
        <f t="shared" si="9"/>
        <v>6.0542556848776821</v>
      </c>
      <c r="H23" s="14">
        <v>4.7150688170999997</v>
      </c>
      <c r="I23" s="14">
        <v>13.422163905249599</v>
      </c>
      <c r="J23" s="14">
        <f t="shared" si="10"/>
        <v>4.0910755583200782</v>
      </c>
      <c r="K23" s="14">
        <v>6.5</v>
      </c>
      <c r="L23" s="14">
        <v>1.4</v>
      </c>
      <c r="M23" s="14">
        <f t="shared" si="11"/>
        <v>3.95</v>
      </c>
      <c r="N23" s="14">
        <f t="shared" si="12"/>
        <v>13.035</v>
      </c>
      <c r="O23" s="14">
        <v>0.7</v>
      </c>
      <c r="P23" s="14">
        <v>1.5</v>
      </c>
      <c r="Q23" s="14">
        <f t="shared" si="0"/>
        <v>1.8749539031188998E-2</v>
      </c>
      <c r="R23" s="14">
        <f t="shared" si="1"/>
        <v>2.7746860611644275E-2</v>
      </c>
      <c r="S23" s="14">
        <v>0.02</v>
      </c>
      <c r="T23" s="14">
        <f t="shared" si="2"/>
        <v>0.93747695155944988</v>
      </c>
      <c r="U23" s="14">
        <f>IF(T23&gt;1,AU23,FORECAST(T23,$AQ23:$AU23,{0,0.25,0.5,0.75,1}))</f>
        <v>0.43730075422949433</v>
      </c>
      <c r="V23" s="14">
        <f>IF(T23&gt;1,AZ23,FORECAST(T23,$AV23:$AZ23,{0,0.25,0.5,0.75,1}))</f>
        <v>0.46610070723005625</v>
      </c>
      <c r="W23" s="14">
        <f>IF(T23&gt;1,BE23,FORECAST(T23,$BA23:$BE23,{0,0.25,0.5,0.75,1}))</f>
        <v>0.78911463697466488</v>
      </c>
      <c r="X23" s="14">
        <f>IF(T23&gt;1,BJ23,FORECAST(U23,$BF23:$BJ23,{0,0.25,0.5,0.75,1}))</f>
        <v>0.80811465322058962</v>
      </c>
      <c r="Y23" s="14">
        <f t="shared" si="3"/>
        <v>27.645311023902082</v>
      </c>
      <c r="Z23" s="14">
        <f t="shared" si="4"/>
        <v>14.687249438470499</v>
      </c>
      <c r="AA23" s="14">
        <f t="shared" si="5"/>
        <v>433.31864350495511</v>
      </c>
      <c r="AB23" s="14">
        <f t="shared" si="6"/>
        <v>235.75409658716075</v>
      </c>
      <c r="AQ23">
        <f>_xlfn.XLOOKUP(R23,PLOTS!$AT$2:$AT$141,PLOTS!$AY$2:$AY$141,,-1,-1)</f>
        <v>0.431342</v>
      </c>
      <c r="AR23">
        <f>_xlfn.XLOOKUP(R23,PLOTS!$AT$2:$AT$141,PLOTS!$AX$2:$AX$141,,-1,-1)</f>
        <v>0.43151499999999998</v>
      </c>
      <c r="AS23">
        <f>_xlfn.XLOOKUP(R23,PLOTS!$AT$2:$AT$141,PLOTS!$AW$2:$AW$141,,-1,-1)</f>
        <v>0.43335000000000001</v>
      </c>
      <c r="AT23">
        <f>_xlfn.XLOOKUP(R23,PLOTS!$AT$2:$AT$141,PLOTS!$AV$2:$AV$141,,-1,-1)</f>
        <v>0.43545800000000001</v>
      </c>
      <c r="AU23">
        <f>_xlfn.XLOOKUP(R23,PLOTS!$AT$2:$AT$141,PLOTS!$AU$2:$AU$141,,-1,-1)</f>
        <v>0.43863200000000002</v>
      </c>
      <c r="AV23">
        <f>_xlfn.XLOOKUP(R23,PLOTS!$Q$2:$Q$139,PLOTS!$V$2:$V$139,,-1,-1)</f>
        <v>0.16908999999999999</v>
      </c>
      <c r="AW23">
        <f>_xlfn.XLOOKUP(R23,PLOTS!$Q$2:$Q$139,PLOTS!$U$2:$U$139,,-1,-1)</f>
        <v>0.22409999999999999</v>
      </c>
      <c r="AX23">
        <f>_xlfn.XLOOKUP(R23,PLOTS!$Q$2:$Q$139,PLOTS!$T$2:$T$139,,-1,-1)</f>
        <v>0.29733999999999999</v>
      </c>
      <c r="AY23">
        <f>_xlfn.XLOOKUP(R23,PLOTS!$Q$2:$Q$139,PLOTS!$S$2:$S$139,,-1,-1)</f>
        <v>0.39328000000000002</v>
      </c>
      <c r="AZ23">
        <f>_xlfn.XLOOKUP(R23,PLOTS!$Q$2:$Q$139,PLOTS!$R$2:$R$139,,-1,-1)</f>
        <v>0.50712999999999997</v>
      </c>
      <c r="BA23">
        <f>_xlfn.XLOOKUP(R23,PLOTS!$A$2:$A$161,PLOTS!$F$2:$F$161,,-1,-1)</f>
        <v>0.55245</v>
      </c>
      <c r="BB23">
        <f>_xlfn.XLOOKUP(R23,PLOTS!$A$2:$A$161,PLOTS!$E$2:$E$161,,-1,-1)</f>
        <v>0.55491000000000001</v>
      </c>
      <c r="BC23">
        <f>_xlfn.XLOOKUP(R23,PLOTS!$A$2:$A$161,PLOTS!$D$2:$D$161,,-1,-1)</f>
        <v>0.58060999999999996</v>
      </c>
      <c r="BD23">
        <f>_xlfn.XLOOKUP(R23,PLOTS!$A$2:$A$161,PLOTS!$C$2:$C$161,,-1,-1)</f>
        <v>0.73375999999999997</v>
      </c>
      <c r="BE23">
        <f>_xlfn.XLOOKUP(R23,PLOTS!$A$2:$A$161,PLOTS!$B$2:$B$161,,-1,-1)</f>
        <v>0.84879000000000004</v>
      </c>
      <c r="BF23">
        <f>_xlfn.XLOOKUP(R23,PLOTS!$AE$2:$AE$189,PLOTS!$AJ$2:$AJ$189,,-1,-1)</f>
        <v>0.62146999999999997</v>
      </c>
      <c r="BG23">
        <f>_xlfn.XLOOKUP(R23,PLOTS!$AE$2:$AE$189,PLOTS!$AI$2:$AI$189,,-1,-1)</f>
        <v>0.70416999999999996</v>
      </c>
      <c r="BH23">
        <f>_xlfn.XLOOKUP(R23,PLOTS!$AE$2:$AE$189,PLOTS!$AH$2:$AH$189,,-1,-1)</f>
        <v>0.81833</v>
      </c>
      <c r="BI23">
        <f>_xlfn.XLOOKUP(R23,PLOTS!$AE$2:$AE$189,PLOTS!$AG$2:$AG$189,,-1,-1)</f>
        <v>0.94508999999999999</v>
      </c>
      <c r="BJ23">
        <f>_xlfn.XLOOKUP(R23,PLOTS!$AE$2:$AE$189,PLOTS!$AF$2:$AF$189,,-1,-1)</f>
        <v>1.10232</v>
      </c>
    </row>
    <row r="24" spans="1:62" x14ac:dyDescent="0.3">
      <c r="A24" s="28">
        <v>23</v>
      </c>
      <c r="B24" s="10">
        <v>12</v>
      </c>
      <c r="C24" s="10">
        <v>8</v>
      </c>
      <c r="D24" s="14">
        <f t="shared" si="7"/>
        <v>8</v>
      </c>
      <c r="E24" s="14">
        <f t="shared" si="8"/>
        <v>96</v>
      </c>
      <c r="F24" s="14">
        <v>17.808128308583999</v>
      </c>
      <c r="G24" s="14">
        <f t="shared" si="9"/>
        <v>5.4279175084564031</v>
      </c>
      <c r="H24" s="14">
        <v>4.6826653480999996</v>
      </c>
      <c r="I24" s="14">
        <v>13.007158830171299</v>
      </c>
      <c r="J24" s="14">
        <f t="shared" si="10"/>
        <v>3.964582011436212</v>
      </c>
      <c r="K24" s="14">
        <v>6.1</v>
      </c>
      <c r="L24" s="14">
        <v>1.2</v>
      </c>
      <c r="M24" s="14">
        <f t="shared" si="11"/>
        <v>3.65</v>
      </c>
      <c r="N24" s="14">
        <f t="shared" si="12"/>
        <v>12.045</v>
      </c>
      <c r="O24" s="14">
        <v>0.7</v>
      </c>
      <c r="P24" s="14">
        <v>1.5</v>
      </c>
      <c r="Q24" s="14">
        <f t="shared" si="0"/>
        <v>1.8422150613783893E-2</v>
      </c>
      <c r="R24" s="14">
        <f t="shared" si="1"/>
        <v>2.5221804864052896E-2</v>
      </c>
      <c r="S24" s="14">
        <v>1.7999999999999999E-2</v>
      </c>
      <c r="T24" s="14">
        <f t="shared" si="2"/>
        <v>1.0234528118768831</v>
      </c>
      <c r="U24" s="14">
        <f>IF(T24&gt;1,AU24,FORECAST(T24,$AQ24:$AU24,{0,0.25,0.5,0.75,1}))</f>
        <v>0.43483899999999998</v>
      </c>
      <c r="V24" s="14">
        <f>IF(T24&gt;1,AZ24,FORECAST(T24,$AV24:$AZ24,{0,0.25,0.5,0.75,1}))</f>
        <v>0.53452999999999995</v>
      </c>
      <c r="W24" s="14">
        <f>IF(T24&gt;1,BE24,FORECAST(T24,$BA24:$BE24,{0,0.25,0.5,0.75,1}))</f>
        <v>0.85162000000000004</v>
      </c>
      <c r="X24" s="14">
        <f>IF(T24&gt;1,BJ24,FORECAST(U24,$BF24:$BJ24,{0,0.25,0.5,0.75,1}))</f>
        <v>1.10443</v>
      </c>
      <c r="Y24" s="14">
        <f t="shared" si="3"/>
        <v>26.639719507864566</v>
      </c>
      <c r="Z24" s="14">
        <f t="shared" si="4"/>
        <v>15.818037633148498</v>
      </c>
      <c r="AA24" s="14">
        <f t="shared" si="5"/>
        <v>404.01154537545256</v>
      </c>
      <c r="AB24" s="14">
        <f t="shared" si="6"/>
        <v>311.10649325909242</v>
      </c>
      <c r="AQ24">
        <f>_xlfn.XLOOKUP(R24,PLOTS!$AT$2:$AT$141,PLOTS!$AY$2:$AY$141,,-1,-1)</f>
        <v>0.415329</v>
      </c>
      <c r="AR24">
        <f>_xlfn.XLOOKUP(R24,PLOTS!$AT$2:$AT$141,PLOTS!$AX$2:$AX$141,,-1,-1)</f>
        <v>0.41859800000000003</v>
      </c>
      <c r="AS24">
        <f>_xlfn.XLOOKUP(R24,PLOTS!$AT$2:$AT$141,PLOTS!$AW$2:$AW$141,,-1,-1)</f>
        <v>0.42402499999999999</v>
      </c>
      <c r="AT24">
        <f>_xlfn.XLOOKUP(R24,PLOTS!$AT$2:$AT$141,PLOTS!$AV$2:$AV$141,,-1,-1)</f>
        <v>0.42846299999999998</v>
      </c>
      <c r="AU24">
        <f>_xlfn.XLOOKUP(R24,PLOTS!$AT$2:$AT$141,PLOTS!$AU$2:$AU$141,,-1,-1)</f>
        <v>0.43483899999999998</v>
      </c>
      <c r="AV24">
        <f>_xlfn.XLOOKUP(R24,PLOTS!$Q$2:$Q$139,PLOTS!$V$2:$V$139,,-1,-1)</f>
        <v>0.18096000000000001</v>
      </c>
      <c r="AW24">
        <f>_xlfn.XLOOKUP(R24,PLOTS!$Q$2:$Q$139,PLOTS!$U$2:$U$139,,-1,-1)</f>
        <v>0.24143000000000001</v>
      </c>
      <c r="AX24">
        <f>_xlfn.XLOOKUP(R24,PLOTS!$Q$2:$Q$139,PLOTS!$T$2:$T$139,,-1,-1)</f>
        <v>0.32118999999999998</v>
      </c>
      <c r="AY24">
        <f>_xlfn.XLOOKUP(R24,PLOTS!$Q$2:$Q$139,PLOTS!$S$2:$S$139,,-1,-1)</f>
        <v>0.42548000000000002</v>
      </c>
      <c r="AZ24">
        <f>_xlfn.XLOOKUP(R24,PLOTS!$Q$2:$Q$139,PLOTS!$R$2:$R$139,,-1,-1)</f>
        <v>0.53452999999999995</v>
      </c>
      <c r="BA24">
        <f>_xlfn.XLOOKUP(R24,PLOTS!$A$2:$A$161,PLOTS!$F$2:$F$161,,-1,-1)</f>
        <v>0.54900000000000004</v>
      </c>
      <c r="BB24">
        <f>_xlfn.XLOOKUP(R24,PLOTS!$A$2:$A$161,PLOTS!$E$2:$E$161,,-1,-1)</f>
        <v>0.55247999999999997</v>
      </c>
      <c r="BC24">
        <f>_xlfn.XLOOKUP(R24,PLOTS!$A$2:$A$161,PLOTS!$D$2:$D$161,,-1,-1)</f>
        <v>0.58104</v>
      </c>
      <c r="BD24">
        <f>_xlfn.XLOOKUP(R24,PLOTS!$A$2:$A$161,PLOTS!$C$2:$C$161,,-1,-1)</f>
        <v>0.73751999999999995</v>
      </c>
      <c r="BE24">
        <f>_xlfn.XLOOKUP(R24,PLOTS!$A$2:$A$161,PLOTS!$B$2:$B$161,,-1,-1)</f>
        <v>0.85162000000000004</v>
      </c>
      <c r="BF24">
        <f>_xlfn.XLOOKUP(R24,PLOTS!$AE$2:$AE$189,PLOTS!$AJ$2:$AJ$189,,-1,-1)</f>
        <v>0.61041000000000001</v>
      </c>
      <c r="BG24">
        <f>_xlfn.XLOOKUP(R24,PLOTS!$AE$2:$AE$189,PLOTS!$AI$2:$AI$189,,-1,-1)</f>
        <v>0.69499999999999995</v>
      </c>
      <c r="BH24">
        <f>_xlfn.XLOOKUP(R24,PLOTS!$AE$2:$AE$189,PLOTS!$AH$2:$AH$189,,-1,-1)</f>
        <v>0.81122000000000005</v>
      </c>
      <c r="BI24">
        <f>_xlfn.XLOOKUP(R24,PLOTS!$AE$2:$AE$189,PLOTS!$AG$2:$AG$189,,-1,-1)</f>
        <v>0.94257000000000002</v>
      </c>
      <c r="BJ24">
        <f>_xlfn.XLOOKUP(R24,PLOTS!$AE$2:$AE$189,PLOTS!$AF$2:$AF$189,,-1,-1)</f>
        <v>1.10443</v>
      </c>
    </row>
    <row r="25" spans="1:62" x14ac:dyDescent="0.3">
      <c r="A25" s="28">
        <v>24</v>
      </c>
      <c r="B25" s="10">
        <v>12</v>
      </c>
      <c r="C25" s="10">
        <v>8</v>
      </c>
      <c r="D25" s="14">
        <f t="shared" si="7"/>
        <v>8</v>
      </c>
      <c r="E25" s="14">
        <f t="shared" si="8"/>
        <v>96</v>
      </c>
      <c r="F25" s="14">
        <v>17.219733856923899</v>
      </c>
      <c r="G25" s="14">
        <f t="shared" si="9"/>
        <v>5.2485748795904046</v>
      </c>
      <c r="H25" s="14">
        <v>4.6826653480999996</v>
      </c>
      <c r="I25" s="14">
        <v>13.007158830171299</v>
      </c>
      <c r="J25" s="14">
        <f t="shared" si="10"/>
        <v>3.964582011436212</v>
      </c>
      <c r="K25" s="14">
        <v>6.2</v>
      </c>
      <c r="L25" s="14">
        <v>1.6</v>
      </c>
      <c r="M25" s="14">
        <f t="shared" si="11"/>
        <v>3.9000000000000004</v>
      </c>
      <c r="N25" s="14">
        <f t="shared" si="12"/>
        <v>12.870000000000001</v>
      </c>
      <c r="O25" s="14">
        <v>0.7</v>
      </c>
      <c r="P25" s="14">
        <v>1.5</v>
      </c>
      <c r="Q25" s="14">
        <f t="shared" si="0"/>
        <v>1.8422150613783893E-2</v>
      </c>
      <c r="R25" s="14">
        <f t="shared" si="1"/>
        <v>2.4388456755497938E-2</v>
      </c>
      <c r="S25" s="14">
        <v>1.7000000000000001E-2</v>
      </c>
      <c r="T25" s="14">
        <f t="shared" si="2"/>
        <v>1.083655918457876</v>
      </c>
      <c r="U25" s="14">
        <f>IF(T25&gt;1,AU25,FORECAST(T25,$AQ25:$AU25,{0,0.25,0.5,0.75,1}))</f>
        <v>0.43309799999999998</v>
      </c>
      <c r="V25" s="14">
        <f>IF(T25&gt;1,AZ25,FORECAST(T25,$AV25:$AZ25,{0,0.25,0.5,0.75,1}))</f>
        <v>0.53452999999999995</v>
      </c>
      <c r="W25" s="14">
        <f>IF(T25&gt;1,BE25,FORECAST(T25,$BA25:$BE25,{0,0.25,0.5,0.75,1}))</f>
        <v>0.85162000000000004</v>
      </c>
      <c r="X25" s="14">
        <f>IF(T25&gt;1,BJ25,FORECAST(U25,$BF25:$BJ25,{0,0.25,0.5,0.75,1}))</f>
        <v>1.10541</v>
      </c>
      <c r="Y25" s="14">
        <f t="shared" si="3"/>
        <v>26.533059912788708</v>
      </c>
      <c r="Z25" s="14">
        <f t="shared" si="4"/>
        <v>15.818037633148498</v>
      </c>
      <c r="AA25" s="14">
        <f t="shared" si="5"/>
        <v>389.09856100460735</v>
      </c>
      <c r="AB25" s="14">
        <f t="shared" si="6"/>
        <v>301.09422677394849</v>
      </c>
      <c r="AQ25">
        <f>_xlfn.XLOOKUP(R25,PLOTS!$AT$2:$AT$141,PLOTS!$AY$2:$AY$141,,-1,-1)</f>
        <v>0.40813300000000002</v>
      </c>
      <c r="AR25">
        <f>_xlfn.XLOOKUP(R25,PLOTS!$AT$2:$AT$141,PLOTS!$AX$2:$AX$141,,-1,-1)</f>
        <v>0.41309200000000001</v>
      </c>
      <c r="AS25">
        <f>_xlfn.XLOOKUP(R25,PLOTS!$AT$2:$AT$141,PLOTS!$AW$2:$AW$141,,-1,-1)</f>
        <v>0.41974299999999998</v>
      </c>
      <c r="AT25">
        <f>_xlfn.XLOOKUP(R25,PLOTS!$AT$2:$AT$141,PLOTS!$AV$2:$AV$141,,-1,-1)</f>
        <v>0.42553400000000002</v>
      </c>
      <c r="AU25">
        <f>_xlfn.XLOOKUP(R25,PLOTS!$AT$2:$AT$141,PLOTS!$AU$2:$AU$141,,-1,-1)</f>
        <v>0.43309799999999998</v>
      </c>
      <c r="AV25">
        <f>_xlfn.XLOOKUP(R25,PLOTS!$Q$2:$Q$139,PLOTS!$V$2:$V$139,,-1,-1)</f>
        <v>0.18096000000000001</v>
      </c>
      <c r="AW25">
        <f>_xlfn.XLOOKUP(R25,PLOTS!$Q$2:$Q$139,PLOTS!$U$2:$U$139,,-1,-1)</f>
        <v>0.24143000000000001</v>
      </c>
      <c r="AX25">
        <f>_xlfn.XLOOKUP(R25,PLOTS!$Q$2:$Q$139,PLOTS!$T$2:$T$139,,-1,-1)</f>
        <v>0.32118999999999998</v>
      </c>
      <c r="AY25">
        <f>_xlfn.XLOOKUP(R25,PLOTS!$Q$2:$Q$139,PLOTS!$S$2:$S$139,,-1,-1)</f>
        <v>0.42548000000000002</v>
      </c>
      <c r="AZ25">
        <f>_xlfn.XLOOKUP(R25,PLOTS!$Q$2:$Q$139,PLOTS!$R$2:$R$139,,-1,-1)</f>
        <v>0.53452999999999995</v>
      </c>
      <c r="BA25">
        <f>_xlfn.XLOOKUP(R25,PLOTS!$A$2:$A$161,PLOTS!$F$2:$F$161,,-1,-1)</f>
        <v>0.54900000000000004</v>
      </c>
      <c r="BB25">
        <f>_xlfn.XLOOKUP(R25,PLOTS!$A$2:$A$161,PLOTS!$E$2:$E$161,,-1,-1)</f>
        <v>0.55247999999999997</v>
      </c>
      <c r="BC25">
        <f>_xlfn.XLOOKUP(R25,PLOTS!$A$2:$A$161,PLOTS!$D$2:$D$161,,-1,-1)</f>
        <v>0.58104</v>
      </c>
      <c r="BD25">
        <f>_xlfn.XLOOKUP(R25,PLOTS!$A$2:$A$161,PLOTS!$C$2:$C$161,,-1,-1)</f>
        <v>0.73751999999999995</v>
      </c>
      <c r="BE25">
        <f>_xlfn.XLOOKUP(R25,PLOTS!$A$2:$A$161,PLOTS!$B$2:$B$161,,-1,-1)</f>
        <v>0.85162000000000004</v>
      </c>
      <c r="BF25">
        <f>_xlfn.XLOOKUP(R25,PLOTS!$AE$2:$AE$189,PLOTS!$AJ$2:$AJ$189,,-1,-1)</f>
        <v>0.60526000000000002</v>
      </c>
      <c r="BG25">
        <f>_xlfn.XLOOKUP(R25,PLOTS!$AE$2:$AE$189,PLOTS!$AI$2:$AI$189,,-1,-1)</f>
        <v>0.69071000000000005</v>
      </c>
      <c r="BH25">
        <f>_xlfn.XLOOKUP(R25,PLOTS!$AE$2:$AE$189,PLOTS!$AH$2:$AH$189,,-1,-1)</f>
        <v>0.80766000000000004</v>
      </c>
      <c r="BI25">
        <f>_xlfn.XLOOKUP(R25,PLOTS!$AE$2:$AE$189,PLOTS!$AG$2:$AG$189,,-1,-1)</f>
        <v>0.94120999999999999</v>
      </c>
      <c r="BJ25">
        <f>_xlfn.XLOOKUP(R25,PLOTS!$AE$2:$AE$189,PLOTS!$AF$2:$AF$189,,-1,-1)</f>
        <v>1.10541</v>
      </c>
    </row>
    <row r="26" spans="1:62" x14ac:dyDescent="0.3">
      <c r="A26" s="28">
        <v>25</v>
      </c>
      <c r="B26" s="10">
        <v>12</v>
      </c>
      <c r="C26" s="10">
        <v>8</v>
      </c>
      <c r="D26" s="14">
        <f t="shared" si="7"/>
        <v>8</v>
      </c>
      <c r="E26" s="14">
        <f t="shared" si="8"/>
        <v>96</v>
      </c>
      <c r="F26" s="14">
        <v>16.6547832706982</v>
      </c>
      <c r="G26" s="14">
        <f t="shared" si="9"/>
        <v>5.0763779409088112</v>
      </c>
      <c r="H26" s="14">
        <v>4.7935042380999997</v>
      </c>
      <c r="I26" s="14">
        <v>11.985156231269899</v>
      </c>
      <c r="J26" s="14">
        <f t="shared" si="10"/>
        <v>3.6530756192910654</v>
      </c>
      <c r="K26" s="14">
        <v>6.2</v>
      </c>
      <c r="L26" s="14">
        <v>1.5</v>
      </c>
      <c r="M26" s="14">
        <f t="shared" si="11"/>
        <v>3.85</v>
      </c>
      <c r="N26" s="14">
        <f t="shared" si="12"/>
        <v>12.705</v>
      </c>
      <c r="O26" s="14">
        <v>0.7</v>
      </c>
      <c r="P26" s="14">
        <v>1.5</v>
      </c>
      <c r="Q26" s="14">
        <f t="shared" si="0"/>
        <v>1.6198753493974281E-2</v>
      </c>
      <c r="R26" s="14">
        <f t="shared" si="1"/>
        <v>2.2510071916602908E-2</v>
      </c>
      <c r="S26" s="14">
        <v>1.7000000000000001E-2</v>
      </c>
      <c r="T26" s="14">
        <f t="shared" si="2"/>
        <v>0.95286785258672235</v>
      </c>
      <c r="U26" s="14">
        <f>IF(T26&gt;1,AU26,FORECAST(T26,$AQ26:$AU26,{0,0.25,0.5,0.75,1}))</f>
        <v>0.4256767426356135</v>
      </c>
      <c r="V26" s="14">
        <f>IF(T26&gt;1,AZ26,FORECAST(T26,$AV26:$AZ26,{0,0.25,0.5,0.75,1}))</f>
        <v>0.50215452061870436</v>
      </c>
      <c r="W26" s="14">
        <f>IF(T26&gt;1,BE26,FORECAST(T26,$BA26:$BE26,{0,0.25,0.5,0.75,1}))</f>
        <v>0.80364501673612754</v>
      </c>
      <c r="X26" s="14">
        <f>IF(T26&gt;1,BJ26,FORECAST(U26,$BF26:$BJ26,{0,0.25,0.5,0.75,1}))</f>
        <v>0.78667589669591476</v>
      </c>
      <c r="Y26" s="14">
        <f t="shared" si="3"/>
        <v>24.029367432852307</v>
      </c>
      <c r="Z26" s="14">
        <f t="shared" si="4"/>
        <v>12.616544067190786</v>
      </c>
      <c r="AA26" s="14">
        <f t="shared" si="5"/>
        <v>321.6218753187834</v>
      </c>
      <c r="AB26" s="14">
        <f t="shared" si="6"/>
        <v>165.30090769124189</v>
      </c>
      <c r="AQ26">
        <f>_xlfn.XLOOKUP(R26,PLOTS!$AT$2:$AT$141,PLOTS!$AY$2:$AY$141,,-1,-1)</f>
        <v>0.387795</v>
      </c>
      <c r="AR26">
        <f>_xlfn.XLOOKUP(R26,PLOTS!$AT$2:$AT$141,PLOTS!$AX$2:$AX$141,,-1,-1)</f>
        <v>0.39701399999999998</v>
      </c>
      <c r="AS26">
        <f>_xlfn.XLOOKUP(R26,PLOTS!$AT$2:$AT$141,PLOTS!$AW$2:$AW$141,,-1,-1)</f>
        <v>0.40743200000000002</v>
      </c>
      <c r="AT26">
        <f>_xlfn.XLOOKUP(R26,PLOTS!$AT$2:$AT$141,PLOTS!$AV$2:$AV$141,,-1,-1)</f>
        <v>0.417435</v>
      </c>
      <c r="AU26">
        <f>_xlfn.XLOOKUP(R26,PLOTS!$AT$2:$AT$141,PLOTS!$AU$2:$AU$141,,-1,-1)</f>
        <v>0.42777999999999999</v>
      </c>
      <c r="AV26">
        <f>_xlfn.XLOOKUP(R26,PLOTS!$Q$2:$Q$139,PLOTS!$V$2:$V$139,,-1,-1)</f>
        <v>0.18096000000000001</v>
      </c>
      <c r="AW26">
        <f>_xlfn.XLOOKUP(R26,PLOTS!$Q$2:$Q$139,PLOTS!$U$2:$U$139,,-1,-1)</f>
        <v>0.24143000000000001</v>
      </c>
      <c r="AX26">
        <f>_xlfn.XLOOKUP(R26,PLOTS!$Q$2:$Q$139,PLOTS!$T$2:$T$139,,-1,-1)</f>
        <v>0.32118999999999998</v>
      </c>
      <c r="AY26">
        <f>_xlfn.XLOOKUP(R26,PLOTS!$Q$2:$Q$139,PLOTS!$S$2:$S$139,,-1,-1)</f>
        <v>0.42548000000000002</v>
      </c>
      <c r="AZ26">
        <f>_xlfn.XLOOKUP(R26,PLOTS!$Q$2:$Q$139,PLOTS!$R$2:$R$139,,-1,-1)</f>
        <v>0.53452999999999995</v>
      </c>
      <c r="BA26">
        <f>_xlfn.XLOOKUP(R26,PLOTS!$A$2:$A$161,PLOTS!$F$2:$F$161,,-1,-1)</f>
        <v>0.54423999999999995</v>
      </c>
      <c r="BB26">
        <f>_xlfn.XLOOKUP(R26,PLOTS!$A$2:$A$161,PLOTS!$E$2:$E$161,,-1,-1)</f>
        <v>0.54917000000000005</v>
      </c>
      <c r="BC26">
        <f>_xlfn.XLOOKUP(R26,PLOTS!$A$2:$A$161,PLOTS!$D$2:$D$161,,-1,-1)</f>
        <v>0.58311999999999997</v>
      </c>
      <c r="BD26">
        <f>_xlfn.XLOOKUP(R26,PLOTS!$A$2:$A$161,PLOTS!$C$2:$C$161,,-1,-1)</f>
        <v>0.74336999999999998</v>
      </c>
      <c r="BE26">
        <f>_xlfn.XLOOKUP(R26,PLOTS!$A$2:$A$161,PLOTS!$B$2:$B$161,,-1,-1)</f>
        <v>0.85660000000000003</v>
      </c>
      <c r="BF26">
        <f>_xlfn.XLOOKUP(R26,PLOTS!$AE$2:$AE$189,PLOTS!$AJ$2:$AJ$189,,-1,-1)</f>
        <v>0.59547000000000005</v>
      </c>
      <c r="BG26">
        <f>_xlfn.XLOOKUP(R26,PLOTS!$AE$2:$AE$189,PLOTS!$AI$2:$AI$189,,-1,-1)</f>
        <v>0.68233999999999995</v>
      </c>
      <c r="BH26">
        <f>_xlfn.XLOOKUP(R26,PLOTS!$AE$2:$AE$189,PLOTS!$AH$2:$AH$189,,-1,-1)</f>
        <v>0.80078000000000005</v>
      </c>
      <c r="BI26">
        <f>_xlfn.XLOOKUP(R26,PLOTS!$AE$2:$AE$189,PLOTS!$AG$2:$AG$189,,-1,-1)</f>
        <v>0.93837999999999999</v>
      </c>
      <c r="BJ26">
        <f>_xlfn.XLOOKUP(R26,PLOTS!$AE$2:$AE$189,PLOTS!$AF$2:$AF$189,,-1,-1)</f>
        <v>1.1063499999999999</v>
      </c>
    </row>
    <row r="27" spans="1:62" x14ac:dyDescent="0.3">
      <c r="A27" s="28">
        <v>26</v>
      </c>
      <c r="B27" s="10">
        <v>12</v>
      </c>
      <c r="C27" s="10">
        <v>8</v>
      </c>
      <c r="D27" s="14">
        <f t="shared" si="7"/>
        <v>8</v>
      </c>
      <c r="E27" s="14">
        <f t="shared" si="8"/>
        <v>96</v>
      </c>
      <c r="F27" s="14">
        <v>16.513506726067298</v>
      </c>
      <c r="G27" s="14">
        <f t="shared" si="9"/>
        <v>5.0333168501053125</v>
      </c>
      <c r="H27" s="14">
        <v>4.7935042380999997</v>
      </c>
      <c r="I27" s="14">
        <v>11.985156231269899</v>
      </c>
      <c r="J27" s="14">
        <f t="shared" si="10"/>
        <v>3.6530756192910654</v>
      </c>
      <c r="K27" s="14">
        <v>6.2</v>
      </c>
      <c r="L27" s="14">
        <v>1.6</v>
      </c>
      <c r="M27" s="14">
        <f t="shared" si="11"/>
        <v>3.9000000000000004</v>
      </c>
      <c r="N27" s="14">
        <f t="shared" si="12"/>
        <v>12.870000000000001</v>
      </c>
      <c r="O27" s="14">
        <v>0.7</v>
      </c>
      <c r="P27" s="14">
        <v>1.5</v>
      </c>
      <c r="Q27" s="14">
        <f t="shared" si="0"/>
        <v>1.6198753493974281E-2</v>
      </c>
      <c r="R27" s="14">
        <f t="shared" si="1"/>
        <v>2.2319127061417324E-2</v>
      </c>
      <c r="S27" s="14">
        <v>1.7000000000000001E-2</v>
      </c>
      <c r="T27" s="14">
        <f t="shared" si="2"/>
        <v>0.95286785258672235</v>
      </c>
      <c r="U27" s="14">
        <f>IF(T27&gt;1,AU27,FORECAST(T27,$AQ27:$AU27,{0,0.25,0.5,0.75,1}))</f>
        <v>0.4256767426356135</v>
      </c>
      <c r="V27" s="14">
        <f>IF(T27&gt;1,AZ27,FORECAST(T27,$AV27:$AZ27,{0,0.25,0.5,0.75,1}))</f>
        <v>0.50509692863900191</v>
      </c>
      <c r="W27" s="14">
        <f>IF(T27&gt;1,BE27,FORECAST(T27,$BA27:$BE27,{0,0.25,0.5,0.75,1}))</f>
        <v>0.80364501673612754</v>
      </c>
      <c r="X27" s="14">
        <f>IF(T27&gt;1,BJ27,FORECAST(U27,$BF27:$BJ27,{0,0.25,0.5,0.75,1}))</f>
        <v>0.78667589669591476</v>
      </c>
      <c r="Y27" s="14">
        <f t="shared" si="3"/>
        <v>24.029367432852307</v>
      </c>
      <c r="Z27" s="14">
        <f t="shared" si="4"/>
        <v>12.69047155151573</v>
      </c>
      <c r="AA27" s="14">
        <f t="shared" si="5"/>
        <v>318.89367246653194</v>
      </c>
      <c r="AB27" s="14">
        <f t="shared" si="6"/>
        <v>164.85909497760929</v>
      </c>
      <c r="AQ27">
        <f>_xlfn.XLOOKUP(R27,PLOTS!$AT$2:$AT$141,PLOTS!$AY$2:$AY$141,,-1,-1)</f>
        <v>0.387795</v>
      </c>
      <c r="AR27">
        <f>_xlfn.XLOOKUP(R27,PLOTS!$AT$2:$AT$141,PLOTS!$AX$2:$AX$141,,-1,-1)</f>
        <v>0.39701399999999998</v>
      </c>
      <c r="AS27">
        <f>_xlfn.XLOOKUP(R27,PLOTS!$AT$2:$AT$141,PLOTS!$AW$2:$AW$141,,-1,-1)</f>
        <v>0.40743200000000002</v>
      </c>
      <c r="AT27">
        <f>_xlfn.XLOOKUP(R27,PLOTS!$AT$2:$AT$141,PLOTS!$AV$2:$AV$141,,-1,-1)</f>
        <v>0.417435</v>
      </c>
      <c r="AU27">
        <f>_xlfn.XLOOKUP(R27,PLOTS!$AT$2:$AT$141,PLOTS!$AU$2:$AU$141,,-1,-1)</f>
        <v>0.42777999999999999</v>
      </c>
      <c r="AV27">
        <f>_xlfn.XLOOKUP(R27,PLOTS!$Q$2:$Q$139,PLOTS!$V$2:$V$139,,-1,-1)</f>
        <v>0.182</v>
      </c>
      <c r="AW27">
        <f>_xlfn.XLOOKUP(R27,PLOTS!$Q$2:$Q$139,PLOTS!$U$2:$U$139,,-1,-1)</f>
        <v>0.24304000000000001</v>
      </c>
      <c r="AX27">
        <f>_xlfn.XLOOKUP(R27,PLOTS!$Q$2:$Q$139,PLOTS!$T$2:$T$139,,-1,-1)</f>
        <v>0.32349</v>
      </c>
      <c r="AY27">
        <f>_xlfn.XLOOKUP(R27,PLOTS!$Q$2:$Q$139,PLOTS!$S$2:$S$139,,-1,-1)</f>
        <v>0.42854999999999999</v>
      </c>
      <c r="AZ27">
        <f>_xlfn.XLOOKUP(R27,PLOTS!$Q$2:$Q$139,PLOTS!$R$2:$R$139,,-1,-1)</f>
        <v>0.53710999999999998</v>
      </c>
      <c r="BA27">
        <f>_xlfn.XLOOKUP(R27,PLOTS!$A$2:$A$161,PLOTS!$F$2:$F$161,,-1,-1)</f>
        <v>0.54423999999999995</v>
      </c>
      <c r="BB27">
        <f>_xlfn.XLOOKUP(R27,PLOTS!$A$2:$A$161,PLOTS!$E$2:$E$161,,-1,-1)</f>
        <v>0.54917000000000005</v>
      </c>
      <c r="BC27">
        <f>_xlfn.XLOOKUP(R27,PLOTS!$A$2:$A$161,PLOTS!$D$2:$D$161,,-1,-1)</f>
        <v>0.58311999999999997</v>
      </c>
      <c r="BD27">
        <f>_xlfn.XLOOKUP(R27,PLOTS!$A$2:$A$161,PLOTS!$C$2:$C$161,,-1,-1)</f>
        <v>0.74336999999999998</v>
      </c>
      <c r="BE27">
        <f>_xlfn.XLOOKUP(R27,PLOTS!$A$2:$A$161,PLOTS!$B$2:$B$161,,-1,-1)</f>
        <v>0.85660000000000003</v>
      </c>
      <c r="BF27">
        <f>_xlfn.XLOOKUP(R27,PLOTS!$AE$2:$AE$189,PLOTS!$AJ$2:$AJ$189,,-1,-1)</f>
        <v>0.59547000000000005</v>
      </c>
      <c r="BG27">
        <f>_xlfn.XLOOKUP(R27,PLOTS!$AE$2:$AE$189,PLOTS!$AI$2:$AI$189,,-1,-1)</f>
        <v>0.68233999999999995</v>
      </c>
      <c r="BH27">
        <f>_xlfn.XLOOKUP(R27,PLOTS!$AE$2:$AE$189,PLOTS!$AH$2:$AH$189,,-1,-1)</f>
        <v>0.80078000000000005</v>
      </c>
      <c r="BI27">
        <f>_xlfn.XLOOKUP(R27,PLOTS!$AE$2:$AE$189,PLOTS!$AG$2:$AG$189,,-1,-1)</f>
        <v>0.93837999999999999</v>
      </c>
      <c r="BJ27">
        <f>_xlfn.XLOOKUP(R27,PLOTS!$AE$2:$AE$189,PLOTS!$AF$2:$AF$189,,-1,-1)</f>
        <v>1.1063499999999999</v>
      </c>
    </row>
    <row r="28" spans="1:62" x14ac:dyDescent="0.3">
      <c r="A28" s="10">
        <v>27</v>
      </c>
      <c r="B28" s="10">
        <v>12</v>
      </c>
      <c r="C28" s="10">
        <v>8</v>
      </c>
      <c r="D28" s="14">
        <f t="shared" si="7"/>
        <v>8</v>
      </c>
      <c r="E28" s="14">
        <f t="shared" si="8"/>
        <v>96</v>
      </c>
      <c r="F28" s="14">
        <v>16.123254664800299</v>
      </c>
      <c r="G28" s="14">
        <f t="shared" si="9"/>
        <v>4.9143680218311312</v>
      </c>
      <c r="H28" s="14">
        <v>4.8103995322999999</v>
      </c>
      <c r="I28" s="14">
        <v>11.8281237692471</v>
      </c>
      <c r="J28" s="14">
        <f t="shared" si="10"/>
        <v>3.6052121248665161</v>
      </c>
      <c r="K28" s="14">
        <v>6.1</v>
      </c>
      <c r="L28" s="14">
        <v>1.5</v>
      </c>
      <c r="M28" s="14">
        <f t="shared" si="11"/>
        <v>3.8</v>
      </c>
      <c r="N28" s="14">
        <f t="shared" si="12"/>
        <v>12.54</v>
      </c>
      <c r="O28" s="14">
        <v>0.7</v>
      </c>
      <c r="P28" s="14">
        <v>1.5</v>
      </c>
      <c r="Q28" s="14">
        <f t="shared" si="0"/>
        <v>1.5874413598569365E-2</v>
      </c>
      <c r="R28" s="14">
        <f t="shared" si="1"/>
        <v>2.1638868352862588E-2</v>
      </c>
      <c r="S28" s="14">
        <v>1.7000000000000001E-2</v>
      </c>
      <c r="T28" s="14">
        <f t="shared" si="2"/>
        <v>0.93378903520996259</v>
      </c>
      <c r="U28" s="14">
        <f>IF(T28&gt;1,AU28,FORECAST(T28,$AQ28:$AU28,{0,0.25,0.5,0.75,1}))</f>
        <v>0.42491060601350539</v>
      </c>
      <c r="V28" s="14">
        <f>IF(T28&gt;1,AZ28,FORECAST(T28,$AV28:$AZ28,{0,0.25,0.5,0.75,1}))</f>
        <v>0.5033221518564579</v>
      </c>
      <c r="W28" s="14">
        <f>IF(T28&gt;1,BE28,FORECAST(T28,$BA28:$BE28,{0,0.25,0.5,0.75,1}))</f>
        <v>0.79800527774720464</v>
      </c>
      <c r="X28" s="14">
        <f>IF(T28&gt;1,BJ28,FORECAST(U28,$BF28:$BJ28,{0,0.25,0.5,0.75,1}))</f>
        <v>0.78353941739996213</v>
      </c>
      <c r="Y28" s="14">
        <f t="shared" si="3"/>
        <v>23.671847145508515</v>
      </c>
      <c r="Z28" s="14">
        <f t="shared" si="4"/>
        <v>12.316672630461445</v>
      </c>
      <c r="AA28" s="14">
        <f t="shared" si="5"/>
        <v>304.57245583388436</v>
      </c>
      <c r="AB28" s="14">
        <f t="shared" si="6"/>
        <v>155.59905723773704</v>
      </c>
      <c r="AQ28">
        <f>_xlfn.XLOOKUP(R28,PLOTS!$AT$2:$AT$141,PLOTS!$AY$2:$AY$141,,-1,-1)</f>
        <v>0.387795</v>
      </c>
      <c r="AR28">
        <f>_xlfn.XLOOKUP(R28,PLOTS!$AT$2:$AT$141,PLOTS!$AX$2:$AX$141,,-1,-1)</f>
        <v>0.39701399999999998</v>
      </c>
      <c r="AS28">
        <f>_xlfn.XLOOKUP(R28,PLOTS!$AT$2:$AT$141,PLOTS!$AW$2:$AW$141,,-1,-1)</f>
        <v>0.40743200000000002</v>
      </c>
      <c r="AT28">
        <f>_xlfn.XLOOKUP(R28,PLOTS!$AT$2:$AT$141,PLOTS!$AV$2:$AV$141,,-1,-1)</f>
        <v>0.417435</v>
      </c>
      <c r="AU28">
        <f>_xlfn.XLOOKUP(R28,PLOTS!$AT$2:$AT$141,PLOTS!$AU$2:$AU$141,,-1,-1)</f>
        <v>0.42777999999999999</v>
      </c>
      <c r="AV28">
        <f>_xlfn.XLOOKUP(R28,PLOTS!$Q$2:$Q$139,PLOTS!$V$2:$V$139,,-1,-1)</f>
        <v>0.18379000000000001</v>
      </c>
      <c r="AW28">
        <f>_xlfn.XLOOKUP(R28,PLOTS!$Q$2:$Q$139,PLOTS!$U$2:$U$139,,-1,-1)</f>
        <v>0.24598999999999999</v>
      </c>
      <c r="AX28">
        <f>_xlfn.XLOOKUP(R28,PLOTS!$Q$2:$Q$139,PLOTS!$T$2:$T$139,,-1,-1)</f>
        <v>0.32757999999999998</v>
      </c>
      <c r="AY28">
        <f>_xlfn.XLOOKUP(R28,PLOTS!$Q$2:$Q$139,PLOTS!$S$2:$S$139,,-1,-1)</f>
        <v>0.43380000000000002</v>
      </c>
      <c r="AZ28">
        <f>_xlfn.XLOOKUP(R28,PLOTS!$Q$2:$Q$139,PLOTS!$R$2:$R$139,,-1,-1)</f>
        <v>0.54161999999999999</v>
      </c>
      <c r="BA28">
        <f>_xlfn.XLOOKUP(R28,PLOTS!$A$2:$A$161,PLOTS!$F$2:$F$161,,-1,-1)</f>
        <v>0.54371999999999998</v>
      </c>
      <c r="BB28">
        <f>_xlfn.XLOOKUP(R28,PLOTS!$A$2:$A$161,PLOTS!$E$2:$E$161,,-1,-1)</f>
        <v>0.54883999999999999</v>
      </c>
      <c r="BC28">
        <f>_xlfn.XLOOKUP(R28,PLOTS!$A$2:$A$161,PLOTS!$D$2:$D$161,,-1,-1)</f>
        <v>0.58335000000000004</v>
      </c>
      <c r="BD28">
        <f>_xlfn.XLOOKUP(R28,PLOTS!$A$2:$A$161,PLOTS!$C$2:$C$161,,-1,-1)</f>
        <v>0.74400999999999995</v>
      </c>
      <c r="BE28">
        <f>_xlfn.XLOOKUP(R28,PLOTS!$A$2:$A$161,PLOTS!$B$2:$B$161,,-1,-1)</f>
        <v>0.85707</v>
      </c>
      <c r="BF28">
        <f>_xlfn.XLOOKUP(R28,PLOTS!$AE$2:$AE$189,PLOTS!$AJ$2:$AJ$189,,-1,-1)</f>
        <v>0.59119999999999995</v>
      </c>
      <c r="BG28">
        <f>_xlfn.XLOOKUP(R28,PLOTS!$AE$2:$AE$189,PLOTS!$AI$2:$AI$189,,-1,-1)</f>
        <v>0.67869000000000002</v>
      </c>
      <c r="BH28">
        <f>_xlfn.XLOOKUP(R28,PLOTS!$AE$2:$AE$189,PLOTS!$AH$2:$AH$189,,-1,-1)</f>
        <v>0.79783999999999999</v>
      </c>
      <c r="BI28">
        <f>_xlfn.XLOOKUP(R28,PLOTS!$AE$2:$AE$189,PLOTS!$AG$2:$AG$189,,-1,-1)</f>
        <v>0.93718000000000001</v>
      </c>
      <c r="BJ28">
        <f>_xlfn.XLOOKUP(R28,PLOTS!$AE$2:$AE$189,PLOTS!$AF$2:$AF$189,,-1,-1)</f>
        <v>1.10633</v>
      </c>
    </row>
    <row r="29" spans="1:62" x14ac:dyDescent="0.3">
      <c r="A29" s="10">
        <v>28</v>
      </c>
      <c r="B29" s="10">
        <v>12</v>
      </c>
      <c r="C29" s="10">
        <v>8</v>
      </c>
      <c r="D29" s="14">
        <f t="shared" si="7"/>
        <v>8</v>
      </c>
      <c r="E29" s="14">
        <f t="shared" si="8"/>
        <v>96</v>
      </c>
      <c r="F29" s="14">
        <v>12.3471799620872</v>
      </c>
      <c r="G29" s="14">
        <f t="shared" si="9"/>
        <v>3.7634204524441786</v>
      </c>
      <c r="H29" s="14">
        <v>4.8103995322999999</v>
      </c>
      <c r="I29" s="14">
        <v>11.8281237692471</v>
      </c>
      <c r="J29" s="14">
        <f t="shared" si="10"/>
        <v>3.6052121248665161</v>
      </c>
      <c r="K29" s="14">
        <v>6.7</v>
      </c>
      <c r="L29" s="14">
        <v>2.1</v>
      </c>
      <c r="M29" s="14">
        <f t="shared" si="11"/>
        <v>4.4000000000000004</v>
      </c>
      <c r="N29" s="14">
        <f t="shared" si="12"/>
        <v>14.52</v>
      </c>
      <c r="O29" s="14">
        <v>0.7</v>
      </c>
      <c r="P29" s="14">
        <v>1.5</v>
      </c>
      <c r="Q29" s="14">
        <f t="shared" si="0"/>
        <v>1.5874413598569365E-2</v>
      </c>
      <c r="R29" s="14">
        <f t="shared" si="1"/>
        <v>1.6571034030244729E-2</v>
      </c>
      <c r="S29" s="14">
        <v>1.2999999999999999E-2</v>
      </c>
      <c r="T29" s="14">
        <f t="shared" si="2"/>
        <v>1.2211087383514896</v>
      </c>
      <c r="U29" s="14">
        <f>IF(T29&gt;1,AU29,FORECAST(T29,$AQ29:$AU29,{0,0.25,0.5,0.75,1}))</f>
        <v>0.41965400000000003</v>
      </c>
      <c r="V29" s="14">
        <f>IF(T29&gt;1,AZ29,FORECAST(T29,$AV29:$AZ29,{0,0.25,0.5,0.75,1}))</f>
        <v>0.57826</v>
      </c>
      <c r="W29" s="14">
        <f>IF(T29&gt;1,BE29,FORECAST(T29,$BA29:$BE29,{0,0.25,0.5,0.75,1}))</f>
        <v>0.86146999999999996</v>
      </c>
      <c r="X29" s="14">
        <f>IF(T29&gt;1,BJ29,FORECAST(U29,$BF29:$BJ29,{0,0.25,0.5,0.75,1}))</f>
        <v>1.10683</v>
      </c>
      <c r="Y29" s="14">
        <f t="shared" si="3"/>
        <v>23.379000668402917</v>
      </c>
      <c r="Z29" s="14">
        <f t="shared" si="4"/>
        <v>14.150458288038594</v>
      </c>
      <c r="AA29" s="14">
        <f t="shared" si="5"/>
        <v>248.67600373543607</v>
      </c>
      <c r="AB29" s="14">
        <f t="shared" si="6"/>
        <v>193.38340621310707</v>
      </c>
      <c r="AQ29">
        <f>_xlfn.XLOOKUP(R29,PLOTS!$AT$2:$AT$141,PLOTS!$AY$2:$AY$141,,-1,-1)</f>
        <v>0.35716199999999998</v>
      </c>
      <c r="AR29">
        <f>_xlfn.XLOOKUP(R29,PLOTS!$AT$2:$AT$141,PLOTS!$AX$2:$AX$141,,-1,-1)</f>
        <v>0.374444</v>
      </c>
      <c r="AS29">
        <f>_xlfn.XLOOKUP(R29,PLOTS!$AT$2:$AT$141,PLOTS!$AW$2:$AW$141,,-1,-1)</f>
        <v>0.39236799999999999</v>
      </c>
      <c r="AT29">
        <f>_xlfn.XLOOKUP(R29,PLOTS!$AT$2:$AT$141,PLOTS!$AV$2:$AV$141,,-1,-1)</f>
        <v>0.40855799999999998</v>
      </c>
      <c r="AU29">
        <f>_xlfn.XLOOKUP(R29,PLOTS!$AT$2:$AT$141,PLOTS!$AU$2:$AU$141,,-1,-1)</f>
        <v>0.41965400000000003</v>
      </c>
      <c r="AV29">
        <f>_xlfn.XLOOKUP(R29,PLOTS!$Q$2:$Q$139,PLOTS!$V$2:$V$139,,-1,-1)</f>
        <v>0.19647999999999999</v>
      </c>
      <c r="AW29">
        <f>_xlfn.XLOOKUP(R29,PLOTS!$Q$2:$Q$139,PLOTS!$U$2:$U$139,,-1,-1)</f>
        <v>0.27390999999999999</v>
      </c>
      <c r="AX29">
        <f>_xlfn.XLOOKUP(R29,PLOTS!$Q$2:$Q$139,PLOTS!$T$2:$T$139,,-1,-1)</f>
        <v>0.36259000000000002</v>
      </c>
      <c r="AY29">
        <f>_xlfn.XLOOKUP(R29,PLOTS!$Q$2:$Q$139,PLOTS!$S$2:$S$139,,-1,-1)</f>
        <v>0.47220000000000001</v>
      </c>
      <c r="AZ29">
        <f>_xlfn.XLOOKUP(R29,PLOTS!$Q$2:$Q$139,PLOTS!$R$2:$R$139,,-1,-1)</f>
        <v>0.57826</v>
      </c>
      <c r="BA29">
        <f>_xlfn.XLOOKUP(R29,PLOTS!$A$2:$A$161,PLOTS!$F$2:$F$161,,-1,-1)</f>
        <v>0.53112000000000004</v>
      </c>
      <c r="BB29">
        <f>_xlfn.XLOOKUP(R29,PLOTS!$A$2:$A$161,PLOTS!$E$2:$E$161,,-1,-1)</f>
        <v>0.54391</v>
      </c>
      <c r="BC29">
        <f>_xlfn.XLOOKUP(R29,PLOTS!$A$2:$A$161,PLOTS!$D$2:$D$161,,-1,-1)</f>
        <v>0.59950000000000003</v>
      </c>
      <c r="BD29">
        <f>_xlfn.XLOOKUP(R29,PLOTS!$A$2:$A$161,PLOTS!$C$2:$C$161,,-1,-1)</f>
        <v>0.75456999999999996</v>
      </c>
      <c r="BE29">
        <f>_xlfn.XLOOKUP(R29,PLOTS!$A$2:$A$161,PLOTS!$B$2:$B$161,,-1,-1)</f>
        <v>0.86146999999999996</v>
      </c>
      <c r="BF29">
        <f>_xlfn.XLOOKUP(R29,PLOTS!$AE$2:$AE$189,PLOTS!$AJ$2:$AJ$189,,-1,-1)</f>
        <v>0.56352999999999998</v>
      </c>
      <c r="BG29">
        <f>_xlfn.XLOOKUP(R29,PLOTS!$AE$2:$AE$189,PLOTS!$AI$2:$AI$189,,-1,-1)</f>
        <v>0.65647999999999995</v>
      </c>
      <c r="BH29">
        <f>_xlfn.XLOOKUP(R29,PLOTS!$AE$2:$AE$189,PLOTS!$AH$2:$AH$189,,-1,-1)</f>
        <v>0.77805999999999997</v>
      </c>
      <c r="BI29">
        <f>_xlfn.XLOOKUP(R29,PLOTS!$AE$2:$AE$189,PLOTS!$AG$2:$AG$189,,-1,-1)</f>
        <v>0.93047999999999997</v>
      </c>
      <c r="BJ29">
        <f>_xlfn.XLOOKUP(R29,PLOTS!$AE$2:$AE$189,PLOTS!$AF$2:$AF$189,,-1,-1)</f>
        <v>1.10683</v>
      </c>
    </row>
    <row r="30" spans="1:62" x14ac:dyDescent="0.3">
      <c r="U30" s="26"/>
      <c r="V30" s="26"/>
      <c r="W30" s="26"/>
      <c r="X30" s="26"/>
    </row>
    <row r="31" spans="1:62" x14ac:dyDescent="0.3">
      <c r="U31" s="26"/>
      <c r="V31" s="26"/>
      <c r="W31" s="26"/>
      <c r="X31" s="26"/>
    </row>
    <row r="32" spans="1:62" x14ac:dyDescent="0.3">
      <c r="U32" s="26"/>
      <c r="V32" s="26"/>
      <c r="W32" s="26"/>
      <c r="X32" s="26"/>
    </row>
    <row r="33" spans="21:24" x14ac:dyDescent="0.3">
      <c r="U33" s="26"/>
      <c r="V33" s="26"/>
      <c r="W33" s="26"/>
      <c r="X33" s="26"/>
    </row>
    <row r="34" spans="21:24" x14ac:dyDescent="0.3">
      <c r="U34" s="26"/>
      <c r="V34" s="26"/>
      <c r="W34" s="26"/>
      <c r="X34" s="26"/>
    </row>
    <row r="35" spans="21:24" x14ac:dyDescent="0.3">
      <c r="U35" s="26"/>
      <c r="V35" s="26"/>
      <c r="W35" s="26"/>
      <c r="X35" s="26"/>
    </row>
    <row r="36" spans="21:24" x14ac:dyDescent="0.3">
      <c r="U36" s="26"/>
      <c r="V36" s="26"/>
      <c r="W36" s="26"/>
      <c r="X36" s="26"/>
    </row>
    <row r="37" spans="21:24" x14ac:dyDescent="0.3">
      <c r="U37" s="26"/>
      <c r="V37" s="26"/>
      <c r="W37" s="26"/>
      <c r="X37" s="26"/>
    </row>
    <row r="38" spans="21:24" x14ac:dyDescent="0.3">
      <c r="U38" s="26"/>
      <c r="V38" s="26"/>
      <c r="W38" s="26"/>
      <c r="X38" s="26"/>
    </row>
    <row r="39" spans="21:24" x14ac:dyDescent="0.3">
      <c r="U39" s="26"/>
      <c r="V39" s="26"/>
      <c r="W39" s="26"/>
      <c r="X39" s="26"/>
    </row>
    <row r="40" spans="21:24" x14ac:dyDescent="0.3">
      <c r="U40" s="26"/>
      <c r="V40" s="26"/>
      <c r="W40" s="26"/>
      <c r="X40" s="26"/>
    </row>
    <row r="41" spans="21:24" x14ac:dyDescent="0.3">
      <c r="U41" s="26"/>
      <c r="V41" s="26"/>
      <c r="W41" s="26"/>
      <c r="X41" s="2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C5D4-1771-4AD4-8588-981F1382EBD4}">
  <dimension ref="A1:AY189"/>
  <sheetViews>
    <sheetView zoomScale="55" zoomScaleNormal="55" workbookViewId="0">
      <selection activeCell="BM79" sqref="BM79"/>
    </sheetView>
  </sheetViews>
  <sheetFormatPr defaultRowHeight="14.4" x14ac:dyDescent="0.3"/>
  <sheetData>
    <row r="1" spans="1:51" x14ac:dyDescent="0.3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AE1" t="s">
        <v>61</v>
      </c>
      <c r="AF1" t="s">
        <v>62</v>
      </c>
      <c r="AG1" t="s">
        <v>63</v>
      </c>
      <c r="AH1" t="s">
        <v>64</v>
      </c>
      <c r="AI1" t="s">
        <v>65</v>
      </c>
      <c r="AJ1" t="s">
        <v>66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</row>
    <row r="2" spans="1:51" x14ac:dyDescent="0.3">
      <c r="A2">
        <v>1.00635E-3</v>
      </c>
      <c r="F2">
        <v>0.50031999999999999</v>
      </c>
      <c r="Q2" s="1">
        <v>9.9994999999999994E-5</v>
      </c>
      <c r="R2">
        <v>0.96084999999999998</v>
      </c>
      <c r="S2">
        <v>0.93086999999999998</v>
      </c>
      <c r="T2">
        <v>0.90092000000000005</v>
      </c>
      <c r="U2">
        <v>0.86187000000000002</v>
      </c>
      <c r="V2">
        <v>0.24651999999999999</v>
      </c>
      <c r="AE2">
        <v>9.9946999999999992E-4</v>
      </c>
      <c r="AF2">
        <v>1.1115699999999999</v>
      </c>
      <c r="AG2">
        <v>0.91942000000000002</v>
      </c>
      <c r="AH2">
        <v>0.75078999999999996</v>
      </c>
      <c r="AI2">
        <v>0.61375000000000002</v>
      </c>
      <c r="AJ2">
        <v>0.49552000000000002</v>
      </c>
      <c r="AT2" s="1">
        <v>9.9701E-5</v>
      </c>
      <c r="AU2">
        <v>0.379826</v>
      </c>
      <c r="AV2">
        <v>0.36540499999999998</v>
      </c>
      <c r="AW2">
        <v>0.32966800000000002</v>
      </c>
      <c r="AX2">
        <v>0.25666299999999997</v>
      </c>
      <c r="AY2">
        <v>3.2698999999999999E-2</v>
      </c>
    </row>
    <row r="3" spans="1:51" x14ac:dyDescent="0.3">
      <c r="A3">
        <v>1.0087900000000001E-3</v>
      </c>
      <c r="E3">
        <v>0.58060999999999996</v>
      </c>
      <c r="F3">
        <v>0.50031999999999999</v>
      </c>
      <c r="Q3">
        <v>1.00024E-4</v>
      </c>
      <c r="R3">
        <v>0.96084999999999998</v>
      </c>
      <c r="S3">
        <v>0.93086999999999998</v>
      </c>
      <c r="T3">
        <v>0.90090999999999999</v>
      </c>
      <c r="U3">
        <v>0.86187000000000002</v>
      </c>
      <c r="V3">
        <v>0.24651999999999999</v>
      </c>
      <c r="AE3">
        <v>1.00143E-3</v>
      </c>
      <c r="AF3">
        <v>1.1115699999999999</v>
      </c>
      <c r="AG3">
        <v>0.91940999999999995</v>
      </c>
      <c r="AH3">
        <v>0.75078999999999996</v>
      </c>
      <c r="AI3">
        <v>0.61373999999999995</v>
      </c>
      <c r="AJ3">
        <v>0.49552000000000002</v>
      </c>
      <c r="AT3">
        <v>1.00469E-4</v>
      </c>
      <c r="AU3">
        <v>0.37984899999999999</v>
      </c>
      <c r="AV3">
        <v>0.365402</v>
      </c>
      <c r="AW3">
        <v>0.32966200000000001</v>
      </c>
      <c r="AX3">
        <v>0.256658</v>
      </c>
      <c r="AY3">
        <v>3.2771000000000002E-2</v>
      </c>
    </row>
    <row r="4" spans="1:51" x14ac:dyDescent="0.3">
      <c r="A4">
        <v>1.0112400000000001E-3</v>
      </c>
      <c r="D4">
        <v>0.64031000000000005</v>
      </c>
      <c r="E4">
        <v>0.58060999999999996</v>
      </c>
      <c r="F4">
        <v>0.50033000000000005</v>
      </c>
      <c r="Q4">
        <v>1.00037E-4</v>
      </c>
      <c r="R4">
        <v>0.96084999999999998</v>
      </c>
      <c r="S4">
        <v>0.93086999999999998</v>
      </c>
      <c r="T4">
        <v>0.90090999999999999</v>
      </c>
      <c r="U4">
        <v>0.86187000000000002</v>
      </c>
      <c r="V4">
        <v>0.24651999999999999</v>
      </c>
      <c r="AE4">
        <v>1.00242E-3</v>
      </c>
      <c r="AF4">
        <v>1.1115600000000001</v>
      </c>
      <c r="AG4">
        <v>0.91940999999999995</v>
      </c>
      <c r="AH4">
        <v>0.75078999999999996</v>
      </c>
      <c r="AI4">
        <v>0.61373999999999995</v>
      </c>
      <c r="AJ4">
        <v>0.49552000000000002</v>
      </c>
      <c r="AT4">
        <v>1.00754E-4</v>
      </c>
      <c r="AU4">
        <v>0.37985799999999997</v>
      </c>
      <c r="AV4">
        <v>0.36540099999999998</v>
      </c>
      <c r="AW4">
        <v>0.32966000000000001</v>
      </c>
      <c r="AX4">
        <v>0.256656</v>
      </c>
      <c r="AY4">
        <v>3.2797E-2</v>
      </c>
    </row>
    <row r="5" spans="1:51" x14ac:dyDescent="0.3">
      <c r="A5">
        <v>1.02473E-3</v>
      </c>
      <c r="B5">
        <v>0.86109999999999998</v>
      </c>
      <c r="C5">
        <v>0.76080999999999999</v>
      </c>
      <c r="D5">
        <v>0.64031000000000005</v>
      </c>
      <c r="E5">
        <v>0.5806</v>
      </c>
      <c r="F5">
        <v>0.50033000000000005</v>
      </c>
      <c r="Q5">
        <v>1.0021100000000001E-4</v>
      </c>
      <c r="R5">
        <v>0.96084999999999998</v>
      </c>
      <c r="S5">
        <v>0.93086999999999998</v>
      </c>
      <c r="T5">
        <v>0.90090000000000003</v>
      </c>
      <c r="U5">
        <v>0.86184000000000005</v>
      </c>
      <c r="V5">
        <v>0.24651999999999999</v>
      </c>
      <c r="AE5">
        <v>1.00439E-3</v>
      </c>
      <c r="AF5">
        <v>1.1115600000000001</v>
      </c>
      <c r="AG5">
        <v>0.9194</v>
      </c>
      <c r="AH5">
        <v>0.75080000000000002</v>
      </c>
      <c r="AI5">
        <v>0.61373</v>
      </c>
      <c r="AJ5">
        <v>0.49552000000000002</v>
      </c>
      <c r="AT5">
        <v>1.00787E-4</v>
      </c>
      <c r="AU5">
        <v>0.37985799999999997</v>
      </c>
      <c r="AV5">
        <v>0.36540099999999998</v>
      </c>
      <c r="AW5">
        <v>0.32966000000000001</v>
      </c>
      <c r="AX5">
        <v>0.256656</v>
      </c>
      <c r="AY5">
        <v>3.2800000000000003E-2</v>
      </c>
    </row>
    <row r="6" spans="1:51" x14ac:dyDescent="0.3">
      <c r="A6">
        <v>1.17928E-3</v>
      </c>
      <c r="B6">
        <v>0.86109999999999998</v>
      </c>
      <c r="C6">
        <v>0.76078000000000001</v>
      </c>
      <c r="D6">
        <v>0.64034000000000002</v>
      </c>
      <c r="E6">
        <v>0.58047000000000004</v>
      </c>
      <c r="F6">
        <v>0.50034000000000001</v>
      </c>
      <c r="Q6">
        <v>1.00336E-4</v>
      </c>
      <c r="R6">
        <v>0.96084999999999998</v>
      </c>
      <c r="S6">
        <v>0.93088000000000004</v>
      </c>
      <c r="T6">
        <v>0.90088000000000001</v>
      </c>
      <c r="U6">
        <v>0.86182000000000003</v>
      </c>
      <c r="V6">
        <v>0.24651999999999999</v>
      </c>
      <c r="AE6">
        <v>1.2673300000000001E-3</v>
      </c>
      <c r="AF6">
        <v>1.111</v>
      </c>
      <c r="AG6">
        <v>0.91842000000000001</v>
      </c>
      <c r="AH6">
        <v>0.75083999999999995</v>
      </c>
      <c r="AI6">
        <v>0.6129</v>
      </c>
      <c r="AJ6">
        <v>0.49575000000000002</v>
      </c>
      <c r="AT6">
        <v>1.00853E-4</v>
      </c>
      <c r="AU6">
        <v>0.37985999999999998</v>
      </c>
      <c r="AV6">
        <v>0.36540099999999998</v>
      </c>
      <c r="AW6">
        <v>0.32965899999999998</v>
      </c>
      <c r="AX6">
        <v>0.256656</v>
      </c>
      <c r="AY6">
        <v>3.2806000000000002E-2</v>
      </c>
    </row>
    <row r="7" spans="1:51" x14ac:dyDescent="0.3">
      <c r="A7">
        <v>1.19378E-3</v>
      </c>
      <c r="B7">
        <v>0.86116999999999999</v>
      </c>
      <c r="C7">
        <v>0.76080999999999999</v>
      </c>
      <c r="D7">
        <v>0.64034999999999997</v>
      </c>
      <c r="E7">
        <v>0.58045999999999998</v>
      </c>
      <c r="F7">
        <v>0.50034000000000001</v>
      </c>
      <c r="Q7">
        <v>1.3168399999999999E-4</v>
      </c>
      <c r="R7">
        <v>0.96120000000000005</v>
      </c>
      <c r="S7">
        <v>0.93018000000000001</v>
      </c>
      <c r="T7">
        <v>0.89732999999999996</v>
      </c>
      <c r="U7">
        <v>0.85668999999999995</v>
      </c>
      <c r="V7">
        <v>0.24596000000000001</v>
      </c>
      <c r="AE7">
        <v>1.32194E-3</v>
      </c>
      <c r="AF7">
        <v>1.1109</v>
      </c>
      <c r="AG7">
        <v>0.91830999999999996</v>
      </c>
      <c r="AH7">
        <v>0.75073999999999996</v>
      </c>
      <c r="AI7">
        <v>0.61277999999999999</v>
      </c>
      <c r="AJ7">
        <v>0.49582999999999999</v>
      </c>
      <c r="AT7">
        <v>1.2077E-4</v>
      </c>
      <c r="AU7">
        <v>0.38036599999999998</v>
      </c>
      <c r="AV7">
        <v>0.36533199999999999</v>
      </c>
      <c r="AW7">
        <v>0.329517</v>
      </c>
      <c r="AX7">
        <v>0.25654399999999999</v>
      </c>
      <c r="AY7">
        <v>3.4641999999999999E-2</v>
      </c>
    </row>
    <row r="8" spans="1:51" x14ac:dyDescent="0.3">
      <c r="A8">
        <v>1.37382E-3</v>
      </c>
      <c r="B8">
        <v>0.86212999999999995</v>
      </c>
      <c r="C8">
        <v>0.76080999999999999</v>
      </c>
      <c r="D8">
        <v>0.64037999999999995</v>
      </c>
      <c r="E8">
        <v>0.58021999999999996</v>
      </c>
      <c r="F8">
        <v>0.50034999999999996</v>
      </c>
      <c r="Q8">
        <v>1.32228E-4</v>
      </c>
      <c r="R8">
        <v>0.96120000000000005</v>
      </c>
      <c r="S8">
        <v>0.93013000000000001</v>
      </c>
      <c r="T8">
        <v>0.89725999999999995</v>
      </c>
      <c r="U8">
        <v>0.85658999999999996</v>
      </c>
      <c r="V8">
        <v>0.24596000000000001</v>
      </c>
      <c r="AE8">
        <v>1.3734999999999999E-3</v>
      </c>
      <c r="AF8">
        <v>1.1108100000000001</v>
      </c>
      <c r="AG8">
        <v>0.91823999999999995</v>
      </c>
      <c r="AH8">
        <v>0.75061</v>
      </c>
      <c r="AI8">
        <v>0.61267000000000005</v>
      </c>
      <c r="AJ8">
        <v>0.49592000000000003</v>
      </c>
      <c r="AT8">
        <v>1.5400400000000001E-4</v>
      </c>
      <c r="AU8">
        <v>0.38070500000000002</v>
      </c>
      <c r="AV8">
        <v>0.36520900000000001</v>
      </c>
      <c r="AW8">
        <v>0.32937300000000003</v>
      </c>
      <c r="AX8">
        <v>0.256415</v>
      </c>
      <c r="AY8">
        <v>3.7996000000000002E-2</v>
      </c>
    </row>
    <row r="9" spans="1:51" x14ac:dyDescent="0.3">
      <c r="A9">
        <v>1.51582E-3</v>
      </c>
      <c r="B9">
        <v>0.86267000000000005</v>
      </c>
      <c r="C9">
        <v>0.75934000000000001</v>
      </c>
      <c r="D9">
        <v>0.64039999999999997</v>
      </c>
      <c r="E9">
        <v>0.57991999999999999</v>
      </c>
      <c r="F9">
        <v>0.50034999999999996</v>
      </c>
      <c r="Q9">
        <v>1.3511799999999999E-4</v>
      </c>
      <c r="R9">
        <v>0.96121000000000001</v>
      </c>
      <c r="S9">
        <v>0.92988999999999999</v>
      </c>
      <c r="T9">
        <v>0.89683999999999997</v>
      </c>
      <c r="U9">
        <v>0.85602999999999996</v>
      </c>
      <c r="V9">
        <v>0.24592</v>
      </c>
      <c r="AE9">
        <v>1.45108E-3</v>
      </c>
      <c r="AF9">
        <v>1.1106799999999999</v>
      </c>
      <c r="AG9">
        <v>0.91818999999999995</v>
      </c>
      <c r="AH9">
        <v>0.75038000000000005</v>
      </c>
      <c r="AI9">
        <v>0.61255999999999999</v>
      </c>
      <c r="AJ9">
        <v>0.49608999999999998</v>
      </c>
      <c r="AT9">
        <v>1.5772E-4</v>
      </c>
      <c r="AU9">
        <v>0.38070900000000002</v>
      </c>
      <c r="AV9">
        <v>0.36519299999999999</v>
      </c>
      <c r="AW9">
        <v>0.32936599999999999</v>
      </c>
      <c r="AX9">
        <v>0.25640499999999999</v>
      </c>
      <c r="AY9">
        <v>3.8426000000000002E-2</v>
      </c>
    </row>
    <row r="10" spans="1:51" x14ac:dyDescent="0.3">
      <c r="A10">
        <v>1.52414E-3</v>
      </c>
      <c r="B10">
        <v>0.86270000000000002</v>
      </c>
      <c r="C10">
        <v>0.75932999999999995</v>
      </c>
      <c r="D10">
        <v>0.64039999999999997</v>
      </c>
      <c r="E10">
        <v>0.57989999999999997</v>
      </c>
      <c r="F10">
        <v>0.50034999999999996</v>
      </c>
      <c r="Q10">
        <v>1.51144E-4</v>
      </c>
      <c r="R10">
        <v>0.96116000000000001</v>
      </c>
      <c r="S10">
        <v>0.92810000000000004</v>
      </c>
      <c r="T10">
        <v>0.89431000000000005</v>
      </c>
      <c r="U10">
        <v>0.85274000000000005</v>
      </c>
      <c r="V10">
        <v>0.24573999999999999</v>
      </c>
      <c r="AE10">
        <v>1.4976200000000001E-3</v>
      </c>
      <c r="AF10">
        <v>1.1106</v>
      </c>
      <c r="AG10">
        <v>0.91818</v>
      </c>
      <c r="AH10">
        <v>0.75022999999999995</v>
      </c>
      <c r="AI10">
        <v>0.61251999999999995</v>
      </c>
      <c r="AJ10">
        <v>0.49620999999999998</v>
      </c>
      <c r="AT10">
        <v>1.64745E-4</v>
      </c>
      <c r="AU10">
        <v>0.38070100000000001</v>
      </c>
      <c r="AV10">
        <v>0.36515900000000001</v>
      </c>
      <c r="AW10">
        <v>0.32936100000000001</v>
      </c>
      <c r="AX10">
        <v>0.25638699999999998</v>
      </c>
      <c r="AY10">
        <v>3.9273000000000002E-2</v>
      </c>
    </row>
    <row r="11" spans="1:51" x14ac:dyDescent="0.3">
      <c r="A11">
        <v>1.64E-3</v>
      </c>
      <c r="B11">
        <v>0.86282000000000003</v>
      </c>
      <c r="C11">
        <v>0.76080999999999999</v>
      </c>
      <c r="D11">
        <v>0.64041000000000003</v>
      </c>
      <c r="E11">
        <v>0.57955999999999996</v>
      </c>
      <c r="F11">
        <v>0.50034999999999996</v>
      </c>
      <c r="Q11">
        <v>1.7169E-4</v>
      </c>
      <c r="R11">
        <v>0.96069000000000004</v>
      </c>
      <c r="S11">
        <v>0.92544999999999999</v>
      </c>
      <c r="T11">
        <v>0.89114000000000004</v>
      </c>
      <c r="U11">
        <v>0.84831000000000001</v>
      </c>
      <c r="V11">
        <v>0.24559</v>
      </c>
      <c r="AE11">
        <v>1.6022E-3</v>
      </c>
      <c r="AF11">
        <v>1.1104400000000001</v>
      </c>
      <c r="AG11">
        <v>0.91820000000000002</v>
      </c>
      <c r="AH11">
        <v>0.74990999999999997</v>
      </c>
      <c r="AI11">
        <v>0.61246999999999996</v>
      </c>
      <c r="AJ11">
        <v>0.49653000000000003</v>
      </c>
      <c r="AT11">
        <v>1.65761E-4</v>
      </c>
      <c r="AU11">
        <v>0.38069900000000001</v>
      </c>
      <c r="AV11">
        <v>0.36515399999999998</v>
      </c>
      <c r="AW11">
        <v>0.32936100000000001</v>
      </c>
      <c r="AX11">
        <v>0.25638499999999997</v>
      </c>
      <c r="AY11">
        <v>3.9399999999999998E-2</v>
      </c>
    </row>
    <row r="12" spans="1:51" x14ac:dyDescent="0.3">
      <c r="A12">
        <v>1.8874E-3</v>
      </c>
      <c r="B12">
        <v>0.86109999999999998</v>
      </c>
      <c r="C12">
        <v>0.76080999999999999</v>
      </c>
      <c r="D12">
        <v>0.64043000000000005</v>
      </c>
      <c r="E12">
        <v>0.57884000000000002</v>
      </c>
      <c r="F12">
        <v>0.50034000000000001</v>
      </c>
      <c r="Q12">
        <v>1.7304000000000001E-4</v>
      </c>
      <c r="R12">
        <v>0.96064000000000005</v>
      </c>
      <c r="S12">
        <v>0.92527999999999999</v>
      </c>
      <c r="T12">
        <v>0.89093999999999995</v>
      </c>
      <c r="U12">
        <v>0.84802</v>
      </c>
      <c r="V12">
        <v>0.24557999999999999</v>
      </c>
      <c r="AE12">
        <v>1.7588E-3</v>
      </c>
      <c r="AF12">
        <v>1.11022</v>
      </c>
      <c r="AG12">
        <v>0.91820999999999997</v>
      </c>
      <c r="AH12">
        <v>0.74956999999999996</v>
      </c>
      <c r="AI12">
        <v>0.61240000000000006</v>
      </c>
      <c r="AJ12">
        <v>0.49719999999999998</v>
      </c>
      <c r="AT12">
        <v>1.6921500000000001E-4</v>
      </c>
      <c r="AU12">
        <v>0.380689</v>
      </c>
      <c r="AV12">
        <v>0.36513499999999999</v>
      </c>
      <c r="AW12">
        <v>0.32936300000000002</v>
      </c>
      <c r="AX12">
        <v>0.25637799999999999</v>
      </c>
      <c r="AY12">
        <v>3.9837999999999998E-2</v>
      </c>
    </row>
    <row r="13" spans="1:51" x14ac:dyDescent="0.3">
      <c r="A13">
        <v>1.8990000000000001E-3</v>
      </c>
      <c r="B13">
        <v>0.86112</v>
      </c>
      <c r="C13">
        <v>0.76080999999999999</v>
      </c>
      <c r="D13">
        <v>0.64043000000000005</v>
      </c>
      <c r="E13">
        <v>0.57881000000000005</v>
      </c>
      <c r="F13">
        <v>0.50034000000000001</v>
      </c>
      <c r="Q13">
        <v>1.9383000000000001E-4</v>
      </c>
      <c r="R13">
        <v>0.95931999999999995</v>
      </c>
      <c r="S13">
        <v>0.92288999999999999</v>
      </c>
      <c r="T13">
        <v>0.88815999999999995</v>
      </c>
      <c r="U13">
        <v>0.84336</v>
      </c>
      <c r="V13">
        <v>0.2455</v>
      </c>
      <c r="AE13">
        <v>1.8078E-3</v>
      </c>
      <c r="AF13">
        <v>1.11015</v>
      </c>
      <c r="AG13">
        <v>0.91818</v>
      </c>
      <c r="AH13">
        <v>0.74953999999999998</v>
      </c>
      <c r="AI13">
        <v>0.61236000000000002</v>
      </c>
      <c r="AJ13">
        <v>0.49747999999999998</v>
      </c>
      <c r="AT13">
        <v>2.0012E-4</v>
      </c>
      <c r="AU13">
        <v>0.38052399999999997</v>
      </c>
      <c r="AV13">
        <v>0.36492999999999998</v>
      </c>
      <c r="AW13">
        <v>0.32943</v>
      </c>
      <c r="AX13">
        <v>0.25634400000000002</v>
      </c>
      <c r="AY13">
        <v>4.3902999999999998E-2</v>
      </c>
    </row>
    <row r="14" spans="1:51" x14ac:dyDescent="0.3">
      <c r="A14">
        <v>2.0127999999999999E-3</v>
      </c>
      <c r="B14">
        <v>0.86246999999999996</v>
      </c>
      <c r="C14">
        <v>0.76076999999999995</v>
      </c>
      <c r="D14">
        <v>0.64044000000000001</v>
      </c>
      <c r="E14">
        <v>0.57862000000000002</v>
      </c>
      <c r="F14">
        <v>0.50031999999999999</v>
      </c>
      <c r="Q14">
        <v>1.9391999999999999E-4</v>
      </c>
      <c r="R14">
        <v>0.95931</v>
      </c>
      <c r="S14">
        <v>0.92288000000000003</v>
      </c>
      <c r="T14">
        <v>0.88815</v>
      </c>
      <c r="U14">
        <v>0.84333999999999998</v>
      </c>
      <c r="V14">
        <v>0.2455</v>
      </c>
      <c r="AE14">
        <v>1.8856999999999999E-3</v>
      </c>
      <c r="AF14">
        <v>1.11005</v>
      </c>
      <c r="AG14">
        <v>0.91808999999999996</v>
      </c>
      <c r="AH14">
        <v>0.74955000000000005</v>
      </c>
      <c r="AI14">
        <v>0.61223000000000005</v>
      </c>
      <c r="AJ14">
        <v>0.49798999999999999</v>
      </c>
      <c r="AT14">
        <v>2.3146000000000001E-4</v>
      </c>
      <c r="AU14">
        <v>0.38031999999999999</v>
      </c>
      <c r="AV14">
        <v>0.36482399999999998</v>
      </c>
      <c r="AW14">
        <v>0.32947500000000002</v>
      </c>
      <c r="AX14">
        <v>0.25638</v>
      </c>
      <c r="AY14">
        <v>4.7642999999999998E-2</v>
      </c>
    </row>
    <row r="15" spans="1:51" x14ac:dyDescent="0.3">
      <c r="A15">
        <v>2.0433999999999999E-3</v>
      </c>
      <c r="B15">
        <v>0.86282000000000003</v>
      </c>
      <c r="C15">
        <v>0.76075999999999999</v>
      </c>
      <c r="D15">
        <v>0.64044000000000001</v>
      </c>
      <c r="E15">
        <v>0.57859000000000005</v>
      </c>
      <c r="F15">
        <v>0.50031999999999999</v>
      </c>
      <c r="Q15">
        <v>2.1232999999999999E-4</v>
      </c>
      <c r="R15">
        <v>0.95728000000000002</v>
      </c>
      <c r="S15">
        <v>0.92093000000000003</v>
      </c>
      <c r="T15">
        <v>0.88566999999999996</v>
      </c>
      <c r="U15">
        <v>0.83901000000000003</v>
      </c>
      <c r="V15">
        <v>0.24549000000000001</v>
      </c>
      <c r="AE15">
        <v>1.9746999999999998E-3</v>
      </c>
      <c r="AF15">
        <v>1.1099399999999999</v>
      </c>
      <c r="AG15">
        <v>0.91791999999999996</v>
      </c>
      <c r="AH15">
        <v>0.74965000000000004</v>
      </c>
      <c r="AI15">
        <v>0.61202000000000001</v>
      </c>
      <c r="AJ15">
        <v>0.49869999999999998</v>
      </c>
      <c r="AT15">
        <v>2.3212999999999999E-4</v>
      </c>
      <c r="AU15">
        <v>0.38031599999999999</v>
      </c>
      <c r="AV15">
        <v>0.36482300000000001</v>
      </c>
      <c r="AW15">
        <v>0.32947500000000002</v>
      </c>
      <c r="AX15">
        <v>0.25638100000000003</v>
      </c>
      <c r="AY15">
        <v>4.7713999999999999E-2</v>
      </c>
    </row>
    <row r="16" spans="1:51" x14ac:dyDescent="0.3">
      <c r="A16">
        <v>2.1128000000000002E-3</v>
      </c>
      <c r="B16">
        <v>0.86204000000000003</v>
      </c>
      <c r="C16">
        <v>0.76075000000000004</v>
      </c>
      <c r="D16">
        <v>0.64044999999999996</v>
      </c>
      <c r="E16">
        <v>0.57855000000000001</v>
      </c>
      <c r="F16">
        <v>0.50031000000000003</v>
      </c>
      <c r="Q16">
        <v>2.1939999999999999E-4</v>
      </c>
      <c r="R16">
        <v>0.95645000000000002</v>
      </c>
      <c r="S16">
        <v>0.92020999999999997</v>
      </c>
      <c r="T16">
        <v>0.88466</v>
      </c>
      <c r="U16">
        <v>0.83730000000000004</v>
      </c>
      <c r="V16">
        <v>0.24549000000000001</v>
      </c>
      <c r="AE16">
        <v>2.1400999999999998E-3</v>
      </c>
      <c r="AF16">
        <v>1.10975</v>
      </c>
      <c r="AG16">
        <v>0.91764000000000001</v>
      </c>
      <c r="AH16">
        <v>0.74980999999999998</v>
      </c>
      <c r="AI16">
        <v>0.61155000000000004</v>
      </c>
      <c r="AJ16">
        <v>0.50031000000000003</v>
      </c>
      <c r="AT16">
        <v>2.5952000000000001E-4</v>
      </c>
      <c r="AU16">
        <v>0.38016299999999997</v>
      </c>
      <c r="AV16">
        <v>0.36485099999999998</v>
      </c>
      <c r="AW16">
        <v>0.32949299999999998</v>
      </c>
      <c r="AX16">
        <v>0.25648399999999999</v>
      </c>
      <c r="AY16">
        <v>5.0372E-2</v>
      </c>
    </row>
    <row r="17" spans="1:51" x14ac:dyDescent="0.3">
      <c r="A17">
        <v>2.3659000000000002E-3</v>
      </c>
      <c r="B17">
        <v>0.86109999999999998</v>
      </c>
      <c r="C17">
        <v>0.76075999999999999</v>
      </c>
      <c r="D17">
        <v>0.64046000000000003</v>
      </c>
      <c r="E17">
        <v>0.57865999999999995</v>
      </c>
      <c r="F17">
        <v>0.50036999999999998</v>
      </c>
      <c r="Q17">
        <v>2.3102999999999999E-4</v>
      </c>
      <c r="R17">
        <v>0.95525000000000004</v>
      </c>
      <c r="S17">
        <v>0.91900999999999999</v>
      </c>
      <c r="T17">
        <v>0.88285000000000002</v>
      </c>
      <c r="U17">
        <v>0.83445999999999998</v>
      </c>
      <c r="V17">
        <v>0.2455</v>
      </c>
      <c r="AE17">
        <v>2.2039999999999998E-3</v>
      </c>
      <c r="AF17">
        <v>1.1096900000000001</v>
      </c>
      <c r="AG17">
        <v>0.91759000000000002</v>
      </c>
      <c r="AH17">
        <v>0.74980999999999998</v>
      </c>
      <c r="AI17">
        <v>0.61138999999999999</v>
      </c>
      <c r="AJ17">
        <v>0.50092999999999999</v>
      </c>
      <c r="AT17">
        <v>2.7226000000000003E-4</v>
      </c>
      <c r="AU17">
        <v>0.380104</v>
      </c>
      <c r="AV17">
        <v>0.36487199999999997</v>
      </c>
      <c r="AW17">
        <v>0.32949800000000001</v>
      </c>
      <c r="AX17">
        <v>0.25655699999999998</v>
      </c>
      <c r="AY17">
        <v>5.1494999999999999E-2</v>
      </c>
    </row>
    <row r="18" spans="1:51" x14ac:dyDescent="0.3">
      <c r="A18">
        <v>2.5615E-3</v>
      </c>
      <c r="B18">
        <v>0.86090999999999995</v>
      </c>
      <c r="C18">
        <v>0.76080999999999999</v>
      </c>
      <c r="D18">
        <v>0.64046000000000003</v>
      </c>
      <c r="E18">
        <v>0.57879000000000003</v>
      </c>
      <c r="F18">
        <v>0.50078999999999996</v>
      </c>
      <c r="Q18">
        <v>2.3110000000000001E-4</v>
      </c>
      <c r="R18">
        <v>0.95523999999999998</v>
      </c>
      <c r="S18">
        <v>0.91900000000000004</v>
      </c>
      <c r="T18">
        <v>0.88283</v>
      </c>
      <c r="U18">
        <v>0.83445000000000003</v>
      </c>
      <c r="V18">
        <v>0.2455</v>
      </c>
      <c r="AE18">
        <v>2.4099E-3</v>
      </c>
      <c r="AF18">
        <v>1.10948</v>
      </c>
      <c r="AG18">
        <v>0.91766999999999999</v>
      </c>
      <c r="AH18">
        <v>0.74961999999999995</v>
      </c>
      <c r="AI18">
        <v>0.61107</v>
      </c>
      <c r="AJ18">
        <v>0.50251000000000001</v>
      </c>
      <c r="AT18">
        <v>2.7959000000000003E-4</v>
      </c>
      <c r="AU18">
        <v>0.38007400000000002</v>
      </c>
      <c r="AV18">
        <v>0.36488399999999999</v>
      </c>
      <c r="AW18">
        <v>0.32950000000000002</v>
      </c>
      <c r="AX18">
        <v>0.25660300000000003</v>
      </c>
      <c r="AY18">
        <v>5.2124999999999998E-2</v>
      </c>
    </row>
    <row r="19" spans="1:51" x14ac:dyDescent="0.3">
      <c r="A19">
        <v>2.6342000000000002E-3</v>
      </c>
      <c r="B19">
        <v>0.86087000000000002</v>
      </c>
      <c r="C19">
        <v>0.76082000000000005</v>
      </c>
      <c r="D19">
        <v>0.64046000000000003</v>
      </c>
      <c r="E19">
        <v>0.57882</v>
      </c>
      <c r="F19">
        <v>0.50100999999999996</v>
      </c>
      <c r="Q19">
        <v>2.6085000000000002E-4</v>
      </c>
      <c r="R19">
        <v>0.95291999999999999</v>
      </c>
      <c r="S19">
        <v>0.91564000000000001</v>
      </c>
      <c r="T19">
        <v>0.87744</v>
      </c>
      <c r="U19">
        <v>0.82733999999999996</v>
      </c>
      <c r="V19">
        <v>0.24557000000000001</v>
      </c>
      <c r="AE19">
        <v>2.4145999999999998E-3</v>
      </c>
      <c r="AF19">
        <v>1.10948</v>
      </c>
      <c r="AG19">
        <v>0.91768000000000005</v>
      </c>
      <c r="AH19">
        <v>0.74961</v>
      </c>
      <c r="AI19">
        <v>0.61107</v>
      </c>
      <c r="AJ19">
        <v>0.50253999999999999</v>
      </c>
      <c r="AT19">
        <v>3.2181000000000001E-4</v>
      </c>
      <c r="AU19">
        <v>0.37994899999999998</v>
      </c>
      <c r="AV19">
        <v>0.364927</v>
      </c>
      <c r="AW19">
        <v>0.329515</v>
      </c>
      <c r="AX19">
        <v>0.25684899999999999</v>
      </c>
      <c r="AY19">
        <v>5.5771000000000001E-2</v>
      </c>
    </row>
    <row r="20" spans="1:51" x14ac:dyDescent="0.3">
      <c r="A20">
        <v>2.8942999999999998E-3</v>
      </c>
      <c r="B20">
        <v>0.86082000000000003</v>
      </c>
      <c r="C20">
        <v>0.76080999999999999</v>
      </c>
      <c r="D20">
        <v>0.64044999999999996</v>
      </c>
      <c r="E20">
        <v>0.57872000000000001</v>
      </c>
      <c r="F20">
        <v>0.50180000000000002</v>
      </c>
      <c r="Q20">
        <v>2.8317000000000001E-4</v>
      </c>
      <c r="R20">
        <v>0.95120000000000005</v>
      </c>
      <c r="S20">
        <v>0.91269999999999996</v>
      </c>
      <c r="T20">
        <v>0.87339</v>
      </c>
      <c r="U20">
        <v>0.82235999999999998</v>
      </c>
      <c r="V20">
        <v>0.24562999999999999</v>
      </c>
      <c r="AE20">
        <v>2.5038999999999999E-3</v>
      </c>
      <c r="AF20">
        <v>1.1093999999999999</v>
      </c>
      <c r="AG20">
        <v>0.91774</v>
      </c>
      <c r="AH20">
        <v>0.74948999999999999</v>
      </c>
      <c r="AI20">
        <v>0.61109999999999998</v>
      </c>
      <c r="AJ20">
        <v>0.50297000000000003</v>
      </c>
      <c r="AT20">
        <v>3.4894E-4</v>
      </c>
      <c r="AU20">
        <v>0.37989899999999999</v>
      </c>
      <c r="AV20">
        <v>0.36491400000000002</v>
      </c>
      <c r="AW20">
        <v>0.32953399999999999</v>
      </c>
      <c r="AX20">
        <v>0.256936</v>
      </c>
      <c r="AY20">
        <v>5.824E-2</v>
      </c>
    </row>
    <row r="21" spans="1:51" x14ac:dyDescent="0.3">
      <c r="A21">
        <v>2.9952999999999998E-3</v>
      </c>
      <c r="B21">
        <v>0.86082000000000003</v>
      </c>
      <c r="C21">
        <v>0.76080000000000003</v>
      </c>
      <c r="D21">
        <v>0.64044999999999996</v>
      </c>
      <c r="E21">
        <v>0.57855000000000001</v>
      </c>
      <c r="F21">
        <v>0.50209999999999999</v>
      </c>
      <c r="Q21">
        <v>2.9064999999999999E-4</v>
      </c>
      <c r="R21">
        <v>0.95057000000000003</v>
      </c>
      <c r="S21">
        <v>0.91163000000000005</v>
      </c>
      <c r="T21">
        <v>0.87217</v>
      </c>
      <c r="U21">
        <v>0.82072999999999996</v>
      </c>
      <c r="V21">
        <v>0.24565000000000001</v>
      </c>
      <c r="AE21">
        <v>2.6740000000000002E-3</v>
      </c>
      <c r="AF21">
        <v>1.1092599999999999</v>
      </c>
      <c r="AG21">
        <v>0.91783000000000003</v>
      </c>
      <c r="AH21">
        <v>0.74921000000000004</v>
      </c>
      <c r="AI21">
        <v>0.61136999999999997</v>
      </c>
      <c r="AJ21">
        <v>0.50355000000000005</v>
      </c>
      <c r="AT21">
        <v>3.7748000000000002E-4</v>
      </c>
      <c r="AU21">
        <v>0.37986300000000001</v>
      </c>
      <c r="AV21">
        <v>0.36485600000000001</v>
      </c>
      <c r="AW21">
        <v>0.32956999999999997</v>
      </c>
      <c r="AX21">
        <v>0.25696200000000002</v>
      </c>
      <c r="AY21">
        <v>6.0871000000000001E-2</v>
      </c>
    </row>
    <row r="22" spans="1:51" x14ac:dyDescent="0.3">
      <c r="A22">
        <v>3.8354000000000001E-3</v>
      </c>
      <c r="B22">
        <v>0.86095999999999995</v>
      </c>
      <c r="C22">
        <v>0.76078000000000001</v>
      </c>
      <c r="D22">
        <v>0.64036000000000004</v>
      </c>
      <c r="E22">
        <v>0.57374999999999998</v>
      </c>
      <c r="F22">
        <v>0.50417999999999996</v>
      </c>
      <c r="Q22">
        <v>2.9582000000000002E-4</v>
      </c>
      <c r="R22">
        <v>0.95011999999999996</v>
      </c>
      <c r="S22">
        <v>0.91086999999999996</v>
      </c>
      <c r="T22">
        <v>0.87138000000000004</v>
      </c>
      <c r="U22">
        <v>0.8196</v>
      </c>
      <c r="V22">
        <v>0.24565999999999999</v>
      </c>
      <c r="AE22">
        <v>2.7323E-3</v>
      </c>
      <c r="AF22">
        <v>1.10921</v>
      </c>
      <c r="AG22">
        <v>0.91781999999999997</v>
      </c>
      <c r="AH22">
        <v>0.74911000000000005</v>
      </c>
      <c r="AI22">
        <v>0.61148999999999998</v>
      </c>
      <c r="AJ22">
        <v>0.50371999999999995</v>
      </c>
      <c r="AT22">
        <v>3.9123000000000001E-4</v>
      </c>
      <c r="AU22">
        <v>0.37985000000000002</v>
      </c>
      <c r="AV22">
        <v>0.364817</v>
      </c>
      <c r="AW22">
        <v>0.32959500000000003</v>
      </c>
      <c r="AX22">
        <v>0.25695400000000002</v>
      </c>
      <c r="AY22">
        <v>6.2121999999999997E-2</v>
      </c>
    </row>
    <row r="23" spans="1:51" x14ac:dyDescent="0.3">
      <c r="A23">
        <v>3.9773999999999999E-3</v>
      </c>
      <c r="B23">
        <v>0.86099999999999999</v>
      </c>
      <c r="C23">
        <v>0.76078000000000001</v>
      </c>
      <c r="D23">
        <v>0.64032999999999995</v>
      </c>
      <c r="E23">
        <v>0.57281000000000004</v>
      </c>
      <c r="F23">
        <v>0.50444</v>
      </c>
      <c r="Q23">
        <v>3.4687999999999999E-4</v>
      </c>
      <c r="R23">
        <v>0.94491999999999998</v>
      </c>
      <c r="S23">
        <v>0.90337000000000001</v>
      </c>
      <c r="T23">
        <v>0.86485000000000001</v>
      </c>
      <c r="U23">
        <v>0.80793999999999999</v>
      </c>
      <c r="V23">
        <v>0.24575</v>
      </c>
      <c r="AE23">
        <v>2.941E-3</v>
      </c>
      <c r="AF23">
        <v>1.1090599999999999</v>
      </c>
      <c r="AG23">
        <v>0.91766999999999999</v>
      </c>
      <c r="AH23">
        <v>0.74875999999999998</v>
      </c>
      <c r="AI23">
        <v>0.61185999999999996</v>
      </c>
      <c r="AJ23">
        <v>0.50434000000000001</v>
      </c>
      <c r="AT23">
        <v>4.4612999999999999E-4</v>
      </c>
      <c r="AU23">
        <v>0.37982300000000002</v>
      </c>
      <c r="AV23">
        <v>0.36465799999999998</v>
      </c>
      <c r="AW23">
        <v>0.32967999999999997</v>
      </c>
      <c r="AX23">
        <v>0.25685200000000002</v>
      </c>
      <c r="AY23">
        <v>6.6868999999999998E-2</v>
      </c>
    </row>
    <row r="24" spans="1:51" x14ac:dyDescent="0.3">
      <c r="A24">
        <v>4.0553000000000004E-3</v>
      </c>
      <c r="B24">
        <v>0.86102000000000001</v>
      </c>
      <c r="C24">
        <v>0.76078000000000001</v>
      </c>
      <c r="D24">
        <v>0.64031000000000005</v>
      </c>
      <c r="E24">
        <v>0.57232000000000005</v>
      </c>
      <c r="F24">
        <v>0.50456999999999996</v>
      </c>
      <c r="Q24">
        <v>3.7135E-4</v>
      </c>
      <c r="R24">
        <v>0.94225999999999999</v>
      </c>
      <c r="S24">
        <v>0.90007999999999999</v>
      </c>
      <c r="T24">
        <v>0.86148999999999998</v>
      </c>
      <c r="U24">
        <v>0.80157999999999996</v>
      </c>
      <c r="V24">
        <v>0.24576000000000001</v>
      </c>
      <c r="AE24">
        <v>3.0436999999999999E-3</v>
      </c>
      <c r="AF24">
        <v>1.1089800000000001</v>
      </c>
      <c r="AG24">
        <v>0.91754999999999998</v>
      </c>
      <c r="AH24">
        <v>0.74858999999999998</v>
      </c>
      <c r="AI24">
        <v>0.61192999999999997</v>
      </c>
      <c r="AJ24">
        <v>0.50470999999999999</v>
      </c>
      <c r="AT24">
        <v>4.9428999999999999E-4</v>
      </c>
      <c r="AU24">
        <v>0.37981999999999999</v>
      </c>
      <c r="AV24">
        <v>0.36460999999999999</v>
      </c>
      <c r="AW24">
        <v>0.32964599999999999</v>
      </c>
      <c r="AX24">
        <v>0.25673099999999999</v>
      </c>
      <c r="AY24">
        <v>7.0610999999999993E-2</v>
      </c>
    </row>
    <row r="25" spans="1:51" x14ac:dyDescent="0.3">
      <c r="A25">
        <v>4.3576999999999999E-3</v>
      </c>
      <c r="B25">
        <v>0.86109999999999998</v>
      </c>
      <c r="C25">
        <v>0.76076999999999995</v>
      </c>
      <c r="D25">
        <v>0.64019999999999999</v>
      </c>
      <c r="E25">
        <v>0.57055</v>
      </c>
      <c r="F25">
        <v>0.505</v>
      </c>
      <c r="Q25">
        <v>3.7439E-4</v>
      </c>
      <c r="R25">
        <v>0.94193000000000005</v>
      </c>
      <c r="S25">
        <v>0.89970000000000006</v>
      </c>
      <c r="T25">
        <v>0.86104000000000003</v>
      </c>
      <c r="U25">
        <v>0.80074999999999996</v>
      </c>
      <c r="V25">
        <v>0.24576000000000001</v>
      </c>
      <c r="AE25">
        <v>3.1310000000000001E-3</v>
      </c>
      <c r="AF25">
        <v>1.1089100000000001</v>
      </c>
      <c r="AG25">
        <v>0.91744999999999999</v>
      </c>
      <c r="AH25">
        <v>0.74846999999999997</v>
      </c>
      <c r="AI25">
        <v>0.61192999999999997</v>
      </c>
      <c r="AJ25">
        <v>0.50507999999999997</v>
      </c>
      <c r="AT25">
        <v>4.9436E-4</v>
      </c>
      <c r="AU25">
        <v>0.37981999999999999</v>
      </c>
      <c r="AV25">
        <v>0.36460999999999999</v>
      </c>
      <c r="AW25">
        <v>0.32964599999999999</v>
      </c>
      <c r="AX25">
        <v>0.25673099999999999</v>
      </c>
      <c r="AY25">
        <v>7.0615999999999998E-2</v>
      </c>
    </row>
    <row r="26" spans="1:51" x14ac:dyDescent="0.3">
      <c r="A26">
        <v>4.5446000000000002E-3</v>
      </c>
      <c r="B26">
        <v>0.86114000000000002</v>
      </c>
      <c r="C26">
        <v>0.76076999999999995</v>
      </c>
      <c r="D26">
        <v>0.63893999999999995</v>
      </c>
      <c r="E26">
        <v>0.56952999999999998</v>
      </c>
      <c r="F26">
        <v>0.50524000000000002</v>
      </c>
      <c r="Q26">
        <v>3.8180000000000001E-4</v>
      </c>
      <c r="R26">
        <v>0.94113999999999998</v>
      </c>
      <c r="S26">
        <v>0.89880000000000004</v>
      </c>
      <c r="T26">
        <v>0.85990999999999995</v>
      </c>
      <c r="U26">
        <v>0.79873000000000005</v>
      </c>
      <c r="V26">
        <v>0.24576000000000001</v>
      </c>
      <c r="AE26">
        <v>3.2314000000000002E-3</v>
      </c>
      <c r="AF26">
        <v>1.10883</v>
      </c>
      <c r="AG26">
        <v>0.91735</v>
      </c>
      <c r="AH26">
        <v>0.74834000000000001</v>
      </c>
      <c r="AI26">
        <v>0.61187000000000002</v>
      </c>
      <c r="AJ26">
        <v>0.50555000000000005</v>
      </c>
      <c r="AT26">
        <v>5.0122999999999997E-4</v>
      </c>
      <c r="AU26">
        <v>0.37981999999999999</v>
      </c>
      <c r="AV26">
        <v>0.36461700000000002</v>
      </c>
      <c r="AW26">
        <v>0.32963199999999998</v>
      </c>
      <c r="AX26">
        <v>0.25671300000000002</v>
      </c>
      <c r="AY26">
        <v>7.1122000000000005E-2</v>
      </c>
    </row>
    <row r="27" spans="1:51" x14ac:dyDescent="0.3">
      <c r="A27">
        <v>4.9230999999999997E-3</v>
      </c>
      <c r="B27">
        <v>0.86123000000000005</v>
      </c>
      <c r="C27">
        <v>0.76076999999999995</v>
      </c>
      <c r="D27">
        <v>0.63824000000000003</v>
      </c>
      <c r="E27">
        <v>0.56757000000000002</v>
      </c>
      <c r="F27">
        <v>0.50593999999999995</v>
      </c>
      <c r="Q27">
        <v>4.4499999999999997E-4</v>
      </c>
      <c r="R27">
        <v>0.93454000000000004</v>
      </c>
      <c r="S27">
        <v>0.89156000000000002</v>
      </c>
      <c r="T27">
        <v>0.84928999999999999</v>
      </c>
      <c r="U27">
        <v>0.78176999999999996</v>
      </c>
      <c r="V27">
        <v>0.24562</v>
      </c>
      <c r="AE27">
        <v>3.4106000000000002E-3</v>
      </c>
      <c r="AF27">
        <v>1.10869</v>
      </c>
      <c r="AG27">
        <v>0.91722000000000004</v>
      </c>
      <c r="AH27">
        <v>0.74819000000000002</v>
      </c>
      <c r="AI27">
        <v>0.61168999999999996</v>
      </c>
      <c r="AJ27">
        <v>0.50649999999999995</v>
      </c>
      <c r="AT27">
        <v>6.0853999999999997E-4</v>
      </c>
      <c r="AU27">
        <v>0.37985999999999998</v>
      </c>
      <c r="AV27">
        <v>0.364952</v>
      </c>
      <c r="AW27">
        <v>0.32936399999999999</v>
      </c>
      <c r="AX27">
        <v>0.25647300000000001</v>
      </c>
      <c r="AY27">
        <v>7.8343999999999997E-2</v>
      </c>
    </row>
    <row r="28" spans="1:51" x14ac:dyDescent="0.3">
      <c r="A28">
        <v>5.0073000000000001E-3</v>
      </c>
      <c r="B28">
        <v>0.86126000000000003</v>
      </c>
      <c r="C28">
        <v>0.76075999999999999</v>
      </c>
      <c r="D28">
        <v>0.63824999999999998</v>
      </c>
      <c r="E28">
        <v>0.56713999999999998</v>
      </c>
      <c r="F28">
        <v>0.50614999999999999</v>
      </c>
      <c r="Q28">
        <v>4.5475000000000002E-4</v>
      </c>
      <c r="R28">
        <v>0.93354999999999999</v>
      </c>
      <c r="S28">
        <v>0.89037999999999995</v>
      </c>
      <c r="T28">
        <v>0.84760999999999997</v>
      </c>
      <c r="U28">
        <v>0.77937999999999996</v>
      </c>
      <c r="V28">
        <v>0.24557999999999999</v>
      </c>
      <c r="AE28">
        <v>3.5331999999999998E-3</v>
      </c>
      <c r="AF28">
        <v>1.1086</v>
      </c>
      <c r="AG28">
        <v>0.91718</v>
      </c>
      <c r="AH28">
        <v>0.74812000000000001</v>
      </c>
      <c r="AI28">
        <v>0.61155000000000004</v>
      </c>
      <c r="AJ28">
        <v>0.50717999999999996</v>
      </c>
      <c r="AT28">
        <v>6.6175999999999995E-4</v>
      </c>
      <c r="AU28">
        <v>0.379884</v>
      </c>
      <c r="AV28">
        <v>0.36505500000000002</v>
      </c>
      <c r="AW28">
        <v>0.32929199999999997</v>
      </c>
      <c r="AX28">
        <v>0.25639000000000001</v>
      </c>
      <c r="AY28">
        <v>8.1634999999999999E-2</v>
      </c>
    </row>
    <row r="29" spans="1:51" x14ac:dyDescent="0.3">
      <c r="A29">
        <v>5.1301999999999997E-3</v>
      </c>
      <c r="B29">
        <v>0.86129</v>
      </c>
      <c r="C29">
        <v>0.76075999999999999</v>
      </c>
      <c r="D29">
        <v>0.63829999999999998</v>
      </c>
      <c r="E29">
        <v>0.5665</v>
      </c>
      <c r="F29">
        <v>0.50649999999999995</v>
      </c>
      <c r="Q29">
        <v>4.5962999999999999E-4</v>
      </c>
      <c r="R29">
        <v>0.93306</v>
      </c>
      <c r="S29">
        <v>0.88976999999999995</v>
      </c>
      <c r="T29">
        <v>0.84677999999999998</v>
      </c>
      <c r="U29">
        <v>0.77820999999999996</v>
      </c>
      <c r="V29">
        <v>0.24556</v>
      </c>
      <c r="AE29">
        <v>3.8636E-3</v>
      </c>
      <c r="AF29">
        <v>1.1084000000000001</v>
      </c>
      <c r="AG29">
        <v>0.91718</v>
      </c>
      <c r="AH29">
        <v>0.74802999999999997</v>
      </c>
      <c r="AI29">
        <v>0.61126999999999998</v>
      </c>
      <c r="AJ29">
        <v>0.50893999999999995</v>
      </c>
      <c r="AT29">
        <v>6.9463000000000001E-4</v>
      </c>
      <c r="AU29">
        <v>0.37989400000000001</v>
      </c>
      <c r="AV29">
        <v>0.36506100000000002</v>
      </c>
      <c r="AW29">
        <v>0.32929000000000003</v>
      </c>
      <c r="AX29">
        <v>0.25635400000000003</v>
      </c>
      <c r="AY29">
        <v>8.3598000000000006E-2</v>
      </c>
    </row>
    <row r="30" spans="1:51" x14ac:dyDescent="0.3">
      <c r="A30">
        <v>5.7492000000000003E-3</v>
      </c>
      <c r="B30">
        <v>0.86163999999999996</v>
      </c>
      <c r="C30">
        <v>0.76075999999999999</v>
      </c>
      <c r="D30">
        <v>0.63756000000000002</v>
      </c>
      <c r="E30">
        <v>0.56220999999999999</v>
      </c>
      <c r="F30">
        <v>0.50849999999999995</v>
      </c>
      <c r="Q30">
        <v>4.9688E-4</v>
      </c>
      <c r="R30">
        <v>0.92930999999999997</v>
      </c>
      <c r="S30">
        <v>0.88500000000000001</v>
      </c>
      <c r="T30">
        <v>0.84055000000000002</v>
      </c>
      <c r="U30">
        <v>0.76978999999999997</v>
      </c>
      <c r="V30">
        <v>0.24532999999999999</v>
      </c>
      <c r="AE30">
        <v>3.8784000000000002E-3</v>
      </c>
      <c r="AF30">
        <v>1.10839</v>
      </c>
      <c r="AG30">
        <v>0.91718999999999995</v>
      </c>
      <c r="AH30">
        <v>0.74802999999999997</v>
      </c>
      <c r="AI30">
        <v>0.61126000000000003</v>
      </c>
      <c r="AJ30">
        <v>0.50902000000000003</v>
      </c>
      <c r="AT30">
        <v>7.2807000000000004E-4</v>
      </c>
      <c r="AU30">
        <v>0.37990099999999999</v>
      </c>
      <c r="AV30">
        <v>0.365037</v>
      </c>
      <c r="AW30">
        <v>0.32933200000000001</v>
      </c>
      <c r="AX30">
        <v>0.25633099999999998</v>
      </c>
      <c r="AY30">
        <v>8.5522000000000001E-2</v>
      </c>
    </row>
    <row r="31" spans="1:51" x14ac:dyDescent="0.3">
      <c r="A31">
        <v>5.7631000000000002E-3</v>
      </c>
      <c r="B31">
        <v>0.86165000000000003</v>
      </c>
      <c r="C31">
        <v>0.76075999999999999</v>
      </c>
      <c r="D31">
        <v>0.63751000000000002</v>
      </c>
      <c r="E31">
        <v>0.56208000000000002</v>
      </c>
      <c r="F31">
        <v>0.50853999999999999</v>
      </c>
      <c r="Q31">
        <v>5.0770000000000003E-4</v>
      </c>
      <c r="R31">
        <v>0.92823</v>
      </c>
      <c r="S31">
        <v>0.88358999999999999</v>
      </c>
      <c r="T31">
        <v>0.83880999999999994</v>
      </c>
      <c r="U31">
        <v>0.76746999999999999</v>
      </c>
      <c r="V31">
        <v>0.24524000000000001</v>
      </c>
      <c r="AE31">
        <v>4.3246999999999999E-3</v>
      </c>
      <c r="AF31">
        <v>1.10823</v>
      </c>
      <c r="AG31">
        <v>0.91730999999999996</v>
      </c>
      <c r="AH31">
        <v>0.748</v>
      </c>
      <c r="AI31">
        <v>0.61151</v>
      </c>
      <c r="AJ31">
        <v>0.51107999999999998</v>
      </c>
      <c r="AT31">
        <v>7.2955999999999997E-4</v>
      </c>
      <c r="AU31">
        <v>0.37990099999999999</v>
      </c>
      <c r="AV31">
        <v>0.365035</v>
      </c>
      <c r="AW31">
        <v>0.32933499999999999</v>
      </c>
      <c r="AX31">
        <v>0.25633</v>
      </c>
      <c r="AY31">
        <v>8.5606000000000002E-2</v>
      </c>
    </row>
    <row r="32" spans="1:51" x14ac:dyDescent="0.3">
      <c r="A32">
        <v>6.0346999999999996E-3</v>
      </c>
      <c r="B32">
        <v>0.86194999999999999</v>
      </c>
      <c r="C32">
        <v>0.76075999999999999</v>
      </c>
      <c r="D32">
        <v>0.63622999999999996</v>
      </c>
      <c r="E32">
        <v>0.55954999999999999</v>
      </c>
      <c r="F32">
        <v>0.50941999999999998</v>
      </c>
      <c r="Q32">
        <v>5.8586E-4</v>
      </c>
      <c r="R32">
        <v>0.92027999999999999</v>
      </c>
      <c r="S32">
        <v>0.87356999999999996</v>
      </c>
      <c r="T32">
        <v>0.82726999999999995</v>
      </c>
      <c r="U32">
        <v>0.75161999999999995</v>
      </c>
      <c r="V32">
        <v>0.24451000000000001</v>
      </c>
      <c r="AE32">
        <v>4.6257E-3</v>
      </c>
      <c r="AF32">
        <v>1.1081799999999999</v>
      </c>
      <c r="AG32">
        <v>0.91740999999999995</v>
      </c>
      <c r="AH32">
        <v>0.748</v>
      </c>
      <c r="AI32">
        <v>0.61204999999999998</v>
      </c>
      <c r="AJ32">
        <v>0.51234000000000002</v>
      </c>
      <c r="AT32">
        <v>7.7172000000000004E-4</v>
      </c>
      <c r="AU32">
        <v>0.37990699999999999</v>
      </c>
      <c r="AV32">
        <v>0.364983</v>
      </c>
      <c r="AW32">
        <v>0.32946300000000001</v>
      </c>
      <c r="AX32">
        <v>0.25632199999999999</v>
      </c>
      <c r="AY32">
        <v>8.7901999999999994E-2</v>
      </c>
    </row>
    <row r="33" spans="1:51" x14ac:dyDescent="0.3">
      <c r="A33">
        <v>6.862E-3</v>
      </c>
      <c r="B33">
        <v>0.86294999999999999</v>
      </c>
      <c r="C33">
        <v>0.76075999999999999</v>
      </c>
      <c r="D33">
        <v>0.63219999999999998</v>
      </c>
      <c r="E33">
        <v>0.55247999999999997</v>
      </c>
      <c r="F33">
        <v>0.51185999999999998</v>
      </c>
      <c r="Q33">
        <v>5.9321000000000005E-4</v>
      </c>
      <c r="R33">
        <v>0.91952</v>
      </c>
      <c r="S33">
        <v>0.87265000000000004</v>
      </c>
      <c r="T33">
        <v>0.82625999999999999</v>
      </c>
      <c r="U33">
        <v>0.75017</v>
      </c>
      <c r="V33">
        <v>0.24443000000000001</v>
      </c>
      <c r="AE33">
        <v>4.6962000000000002E-3</v>
      </c>
      <c r="AF33">
        <v>1.1081700000000001</v>
      </c>
      <c r="AG33">
        <v>0.91744000000000003</v>
      </c>
      <c r="AH33">
        <v>0.74799000000000004</v>
      </c>
      <c r="AI33">
        <v>0.61221000000000003</v>
      </c>
      <c r="AJ33">
        <v>0.51263000000000003</v>
      </c>
      <c r="AT33">
        <v>9.5286000000000004E-4</v>
      </c>
      <c r="AU33">
        <v>0.379944</v>
      </c>
      <c r="AV33">
        <v>0.364755</v>
      </c>
      <c r="AW33">
        <v>0.33015099999999997</v>
      </c>
      <c r="AX33">
        <v>0.25642700000000002</v>
      </c>
      <c r="AY33">
        <v>9.6735000000000002E-2</v>
      </c>
    </row>
    <row r="34" spans="1:51" x14ac:dyDescent="0.3">
      <c r="A34">
        <v>6.8953E-3</v>
      </c>
      <c r="B34">
        <v>0.86297999999999997</v>
      </c>
      <c r="C34">
        <v>0.76075999999999999</v>
      </c>
      <c r="D34">
        <v>0.63207000000000002</v>
      </c>
      <c r="E34">
        <v>0.55225000000000002</v>
      </c>
      <c r="F34">
        <v>0.51195000000000002</v>
      </c>
      <c r="Q34">
        <v>6.2713000000000005E-4</v>
      </c>
      <c r="R34">
        <v>0.91600999999999999</v>
      </c>
      <c r="S34">
        <v>0.86843000000000004</v>
      </c>
      <c r="T34">
        <v>0.82171000000000005</v>
      </c>
      <c r="U34">
        <v>0.74350000000000005</v>
      </c>
      <c r="V34">
        <v>0.24407000000000001</v>
      </c>
      <c r="AE34">
        <v>4.8412000000000004E-3</v>
      </c>
      <c r="AF34">
        <v>1.1081700000000001</v>
      </c>
      <c r="AG34">
        <v>0.91749000000000003</v>
      </c>
      <c r="AH34">
        <v>0.74797999999999998</v>
      </c>
      <c r="AI34">
        <v>0.61255999999999999</v>
      </c>
      <c r="AJ34">
        <v>0.51319999999999999</v>
      </c>
      <c r="AT34">
        <v>9.8988000000000006E-4</v>
      </c>
      <c r="AU34">
        <v>0.37995800000000002</v>
      </c>
      <c r="AV34">
        <v>0.364728</v>
      </c>
      <c r="AW34">
        <v>0.33016299999999998</v>
      </c>
      <c r="AX34">
        <v>0.25645299999999999</v>
      </c>
      <c r="AY34">
        <v>9.8456000000000002E-2</v>
      </c>
    </row>
    <row r="35" spans="1:51" x14ac:dyDescent="0.3">
      <c r="A35">
        <v>7.1853999999999998E-3</v>
      </c>
      <c r="B35">
        <v>0.86312999999999995</v>
      </c>
      <c r="C35">
        <v>0.76075999999999999</v>
      </c>
      <c r="D35">
        <v>0.63114000000000003</v>
      </c>
      <c r="E35">
        <v>0.55047999999999997</v>
      </c>
      <c r="F35">
        <v>0.51268000000000002</v>
      </c>
      <c r="Q35">
        <v>6.3113999999999998E-4</v>
      </c>
      <c r="R35">
        <v>0.91559000000000001</v>
      </c>
      <c r="S35">
        <v>0.86794000000000004</v>
      </c>
      <c r="T35">
        <v>0.82118000000000002</v>
      </c>
      <c r="U35">
        <v>0.74270999999999998</v>
      </c>
      <c r="V35">
        <v>0.24403</v>
      </c>
      <c r="AE35">
        <v>5.2021999999999997E-3</v>
      </c>
      <c r="AF35">
        <v>1.1082099999999999</v>
      </c>
      <c r="AG35">
        <v>0.91761999999999999</v>
      </c>
      <c r="AH35">
        <v>0.74795</v>
      </c>
      <c r="AI35">
        <v>0.61355000000000004</v>
      </c>
      <c r="AJ35">
        <v>0.51459999999999995</v>
      </c>
      <c r="AT35">
        <v>1.0415299999999999E-3</v>
      </c>
      <c r="AU35">
        <v>0.37998399999999999</v>
      </c>
      <c r="AV35">
        <v>0.364703</v>
      </c>
      <c r="AW35">
        <v>0.33008599999999999</v>
      </c>
      <c r="AX35">
        <v>0.25647999999999999</v>
      </c>
      <c r="AY35">
        <v>0.10084600000000001</v>
      </c>
    </row>
    <row r="36" spans="1:51" x14ac:dyDescent="0.3">
      <c r="A36">
        <v>7.8805000000000004E-3</v>
      </c>
      <c r="B36">
        <v>0.86282000000000003</v>
      </c>
      <c r="C36">
        <v>0.76076999999999995</v>
      </c>
      <c r="D36">
        <v>0.62951000000000001</v>
      </c>
      <c r="E36">
        <v>0.54742999999999997</v>
      </c>
      <c r="F36">
        <v>0.51415</v>
      </c>
      <c r="Q36">
        <v>7.3862000000000005E-4</v>
      </c>
      <c r="R36">
        <v>0.90490999999999999</v>
      </c>
      <c r="S36">
        <v>0.85553999999999997</v>
      </c>
      <c r="T36">
        <v>0.80789</v>
      </c>
      <c r="U36">
        <v>0.72275</v>
      </c>
      <c r="V36">
        <v>0.24307999999999999</v>
      </c>
      <c r="AE36">
        <v>5.5052E-3</v>
      </c>
      <c r="AF36">
        <v>1.10826</v>
      </c>
      <c r="AG36">
        <v>0.91771999999999998</v>
      </c>
      <c r="AH36">
        <v>0.74787999999999999</v>
      </c>
      <c r="AI36">
        <v>0.61451</v>
      </c>
      <c r="AJ36">
        <v>0.51575000000000004</v>
      </c>
      <c r="AT36">
        <v>1.0756100000000001E-3</v>
      </c>
      <c r="AU36">
        <v>0.38000400000000001</v>
      </c>
      <c r="AV36">
        <v>0.36469299999999999</v>
      </c>
      <c r="AW36">
        <v>0.33000099999999999</v>
      </c>
      <c r="AX36">
        <v>0.25648900000000002</v>
      </c>
      <c r="AY36">
        <v>0.102424</v>
      </c>
    </row>
    <row r="37" spans="1:51" x14ac:dyDescent="0.3">
      <c r="A37">
        <v>8.2100999999999997E-3</v>
      </c>
      <c r="B37">
        <v>0.86233000000000004</v>
      </c>
      <c r="C37">
        <v>0.76076999999999995</v>
      </c>
      <c r="D37">
        <v>0.62870000000000004</v>
      </c>
      <c r="E37">
        <v>0.54630000000000001</v>
      </c>
      <c r="F37">
        <v>0.51476</v>
      </c>
      <c r="Q37">
        <v>7.4264000000000003E-4</v>
      </c>
      <c r="R37">
        <v>0.90454000000000001</v>
      </c>
      <c r="S37">
        <v>0.85511999999999999</v>
      </c>
      <c r="T37">
        <v>0.80740999999999996</v>
      </c>
      <c r="U37">
        <v>0.72206000000000004</v>
      </c>
      <c r="V37">
        <v>0.24306</v>
      </c>
      <c r="AE37">
        <v>6.0076000000000001E-3</v>
      </c>
      <c r="AF37">
        <v>1.1083499999999999</v>
      </c>
      <c r="AG37">
        <v>0.91785000000000005</v>
      </c>
      <c r="AH37">
        <v>0.74765999999999999</v>
      </c>
      <c r="AI37">
        <v>0.61636000000000002</v>
      </c>
      <c r="AJ37">
        <v>0.51771</v>
      </c>
      <c r="AT37">
        <v>1.1902E-3</v>
      </c>
      <c r="AU37">
        <v>0.38009399999999999</v>
      </c>
      <c r="AV37">
        <v>0.36469099999999999</v>
      </c>
      <c r="AW37">
        <v>0.32967600000000002</v>
      </c>
      <c r="AX37">
        <v>0.25643899999999997</v>
      </c>
      <c r="AY37">
        <v>0.107735</v>
      </c>
    </row>
    <row r="38" spans="1:51" x14ac:dyDescent="0.3">
      <c r="A38">
        <v>8.2299999999999995E-3</v>
      </c>
      <c r="B38">
        <v>0.86229999999999996</v>
      </c>
      <c r="C38">
        <v>0.76076999999999995</v>
      </c>
      <c r="D38">
        <v>0.62863999999999998</v>
      </c>
      <c r="E38">
        <v>0.54622999999999999</v>
      </c>
      <c r="F38">
        <v>0.51480000000000004</v>
      </c>
      <c r="Q38">
        <v>7.5007000000000003E-4</v>
      </c>
      <c r="R38">
        <v>0.90386999999999995</v>
      </c>
      <c r="S38">
        <v>0.85433999999999999</v>
      </c>
      <c r="T38">
        <v>0.80654000000000003</v>
      </c>
      <c r="U38">
        <v>0.7208</v>
      </c>
      <c r="V38">
        <v>0.24301</v>
      </c>
      <c r="AE38">
        <v>6.6334000000000002E-3</v>
      </c>
      <c r="AF38">
        <v>1.1084400000000001</v>
      </c>
      <c r="AG38">
        <v>0.91791999999999996</v>
      </c>
      <c r="AH38">
        <v>0.74726000000000004</v>
      </c>
      <c r="AI38">
        <v>0.61873999999999996</v>
      </c>
      <c r="AJ38">
        <v>0.52034999999999998</v>
      </c>
      <c r="AT38">
        <v>1.39109E-3</v>
      </c>
      <c r="AU38">
        <v>0.38031100000000001</v>
      </c>
      <c r="AV38">
        <v>0.36479299999999998</v>
      </c>
      <c r="AW38">
        <v>0.32947700000000002</v>
      </c>
      <c r="AX38">
        <v>0.25610300000000003</v>
      </c>
      <c r="AY38">
        <v>0.11663800000000001</v>
      </c>
    </row>
    <row r="39" spans="1:51" x14ac:dyDescent="0.3">
      <c r="A39">
        <v>9.6577E-3</v>
      </c>
      <c r="B39">
        <v>0.85941000000000001</v>
      </c>
      <c r="C39">
        <v>0.76078999999999997</v>
      </c>
      <c r="D39">
        <v>0.62246999999999997</v>
      </c>
      <c r="E39">
        <v>0.54213</v>
      </c>
      <c r="F39">
        <v>0.51734000000000002</v>
      </c>
      <c r="Q39">
        <v>8.0135000000000004E-4</v>
      </c>
      <c r="R39">
        <v>0.89946000000000004</v>
      </c>
      <c r="S39">
        <v>0.84919999999999995</v>
      </c>
      <c r="T39">
        <v>0.80062999999999995</v>
      </c>
      <c r="U39">
        <v>0.71250999999999998</v>
      </c>
      <c r="V39">
        <v>0.24274999999999999</v>
      </c>
      <c r="AE39">
        <v>6.6791000000000003E-3</v>
      </c>
      <c r="AF39">
        <v>1.1084400000000001</v>
      </c>
      <c r="AG39">
        <v>0.91791999999999996</v>
      </c>
      <c r="AH39">
        <v>0.74724000000000002</v>
      </c>
      <c r="AI39">
        <v>0.61890000000000001</v>
      </c>
      <c r="AJ39">
        <v>0.52054999999999996</v>
      </c>
      <c r="AT39">
        <v>1.4442299999999999E-3</v>
      </c>
      <c r="AU39">
        <v>0.38037700000000002</v>
      </c>
      <c r="AV39">
        <v>0.364846</v>
      </c>
      <c r="AW39">
        <v>0.32958500000000002</v>
      </c>
      <c r="AX39">
        <v>0.25601600000000002</v>
      </c>
      <c r="AY39">
        <v>0.118841</v>
      </c>
    </row>
    <row r="40" spans="1:51" x14ac:dyDescent="0.3">
      <c r="A40">
        <v>9.7281999999999993E-3</v>
      </c>
      <c r="B40">
        <v>0.85929999999999995</v>
      </c>
      <c r="C40">
        <v>0.76078999999999997</v>
      </c>
      <c r="D40">
        <v>0.62209000000000003</v>
      </c>
      <c r="E40">
        <v>0.54195000000000004</v>
      </c>
      <c r="F40">
        <v>0.51748000000000005</v>
      </c>
      <c r="Q40">
        <v>8.0648999999999998E-4</v>
      </c>
      <c r="R40">
        <v>0.89903999999999995</v>
      </c>
      <c r="S40">
        <v>0.84870000000000001</v>
      </c>
      <c r="T40">
        <v>0.80003999999999997</v>
      </c>
      <c r="U40">
        <v>0.71170999999999995</v>
      </c>
      <c r="V40">
        <v>0.24273</v>
      </c>
      <c r="AE40">
        <v>6.9071000000000002E-3</v>
      </c>
      <c r="AF40">
        <v>1.1084499999999999</v>
      </c>
      <c r="AG40">
        <v>0.91790000000000005</v>
      </c>
      <c r="AH40">
        <v>0.74722</v>
      </c>
      <c r="AI40">
        <v>0.61965000000000003</v>
      </c>
      <c r="AJ40">
        <v>0.52156999999999998</v>
      </c>
      <c r="AT40">
        <v>1.49562E-3</v>
      </c>
      <c r="AU40">
        <v>0.380444</v>
      </c>
      <c r="AV40">
        <v>0.36491299999999999</v>
      </c>
      <c r="AW40">
        <v>0.32975500000000002</v>
      </c>
      <c r="AX40">
        <v>0.25595000000000001</v>
      </c>
      <c r="AY40">
        <v>0.12089800000000001</v>
      </c>
    </row>
    <row r="41" spans="1:51" x14ac:dyDescent="0.3">
      <c r="A41">
        <v>9.9187000000000008E-3</v>
      </c>
      <c r="B41">
        <v>0.85909999999999997</v>
      </c>
      <c r="C41">
        <v>0.76080000000000003</v>
      </c>
      <c r="D41">
        <v>0.62104999999999999</v>
      </c>
      <c r="E41">
        <v>0.54149999999999998</v>
      </c>
      <c r="F41">
        <v>0.51785000000000003</v>
      </c>
      <c r="Q41">
        <v>9.2279000000000005E-4</v>
      </c>
      <c r="R41">
        <v>0.89041000000000003</v>
      </c>
      <c r="S41">
        <v>0.83760999999999997</v>
      </c>
      <c r="T41">
        <v>0.78664999999999996</v>
      </c>
      <c r="U41">
        <v>0.69477999999999995</v>
      </c>
      <c r="V41">
        <v>0.24238999999999999</v>
      </c>
      <c r="AE41">
        <v>6.9902000000000002E-3</v>
      </c>
      <c r="AF41">
        <v>1.1084400000000001</v>
      </c>
      <c r="AG41">
        <v>0.91788999999999998</v>
      </c>
      <c r="AH41">
        <v>0.74724000000000002</v>
      </c>
      <c r="AI41">
        <v>0.61992000000000003</v>
      </c>
      <c r="AJ41">
        <v>0.52195000000000003</v>
      </c>
      <c r="AT41">
        <v>1.5113100000000001E-3</v>
      </c>
      <c r="AU41">
        <v>0.38046400000000002</v>
      </c>
      <c r="AV41">
        <v>0.36493700000000001</v>
      </c>
      <c r="AW41">
        <v>0.32981700000000003</v>
      </c>
      <c r="AX41">
        <v>0.25593500000000002</v>
      </c>
      <c r="AY41">
        <v>0.12151000000000001</v>
      </c>
    </row>
    <row r="42" spans="1:51" x14ac:dyDescent="0.3">
      <c r="A42">
        <v>1.0037900000000001E-2</v>
      </c>
      <c r="B42">
        <v>0.85906000000000005</v>
      </c>
      <c r="C42">
        <v>0.76080000000000003</v>
      </c>
      <c r="D42">
        <v>0.62041000000000002</v>
      </c>
      <c r="E42">
        <v>0.54122000000000003</v>
      </c>
      <c r="F42">
        <v>0.5181</v>
      </c>
      <c r="Q42">
        <v>9.3818000000000005E-4</v>
      </c>
      <c r="R42">
        <v>0.88934000000000002</v>
      </c>
      <c r="S42">
        <v>0.83616999999999997</v>
      </c>
      <c r="T42">
        <v>0.78486</v>
      </c>
      <c r="U42">
        <v>0.69264000000000003</v>
      </c>
      <c r="V42">
        <v>0.24235999999999999</v>
      </c>
      <c r="AE42">
        <v>7.1539999999999998E-3</v>
      </c>
      <c r="AF42">
        <v>1.10843</v>
      </c>
      <c r="AG42">
        <v>0.91786999999999996</v>
      </c>
      <c r="AH42">
        <v>0.74734999999999996</v>
      </c>
      <c r="AI42">
        <v>0.62043000000000004</v>
      </c>
      <c r="AJ42">
        <v>0.52270000000000005</v>
      </c>
      <c r="AT42">
        <v>1.70452E-3</v>
      </c>
      <c r="AU42">
        <v>0.38071100000000002</v>
      </c>
      <c r="AV42">
        <v>0.36525600000000003</v>
      </c>
      <c r="AW42">
        <v>0.33081899999999997</v>
      </c>
      <c r="AX42">
        <v>0.25613799999999998</v>
      </c>
      <c r="AY42">
        <v>0.12858800000000001</v>
      </c>
    </row>
    <row r="43" spans="1:51" x14ac:dyDescent="0.3">
      <c r="A43">
        <v>1.0247300000000001E-2</v>
      </c>
      <c r="B43">
        <v>0.85931999999999997</v>
      </c>
      <c r="C43">
        <v>0.76080999999999999</v>
      </c>
      <c r="D43">
        <v>0.61929000000000001</v>
      </c>
      <c r="E43">
        <v>0.54078000000000004</v>
      </c>
      <c r="F43">
        <v>0.51853000000000005</v>
      </c>
      <c r="Q43">
        <v>9.7417999999999995E-4</v>
      </c>
      <c r="R43">
        <v>0.88685999999999998</v>
      </c>
      <c r="S43">
        <v>0.83279999999999998</v>
      </c>
      <c r="T43">
        <v>0.78071999999999997</v>
      </c>
      <c r="U43">
        <v>0.68769000000000002</v>
      </c>
      <c r="V43">
        <v>0.24228</v>
      </c>
      <c r="AE43">
        <v>8.0716E-3</v>
      </c>
      <c r="AF43">
        <v>1.10823</v>
      </c>
      <c r="AG43">
        <v>0.91815999999999998</v>
      </c>
      <c r="AH43">
        <v>0.74936000000000003</v>
      </c>
      <c r="AI43">
        <v>0.62351000000000001</v>
      </c>
      <c r="AJ43">
        <v>0.52690000000000003</v>
      </c>
      <c r="AT43">
        <v>1.7973500000000001E-3</v>
      </c>
      <c r="AU43">
        <v>0.38080399999999998</v>
      </c>
      <c r="AV43">
        <v>0.36527500000000002</v>
      </c>
      <c r="AW43">
        <v>0.33130599999999999</v>
      </c>
      <c r="AX43">
        <v>0.25673099999999999</v>
      </c>
      <c r="AY43">
        <v>0.131829</v>
      </c>
    </row>
    <row r="44" spans="1:51" x14ac:dyDescent="0.3">
      <c r="A44">
        <v>1.06949E-2</v>
      </c>
      <c r="B44">
        <v>0.86282000000000003</v>
      </c>
      <c r="C44">
        <v>0.76082000000000005</v>
      </c>
      <c r="D44">
        <v>0.61706000000000005</v>
      </c>
      <c r="E44">
        <v>0.54013</v>
      </c>
      <c r="F44">
        <v>0.51948000000000005</v>
      </c>
      <c r="Q44">
        <v>1.0788900000000001E-3</v>
      </c>
      <c r="R44">
        <v>0.87963000000000002</v>
      </c>
      <c r="S44">
        <v>0.82333000000000001</v>
      </c>
      <c r="T44">
        <v>0.76912999999999998</v>
      </c>
      <c r="U44">
        <v>0.67349000000000003</v>
      </c>
      <c r="V44">
        <v>0.24204999999999999</v>
      </c>
      <c r="AE44">
        <v>8.2234000000000005E-3</v>
      </c>
      <c r="AF44">
        <v>1.1081799999999999</v>
      </c>
      <c r="AG44">
        <v>0.91834000000000005</v>
      </c>
      <c r="AH44">
        <v>0.74982000000000004</v>
      </c>
      <c r="AI44">
        <v>0.62409999999999999</v>
      </c>
      <c r="AJ44">
        <v>0.52759</v>
      </c>
      <c r="AT44">
        <v>1.82726E-3</v>
      </c>
      <c r="AU44">
        <v>0.380828</v>
      </c>
      <c r="AV44">
        <v>0.365232</v>
      </c>
      <c r="AW44">
        <v>0.33143800000000001</v>
      </c>
      <c r="AX44">
        <v>0.25702000000000003</v>
      </c>
      <c r="AY44">
        <v>0.13286600000000001</v>
      </c>
    </row>
    <row r="45" spans="1:51" x14ac:dyDescent="0.3">
      <c r="A45">
        <v>1.1578700000000001E-2</v>
      </c>
      <c r="B45">
        <v>0.86109999999999998</v>
      </c>
      <c r="C45">
        <v>0.76087000000000005</v>
      </c>
      <c r="D45">
        <v>0.61363999999999996</v>
      </c>
      <c r="E45">
        <v>0.54008999999999996</v>
      </c>
      <c r="F45">
        <v>0.52144000000000001</v>
      </c>
      <c r="Q45">
        <v>1.14893E-3</v>
      </c>
      <c r="R45">
        <v>0.87456999999999996</v>
      </c>
      <c r="S45">
        <v>0.81730999999999998</v>
      </c>
      <c r="T45">
        <v>0.76178000000000001</v>
      </c>
      <c r="U45">
        <v>0.66410000000000002</v>
      </c>
      <c r="V45">
        <v>0.24188000000000001</v>
      </c>
      <c r="AE45">
        <v>8.2964000000000006E-3</v>
      </c>
      <c r="AF45">
        <v>1.10816</v>
      </c>
      <c r="AG45">
        <v>0.91842999999999997</v>
      </c>
      <c r="AH45">
        <v>0.75004000000000004</v>
      </c>
      <c r="AI45">
        <v>0.62439</v>
      </c>
      <c r="AJ45">
        <v>0.52790999999999999</v>
      </c>
      <c r="AT45">
        <v>2.0129000000000002E-3</v>
      </c>
      <c r="AU45">
        <v>0.38088899999999998</v>
      </c>
      <c r="AV45">
        <v>0.36485200000000001</v>
      </c>
      <c r="AW45">
        <v>0.33194600000000002</v>
      </c>
      <c r="AX45">
        <v>0.25936599999999999</v>
      </c>
      <c r="AY45">
        <v>0.139294</v>
      </c>
    </row>
    <row r="46" spans="1:51" x14ac:dyDescent="0.3">
      <c r="A46">
        <v>1.16112E-2</v>
      </c>
      <c r="B46">
        <v>0.86102999999999996</v>
      </c>
      <c r="C46">
        <v>0.76087000000000005</v>
      </c>
      <c r="D46">
        <v>0.61355000000000004</v>
      </c>
      <c r="E46">
        <v>0.54010999999999998</v>
      </c>
      <c r="F46">
        <v>0.52151000000000003</v>
      </c>
      <c r="Q46">
        <v>1.2202000000000001E-3</v>
      </c>
      <c r="R46">
        <v>0.86928000000000005</v>
      </c>
      <c r="S46">
        <v>0.81144000000000005</v>
      </c>
      <c r="T46">
        <v>0.75456000000000001</v>
      </c>
      <c r="U46">
        <v>0.65468000000000004</v>
      </c>
      <c r="V46">
        <v>0.24168999999999999</v>
      </c>
      <c r="AE46">
        <v>9.1158000000000003E-3</v>
      </c>
      <c r="AF46">
        <v>1.10789</v>
      </c>
      <c r="AG46">
        <v>0.91976999999999998</v>
      </c>
      <c r="AH46">
        <v>0.75229000000000001</v>
      </c>
      <c r="AI46">
        <v>0.62805</v>
      </c>
      <c r="AJ46">
        <v>0.53147</v>
      </c>
      <c r="AT46">
        <v>2.0612999999999999E-3</v>
      </c>
      <c r="AU46">
        <v>0.38087399999999999</v>
      </c>
      <c r="AV46">
        <v>0.364846</v>
      </c>
      <c r="AW46">
        <v>0.33205499999999999</v>
      </c>
      <c r="AX46">
        <v>0.25989499999999999</v>
      </c>
      <c r="AY46">
        <v>0.14097000000000001</v>
      </c>
    </row>
    <row r="47" spans="1:51" x14ac:dyDescent="0.3">
      <c r="A47">
        <v>1.16393E-2</v>
      </c>
      <c r="B47">
        <v>0.86097999999999997</v>
      </c>
      <c r="C47">
        <v>0.76087000000000005</v>
      </c>
      <c r="D47">
        <v>0.61346999999999996</v>
      </c>
      <c r="E47">
        <v>0.54012000000000004</v>
      </c>
      <c r="F47">
        <v>0.52158000000000004</v>
      </c>
      <c r="Q47">
        <v>1.26004E-3</v>
      </c>
      <c r="R47">
        <v>0.86633000000000004</v>
      </c>
      <c r="S47">
        <v>0.80827000000000004</v>
      </c>
      <c r="T47">
        <v>0.75061</v>
      </c>
      <c r="U47">
        <v>0.64954000000000001</v>
      </c>
      <c r="V47">
        <v>0.24157000000000001</v>
      </c>
      <c r="AE47">
        <v>9.2568000000000008E-3</v>
      </c>
      <c r="AF47">
        <v>1.10785</v>
      </c>
      <c r="AG47">
        <v>0.92001999999999995</v>
      </c>
      <c r="AH47">
        <v>0.75260000000000005</v>
      </c>
      <c r="AI47">
        <v>0.62870999999999999</v>
      </c>
      <c r="AJ47">
        <v>0.53205999999999998</v>
      </c>
      <c r="AT47">
        <v>2.0703000000000002E-3</v>
      </c>
      <c r="AU47">
        <v>0.38086999999999999</v>
      </c>
      <c r="AV47">
        <v>0.36485400000000001</v>
      </c>
      <c r="AW47">
        <v>0.33207799999999998</v>
      </c>
      <c r="AX47">
        <v>0.25998300000000002</v>
      </c>
      <c r="AY47">
        <v>0.14127999999999999</v>
      </c>
    </row>
    <row r="48" spans="1:51" x14ac:dyDescent="0.3">
      <c r="A48">
        <v>1.1792800000000001E-2</v>
      </c>
      <c r="B48">
        <v>0.86077999999999999</v>
      </c>
      <c r="C48">
        <v>0.76080999999999999</v>
      </c>
      <c r="D48">
        <v>0.61307</v>
      </c>
      <c r="E48">
        <v>0.54022999999999999</v>
      </c>
      <c r="F48">
        <v>0.52192000000000005</v>
      </c>
      <c r="Q48">
        <v>1.2645899999999999E-3</v>
      </c>
      <c r="R48">
        <v>0.86599000000000004</v>
      </c>
      <c r="S48">
        <v>0.80791000000000002</v>
      </c>
      <c r="T48">
        <v>0.75017</v>
      </c>
      <c r="U48">
        <v>0.64895999999999998</v>
      </c>
      <c r="V48">
        <v>0.24154999999999999</v>
      </c>
      <c r="AE48">
        <v>9.9056999999999999E-3</v>
      </c>
      <c r="AF48">
        <v>1.10768</v>
      </c>
      <c r="AG48">
        <v>0.92117000000000004</v>
      </c>
      <c r="AH48">
        <v>0.75404000000000004</v>
      </c>
      <c r="AI48">
        <v>0.63166999999999995</v>
      </c>
      <c r="AJ48">
        <v>0.53471000000000002</v>
      </c>
      <c r="AT48">
        <v>2.1134999999999999E-3</v>
      </c>
      <c r="AU48">
        <v>0.38084600000000002</v>
      </c>
      <c r="AV48">
        <v>0.36492999999999998</v>
      </c>
      <c r="AW48">
        <v>0.332202</v>
      </c>
      <c r="AX48">
        <v>0.26036500000000001</v>
      </c>
      <c r="AY48">
        <v>0.14277599999999999</v>
      </c>
    </row>
    <row r="49" spans="1:51" x14ac:dyDescent="0.3">
      <c r="A49">
        <v>1.27642E-2</v>
      </c>
      <c r="B49">
        <v>0.86077000000000004</v>
      </c>
      <c r="C49">
        <v>0.75931000000000004</v>
      </c>
      <c r="D49">
        <v>0.61107999999999996</v>
      </c>
      <c r="E49">
        <v>0.54108999999999996</v>
      </c>
      <c r="F49">
        <v>0.52415999999999996</v>
      </c>
      <c r="Q49">
        <v>1.41197E-3</v>
      </c>
      <c r="R49">
        <v>0.85570999999999997</v>
      </c>
      <c r="S49">
        <v>0.79664000000000001</v>
      </c>
      <c r="T49">
        <v>0.73614999999999997</v>
      </c>
      <c r="U49">
        <v>0.63105999999999995</v>
      </c>
      <c r="V49">
        <v>0.24107000000000001</v>
      </c>
      <c r="AE49">
        <v>1.01447E-2</v>
      </c>
      <c r="AF49">
        <v>1.10762</v>
      </c>
      <c r="AG49">
        <v>0.92159000000000002</v>
      </c>
      <c r="AH49">
        <v>0.75466999999999995</v>
      </c>
      <c r="AI49">
        <v>0.63266</v>
      </c>
      <c r="AJ49">
        <v>0.53569</v>
      </c>
      <c r="AT49">
        <v>2.2133999999999999E-3</v>
      </c>
      <c r="AU49">
        <v>0.38078200000000001</v>
      </c>
      <c r="AV49">
        <v>0.36535899999999999</v>
      </c>
      <c r="AW49">
        <v>0.332621</v>
      </c>
      <c r="AX49">
        <v>0.26108500000000001</v>
      </c>
      <c r="AY49">
        <v>0.146208</v>
      </c>
    </row>
    <row r="50" spans="1:51" x14ac:dyDescent="0.3">
      <c r="A50">
        <v>1.3139E-2</v>
      </c>
      <c r="B50">
        <v>0.86075000000000002</v>
      </c>
      <c r="C50">
        <v>0.75887000000000004</v>
      </c>
      <c r="D50">
        <v>0.61023000000000005</v>
      </c>
      <c r="E50">
        <v>0.54146000000000005</v>
      </c>
      <c r="F50">
        <v>0.52503</v>
      </c>
      <c r="Q50">
        <v>1.45633E-3</v>
      </c>
      <c r="R50">
        <v>0.85285999999999995</v>
      </c>
      <c r="S50">
        <v>0.79332999999999998</v>
      </c>
      <c r="T50">
        <v>0.73214000000000001</v>
      </c>
      <c r="U50">
        <v>0.62605999999999995</v>
      </c>
      <c r="V50">
        <v>0.24091000000000001</v>
      </c>
      <c r="AE50">
        <v>1.01747E-2</v>
      </c>
      <c r="AF50">
        <v>1.10761</v>
      </c>
      <c r="AG50">
        <v>0.92164000000000001</v>
      </c>
      <c r="AH50">
        <v>0.75475999999999999</v>
      </c>
      <c r="AI50">
        <v>0.63277000000000005</v>
      </c>
      <c r="AJ50">
        <v>0.53581999999999996</v>
      </c>
      <c r="AT50">
        <v>2.5255E-3</v>
      </c>
      <c r="AU50">
        <v>0.38093900000000003</v>
      </c>
      <c r="AV50">
        <v>0.36724899999999999</v>
      </c>
      <c r="AW50">
        <v>0.334785</v>
      </c>
      <c r="AX50">
        <v>0.26295499999999999</v>
      </c>
      <c r="AY50">
        <v>0.15648300000000001</v>
      </c>
    </row>
    <row r="51" spans="1:51" x14ac:dyDescent="0.3">
      <c r="A51">
        <v>1.35225E-2</v>
      </c>
      <c r="B51">
        <v>0.86068999999999996</v>
      </c>
      <c r="C51">
        <v>0.75838000000000005</v>
      </c>
      <c r="D51">
        <v>0.60919000000000001</v>
      </c>
      <c r="E51">
        <v>0.54183999999999999</v>
      </c>
      <c r="F51">
        <v>0.52592000000000005</v>
      </c>
      <c r="Q51">
        <v>1.52531E-3</v>
      </c>
      <c r="R51">
        <v>0.84863</v>
      </c>
      <c r="S51">
        <v>0.78827999999999998</v>
      </c>
      <c r="T51">
        <v>0.72614000000000001</v>
      </c>
      <c r="U51">
        <v>0.61872000000000005</v>
      </c>
      <c r="V51">
        <v>0.24067</v>
      </c>
      <c r="AE51">
        <v>1.02147E-2</v>
      </c>
      <c r="AF51">
        <v>1.10761</v>
      </c>
      <c r="AG51">
        <v>0.92171000000000003</v>
      </c>
      <c r="AH51">
        <v>0.75488</v>
      </c>
      <c r="AI51">
        <v>0.63292999999999999</v>
      </c>
      <c r="AJ51">
        <v>0.53598000000000001</v>
      </c>
      <c r="AT51">
        <v>2.5257999999999999E-3</v>
      </c>
      <c r="AU51">
        <v>0.38094</v>
      </c>
      <c r="AV51">
        <v>0.36725099999999999</v>
      </c>
      <c r="AW51">
        <v>0.334787</v>
      </c>
      <c r="AX51">
        <v>0.262957</v>
      </c>
      <c r="AY51">
        <v>0.15649299999999999</v>
      </c>
    </row>
    <row r="52" spans="1:51" x14ac:dyDescent="0.3">
      <c r="A52">
        <v>1.42331E-2</v>
      </c>
      <c r="B52">
        <v>0.86063000000000001</v>
      </c>
      <c r="C52">
        <v>0.75729999999999997</v>
      </c>
      <c r="D52">
        <v>0.60668999999999995</v>
      </c>
      <c r="E52">
        <v>0.54254000000000002</v>
      </c>
      <c r="F52">
        <v>0.52756999999999998</v>
      </c>
      <c r="Q52">
        <v>1.572E-3</v>
      </c>
      <c r="R52">
        <v>0.84589000000000003</v>
      </c>
      <c r="S52">
        <v>0.78493999999999997</v>
      </c>
      <c r="T52">
        <v>0.72223000000000004</v>
      </c>
      <c r="U52">
        <v>0.61402999999999996</v>
      </c>
      <c r="V52">
        <v>0.24049999999999999</v>
      </c>
      <c r="AE52">
        <v>1.10037E-2</v>
      </c>
      <c r="AF52">
        <v>1.10745</v>
      </c>
      <c r="AG52">
        <v>0.92303000000000002</v>
      </c>
      <c r="AH52">
        <v>0.75792999999999999</v>
      </c>
      <c r="AI52">
        <v>0.63566999999999996</v>
      </c>
      <c r="AJ52">
        <v>0.53949999999999998</v>
      </c>
      <c r="AT52">
        <v>2.6540999999999999E-3</v>
      </c>
      <c r="AU52">
        <v>0.38139499999999998</v>
      </c>
      <c r="AV52">
        <v>0.367813</v>
      </c>
      <c r="AW52">
        <v>0.33566200000000002</v>
      </c>
      <c r="AX52">
        <v>0.26384000000000002</v>
      </c>
      <c r="AY52">
        <v>0.160473</v>
      </c>
    </row>
    <row r="53" spans="1:51" x14ac:dyDescent="0.3">
      <c r="A53">
        <v>1.49453E-2</v>
      </c>
      <c r="B53">
        <v>0.86077000000000004</v>
      </c>
      <c r="C53">
        <v>0.75602000000000003</v>
      </c>
      <c r="D53">
        <v>0.60350999999999999</v>
      </c>
      <c r="E53">
        <v>0.54320999999999997</v>
      </c>
      <c r="F53">
        <v>0.52922000000000002</v>
      </c>
      <c r="Q53">
        <v>1.7916E-3</v>
      </c>
      <c r="R53">
        <v>0.83396000000000003</v>
      </c>
      <c r="S53">
        <v>0.77027000000000001</v>
      </c>
      <c r="T53">
        <v>0.70516000000000001</v>
      </c>
      <c r="U53">
        <v>0.59426000000000001</v>
      </c>
      <c r="V53">
        <v>0.23971999999999999</v>
      </c>
      <c r="AE53">
        <v>1.1289799999999999E-2</v>
      </c>
      <c r="AF53">
        <v>1.1073999999999999</v>
      </c>
      <c r="AG53">
        <v>0.92349000000000003</v>
      </c>
      <c r="AH53">
        <v>0.75917000000000001</v>
      </c>
      <c r="AI53">
        <v>0.63663000000000003</v>
      </c>
      <c r="AJ53">
        <v>0.54086000000000001</v>
      </c>
      <c r="AT53">
        <v>2.7249000000000002E-3</v>
      </c>
      <c r="AU53">
        <v>0.38172400000000001</v>
      </c>
      <c r="AV53">
        <v>0.36806899999999998</v>
      </c>
      <c r="AW53">
        <v>0.33608900000000003</v>
      </c>
      <c r="AX53">
        <v>0.26440900000000001</v>
      </c>
      <c r="AY53">
        <v>0.162609</v>
      </c>
    </row>
    <row r="54" spans="1:51" x14ac:dyDescent="0.3">
      <c r="A54">
        <v>1.53437E-2</v>
      </c>
      <c r="B54">
        <v>0.86106000000000005</v>
      </c>
      <c r="C54">
        <v>0.75527999999999995</v>
      </c>
      <c r="D54">
        <v>0.60160000000000002</v>
      </c>
      <c r="E54">
        <v>0.54356000000000004</v>
      </c>
      <c r="F54">
        <v>0.53013999999999994</v>
      </c>
      <c r="Q54">
        <v>2.0092E-3</v>
      </c>
      <c r="R54">
        <v>0.82325000000000004</v>
      </c>
      <c r="S54">
        <v>0.75707000000000002</v>
      </c>
      <c r="T54">
        <v>0.68981999999999999</v>
      </c>
      <c r="U54">
        <v>0.57709999999999995</v>
      </c>
      <c r="V54">
        <v>0.23896000000000001</v>
      </c>
      <c r="AE54">
        <v>1.1845899999999999E-2</v>
      </c>
      <c r="AF54">
        <v>1.1073200000000001</v>
      </c>
      <c r="AG54">
        <v>0.92435999999999996</v>
      </c>
      <c r="AH54">
        <v>0.76149999999999995</v>
      </c>
      <c r="AI54">
        <v>0.63871999999999995</v>
      </c>
      <c r="AJ54">
        <v>0.54357</v>
      </c>
      <c r="AT54">
        <v>2.9673E-3</v>
      </c>
      <c r="AU54">
        <v>0.382766</v>
      </c>
      <c r="AV54">
        <v>0.36877100000000002</v>
      </c>
      <c r="AW54">
        <v>0.337252</v>
      </c>
      <c r="AX54">
        <v>0.266791</v>
      </c>
      <c r="AY54">
        <v>0.169568</v>
      </c>
    </row>
    <row r="55" spans="1:51" x14ac:dyDescent="0.3">
      <c r="A55">
        <v>1.5772399999999999E-2</v>
      </c>
      <c r="B55">
        <v>0.86146999999999996</v>
      </c>
      <c r="C55">
        <v>0.75456999999999996</v>
      </c>
      <c r="D55">
        <v>0.59950000000000003</v>
      </c>
      <c r="E55">
        <v>0.54391</v>
      </c>
      <c r="F55">
        <v>0.53112000000000004</v>
      </c>
      <c r="Q55">
        <v>2.0772999999999998E-3</v>
      </c>
      <c r="R55">
        <v>0.82004999999999995</v>
      </c>
      <c r="S55">
        <v>0.75317000000000001</v>
      </c>
      <c r="T55">
        <v>0.68523000000000001</v>
      </c>
      <c r="U55">
        <v>0.57206999999999997</v>
      </c>
      <c r="V55">
        <v>0.23871999999999999</v>
      </c>
      <c r="AE55">
        <v>1.29268E-2</v>
      </c>
      <c r="AF55">
        <v>1.10717</v>
      </c>
      <c r="AG55">
        <v>0.92601</v>
      </c>
      <c r="AH55">
        <v>0.76578000000000002</v>
      </c>
      <c r="AI55">
        <v>0.64380999999999999</v>
      </c>
      <c r="AJ55">
        <v>0.54893999999999998</v>
      </c>
      <c r="AT55">
        <v>3.0100000000000001E-3</v>
      </c>
      <c r="AU55">
        <v>0.38287900000000002</v>
      </c>
      <c r="AV55">
        <v>0.36887599999999998</v>
      </c>
      <c r="AW55">
        <v>0.33743299999999998</v>
      </c>
      <c r="AX55">
        <v>0.267262</v>
      </c>
      <c r="AY55">
        <v>0.170739</v>
      </c>
    </row>
    <row r="56" spans="1:51" x14ac:dyDescent="0.3">
      <c r="A56">
        <v>1.6903000000000001E-2</v>
      </c>
      <c r="B56">
        <v>0.86185999999999996</v>
      </c>
      <c r="C56">
        <v>0.75309999999999999</v>
      </c>
      <c r="D56">
        <v>0.59408000000000005</v>
      </c>
      <c r="E56">
        <v>0.54476000000000002</v>
      </c>
      <c r="F56">
        <v>0.53369999999999995</v>
      </c>
      <c r="Q56">
        <v>2.2323999999999998E-3</v>
      </c>
      <c r="R56">
        <v>0.81298000000000004</v>
      </c>
      <c r="S56">
        <v>0.74456999999999995</v>
      </c>
      <c r="T56">
        <v>0.67498000000000002</v>
      </c>
      <c r="U56">
        <v>0.56106999999999996</v>
      </c>
      <c r="V56">
        <v>0.23819000000000001</v>
      </c>
      <c r="AE56">
        <v>1.3494300000000001E-2</v>
      </c>
      <c r="AF56">
        <v>1.1071</v>
      </c>
      <c r="AG56">
        <v>0.92686000000000002</v>
      </c>
      <c r="AH56">
        <v>0.76802000000000004</v>
      </c>
      <c r="AI56">
        <v>0.64654</v>
      </c>
      <c r="AJ56">
        <v>0.55176000000000003</v>
      </c>
      <c r="AT56">
        <v>3.1518000000000002E-3</v>
      </c>
      <c r="AU56">
        <v>0.38307099999999999</v>
      </c>
      <c r="AV56">
        <v>0.369201</v>
      </c>
      <c r="AW56">
        <v>0.338034</v>
      </c>
      <c r="AX56">
        <v>0.26887800000000001</v>
      </c>
      <c r="AY56">
        <v>0.17451800000000001</v>
      </c>
    </row>
    <row r="57" spans="1:51" x14ac:dyDescent="0.3">
      <c r="A57">
        <v>1.7321E-2</v>
      </c>
      <c r="B57">
        <v>0.86172000000000004</v>
      </c>
      <c r="C57">
        <v>0.75258000000000003</v>
      </c>
      <c r="D57">
        <v>0.59221999999999997</v>
      </c>
      <c r="E57">
        <v>0.54505999999999999</v>
      </c>
      <c r="F57">
        <v>0.53463000000000005</v>
      </c>
      <c r="Q57">
        <v>2.3540000000000002E-3</v>
      </c>
      <c r="R57">
        <v>0.80766000000000004</v>
      </c>
      <c r="S57">
        <v>0.73809000000000002</v>
      </c>
      <c r="T57">
        <v>0.66713</v>
      </c>
      <c r="U57">
        <v>0.55281000000000002</v>
      </c>
      <c r="V57">
        <v>0.23777999999999999</v>
      </c>
      <c r="AE57">
        <v>1.39002E-2</v>
      </c>
      <c r="AF57">
        <v>1.1070500000000001</v>
      </c>
      <c r="AG57">
        <v>0.92745999999999995</v>
      </c>
      <c r="AH57">
        <v>0.76973999999999998</v>
      </c>
      <c r="AI57">
        <v>0.64839000000000002</v>
      </c>
      <c r="AJ57">
        <v>0.55376999999999998</v>
      </c>
      <c r="AT57">
        <v>3.3476999999999999E-3</v>
      </c>
      <c r="AU57">
        <v>0.38318099999999999</v>
      </c>
      <c r="AV57">
        <v>0.36962800000000001</v>
      </c>
      <c r="AW57">
        <v>0.338951</v>
      </c>
      <c r="AX57">
        <v>0.27111499999999999</v>
      </c>
      <c r="AY57">
        <v>0.17949300000000001</v>
      </c>
    </row>
    <row r="58" spans="1:51" x14ac:dyDescent="0.3">
      <c r="A58">
        <v>1.8180999999999999E-2</v>
      </c>
      <c r="B58">
        <v>0.86119999999999997</v>
      </c>
      <c r="C58">
        <v>0.75131000000000003</v>
      </c>
      <c r="D58">
        <v>0.58884000000000003</v>
      </c>
      <c r="E58">
        <v>0.54569000000000001</v>
      </c>
      <c r="F58">
        <v>0.53656000000000004</v>
      </c>
      <c r="Q58">
        <v>2.3555E-3</v>
      </c>
      <c r="R58">
        <v>0.80759000000000003</v>
      </c>
      <c r="S58">
        <v>0.73801000000000005</v>
      </c>
      <c r="T58">
        <v>0.66703000000000001</v>
      </c>
      <c r="U58">
        <v>0.55269999999999997</v>
      </c>
      <c r="V58">
        <v>0.23777999999999999</v>
      </c>
      <c r="AE58">
        <v>1.40235E-2</v>
      </c>
      <c r="AF58">
        <v>1.10704</v>
      </c>
      <c r="AG58">
        <v>0.92764999999999997</v>
      </c>
      <c r="AH58">
        <v>0.77027000000000001</v>
      </c>
      <c r="AI58">
        <v>0.64893000000000001</v>
      </c>
      <c r="AJ58">
        <v>0.55437999999999998</v>
      </c>
      <c r="AT58">
        <v>3.3911000000000002E-3</v>
      </c>
      <c r="AU58">
        <v>0.383216</v>
      </c>
      <c r="AV58">
        <v>0.36972699999999997</v>
      </c>
      <c r="AW58">
        <v>0.33917900000000001</v>
      </c>
      <c r="AX58">
        <v>0.27159899999999998</v>
      </c>
      <c r="AY58">
        <v>0.180562</v>
      </c>
    </row>
    <row r="59" spans="1:51" x14ac:dyDescent="0.3">
      <c r="A59">
        <v>1.8185E-2</v>
      </c>
      <c r="B59">
        <v>0.86119999999999997</v>
      </c>
      <c r="C59">
        <v>0.75129999999999997</v>
      </c>
      <c r="D59">
        <v>0.58882999999999996</v>
      </c>
      <c r="E59">
        <v>0.54569000000000001</v>
      </c>
      <c r="F59">
        <v>0.53656999999999999</v>
      </c>
      <c r="Q59">
        <v>2.6489E-3</v>
      </c>
      <c r="R59">
        <v>0.79547999999999996</v>
      </c>
      <c r="S59">
        <v>0.72331999999999996</v>
      </c>
      <c r="T59">
        <v>0.64888000000000001</v>
      </c>
      <c r="U59">
        <v>0.53356999999999999</v>
      </c>
      <c r="V59">
        <v>0.23677000000000001</v>
      </c>
      <c r="AE59">
        <v>1.43295E-2</v>
      </c>
      <c r="AF59">
        <v>1.107</v>
      </c>
      <c r="AG59">
        <v>0.92810999999999999</v>
      </c>
      <c r="AH59">
        <v>0.77158000000000004</v>
      </c>
      <c r="AI59">
        <v>0.65022999999999997</v>
      </c>
      <c r="AJ59">
        <v>0.55588000000000004</v>
      </c>
      <c r="AT59">
        <v>3.656E-3</v>
      </c>
      <c r="AU59">
        <v>0.38368200000000002</v>
      </c>
      <c r="AV59">
        <v>0.37043199999999998</v>
      </c>
      <c r="AW59">
        <v>0.34075800000000001</v>
      </c>
      <c r="AX59">
        <v>0.27445199999999997</v>
      </c>
      <c r="AY59">
        <v>0.186857</v>
      </c>
    </row>
    <row r="60" spans="1:51" x14ac:dyDescent="0.3">
      <c r="A60">
        <v>1.9791E-2</v>
      </c>
      <c r="B60">
        <v>0.85963000000000001</v>
      </c>
      <c r="C60">
        <v>0.74812000000000001</v>
      </c>
      <c r="D60">
        <v>0.58496999999999999</v>
      </c>
      <c r="E60">
        <v>0.54698999999999998</v>
      </c>
      <c r="F60">
        <v>0.54007000000000005</v>
      </c>
      <c r="Q60">
        <v>2.7693000000000001E-3</v>
      </c>
      <c r="R60">
        <v>0.79081000000000001</v>
      </c>
      <c r="S60">
        <v>0.71769000000000005</v>
      </c>
      <c r="T60">
        <v>0.64188000000000001</v>
      </c>
      <c r="U60">
        <v>0.52622000000000002</v>
      </c>
      <c r="V60">
        <v>0.23633000000000001</v>
      </c>
      <c r="AE60">
        <v>1.59165E-2</v>
      </c>
      <c r="AF60">
        <v>1.10683</v>
      </c>
      <c r="AG60">
        <v>0.93047999999999997</v>
      </c>
      <c r="AH60">
        <v>0.77805999999999997</v>
      </c>
      <c r="AI60">
        <v>0.65647999999999995</v>
      </c>
      <c r="AJ60">
        <v>0.56352999999999998</v>
      </c>
      <c r="AT60">
        <v>3.8593E-3</v>
      </c>
      <c r="AU60">
        <v>0.38436599999999999</v>
      </c>
      <c r="AV60">
        <v>0.371147</v>
      </c>
      <c r="AW60">
        <v>0.34206199999999998</v>
      </c>
      <c r="AX60">
        <v>0.27657199999999998</v>
      </c>
      <c r="AY60">
        <v>0.19147900000000001</v>
      </c>
    </row>
    <row r="61" spans="1:51" x14ac:dyDescent="0.3">
      <c r="A61">
        <v>2.1292999999999999E-2</v>
      </c>
      <c r="B61">
        <v>0.85750000000000004</v>
      </c>
      <c r="C61">
        <v>0.74461999999999995</v>
      </c>
      <c r="D61">
        <v>0.58355999999999997</v>
      </c>
      <c r="E61">
        <v>0.54854999999999998</v>
      </c>
      <c r="F61">
        <v>0.54320999999999997</v>
      </c>
      <c r="Q61">
        <v>2.8901E-3</v>
      </c>
      <c r="R61">
        <v>0.7863</v>
      </c>
      <c r="S61">
        <v>0.71228000000000002</v>
      </c>
      <c r="T61">
        <v>0.63512999999999997</v>
      </c>
      <c r="U61">
        <v>0.51931000000000005</v>
      </c>
      <c r="V61">
        <v>0.23588000000000001</v>
      </c>
      <c r="AE61">
        <v>1.7125000000000001E-2</v>
      </c>
      <c r="AF61">
        <v>1.10669</v>
      </c>
      <c r="AG61">
        <v>0.93217000000000005</v>
      </c>
      <c r="AH61">
        <v>0.78271999999999997</v>
      </c>
      <c r="AI61">
        <v>0.66110999999999998</v>
      </c>
      <c r="AJ61">
        <v>0.56928999999999996</v>
      </c>
      <c r="AT61">
        <v>3.9712999999999997E-3</v>
      </c>
      <c r="AU61">
        <v>0.38481199999999999</v>
      </c>
      <c r="AV61">
        <v>0.37160900000000002</v>
      </c>
      <c r="AW61">
        <v>0.34276899999999999</v>
      </c>
      <c r="AX61">
        <v>0.27772599999999997</v>
      </c>
      <c r="AY61">
        <v>0.193967</v>
      </c>
    </row>
    <row r="62" spans="1:51" x14ac:dyDescent="0.3">
      <c r="A62">
        <v>2.1457E-2</v>
      </c>
      <c r="B62">
        <v>0.85721999999999998</v>
      </c>
      <c r="C62">
        <v>0.74421999999999999</v>
      </c>
      <c r="D62">
        <v>0.58343</v>
      </c>
      <c r="E62">
        <v>0.54874000000000001</v>
      </c>
      <c r="F62">
        <v>0.54354000000000002</v>
      </c>
      <c r="Q62">
        <v>3.1386999999999999E-3</v>
      </c>
      <c r="R62">
        <v>0.77753000000000005</v>
      </c>
      <c r="S62">
        <v>0.70194000000000001</v>
      </c>
      <c r="T62">
        <v>0.62207999999999997</v>
      </c>
      <c r="U62">
        <v>0.50643000000000005</v>
      </c>
      <c r="V62">
        <v>0.23491000000000001</v>
      </c>
      <c r="AE62">
        <v>1.7521999999999999E-2</v>
      </c>
      <c r="AF62">
        <v>1.1066499999999999</v>
      </c>
      <c r="AG62">
        <v>0.93267999999999995</v>
      </c>
      <c r="AH62">
        <v>0.78420000000000001</v>
      </c>
      <c r="AI62">
        <v>0.66266000000000003</v>
      </c>
      <c r="AJ62">
        <v>0.57121999999999995</v>
      </c>
      <c r="AT62">
        <v>4.2087000000000001E-3</v>
      </c>
      <c r="AU62">
        <v>0.38581100000000002</v>
      </c>
      <c r="AV62">
        <v>0.37267099999999997</v>
      </c>
      <c r="AW62">
        <v>0.344169</v>
      </c>
      <c r="AX62">
        <v>0.28016099999999999</v>
      </c>
      <c r="AY62">
        <v>0.19914200000000001</v>
      </c>
    </row>
    <row r="63" spans="1:51" x14ac:dyDescent="0.3">
      <c r="A63">
        <v>2.1543E-2</v>
      </c>
      <c r="B63">
        <v>0.85707</v>
      </c>
      <c r="C63">
        <v>0.74400999999999995</v>
      </c>
      <c r="D63">
        <v>0.58335000000000004</v>
      </c>
      <c r="E63">
        <v>0.54883999999999999</v>
      </c>
      <c r="F63">
        <v>0.54371999999999998</v>
      </c>
      <c r="Q63">
        <v>3.2978999999999999E-3</v>
      </c>
      <c r="R63">
        <v>0.77224000000000004</v>
      </c>
      <c r="S63">
        <v>0.69586000000000003</v>
      </c>
      <c r="T63">
        <v>0.61424999999999996</v>
      </c>
      <c r="U63">
        <v>0.49878</v>
      </c>
      <c r="V63">
        <v>0.23427999999999999</v>
      </c>
      <c r="AE63">
        <v>1.7746999999999999E-2</v>
      </c>
      <c r="AF63">
        <v>1.1066199999999999</v>
      </c>
      <c r="AG63">
        <v>0.93294999999999995</v>
      </c>
      <c r="AH63">
        <v>0.78503000000000001</v>
      </c>
      <c r="AI63">
        <v>0.66354999999999997</v>
      </c>
      <c r="AJ63">
        <v>0.57233999999999996</v>
      </c>
      <c r="AT63">
        <v>4.4808000000000001E-3</v>
      </c>
      <c r="AU63">
        <v>0.386909</v>
      </c>
      <c r="AV63">
        <v>0.37389499999999998</v>
      </c>
      <c r="AW63">
        <v>0.34555599999999997</v>
      </c>
      <c r="AX63">
        <v>0.282966</v>
      </c>
      <c r="AY63">
        <v>0.20491100000000001</v>
      </c>
    </row>
    <row r="64" spans="1:51" x14ac:dyDescent="0.3">
      <c r="A64">
        <v>2.1805000000000001E-2</v>
      </c>
      <c r="B64">
        <v>0.85660000000000003</v>
      </c>
      <c r="C64">
        <v>0.74336999999999998</v>
      </c>
      <c r="D64">
        <v>0.58311999999999997</v>
      </c>
      <c r="E64">
        <v>0.54917000000000005</v>
      </c>
      <c r="F64">
        <v>0.54423999999999995</v>
      </c>
      <c r="Q64">
        <v>3.3257E-3</v>
      </c>
      <c r="R64">
        <v>0.77134000000000003</v>
      </c>
      <c r="S64">
        <v>0.69484000000000001</v>
      </c>
      <c r="T64">
        <v>0.61292000000000002</v>
      </c>
      <c r="U64">
        <v>0.49747999999999998</v>
      </c>
      <c r="V64">
        <v>0.23416999999999999</v>
      </c>
      <c r="AE64">
        <v>1.8367000000000001E-2</v>
      </c>
      <c r="AF64">
        <v>1.10656</v>
      </c>
      <c r="AG64">
        <v>0.93366000000000005</v>
      </c>
      <c r="AH64">
        <v>0.78730999999999995</v>
      </c>
      <c r="AI64">
        <v>0.66605999999999999</v>
      </c>
      <c r="AJ64">
        <v>0.57548999999999995</v>
      </c>
      <c r="AT64">
        <v>4.5497000000000003E-3</v>
      </c>
      <c r="AU64">
        <v>0.387152</v>
      </c>
      <c r="AV64">
        <v>0.374191</v>
      </c>
      <c r="AW64">
        <v>0.34588000000000002</v>
      </c>
      <c r="AX64">
        <v>0.28368500000000002</v>
      </c>
      <c r="AY64">
        <v>0.20634</v>
      </c>
    </row>
    <row r="65" spans="1:51" x14ac:dyDescent="0.3">
      <c r="A65">
        <v>2.4201E-2</v>
      </c>
      <c r="B65">
        <v>0.85162000000000004</v>
      </c>
      <c r="C65">
        <v>0.73751999999999995</v>
      </c>
      <c r="D65">
        <v>0.58104</v>
      </c>
      <c r="E65">
        <v>0.55247999999999997</v>
      </c>
      <c r="F65">
        <v>0.54900000000000004</v>
      </c>
      <c r="Q65">
        <v>3.6706999999999998E-3</v>
      </c>
      <c r="R65">
        <v>0.76073000000000002</v>
      </c>
      <c r="S65">
        <v>0.68288000000000004</v>
      </c>
      <c r="T65">
        <v>0.59728000000000003</v>
      </c>
      <c r="U65">
        <v>0.48182999999999998</v>
      </c>
      <c r="V65">
        <v>0.23286999999999999</v>
      </c>
      <c r="AE65">
        <v>2.0074000000000002E-2</v>
      </c>
      <c r="AF65">
        <v>1.10639</v>
      </c>
      <c r="AG65">
        <v>0.93554999999999999</v>
      </c>
      <c r="AH65">
        <v>0.79342000000000001</v>
      </c>
      <c r="AI65">
        <v>0.67325999999999997</v>
      </c>
      <c r="AJ65">
        <v>0.58464000000000005</v>
      </c>
      <c r="AT65">
        <v>4.7511000000000003E-3</v>
      </c>
      <c r="AU65">
        <v>0.38773299999999999</v>
      </c>
      <c r="AV65">
        <v>0.37499500000000002</v>
      </c>
      <c r="AW65">
        <v>0.34679599999999999</v>
      </c>
      <c r="AX65">
        <v>0.28580299999999997</v>
      </c>
      <c r="AY65">
        <v>0.210426</v>
      </c>
    </row>
    <row r="66" spans="1:51" x14ac:dyDescent="0.3">
      <c r="A66">
        <v>2.5713E-2</v>
      </c>
      <c r="B66">
        <v>0.84892000000000001</v>
      </c>
      <c r="C66">
        <v>0.73397999999999997</v>
      </c>
      <c r="D66">
        <v>0.58060999999999996</v>
      </c>
      <c r="E66">
        <v>0.55476000000000003</v>
      </c>
      <c r="F66">
        <v>0.55223</v>
      </c>
      <c r="Q66">
        <v>3.7117999999999999E-3</v>
      </c>
      <c r="R66">
        <v>0.75953000000000004</v>
      </c>
      <c r="S66">
        <v>0.68152999999999997</v>
      </c>
      <c r="T66">
        <v>0.59550999999999998</v>
      </c>
      <c r="U66">
        <v>0.48000999999999999</v>
      </c>
      <c r="V66">
        <v>0.23271</v>
      </c>
      <c r="AE66">
        <v>2.0844999999999999E-2</v>
      </c>
      <c r="AF66">
        <v>1.1063400000000001</v>
      </c>
      <c r="AG66">
        <v>0.93652000000000002</v>
      </c>
      <c r="AH66">
        <v>0.79613999999999996</v>
      </c>
      <c r="AI66">
        <v>0.67659000000000002</v>
      </c>
      <c r="AJ66">
        <v>0.5887</v>
      </c>
      <c r="AT66">
        <v>5.0220000000000004E-3</v>
      </c>
      <c r="AU66">
        <v>0.38845099999999999</v>
      </c>
      <c r="AV66">
        <v>0.375919</v>
      </c>
      <c r="AW66">
        <v>0.348001</v>
      </c>
      <c r="AX66">
        <v>0.28868899999999997</v>
      </c>
      <c r="AY66">
        <v>0.21569099999999999</v>
      </c>
    </row>
    <row r="67" spans="1:51" x14ac:dyDescent="0.3">
      <c r="A67">
        <v>2.5760000000000002E-2</v>
      </c>
      <c r="B67">
        <v>0.84884999999999999</v>
      </c>
      <c r="C67">
        <v>0.73387000000000002</v>
      </c>
      <c r="D67">
        <v>0.58060999999999996</v>
      </c>
      <c r="E67">
        <v>0.55483000000000005</v>
      </c>
      <c r="F67">
        <v>0.55234000000000005</v>
      </c>
      <c r="Q67">
        <v>3.9142999999999999E-3</v>
      </c>
      <c r="R67">
        <v>0.75378999999999996</v>
      </c>
      <c r="S67">
        <v>0.67501999999999995</v>
      </c>
      <c r="T67">
        <v>0.58699000000000001</v>
      </c>
      <c r="U67">
        <v>0.47117999999999999</v>
      </c>
      <c r="V67">
        <v>0.23197000000000001</v>
      </c>
      <c r="AE67">
        <v>2.1330999999999999E-2</v>
      </c>
      <c r="AF67">
        <v>1.10633</v>
      </c>
      <c r="AG67">
        <v>0.93718000000000001</v>
      </c>
      <c r="AH67">
        <v>0.79783999999999999</v>
      </c>
      <c r="AI67">
        <v>0.67869000000000002</v>
      </c>
      <c r="AJ67">
        <v>0.59119999999999995</v>
      </c>
      <c r="AT67">
        <v>5.2801000000000002E-3</v>
      </c>
      <c r="AU67">
        <v>0.389345</v>
      </c>
      <c r="AV67">
        <v>0.37677899999999998</v>
      </c>
      <c r="AW67">
        <v>0.34916199999999997</v>
      </c>
      <c r="AX67">
        <v>0.291462</v>
      </c>
      <c r="AY67">
        <v>0.22045799999999999</v>
      </c>
    </row>
    <row r="68" spans="1:51" x14ac:dyDescent="0.3">
      <c r="A68">
        <v>2.581E-2</v>
      </c>
      <c r="B68">
        <v>0.84879000000000004</v>
      </c>
      <c r="C68">
        <v>0.73375999999999997</v>
      </c>
      <c r="D68">
        <v>0.58060999999999996</v>
      </c>
      <c r="E68">
        <v>0.55491000000000001</v>
      </c>
      <c r="F68">
        <v>0.55245</v>
      </c>
      <c r="Q68">
        <v>4.2576000000000003E-3</v>
      </c>
      <c r="R68">
        <v>0.74467000000000005</v>
      </c>
      <c r="S68">
        <v>0.66442000000000001</v>
      </c>
      <c r="T68">
        <v>0.57328999999999997</v>
      </c>
      <c r="U68">
        <v>0.45682</v>
      </c>
      <c r="V68">
        <v>0.23072999999999999</v>
      </c>
      <c r="AE68">
        <v>2.2173999999999999E-2</v>
      </c>
      <c r="AF68">
        <v>1.1063499999999999</v>
      </c>
      <c r="AG68">
        <v>0.93837999999999999</v>
      </c>
      <c r="AH68">
        <v>0.80078000000000005</v>
      </c>
      <c r="AI68">
        <v>0.68233999999999995</v>
      </c>
      <c r="AJ68">
        <v>0.59547000000000005</v>
      </c>
      <c r="AT68">
        <v>5.4079999999999996E-3</v>
      </c>
      <c r="AU68">
        <v>0.38985199999999998</v>
      </c>
      <c r="AV68">
        <v>0.37723600000000002</v>
      </c>
      <c r="AW68">
        <v>0.34974899999999998</v>
      </c>
      <c r="AX68">
        <v>0.29283999999999999</v>
      </c>
      <c r="AY68">
        <v>0.222743</v>
      </c>
    </row>
    <row r="69" spans="1:51" x14ac:dyDescent="0.3">
      <c r="A69">
        <v>2.8745E-2</v>
      </c>
      <c r="B69">
        <v>0.84650999999999998</v>
      </c>
      <c r="C69">
        <v>0.72731999999999997</v>
      </c>
      <c r="D69">
        <v>0.58221000000000001</v>
      </c>
      <c r="E69">
        <v>0.56001000000000001</v>
      </c>
      <c r="F69">
        <v>0.55933999999999995</v>
      </c>
      <c r="Q69">
        <v>4.6550999999999997E-3</v>
      </c>
      <c r="R69">
        <v>0.73487999999999998</v>
      </c>
      <c r="S69">
        <v>0.65263000000000004</v>
      </c>
      <c r="T69">
        <v>0.55859999999999999</v>
      </c>
      <c r="U69">
        <v>0.44144</v>
      </c>
      <c r="V69">
        <v>0.22925999999999999</v>
      </c>
      <c r="AE69">
        <v>2.3449999999999999E-2</v>
      </c>
      <c r="AF69">
        <v>1.10599</v>
      </c>
      <c r="AG69">
        <v>0.94023999999999996</v>
      </c>
      <c r="AH69">
        <v>0.80525999999999998</v>
      </c>
      <c r="AI69">
        <v>0.68781000000000003</v>
      </c>
      <c r="AJ69">
        <v>0.60185999999999995</v>
      </c>
      <c r="AT69">
        <v>5.8966000000000001E-3</v>
      </c>
      <c r="AU69">
        <v>0.391926</v>
      </c>
      <c r="AV69">
        <v>0.37922499999999998</v>
      </c>
      <c r="AW69">
        <v>0.35202800000000001</v>
      </c>
      <c r="AX69">
        <v>0.298097</v>
      </c>
      <c r="AY69">
        <v>0.231077</v>
      </c>
    </row>
    <row r="70" spans="1:51" x14ac:dyDescent="0.3">
      <c r="A70">
        <v>3.0099999999999998E-2</v>
      </c>
      <c r="B70">
        <v>0.84465000000000001</v>
      </c>
      <c r="C70">
        <v>0.72431999999999996</v>
      </c>
      <c r="D70">
        <v>0.58362999999999998</v>
      </c>
      <c r="E70">
        <v>0.56276999999999999</v>
      </c>
      <c r="F70">
        <v>0.56269000000000002</v>
      </c>
      <c r="Q70">
        <v>4.6994000000000003E-3</v>
      </c>
      <c r="R70">
        <v>0.73382999999999998</v>
      </c>
      <c r="S70">
        <v>0.65134999999999998</v>
      </c>
      <c r="T70">
        <v>0.55705000000000005</v>
      </c>
      <c r="U70">
        <v>0.43983</v>
      </c>
      <c r="V70">
        <v>0.22908999999999999</v>
      </c>
      <c r="AE70">
        <v>2.3604E-2</v>
      </c>
      <c r="AF70">
        <v>1.1058699999999999</v>
      </c>
      <c r="AG70">
        <v>0.94047000000000003</v>
      </c>
      <c r="AH70">
        <v>0.80579999999999996</v>
      </c>
      <c r="AI70">
        <v>0.68847000000000003</v>
      </c>
      <c r="AJ70">
        <v>0.60263999999999995</v>
      </c>
      <c r="AT70">
        <v>5.9810999999999996E-3</v>
      </c>
      <c r="AU70">
        <v>0.392287</v>
      </c>
      <c r="AV70">
        <v>0.37959900000000002</v>
      </c>
      <c r="AW70">
        <v>0.35242400000000002</v>
      </c>
      <c r="AX70">
        <v>0.29899999999999999</v>
      </c>
      <c r="AY70">
        <v>0.232465</v>
      </c>
    </row>
    <row r="71" spans="1:51" x14ac:dyDescent="0.3">
      <c r="A71">
        <v>3.022E-2</v>
      </c>
      <c r="B71">
        <v>0.84443000000000001</v>
      </c>
      <c r="C71">
        <v>0.72404999999999997</v>
      </c>
      <c r="D71">
        <v>0.58377999999999997</v>
      </c>
      <c r="E71">
        <v>0.56303000000000003</v>
      </c>
      <c r="F71">
        <v>0.56298000000000004</v>
      </c>
      <c r="Q71">
        <v>4.7613000000000004E-3</v>
      </c>
      <c r="R71">
        <v>0.73236999999999997</v>
      </c>
      <c r="S71">
        <v>0.64956999999999998</v>
      </c>
      <c r="T71">
        <v>0.55489999999999995</v>
      </c>
      <c r="U71">
        <v>0.43759999999999999</v>
      </c>
      <c r="V71">
        <v>0.22886000000000001</v>
      </c>
      <c r="AE71">
        <v>2.4124E-2</v>
      </c>
      <c r="AF71">
        <v>1.10541</v>
      </c>
      <c r="AG71">
        <v>0.94120999999999999</v>
      </c>
      <c r="AH71">
        <v>0.80766000000000004</v>
      </c>
      <c r="AI71">
        <v>0.69071000000000005</v>
      </c>
      <c r="AJ71">
        <v>0.60526000000000002</v>
      </c>
      <c r="AT71">
        <v>6.7028000000000001E-3</v>
      </c>
      <c r="AU71">
        <v>0.39526299999999998</v>
      </c>
      <c r="AV71">
        <v>0.38283899999999998</v>
      </c>
      <c r="AW71">
        <v>0.355769</v>
      </c>
      <c r="AX71">
        <v>0.30654399999999998</v>
      </c>
      <c r="AY71">
        <v>0.243892</v>
      </c>
    </row>
    <row r="72" spans="1:51" x14ac:dyDescent="0.3">
      <c r="A72">
        <v>3.0689000000000001E-2</v>
      </c>
      <c r="B72">
        <v>0.84353</v>
      </c>
      <c r="C72">
        <v>0.72297999999999996</v>
      </c>
      <c r="D72">
        <v>0.58436999999999995</v>
      </c>
      <c r="E72">
        <v>0.56406999999999996</v>
      </c>
      <c r="F72">
        <v>0.56415999999999999</v>
      </c>
      <c r="Q72">
        <v>5.1159999999999999E-3</v>
      </c>
      <c r="R72">
        <v>0.72426000000000001</v>
      </c>
      <c r="S72">
        <v>0.63968999999999998</v>
      </c>
      <c r="T72">
        <v>0.54305000000000003</v>
      </c>
      <c r="U72">
        <v>0.42559000000000002</v>
      </c>
      <c r="V72">
        <v>0.22747999999999999</v>
      </c>
      <c r="AE72">
        <v>2.5117E-2</v>
      </c>
      <c r="AF72">
        <v>1.10443</v>
      </c>
      <c r="AG72">
        <v>0.94257000000000002</v>
      </c>
      <c r="AH72">
        <v>0.81122000000000005</v>
      </c>
      <c r="AI72">
        <v>0.69499999999999995</v>
      </c>
      <c r="AJ72">
        <v>0.61041000000000001</v>
      </c>
      <c r="AT72">
        <v>6.9351999999999999E-3</v>
      </c>
      <c r="AU72">
        <v>0.39616899999999999</v>
      </c>
      <c r="AV72">
        <v>0.38383800000000001</v>
      </c>
      <c r="AW72">
        <v>0.35682700000000001</v>
      </c>
      <c r="AX72">
        <v>0.30887999999999999</v>
      </c>
      <c r="AY72">
        <v>0.24749199999999999</v>
      </c>
    </row>
    <row r="73" spans="1:51" x14ac:dyDescent="0.3">
      <c r="A73">
        <v>3.1441999999999998E-2</v>
      </c>
      <c r="B73">
        <v>0.84191000000000005</v>
      </c>
      <c r="C73">
        <v>0.72119999999999995</v>
      </c>
      <c r="D73">
        <v>0.58540999999999999</v>
      </c>
      <c r="E73">
        <v>0.56581000000000004</v>
      </c>
      <c r="F73">
        <v>0.56603999999999999</v>
      </c>
      <c r="Q73">
        <v>5.7635999999999998E-3</v>
      </c>
      <c r="R73">
        <v>0.71009999999999995</v>
      </c>
      <c r="S73">
        <v>0.62295</v>
      </c>
      <c r="T73">
        <v>0.52300000000000002</v>
      </c>
      <c r="U73">
        <v>0.40654000000000001</v>
      </c>
      <c r="V73">
        <v>0.22499</v>
      </c>
      <c r="AE73">
        <v>2.664E-2</v>
      </c>
      <c r="AF73">
        <v>1.1028800000000001</v>
      </c>
      <c r="AG73">
        <v>0.94445999999999997</v>
      </c>
      <c r="AH73">
        <v>0.81652000000000002</v>
      </c>
      <c r="AI73">
        <v>0.70167999999999997</v>
      </c>
      <c r="AJ73">
        <v>0.61851999999999996</v>
      </c>
      <c r="AT73">
        <v>7.6198000000000004E-3</v>
      </c>
      <c r="AU73">
        <v>0.398673</v>
      </c>
      <c r="AV73">
        <v>0.38655299999999998</v>
      </c>
      <c r="AW73">
        <v>0.35988900000000001</v>
      </c>
      <c r="AX73">
        <v>0.31541000000000002</v>
      </c>
      <c r="AY73">
        <v>0.25819500000000001</v>
      </c>
    </row>
    <row r="74" spans="1:51" x14ac:dyDescent="0.3">
      <c r="A74">
        <v>3.5726000000000001E-2</v>
      </c>
      <c r="B74">
        <v>0.83167999999999997</v>
      </c>
      <c r="C74">
        <v>0.71045000000000003</v>
      </c>
      <c r="D74">
        <v>0.59340000000000004</v>
      </c>
      <c r="E74">
        <v>0.57650999999999997</v>
      </c>
      <c r="F74">
        <v>0.57679999999999998</v>
      </c>
      <c r="Q74">
        <v>5.7929000000000001E-3</v>
      </c>
      <c r="R74">
        <v>0.70948</v>
      </c>
      <c r="S74">
        <v>0.62222999999999995</v>
      </c>
      <c r="T74">
        <v>0.52212999999999998</v>
      </c>
      <c r="U74">
        <v>0.40576000000000001</v>
      </c>
      <c r="V74">
        <v>0.22488</v>
      </c>
      <c r="AE74">
        <v>2.7198E-2</v>
      </c>
      <c r="AF74">
        <v>1.10232</v>
      </c>
      <c r="AG74">
        <v>0.94508999999999999</v>
      </c>
      <c r="AH74">
        <v>0.81833</v>
      </c>
      <c r="AI74">
        <v>0.70416999999999996</v>
      </c>
      <c r="AJ74">
        <v>0.62146999999999997</v>
      </c>
      <c r="AT74">
        <v>8.0050999999999994E-3</v>
      </c>
      <c r="AU74">
        <v>0.39997199999999999</v>
      </c>
      <c r="AV74">
        <v>0.387907</v>
      </c>
      <c r="AW74">
        <v>0.361595</v>
      </c>
      <c r="AX74">
        <v>0.31883600000000001</v>
      </c>
      <c r="AY74">
        <v>0.26427899999999999</v>
      </c>
    </row>
    <row r="75" spans="1:51" x14ac:dyDescent="0.3">
      <c r="A75">
        <v>3.7075999999999998E-2</v>
      </c>
      <c r="B75">
        <v>0.82865999999999995</v>
      </c>
      <c r="C75">
        <v>0.70716999999999997</v>
      </c>
      <c r="D75">
        <v>0.59621000000000002</v>
      </c>
      <c r="E75">
        <v>0.57991999999999999</v>
      </c>
      <c r="F75">
        <v>0.58016999999999996</v>
      </c>
      <c r="Q75">
        <v>5.8072999999999996E-3</v>
      </c>
      <c r="R75">
        <v>0.70916999999999997</v>
      </c>
      <c r="S75">
        <v>0.62187999999999999</v>
      </c>
      <c r="T75">
        <v>0.52170000000000005</v>
      </c>
      <c r="U75">
        <v>0.40538000000000002</v>
      </c>
      <c r="V75">
        <v>0.22483</v>
      </c>
      <c r="AE75">
        <v>2.7970999999999999E-2</v>
      </c>
      <c r="AF75">
        <v>1.1015600000000001</v>
      </c>
      <c r="AG75">
        <v>0.94591000000000003</v>
      </c>
      <c r="AH75">
        <v>0.82069999999999999</v>
      </c>
      <c r="AI75">
        <v>0.70764000000000005</v>
      </c>
      <c r="AJ75">
        <v>0.62544999999999995</v>
      </c>
      <c r="AT75">
        <v>8.2859000000000006E-3</v>
      </c>
      <c r="AU75">
        <v>0.40087499999999998</v>
      </c>
      <c r="AV75">
        <v>0.38880500000000001</v>
      </c>
      <c r="AW75">
        <v>0.36283599999999999</v>
      </c>
      <c r="AX75">
        <v>0.32122000000000001</v>
      </c>
      <c r="AY75">
        <v>0.26867600000000003</v>
      </c>
    </row>
    <row r="76" spans="1:51" x14ac:dyDescent="0.3">
      <c r="A76">
        <v>3.7165999999999998E-2</v>
      </c>
      <c r="B76">
        <v>0.82847000000000004</v>
      </c>
      <c r="C76">
        <v>0.70696000000000003</v>
      </c>
      <c r="D76">
        <v>0.59638999999999998</v>
      </c>
      <c r="E76">
        <v>0.58015000000000005</v>
      </c>
      <c r="F76">
        <v>0.58040000000000003</v>
      </c>
      <c r="Q76">
        <v>6.4720999999999997E-3</v>
      </c>
      <c r="R76">
        <v>0.69584000000000001</v>
      </c>
      <c r="S76">
        <v>0.60648999999999997</v>
      </c>
      <c r="T76">
        <v>0.50275000000000003</v>
      </c>
      <c r="U76">
        <v>0.38918000000000003</v>
      </c>
      <c r="V76">
        <v>0.22262000000000001</v>
      </c>
      <c r="AE76">
        <v>2.7979E-2</v>
      </c>
      <c r="AF76">
        <v>1.10155</v>
      </c>
      <c r="AG76">
        <v>0.94591999999999998</v>
      </c>
      <c r="AH76">
        <v>0.82072000000000001</v>
      </c>
      <c r="AI76">
        <v>0.70767999999999998</v>
      </c>
      <c r="AJ76">
        <v>0.62548999999999999</v>
      </c>
      <c r="AT76">
        <v>8.4075E-3</v>
      </c>
      <c r="AU76">
        <v>0.401256</v>
      </c>
      <c r="AV76">
        <v>0.38917000000000002</v>
      </c>
      <c r="AW76">
        <v>0.36337399999999997</v>
      </c>
      <c r="AX76">
        <v>0.32222600000000001</v>
      </c>
      <c r="AY76">
        <v>0.27055699999999999</v>
      </c>
    </row>
    <row r="77" spans="1:51" x14ac:dyDescent="0.3">
      <c r="A77">
        <v>3.7342E-2</v>
      </c>
      <c r="B77">
        <v>0.82808999999999999</v>
      </c>
      <c r="C77">
        <v>0.70655000000000001</v>
      </c>
      <c r="D77">
        <v>0.59675</v>
      </c>
      <c r="E77">
        <v>0.58057999999999998</v>
      </c>
      <c r="F77">
        <v>0.58084000000000002</v>
      </c>
      <c r="Q77">
        <v>6.5370000000000003E-3</v>
      </c>
      <c r="R77">
        <v>0.69462000000000002</v>
      </c>
      <c r="S77">
        <v>0.60507999999999995</v>
      </c>
      <c r="T77">
        <v>0.50100999999999996</v>
      </c>
      <c r="U77">
        <v>0.38773999999999997</v>
      </c>
      <c r="V77">
        <v>0.22244</v>
      </c>
      <c r="AE77">
        <v>2.9329000000000001E-2</v>
      </c>
      <c r="AF77">
        <v>1.1003099999999999</v>
      </c>
      <c r="AG77">
        <v>0.94725000000000004</v>
      </c>
      <c r="AH77">
        <v>0.82445999999999997</v>
      </c>
      <c r="AI77">
        <v>0.71372999999999998</v>
      </c>
      <c r="AJ77">
        <v>0.63207999999999998</v>
      </c>
      <c r="AT77">
        <v>9.2578000000000001E-3</v>
      </c>
      <c r="AU77">
        <v>0.403781</v>
      </c>
      <c r="AV77">
        <v>0.391401</v>
      </c>
      <c r="AW77">
        <v>0.36715700000000001</v>
      </c>
      <c r="AX77">
        <v>0.328934</v>
      </c>
      <c r="AY77">
        <v>0.283225</v>
      </c>
    </row>
    <row r="78" spans="1:51" x14ac:dyDescent="0.3">
      <c r="A78">
        <v>4.2396999999999997E-2</v>
      </c>
      <c r="B78">
        <v>0.81884000000000001</v>
      </c>
      <c r="C78">
        <v>0.69574999999999998</v>
      </c>
      <c r="D78">
        <v>0.60694000000000004</v>
      </c>
      <c r="E78">
        <v>0.59279999999999999</v>
      </c>
      <c r="F78">
        <v>0.59347000000000005</v>
      </c>
      <c r="Q78">
        <v>7.0001000000000004E-3</v>
      </c>
      <c r="R78">
        <v>0.68632000000000004</v>
      </c>
      <c r="S78">
        <v>0.59541999999999995</v>
      </c>
      <c r="T78">
        <v>0.48941000000000001</v>
      </c>
      <c r="U78">
        <v>0.37792999999999999</v>
      </c>
      <c r="V78">
        <v>0.22128</v>
      </c>
      <c r="AE78">
        <v>3.1289999999999998E-2</v>
      </c>
      <c r="AF78">
        <v>1.0987800000000001</v>
      </c>
      <c r="AG78">
        <v>0.94899</v>
      </c>
      <c r="AH78">
        <v>0.82937000000000005</v>
      </c>
      <c r="AI78">
        <v>0.72231000000000001</v>
      </c>
      <c r="AJ78">
        <v>0.64117999999999997</v>
      </c>
      <c r="AT78">
        <v>1.0620900000000001E-2</v>
      </c>
      <c r="AU78">
        <v>0.40749099999999999</v>
      </c>
      <c r="AV78">
        <v>0.39449600000000001</v>
      </c>
      <c r="AW78">
        <v>0.37322</v>
      </c>
      <c r="AX78">
        <v>0.33907300000000001</v>
      </c>
      <c r="AY78">
        <v>0.30179099999999998</v>
      </c>
    </row>
    <row r="79" spans="1:51" x14ac:dyDescent="0.3">
      <c r="A79">
        <v>4.2465999999999997E-2</v>
      </c>
      <c r="B79">
        <v>0.81871000000000005</v>
      </c>
      <c r="C79">
        <v>0.69562000000000002</v>
      </c>
      <c r="D79">
        <v>0.60707999999999995</v>
      </c>
      <c r="E79">
        <v>0.59297</v>
      </c>
      <c r="F79">
        <v>0.59365000000000001</v>
      </c>
      <c r="Q79">
        <v>7.1016999999999999E-3</v>
      </c>
      <c r="R79">
        <v>0.68457000000000001</v>
      </c>
      <c r="S79">
        <v>0.59340000000000004</v>
      </c>
      <c r="T79">
        <v>0.48708000000000001</v>
      </c>
      <c r="U79">
        <v>0.37589</v>
      </c>
      <c r="V79">
        <v>0.22105</v>
      </c>
      <c r="AE79">
        <v>3.1445000000000001E-2</v>
      </c>
      <c r="AF79">
        <v>1.09867</v>
      </c>
      <c r="AG79">
        <v>0.94911999999999996</v>
      </c>
      <c r="AH79">
        <v>0.82974999999999999</v>
      </c>
      <c r="AI79">
        <v>0.72297</v>
      </c>
      <c r="AJ79">
        <v>0.64188999999999996</v>
      </c>
      <c r="AT79">
        <v>1.07718E-2</v>
      </c>
      <c r="AU79">
        <v>0.40788600000000003</v>
      </c>
      <c r="AV79">
        <v>0.39484999999999998</v>
      </c>
      <c r="AW79">
        <v>0.37387500000000001</v>
      </c>
      <c r="AX79">
        <v>0.340194</v>
      </c>
      <c r="AY79">
        <v>0.30373099999999997</v>
      </c>
    </row>
    <row r="80" spans="1:51" x14ac:dyDescent="0.3">
      <c r="A80">
        <v>4.3722999999999998E-2</v>
      </c>
      <c r="B80">
        <v>0.81611</v>
      </c>
      <c r="C80">
        <v>0.69333999999999996</v>
      </c>
      <c r="D80">
        <v>0.60972999999999999</v>
      </c>
      <c r="E80">
        <v>0.59602999999999995</v>
      </c>
      <c r="F80">
        <v>0.59682000000000002</v>
      </c>
      <c r="Q80">
        <v>7.2767999999999999E-3</v>
      </c>
      <c r="R80">
        <v>0.68162</v>
      </c>
      <c r="S80">
        <v>0.59</v>
      </c>
      <c r="T80">
        <v>0.48325000000000001</v>
      </c>
      <c r="U80">
        <v>0.37245</v>
      </c>
      <c r="V80">
        <v>0.22066</v>
      </c>
      <c r="AE80">
        <v>3.3043000000000003E-2</v>
      </c>
      <c r="AF80">
        <v>1.09765</v>
      </c>
      <c r="AG80">
        <v>0.95050000000000001</v>
      </c>
      <c r="AH80">
        <v>0.83360000000000001</v>
      </c>
      <c r="AI80">
        <v>0.72960999999999998</v>
      </c>
      <c r="AJ80">
        <v>0.64915</v>
      </c>
      <c r="AT80">
        <v>1.1099899999999999E-2</v>
      </c>
      <c r="AU80">
        <v>0.40873599999999999</v>
      </c>
      <c r="AV80">
        <v>0.39565299999999998</v>
      </c>
      <c r="AW80">
        <v>0.37528299999999998</v>
      </c>
      <c r="AX80">
        <v>0.34265600000000002</v>
      </c>
      <c r="AY80">
        <v>0.30788100000000002</v>
      </c>
    </row>
    <row r="81" spans="1:51" x14ac:dyDescent="0.3">
      <c r="A81">
        <v>4.4145999999999998E-2</v>
      </c>
      <c r="B81">
        <v>0.81505000000000005</v>
      </c>
      <c r="C81">
        <v>0.69262000000000001</v>
      </c>
      <c r="D81">
        <v>0.61065000000000003</v>
      </c>
      <c r="E81">
        <v>0.59708000000000006</v>
      </c>
      <c r="F81">
        <v>0.59789000000000003</v>
      </c>
      <c r="Q81">
        <v>8.4419999999999999E-3</v>
      </c>
      <c r="R81">
        <v>0.66324000000000005</v>
      </c>
      <c r="S81">
        <v>0.56940000000000002</v>
      </c>
      <c r="T81">
        <v>0.46122000000000002</v>
      </c>
      <c r="U81">
        <v>0.3518</v>
      </c>
      <c r="V81">
        <v>0.21787000000000001</v>
      </c>
      <c r="AE81">
        <v>3.3647000000000003E-2</v>
      </c>
      <c r="AF81">
        <v>1.09727</v>
      </c>
      <c r="AG81">
        <v>0.95101000000000002</v>
      </c>
      <c r="AH81">
        <v>0.83508000000000004</v>
      </c>
      <c r="AI81">
        <v>0.73206000000000004</v>
      </c>
      <c r="AJ81">
        <v>0.65192000000000005</v>
      </c>
      <c r="AT81">
        <v>1.12722E-2</v>
      </c>
      <c r="AU81">
        <v>0.40917900000000001</v>
      </c>
      <c r="AV81">
        <v>0.39609699999999998</v>
      </c>
      <c r="AW81">
        <v>0.37601200000000001</v>
      </c>
      <c r="AX81">
        <v>0.34396199999999999</v>
      </c>
      <c r="AY81">
        <v>0.310027</v>
      </c>
    </row>
    <row r="82" spans="1:51" x14ac:dyDescent="0.3">
      <c r="A82">
        <v>4.5448000000000002E-2</v>
      </c>
      <c r="B82">
        <v>0.81098000000000003</v>
      </c>
      <c r="C82">
        <v>0.69059000000000004</v>
      </c>
      <c r="D82">
        <v>0.61355000000000004</v>
      </c>
      <c r="E82">
        <v>0.60036</v>
      </c>
      <c r="F82">
        <v>0.60121000000000002</v>
      </c>
      <c r="Q82">
        <v>8.6502000000000002E-3</v>
      </c>
      <c r="R82">
        <v>0.66012999999999999</v>
      </c>
      <c r="S82">
        <v>0.56601000000000001</v>
      </c>
      <c r="T82">
        <v>0.45755000000000001</v>
      </c>
      <c r="U82">
        <v>0.34844999999999998</v>
      </c>
      <c r="V82">
        <v>0.21729999999999999</v>
      </c>
      <c r="AE82">
        <v>3.4381000000000002E-2</v>
      </c>
      <c r="AF82">
        <v>1.0968100000000001</v>
      </c>
      <c r="AG82">
        <v>0.95164000000000004</v>
      </c>
      <c r="AH82">
        <v>0.83696000000000004</v>
      </c>
      <c r="AI82">
        <v>0.73502999999999996</v>
      </c>
      <c r="AJ82">
        <v>0.65534000000000003</v>
      </c>
      <c r="AT82">
        <v>1.2291399999999999E-2</v>
      </c>
      <c r="AU82">
        <v>0.41173999999999999</v>
      </c>
      <c r="AV82">
        <v>0.39904800000000001</v>
      </c>
      <c r="AW82">
        <v>0.38014700000000001</v>
      </c>
      <c r="AX82">
        <v>0.35177999999999998</v>
      </c>
      <c r="AY82">
        <v>0.32225500000000001</v>
      </c>
    </row>
    <row r="83" spans="1:51" x14ac:dyDescent="0.3">
      <c r="A83">
        <v>4.8136999999999999E-2</v>
      </c>
      <c r="B83">
        <v>0.80195000000000005</v>
      </c>
      <c r="C83">
        <v>0.68744000000000005</v>
      </c>
      <c r="D83">
        <v>0.61992999999999998</v>
      </c>
      <c r="E83">
        <v>0.60741000000000001</v>
      </c>
      <c r="F83">
        <v>0.60807999999999995</v>
      </c>
      <c r="Q83">
        <v>8.6934000000000004E-3</v>
      </c>
      <c r="R83">
        <v>0.65949000000000002</v>
      </c>
      <c r="S83">
        <v>0.56532000000000004</v>
      </c>
      <c r="T83">
        <v>0.45678999999999997</v>
      </c>
      <c r="U83">
        <v>0.34777000000000002</v>
      </c>
      <c r="V83">
        <v>0.21717</v>
      </c>
      <c r="AE83">
        <v>3.7006999999999998E-2</v>
      </c>
      <c r="AF83">
        <v>1.0949800000000001</v>
      </c>
      <c r="AG83">
        <v>0.95387</v>
      </c>
      <c r="AH83">
        <v>0.84428999999999998</v>
      </c>
      <c r="AI83">
        <v>0.74563999999999997</v>
      </c>
      <c r="AJ83">
        <v>0.66798999999999997</v>
      </c>
      <c r="AT83">
        <v>1.3403200000000001E-2</v>
      </c>
      <c r="AU83">
        <v>0.414435</v>
      </c>
      <c r="AV83">
        <v>0.40251700000000001</v>
      </c>
      <c r="AW83">
        <v>0.38430500000000001</v>
      </c>
      <c r="AX83">
        <v>0.360014</v>
      </c>
      <c r="AY83">
        <v>0.33471699999999999</v>
      </c>
    </row>
    <row r="84" spans="1:51" x14ac:dyDescent="0.3">
      <c r="A84">
        <v>5.0217999999999999E-2</v>
      </c>
      <c r="B84">
        <v>0.79644999999999999</v>
      </c>
      <c r="C84">
        <v>0.68593999999999999</v>
      </c>
      <c r="D84">
        <v>0.62505999999999995</v>
      </c>
      <c r="E84">
        <v>0.61304000000000003</v>
      </c>
      <c r="F84">
        <v>0.61339999999999995</v>
      </c>
      <c r="Q84">
        <v>8.8494000000000003E-3</v>
      </c>
      <c r="R84">
        <v>0.65717999999999999</v>
      </c>
      <c r="S84">
        <v>0.56283000000000005</v>
      </c>
      <c r="T84">
        <v>0.45405000000000001</v>
      </c>
      <c r="U84">
        <v>0.34533999999999998</v>
      </c>
      <c r="V84">
        <v>0.21672</v>
      </c>
      <c r="AE84">
        <v>3.7254000000000002E-2</v>
      </c>
      <c r="AF84">
        <v>1.0947899999999999</v>
      </c>
      <c r="AG84">
        <v>0.95406999999999997</v>
      </c>
      <c r="AH84">
        <v>0.84499999999999997</v>
      </c>
      <c r="AI84">
        <v>0.74663999999999997</v>
      </c>
      <c r="AJ84">
        <v>0.66920999999999997</v>
      </c>
      <c r="AT84">
        <v>1.40731E-2</v>
      </c>
      <c r="AU84">
        <v>0.41601399999999999</v>
      </c>
      <c r="AV84">
        <v>0.40450799999999998</v>
      </c>
      <c r="AW84">
        <v>0.38670100000000002</v>
      </c>
      <c r="AX84">
        <v>0.36454300000000001</v>
      </c>
      <c r="AY84">
        <v>0.34177400000000002</v>
      </c>
    </row>
    <row r="85" spans="1:51" x14ac:dyDescent="0.3">
      <c r="A85">
        <v>5.2181999999999999E-2</v>
      </c>
      <c r="B85">
        <v>0.79196999999999995</v>
      </c>
      <c r="C85">
        <v>0.68516999999999995</v>
      </c>
      <c r="D85">
        <v>0.62990999999999997</v>
      </c>
      <c r="E85">
        <v>0.61834999999999996</v>
      </c>
      <c r="F85">
        <v>0.61841000000000002</v>
      </c>
      <c r="Q85">
        <v>9.5607999999999995E-3</v>
      </c>
      <c r="R85">
        <v>0.64686999999999995</v>
      </c>
      <c r="S85">
        <v>0.55193999999999999</v>
      </c>
      <c r="T85">
        <v>0.44186999999999999</v>
      </c>
      <c r="U85">
        <v>0.33489000000000002</v>
      </c>
      <c r="V85">
        <v>0.21454000000000001</v>
      </c>
      <c r="AE85">
        <v>3.7897E-2</v>
      </c>
      <c r="AF85">
        <v>1.09426</v>
      </c>
      <c r="AG85">
        <v>0.9546</v>
      </c>
      <c r="AH85">
        <v>0.84684000000000004</v>
      </c>
      <c r="AI85">
        <v>0.74927999999999995</v>
      </c>
      <c r="AJ85">
        <v>0.67242000000000002</v>
      </c>
      <c r="AT85">
        <v>1.44891E-2</v>
      </c>
      <c r="AU85">
        <v>0.41697899999999999</v>
      </c>
      <c r="AV85">
        <v>0.40565800000000002</v>
      </c>
      <c r="AW85">
        <v>0.38817299999999999</v>
      </c>
      <c r="AX85">
        <v>0.36721399999999998</v>
      </c>
      <c r="AY85">
        <v>0.34597800000000001</v>
      </c>
    </row>
    <row r="86" spans="1:51" x14ac:dyDescent="0.3">
      <c r="A86">
        <v>5.5981999999999997E-2</v>
      </c>
      <c r="B86">
        <v>0.78473999999999999</v>
      </c>
      <c r="C86">
        <v>0.68481999999999998</v>
      </c>
      <c r="D86">
        <v>0.63893999999999995</v>
      </c>
      <c r="E86">
        <v>0.62844</v>
      </c>
      <c r="F86">
        <v>0.62799000000000005</v>
      </c>
      <c r="Q86">
        <v>1.01607E-2</v>
      </c>
      <c r="R86">
        <v>0.63854999999999995</v>
      </c>
      <c r="S86">
        <v>0.54315999999999998</v>
      </c>
      <c r="T86">
        <v>0.43213000000000001</v>
      </c>
      <c r="U86">
        <v>0.32679999999999998</v>
      </c>
      <c r="V86">
        <v>0.21267</v>
      </c>
      <c r="AE86">
        <v>3.8639E-2</v>
      </c>
      <c r="AF86">
        <v>1.09362</v>
      </c>
      <c r="AG86">
        <v>0.95518999999999998</v>
      </c>
      <c r="AH86">
        <v>0.84889999999999999</v>
      </c>
      <c r="AI86">
        <v>0.75233000000000005</v>
      </c>
      <c r="AJ86">
        <v>0.67613999999999996</v>
      </c>
      <c r="AT86">
        <v>1.4526799999999999E-2</v>
      </c>
      <c r="AU86">
        <v>0.41706599999999999</v>
      </c>
      <c r="AV86">
        <v>0.40575899999999998</v>
      </c>
      <c r="AW86">
        <v>0.38830599999999998</v>
      </c>
      <c r="AX86">
        <v>0.367452</v>
      </c>
      <c r="AY86">
        <v>0.34635199999999999</v>
      </c>
    </row>
    <row r="87" spans="1:51" x14ac:dyDescent="0.3">
      <c r="A87">
        <v>5.6798000000000001E-2</v>
      </c>
      <c r="B87">
        <v>0.78342999999999996</v>
      </c>
      <c r="C87">
        <v>0.68489</v>
      </c>
      <c r="D87">
        <v>0.64078000000000002</v>
      </c>
      <c r="E87">
        <v>0.63056000000000001</v>
      </c>
      <c r="F87">
        <v>0.63002000000000002</v>
      </c>
      <c r="Q87">
        <v>1.09211E-2</v>
      </c>
      <c r="R87">
        <v>0.62868999999999997</v>
      </c>
      <c r="S87">
        <v>0.53249999999999997</v>
      </c>
      <c r="T87">
        <v>0.42064000000000001</v>
      </c>
      <c r="U87">
        <v>0.31738</v>
      </c>
      <c r="V87">
        <v>0.21035000000000001</v>
      </c>
      <c r="AE87">
        <v>4.2993000000000003E-2</v>
      </c>
      <c r="AF87">
        <v>1.08918</v>
      </c>
      <c r="AG87">
        <v>0.95838999999999996</v>
      </c>
      <c r="AH87">
        <v>0.85995999999999995</v>
      </c>
      <c r="AI87">
        <v>0.77029999999999998</v>
      </c>
      <c r="AJ87">
        <v>0.69743999999999995</v>
      </c>
      <c r="AT87">
        <v>1.5671299999999999E-2</v>
      </c>
      <c r="AU87">
        <v>0.41965400000000003</v>
      </c>
      <c r="AV87">
        <v>0.40855799999999998</v>
      </c>
      <c r="AW87">
        <v>0.39236799999999999</v>
      </c>
      <c r="AX87">
        <v>0.374444</v>
      </c>
      <c r="AY87">
        <v>0.35716199999999998</v>
      </c>
    </row>
    <row r="88" spans="1:51" x14ac:dyDescent="0.3">
      <c r="A88">
        <v>5.7914E-2</v>
      </c>
      <c r="B88">
        <v>0.78183000000000002</v>
      </c>
      <c r="C88">
        <v>0.68505000000000005</v>
      </c>
      <c r="D88">
        <v>0.64324000000000003</v>
      </c>
      <c r="E88">
        <v>0.63344</v>
      </c>
      <c r="F88">
        <v>0.63275999999999999</v>
      </c>
      <c r="Q88">
        <v>1.17435E-2</v>
      </c>
      <c r="R88">
        <v>0.61911000000000005</v>
      </c>
      <c r="S88">
        <v>0.52159999999999995</v>
      </c>
      <c r="T88">
        <v>0.40938999999999998</v>
      </c>
      <c r="U88">
        <v>0.30826999999999999</v>
      </c>
      <c r="V88">
        <v>0.20796000000000001</v>
      </c>
      <c r="AE88">
        <v>4.3595000000000002E-2</v>
      </c>
      <c r="AF88">
        <v>1.08849</v>
      </c>
      <c r="AG88">
        <v>0.95879000000000003</v>
      </c>
      <c r="AH88">
        <v>0.86138000000000003</v>
      </c>
      <c r="AI88">
        <v>0.77276</v>
      </c>
      <c r="AJ88">
        <v>0.70021999999999995</v>
      </c>
      <c r="AT88">
        <v>1.68583E-2</v>
      </c>
      <c r="AU88">
        <v>0.422211</v>
      </c>
      <c r="AV88">
        <v>0.41115600000000002</v>
      </c>
      <c r="AW88">
        <v>0.396675</v>
      </c>
      <c r="AX88">
        <v>0.381357</v>
      </c>
      <c r="AY88">
        <v>0.36725099999999999</v>
      </c>
    </row>
    <row r="89" spans="1:51" x14ac:dyDescent="0.3">
      <c r="A89">
        <v>6.1224000000000001E-2</v>
      </c>
      <c r="B89">
        <v>0.77824000000000004</v>
      </c>
      <c r="C89">
        <v>0.68593999999999999</v>
      </c>
      <c r="D89">
        <v>0.65015999999999996</v>
      </c>
      <c r="E89">
        <v>0.64180999999999999</v>
      </c>
      <c r="F89">
        <v>0.64073999999999998</v>
      </c>
      <c r="Q89">
        <v>1.21759E-2</v>
      </c>
      <c r="R89">
        <v>0.61455000000000004</v>
      </c>
      <c r="S89">
        <v>0.51615</v>
      </c>
      <c r="T89">
        <v>0.40395999999999999</v>
      </c>
      <c r="U89">
        <v>0.30395</v>
      </c>
      <c r="V89">
        <v>0.20677999999999999</v>
      </c>
      <c r="AE89">
        <v>4.3723999999999999E-2</v>
      </c>
      <c r="AF89">
        <v>1.0883400000000001</v>
      </c>
      <c r="AG89">
        <v>0.95887999999999995</v>
      </c>
      <c r="AH89">
        <v>0.86168</v>
      </c>
      <c r="AI89">
        <v>0.77329000000000003</v>
      </c>
      <c r="AJ89">
        <v>0.70079999999999998</v>
      </c>
      <c r="AT89">
        <v>1.7651500000000001E-2</v>
      </c>
      <c r="AU89">
        <v>0.42383300000000002</v>
      </c>
      <c r="AV89">
        <v>0.412827</v>
      </c>
      <c r="AW89">
        <v>0.39959600000000001</v>
      </c>
      <c r="AX89">
        <v>0.385822</v>
      </c>
      <c r="AY89">
        <v>0.37338199999999999</v>
      </c>
    </row>
    <row r="90" spans="1:51" x14ac:dyDescent="0.3">
      <c r="A90">
        <v>6.4240000000000005E-2</v>
      </c>
      <c r="B90">
        <v>0.77581</v>
      </c>
      <c r="C90">
        <v>0.68730999999999998</v>
      </c>
      <c r="D90">
        <v>0.65605000000000002</v>
      </c>
      <c r="E90">
        <v>0.64927999999999997</v>
      </c>
      <c r="F90">
        <v>0.64798</v>
      </c>
      <c r="Q90">
        <v>1.23137E-2</v>
      </c>
      <c r="R90">
        <v>0.61316000000000004</v>
      </c>
      <c r="S90">
        <v>0.51444999999999996</v>
      </c>
      <c r="T90">
        <v>0.40228999999999998</v>
      </c>
      <c r="U90">
        <v>0.30264000000000002</v>
      </c>
      <c r="V90">
        <v>0.20641999999999999</v>
      </c>
      <c r="AE90">
        <v>4.3872000000000001E-2</v>
      </c>
      <c r="AF90">
        <v>1.08816</v>
      </c>
      <c r="AG90">
        <v>0.95898000000000005</v>
      </c>
      <c r="AH90">
        <v>0.86202000000000001</v>
      </c>
      <c r="AI90">
        <v>0.77388999999999997</v>
      </c>
      <c r="AJ90">
        <v>0.70147999999999999</v>
      </c>
      <c r="AT90">
        <v>1.8776000000000001E-2</v>
      </c>
      <c r="AU90">
        <v>0.42600399999999999</v>
      </c>
      <c r="AV90">
        <v>0.41522100000000001</v>
      </c>
      <c r="AW90">
        <v>0.40376499999999999</v>
      </c>
      <c r="AX90">
        <v>0.39190900000000001</v>
      </c>
      <c r="AY90">
        <v>0.38133699999999998</v>
      </c>
    </row>
    <row r="91" spans="1:51" x14ac:dyDescent="0.3">
      <c r="A91">
        <v>6.5060000000000007E-2</v>
      </c>
      <c r="B91">
        <v>0.77512000000000003</v>
      </c>
      <c r="C91">
        <v>0.68779000000000001</v>
      </c>
      <c r="D91">
        <v>0.65758000000000005</v>
      </c>
      <c r="E91">
        <v>0.65129000000000004</v>
      </c>
      <c r="F91">
        <v>0.64997000000000005</v>
      </c>
      <c r="Q91">
        <v>1.28541E-2</v>
      </c>
      <c r="R91">
        <v>0.6079</v>
      </c>
      <c r="S91">
        <v>0.50797999999999999</v>
      </c>
      <c r="T91">
        <v>0.39600999999999997</v>
      </c>
      <c r="U91">
        <v>0.29781000000000002</v>
      </c>
      <c r="V91">
        <v>0.20504</v>
      </c>
      <c r="AE91">
        <v>4.7155000000000002E-2</v>
      </c>
      <c r="AF91">
        <v>1.0841700000000001</v>
      </c>
      <c r="AG91">
        <v>0.96101000000000003</v>
      </c>
      <c r="AH91">
        <v>0.86934999999999996</v>
      </c>
      <c r="AI91">
        <v>0.78703999999999996</v>
      </c>
      <c r="AJ91">
        <v>0.71597999999999995</v>
      </c>
      <c r="AT91">
        <v>1.9712E-2</v>
      </c>
      <c r="AU91">
        <v>0.42769299999999999</v>
      </c>
      <c r="AV91">
        <v>0.417321</v>
      </c>
      <c r="AW91">
        <v>0.40724700000000003</v>
      </c>
      <c r="AX91">
        <v>0.396762</v>
      </c>
      <c r="AY91">
        <v>0.38747900000000002</v>
      </c>
    </row>
    <row r="92" spans="1:51" x14ac:dyDescent="0.3">
      <c r="A92">
        <v>6.8457000000000004E-2</v>
      </c>
      <c r="B92">
        <v>0.77261999999999997</v>
      </c>
      <c r="C92">
        <v>0.69042000000000003</v>
      </c>
      <c r="D92">
        <v>0.66364000000000001</v>
      </c>
      <c r="E92">
        <v>0.65961000000000003</v>
      </c>
      <c r="F92">
        <v>0.65842999999999996</v>
      </c>
      <c r="Q92">
        <v>1.3570199999999999E-2</v>
      </c>
      <c r="R92">
        <v>0.60136999999999996</v>
      </c>
      <c r="S92">
        <v>0.49981999999999999</v>
      </c>
      <c r="T92">
        <v>0.38827</v>
      </c>
      <c r="U92">
        <v>0.29214000000000001</v>
      </c>
      <c r="V92">
        <v>0.20330000000000001</v>
      </c>
      <c r="AE92">
        <v>4.8621999999999999E-2</v>
      </c>
      <c r="AF92">
        <v>1.0825199999999999</v>
      </c>
      <c r="AG92">
        <v>0.96184000000000003</v>
      </c>
      <c r="AH92">
        <v>0.87244999999999995</v>
      </c>
      <c r="AI92">
        <v>0.79266999999999999</v>
      </c>
      <c r="AJ92">
        <v>0.72246999999999995</v>
      </c>
      <c r="AT92">
        <v>1.9761999999999998E-2</v>
      </c>
      <c r="AU92">
        <v>0.42777999999999999</v>
      </c>
      <c r="AV92">
        <v>0.417435</v>
      </c>
      <c r="AW92">
        <v>0.40743200000000002</v>
      </c>
      <c r="AX92">
        <v>0.39701399999999998</v>
      </c>
      <c r="AY92">
        <v>0.387795</v>
      </c>
    </row>
    <row r="93" spans="1:51" x14ac:dyDescent="0.3">
      <c r="A93">
        <v>7.0476999999999998E-2</v>
      </c>
      <c r="B93">
        <v>0.77173999999999998</v>
      </c>
      <c r="C93">
        <v>0.69255999999999995</v>
      </c>
      <c r="D93">
        <v>0.66703999999999997</v>
      </c>
      <c r="E93">
        <v>0.66457999999999995</v>
      </c>
      <c r="F93">
        <v>0.66364000000000001</v>
      </c>
      <c r="Q93">
        <v>1.5646500000000001E-2</v>
      </c>
      <c r="R93">
        <v>0.58387</v>
      </c>
      <c r="S93">
        <v>0.47852</v>
      </c>
      <c r="T93">
        <v>0.36843999999999999</v>
      </c>
      <c r="U93">
        <v>0.27823999999999999</v>
      </c>
      <c r="V93">
        <v>0.19822999999999999</v>
      </c>
      <c r="AE93">
        <v>4.9616E-2</v>
      </c>
      <c r="AF93">
        <v>1.0815399999999999</v>
      </c>
      <c r="AG93">
        <v>0.96238999999999997</v>
      </c>
      <c r="AH93">
        <v>0.87450000000000006</v>
      </c>
      <c r="AI93">
        <v>0.79637999999999998</v>
      </c>
      <c r="AJ93">
        <v>0.72696000000000005</v>
      </c>
      <c r="AT93">
        <v>2.2561999999999999E-2</v>
      </c>
      <c r="AU93">
        <v>0.43222300000000002</v>
      </c>
      <c r="AV93">
        <v>0.42408899999999999</v>
      </c>
      <c r="AW93">
        <v>0.41761599999999999</v>
      </c>
      <c r="AX93">
        <v>0.41037299999999999</v>
      </c>
      <c r="AY93">
        <v>0.404615</v>
      </c>
    </row>
    <row r="94" spans="1:51" x14ac:dyDescent="0.3">
      <c r="A94">
        <v>7.2099999999999997E-2</v>
      </c>
      <c r="B94">
        <v>0.77139999999999997</v>
      </c>
      <c r="C94">
        <v>0.69466000000000006</v>
      </c>
      <c r="D94">
        <v>0.66979999999999995</v>
      </c>
      <c r="E94">
        <v>0.66859999999999997</v>
      </c>
      <c r="F94">
        <v>0.66790000000000005</v>
      </c>
      <c r="Q94">
        <v>1.6128E-2</v>
      </c>
      <c r="R94">
        <v>0.57991000000000004</v>
      </c>
      <c r="S94">
        <v>0.47402</v>
      </c>
      <c r="T94">
        <v>0.36427999999999999</v>
      </c>
      <c r="U94">
        <v>0.27517999999999998</v>
      </c>
      <c r="V94">
        <v>0.19699</v>
      </c>
      <c r="AE94">
        <v>5.1357E-2</v>
      </c>
      <c r="AF94">
        <v>1.08013</v>
      </c>
      <c r="AG94">
        <v>0.96331999999999995</v>
      </c>
      <c r="AH94">
        <v>0.87797000000000003</v>
      </c>
      <c r="AI94">
        <v>0.80261000000000005</v>
      </c>
      <c r="AJ94">
        <v>0.73494999999999999</v>
      </c>
      <c r="AT94">
        <v>2.2806E-2</v>
      </c>
      <c r="AU94">
        <v>0.43257499999999999</v>
      </c>
      <c r="AV94">
        <v>0.42466599999999999</v>
      </c>
      <c r="AW94">
        <v>0.41846699999999998</v>
      </c>
      <c r="AX94">
        <v>0.41146199999999999</v>
      </c>
      <c r="AY94">
        <v>0.40601799999999999</v>
      </c>
    </row>
    <row r="95" spans="1:51" x14ac:dyDescent="0.3">
      <c r="A95">
        <v>7.4639999999999998E-2</v>
      </c>
      <c r="B95">
        <v>0.77144999999999997</v>
      </c>
      <c r="C95">
        <v>0.69860999999999995</v>
      </c>
      <c r="D95">
        <v>0.67476000000000003</v>
      </c>
      <c r="E95">
        <v>0.67496999999999996</v>
      </c>
      <c r="F95">
        <v>0.67466000000000004</v>
      </c>
      <c r="Q95">
        <v>1.6327000000000001E-2</v>
      </c>
      <c r="R95">
        <v>0.57826</v>
      </c>
      <c r="S95">
        <v>0.47220000000000001</v>
      </c>
      <c r="T95">
        <v>0.36259000000000002</v>
      </c>
      <c r="U95">
        <v>0.27390999999999999</v>
      </c>
      <c r="V95">
        <v>0.19647999999999999</v>
      </c>
      <c r="AE95">
        <v>5.4392000000000003E-2</v>
      </c>
      <c r="AF95">
        <v>1.07802</v>
      </c>
      <c r="AG95">
        <v>0.96484999999999999</v>
      </c>
      <c r="AH95">
        <v>0.88368000000000002</v>
      </c>
      <c r="AI95">
        <v>0.81255999999999995</v>
      </c>
      <c r="AJ95">
        <v>0.74882000000000004</v>
      </c>
      <c r="AT95">
        <v>2.3175999999999999E-2</v>
      </c>
      <c r="AU95">
        <v>0.43309799999999998</v>
      </c>
      <c r="AV95">
        <v>0.42553400000000002</v>
      </c>
      <c r="AW95">
        <v>0.41974299999999998</v>
      </c>
      <c r="AX95">
        <v>0.41309200000000001</v>
      </c>
      <c r="AY95">
        <v>0.40813300000000002</v>
      </c>
    </row>
    <row r="96" spans="1:51" x14ac:dyDescent="0.3">
      <c r="A96">
        <v>7.6902999999999999E-2</v>
      </c>
      <c r="B96">
        <v>0.77198</v>
      </c>
      <c r="C96">
        <v>0.70260999999999996</v>
      </c>
      <c r="D96">
        <v>0.68010999999999999</v>
      </c>
      <c r="E96">
        <v>0.68072999999999995</v>
      </c>
      <c r="F96">
        <v>0.68072999999999995</v>
      </c>
      <c r="Q96">
        <v>1.7141E-2</v>
      </c>
      <c r="R96">
        <v>0.57159000000000004</v>
      </c>
      <c r="S96">
        <v>0.46504000000000001</v>
      </c>
      <c r="T96">
        <v>0.35593000000000002</v>
      </c>
      <c r="U96">
        <v>0.26867000000000002</v>
      </c>
      <c r="V96">
        <v>0.19434000000000001</v>
      </c>
      <c r="AE96">
        <v>5.5495999999999997E-2</v>
      </c>
      <c r="AF96">
        <v>1.0772200000000001</v>
      </c>
      <c r="AG96">
        <v>0.96538999999999997</v>
      </c>
      <c r="AH96">
        <v>0.88565000000000005</v>
      </c>
      <c r="AI96">
        <v>0.81593000000000004</v>
      </c>
      <c r="AJ96">
        <v>0.75370999999999999</v>
      </c>
      <c r="AT96">
        <v>2.4462000000000001E-2</v>
      </c>
      <c r="AU96">
        <v>0.43483899999999998</v>
      </c>
      <c r="AV96">
        <v>0.42846299999999998</v>
      </c>
      <c r="AW96">
        <v>0.42402499999999999</v>
      </c>
      <c r="AX96">
        <v>0.41859800000000003</v>
      </c>
      <c r="AY96">
        <v>0.415329</v>
      </c>
    </row>
    <row r="97" spans="1:51" x14ac:dyDescent="0.3">
      <c r="A97">
        <v>7.7465000000000006E-2</v>
      </c>
      <c r="B97">
        <v>0.77215999999999996</v>
      </c>
      <c r="C97">
        <v>0.70364000000000004</v>
      </c>
      <c r="D97">
        <v>0.68152999999999997</v>
      </c>
      <c r="E97">
        <v>0.68217000000000005</v>
      </c>
      <c r="F97">
        <v>0.68223999999999996</v>
      </c>
      <c r="Q97">
        <v>1.7652999999999999E-2</v>
      </c>
      <c r="R97">
        <v>0.56745000000000001</v>
      </c>
      <c r="S97">
        <v>0.46074999999999999</v>
      </c>
      <c r="T97">
        <v>0.35191</v>
      </c>
      <c r="U97">
        <v>0.26541999999999999</v>
      </c>
      <c r="V97">
        <v>0.19298000000000001</v>
      </c>
      <c r="AE97">
        <v>5.62E-2</v>
      </c>
      <c r="AF97">
        <v>1.0766800000000001</v>
      </c>
      <c r="AG97">
        <v>0.96572999999999998</v>
      </c>
      <c r="AH97">
        <v>0.88687000000000005</v>
      </c>
      <c r="AI97">
        <v>0.81801000000000001</v>
      </c>
      <c r="AJ97">
        <v>0.75677000000000005</v>
      </c>
      <c r="AT97">
        <v>2.6166999999999999E-2</v>
      </c>
      <c r="AU97">
        <v>0.43696699999999999</v>
      </c>
      <c r="AV97">
        <v>0.43223099999999998</v>
      </c>
      <c r="AW97">
        <v>0.429259</v>
      </c>
      <c r="AX97">
        <v>0.42563400000000001</v>
      </c>
      <c r="AY97">
        <v>0.42432700000000001</v>
      </c>
    </row>
    <row r="98" spans="1:51" x14ac:dyDescent="0.3">
      <c r="A98">
        <v>8.2493999999999998E-2</v>
      </c>
      <c r="B98">
        <v>0.77429999999999999</v>
      </c>
      <c r="C98">
        <v>0.71262999999999999</v>
      </c>
      <c r="D98">
        <v>0.69508000000000003</v>
      </c>
      <c r="E98">
        <v>0.69527000000000005</v>
      </c>
      <c r="F98">
        <v>0.69588000000000005</v>
      </c>
      <c r="Q98">
        <v>2.0072E-2</v>
      </c>
      <c r="R98">
        <v>0.54922000000000004</v>
      </c>
      <c r="S98">
        <v>0.44217000000000001</v>
      </c>
      <c r="T98">
        <v>0.33462999999999998</v>
      </c>
      <c r="U98">
        <v>0.25137999999999999</v>
      </c>
      <c r="V98">
        <v>0.18668000000000001</v>
      </c>
      <c r="AE98">
        <v>5.7773999999999999E-2</v>
      </c>
      <c r="AF98">
        <v>1.07538</v>
      </c>
      <c r="AG98">
        <v>0.96647000000000005</v>
      </c>
      <c r="AH98">
        <v>0.88951999999999998</v>
      </c>
      <c r="AI98">
        <v>0.82249000000000005</v>
      </c>
      <c r="AJ98">
        <v>0.76348000000000005</v>
      </c>
      <c r="AT98">
        <v>2.7619999999999999E-2</v>
      </c>
      <c r="AU98">
        <v>0.43863200000000002</v>
      </c>
      <c r="AV98">
        <v>0.43545800000000001</v>
      </c>
      <c r="AW98">
        <v>0.43335000000000001</v>
      </c>
      <c r="AX98">
        <v>0.43151499999999998</v>
      </c>
      <c r="AY98">
        <v>0.431342</v>
      </c>
    </row>
    <row r="99" spans="1:51" x14ac:dyDescent="0.3">
      <c r="A99">
        <v>8.4733000000000003E-2</v>
      </c>
      <c r="B99">
        <v>0.77542999999999995</v>
      </c>
      <c r="C99">
        <v>0.71616000000000002</v>
      </c>
      <c r="D99">
        <v>0.70137000000000005</v>
      </c>
      <c r="E99">
        <v>0.70121</v>
      </c>
      <c r="F99">
        <v>0.70206999999999997</v>
      </c>
      <c r="Q99">
        <v>2.0820000000000002E-2</v>
      </c>
      <c r="R99">
        <v>0.54415999999999998</v>
      </c>
      <c r="S99">
        <v>0.43668000000000001</v>
      </c>
      <c r="T99">
        <v>0.32991999999999999</v>
      </c>
      <c r="U99">
        <v>0.24773999999999999</v>
      </c>
      <c r="V99">
        <v>0.18478</v>
      </c>
      <c r="AE99">
        <v>5.8687999999999997E-2</v>
      </c>
      <c r="AF99">
        <v>1.07456</v>
      </c>
      <c r="AG99">
        <v>0.96689999999999998</v>
      </c>
      <c r="AH99">
        <v>0.89098999999999995</v>
      </c>
      <c r="AI99">
        <v>0.82501000000000002</v>
      </c>
      <c r="AJ99">
        <v>0.76731000000000005</v>
      </c>
      <c r="AT99">
        <v>2.7845000000000002E-2</v>
      </c>
      <c r="AU99">
        <v>0.43887799999999999</v>
      </c>
      <c r="AV99">
        <v>0.435969</v>
      </c>
      <c r="AW99">
        <v>0.43395899999999998</v>
      </c>
      <c r="AX99">
        <v>0.43241800000000002</v>
      </c>
      <c r="AY99">
        <v>0.432367</v>
      </c>
    </row>
    <row r="100" spans="1:51" x14ac:dyDescent="0.3">
      <c r="A100">
        <v>8.8725999999999999E-2</v>
      </c>
      <c r="B100">
        <v>0.77759999999999996</v>
      </c>
      <c r="C100">
        <v>0.72221999999999997</v>
      </c>
      <c r="D100">
        <v>0.71304999999999996</v>
      </c>
      <c r="E100">
        <v>0.71203000000000005</v>
      </c>
      <c r="F100">
        <v>0.71342000000000005</v>
      </c>
      <c r="Q100">
        <v>2.1214E-2</v>
      </c>
      <c r="R100">
        <v>0.54161999999999999</v>
      </c>
      <c r="S100">
        <v>0.43380000000000002</v>
      </c>
      <c r="T100">
        <v>0.32757999999999998</v>
      </c>
      <c r="U100">
        <v>0.24598999999999999</v>
      </c>
      <c r="V100">
        <v>0.18379000000000001</v>
      </c>
      <c r="AE100">
        <v>5.9626999999999999E-2</v>
      </c>
      <c r="AF100">
        <v>1.0737000000000001</v>
      </c>
      <c r="AG100">
        <v>0.96731999999999996</v>
      </c>
      <c r="AH100">
        <v>0.89246000000000003</v>
      </c>
      <c r="AI100">
        <v>0.82752999999999999</v>
      </c>
      <c r="AJ100">
        <v>0.77122000000000002</v>
      </c>
      <c r="AT100">
        <v>2.8375999999999998E-2</v>
      </c>
      <c r="AU100">
        <v>0.43944899999999998</v>
      </c>
      <c r="AV100">
        <v>0.43718099999999999</v>
      </c>
      <c r="AW100">
        <v>0.43536799999999998</v>
      </c>
      <c r="AX100">
        <v>0.434531</v>
      </c>
      <c r="AY100">
        <v>0.43470399999999998</v>
      </c>
    </row>
    <row r="101" spans="1:51" x14ac:dyDescent="0.3">
      <c r="A101">
        <v>8.9591000000000004E-2</v>
      </c>
      <c r="B101">
        <v>0.77807999999999999</v>
      </c>
      <c r="C101">
        <v>0.72358</v>
      </c>
      <c r="D101">
        <v>0.71572000000000002</v>
      </c>
      <c r="E101">
        <v>0.71442000000000005</v>
      </c>
      <c r="F101">
        <v>0.71592</v>
      </c>
      <c r="Q101">
        <v>2.1935E-2</v>
      </c>
      <c r="R101">
        <v>0.53710999999999998</v>
      </c>
      <c r="S101">
        <v>0.42854999999999999</v>
      </c>
      <c r="T101">
        <v>0.32349</v>
      </c>
      <c r="U101">
        <v>0.24304000000000001</v>
      </c>
      <c r="V101">
        <v>0.182</v>
      </c>
      <c r="AE101">
        <v>6.0941000000000002E-2</v>
      </c>
      <c r="AF101">
        <v>1.0724499999999999</v>
      </c>
      <c r="AG101">
        <v>0.96789000000000003</v>
      </c>
      <c r="AH101">
        <v>0.89442999999999995</v>
      </c>
      <c r="AI101">
        <v>0.83094999999999997</v>
      </c>
      <c r="AJ101">
        <v>0.77605000000000002</v>
      </c>
      <c r="AT101">
        <v>2.9152000000000001E-2</v>
      </c>
      <c r="AU101">
        <v>0.44025799999999998</v>
      </c>
      <c r="AV101">
        <v>0.43896200000000002</v>
      </c>
      <c r="AW101">
        <v>0.43737100000000001</v>
      </c>
      <c r="AX101">
        <v>0.43757299999999999</v>
      </c>
      <c r="AY101">
        <v>0.43791999999999998</v>
      </c>
    </row>
    <row r="102" spans="1:51" x14ac:dyDescent="0.3">
      <c r="A102">
        <v>9.3301999999999996E-2</v>
      </c>
      <c r="B102">
        <v>0.78017000000000003</v>
      </c>
      <c r="C102">
        <v>0.72999000000000003</v>
      </c>
      <c r="D102">
        <v>0.72774000000000005</v>
      </c>
      <c r="E102">
        <v>0.72472000000000003</v>
      </c>
      <c r="F102">
        <v>0.72636999999999996</v>
      </c>
      <c r="Q102">
        <v>2.2363000000000001E-2</v>
      </c>
      <c r="R102">
        <v>0.53452999999999995</v>
      </c>
      <c r="S102">
        <v>0.42548000000000002</v>
      </c>
      <c r="T102">
        <v>0.32118999999999998</v>
      </c>
      <c r="U102">
        <v>0.24143000000000001</v>
      </c>
      <c r="V102">
        <v>0.18096000000000001</v>
      </c>
      <c r="AE102">
        <v>6.3855999999999996E-2</v>
      </c>
      <c r="AF102">
        <v>1.06958</v>
      </c>
      <c r="AG102">
        <v>0.96904999999999997</v>
      </c>
      <c r="AH102">
        <v>0.89847999999999995</v>
      </c>
      <c r="AI102">
        <v>0.83809</v>
      </c>
      <c r="AJ102">
        <v>0.78351000000000004</v>
      </c>
      <c r="AT102">
        <v>3.0438E-2</v>
      </c>
      <c r="AU102">
        <v>0.44156299999999998</v>
      </c>
      <c r="AV102">
        <v>0.441861</v>
      </c>
      <c r="AW102">
        <v>0.44056699999999999</v>
      </c>
      <c r="AX102">
        <v>0.44245200000000001</v>
      </c>
      <c r="AY102">
        <v>0.44277</v>
      </c>
    </row>
    <row r="103" spans="1:51" x14ac:dyDescent="0.3">
      <c r="A103">
        <v>9.4749E-2</v>
      </c>
      <c r="B103">
        <v>0.78098000000000001</v>
      </c>
      <c r="C103">
        <v>0.73277999999999999</v>
      </c>
      <c r="D103">
        <v>0.73229999999999995</v>
      </c>
      <c r="E103">
        <v>0.72863999999999995</v>
      </c>
      <c r="F103">
        <v>0.73019999999999996</v>
      </c>
      <c r="Q103">
        <v>2.5975999999999999E-2</v>
      </c>
      <c r="R103">
        <v>0.51492000000000004</v>
      </c>
      <c r="S103">
        <v>0.40198</v>
      </c>
      <c r="T103">
        <v>0.30409999999999998</v>
      </c>
      <c r="U103">
        <v>0.22950000000000001</v>
      </c>
      <c r="V103">
        <v>0.17255000000000001</v>
      </c>
      <c r="AE103">
        <v>6.4255000000000007E-2</v>
      </c>
      <c r="AF103">
        <v>1.0691900000000001</v>
      </c>
      <c r="AG103">
        <v>0.96919999999999995</v>
      </c>
      <c r="AH103">
        <v>0.89900999999999998</v>
      </c>
      <c r="AI103">
        <v>0.83901999999999999</v>
      </c>
      <c r="AJ103">
        <v>0.78459000000000001</v>
      </c>
      <c r="AT103">
        <v>3.2126000000000002E-2</v>
      </c>
      <c r="AU103">
        <v>0.44330000000000003</v>
      </c>
      <c r="AV103">
        <v>0.44537700000000002</v>
      </c>
      <c r="AW103">
        <v>0.44459100000000001</v>
      </c>
      <c r="AX103">
        <v>0.44849600000000001</v>
      </c>
      <c r="AY103">
        <v>0.448378</v>
      </c>
    </row>
    <row r="104" spans="1:51" x14ac:dyDescent="0.3">
      <c r="A104">
        <v>9.6115000000000006E-2</v>
      </c>
      <c r="B104">
        <v>0.78174999999999994</v>
      </c>
      <c r="C104">
        <v>0.73558000000000001</v>
      </c>
      <c r="D104">
        <v>0.73633999999999999</v>
      </c>
      <c r="E104">
        <v>0.73223000000000005</v>
      </c>
      <c r="F104">
        <v>0.73363</v>
      </c>
      <c r="Q104">
        <v>2.6741999999999998E-2</v>
      </c>
      <c r="R104">
        <v>0.51114000000000004</v>
      </c>
      <c r="S104">
        <v>0.39767999999999998</v>
      </c>
      <c r="T104">
        <v>0.30082999999999999</v>
      </c>
      <c r="U104">
        <v>0.22695000000000001</v>
      </c>
      <c r="V104">
        <v>0.17088</v>
      </c>
      <c r="AE104">
        <v>6.6151000000000001E-2</v>
      </c>
      <c r="AF104">
        <v>1.06731</v>
      </c>
      <c r="AG104">
        <v>0.96987999999999996</v>
      </c>
      <c r="AH104">
        <v>0.90141000000000004</v>
      </c>
      <c r="AI104">
        <v>0.84325000000000006</v>
      </c>
      <c r="AJ104">
        <v>0.78990000000000005</v>
      </c>
      <c r="AT104">
        <v>3.4090000000000002E-2</v>
      </c>
      <c r="AU104">
        <v>0.44538800000000001</v>
      </c>
      <c r="AV104">
        <v>0.44889000000000001</v>
      </c>
      <c r="AW104">
        <v>0.44912800000000003</v>
      </c>
      <c r="AX104">
        <v>0.45493600000000001</v>
      </c>
      <c r="AY104">
        <v>0.45413599999999998</v>
      </c>
    </row>
    <row r="105" spans="1:51" x14ac:dyDescent="0.3">
      <c r="A105">
        <v>9.8711999999999994E-2</v>
      </c>
      <c r="B105">
        <v>0.78329000000000004</v>
      </c>
      <c r="C105">
        <v>0.74119999999999997</v>
      </c>
      <c r="D105">
        <v>0.74324000000000001</v>
      </c>
      <c r="E105">
        <v>0.73875000000000002</v>
      </c>
      <c r="F105">
        <v>0.73968999999999996</v>
      </c>
      <c r="Q105">
        <v>2.6783000000000001E-2</v>
      </c>
      <c r="R105">
        <v>0.51095000000000002</v>
      </c>
      <c r="S105">
        <v>0.39745999999999998</v>
      </c>
      <c r="T105">
        <v>0.30065999999999998</v>
      </c>
      <c r="U105">
        <v>0.22681000000000001</v>
      </c>
      <c r="V105">
        <v>0.17079</v>
      </c>
      <c r="AE105">
        <v>6.6671999999999995E-2</v>
      </c>
      <c r="AF105">
        <v>1.06681</v>
      </c>
      <c r="AG105">
        <v>0.97006000000000003</v>
      </c>
      <c r="AH105">
        <v>0.90205999999999997</v>
      </c>
      <c r="AI105">
        <v>0.84436999999999995</v>
      </c>
      <c r="AJ105">
        <v>0.79134000000000004</v>
      </c>
      <c r="AT105">
        <v>3.4092999999999998E-2</v>
      </c>
      <c r="AU105">
        <v>0.44539000000000001</v>
      </c>
      <c r="AV105">
        <v>0.44889499999999999</v>
      </c>
      <c r="AW105">
        <v>0.44913399999999998</v>
      </c>
      <c r="AX105">
        <v>0.45494400000000002</v>
      </c>
      <c r="AY105">
        <v>0.45414300000000002</v>
      </c>
    </row>
    <row r="106" spans="1:51" x14ac:dyDescent="0.3">
      <c r="A106">
        <v>0.10589999999999999</v>
      </c>
      <c r="B106">
        <v>0.78886999999999996</v>
      </c>
      <c r="C106">
        <v>0.75749999999999995</v>
      </c>
      <c r="D106">
        <v>0.75900999999999996</v>
      </c>
      <c r="E106">
        <v>0.75490000000000002</v>
      </c>
      <c r="F106">
        <v>0.75470000000000004</v>
      </c>
      <c r="Q106">
        <v>2.7584000000000001E-2</v>
      </c>
      <c r="R106">
        <v>0.50712999999999997</v>
      </c>
      <c r="S106">
        <v>0.39328000000000002</v>
      </c>
      <c r="T106">
        <v>0.29733999999999999</v>
      </c>
      <c r="U106">
        <v>0.22409999999999999</v>
      </c>
      <c r="V106">
        <v>0.16908999999999999</v>
      </c>
      <c r="AE106">
        <v>6.7726999999999996E-2</v>
      </c>
      <c r="AF106">
        <v>1.0658099999999999</v>
      </c>
      <c r="AG106">
        <v>0.97041999999999995</v>
      </c>
      <c r="AH106">
        <v>0.90332999999999997</v>
      </c>
      <c r="AI106">
        <v>0.84658</v>
      </c>
      <c r="AJ106">
        <v>0.79420000000000002</v>
      </c>
      <c r="AT106">
        <v>3.4833000000000003E-2</v>
      </c>
      <c r="AU106">
        <v>0.44618200000000002</v>
      </c>
      <c r="AV106">
        <v>0.45007799999999998</v>
      </c>
      <c r="AW106">
        <v>0.45082800000000001</v>
      </c>
      <c r="AX106">
        <v>0.45718199999999998</v>
      </c>
      <c r="AY106">
        <v>0.456179</v>
      </c>
    </row>
    <row r="107" spans="1:51" x14ac:dyDescent="0.3">
      <c r="A107">
        <v>0.110301</v>
      </c>
      <c r="B107">
        <v>0.79357</v>
      </c>
      <c r="C107">
        <v>0.7671</v>
      </c>
      <c r="D107">
        <v>0.76741999999999999</v>
      </c>
      <c r="E107">
        <v>0.76373000000000002</v>
      </c>
      <c r="F107">
        <v>0.76332</v>
      </c>
      <c r="Q107">
        <v>3.0276999999999998E-2</v>
      </c>
      <c r="R107">
        <v>0.49503000000000003</v>
      </c>
      <c r="S107">
        <v>0.38091000000000003</v>
      </c>
      <c r="T107">
        <v>0.28671999999999997</v>
      </c>
      <c r="U107">
        <v>0.21536</v>
      </c>
      <c r="V107">
        <v>0.1638</v>
      </c>
      <c r="AE107">
        <v>6.8491999999999997E-2</v>
      </c>
      <c r="AF107">
        <v>1.0651200000000001</v>
      </c>
      <c r="AG107">
        <v>0.97067000000000003</v>
      </c>
      <c r="AH107">
        <v>0.90424000000000004</v>
      </c>
      <c r="AI107">
        <v>0.84813000000000005</v>
      </c>
      <c r="AJ107">
        <v>0.79623999999999995</v>
      </c>
      <c r="AT107">
        <v>3.5118999999999997E-2</v>
      </c>
      <c r="AU107">
        <v>0.44648500000000002</v>
      </c>
      <c r="AV107">
        <v>0.450515</v>
      </c>
      <c r="AW107">
        <v>0.45148100000000002</v>
      </c>
      <c r="AX107">
        <v>0.458011</v>
      </c>
      <c r="AY107">
        <v>0.45694400000000002</v>
      </c>
    </row>
    <row r="108" spans="1:51" x14ac:dyDescent="0.3">
      <c r="A108">
        <v>0.110939</v>
      </c>
      <c r="B108">
        <v>0.79432999999999998</v>
      </c>
      <c r="C108">
        <v>0.76841999999999999</v>
      </c>
      <c r="D108">
        <v>0.76858000000000004</v>
      </c>
      <c r="E108">
        <v>0.76497000000000004</v>
      </c>
      <c r="F108">
        <v>0.76454999999999995</v>
      </c>
      <c r="Q108">
        <v>3.2149999999999998E-2</v>
      </c>
      <c r="R108">
        <v>0.48716999999999999</v>
      </c>
      <c r="S108">
        <v>0.37331999999999999</v>
      </c>
      <c r="T108">
        <v>0.28036</v>
      </c>
      <c r="U108">
        <v>0.21013999999999999</v>
      </c>
      <c r="V108">
        <v>0.1605</v>
      </c>
      <c r="AE108">
        <v>7.4270000000000003E-2</v>
      </c>
      <c r="AF108">
        <v>1.06081</v>
      </c>
      <c r="AG108">
        <v>0.97245999999999999</v>
      </c>
      <c r="AH108">
        <v>0.91068000000000005</v>
      </c>
      <c r="AI108">
        <v>0.85907</v>
      </c>
      <c r="AJ108">
        <v>0.81067999999999996</v>
      </c>
      <c r="AT108">
        <v>3.7774000000000002E-2</v>
      </c>
      <c r="AU108">
        <v>0.44918599999999997</v>
      </c>
      <c r="AV108">
        <v>0.45415800000000001</v>
      </c>
      <c r="AW108">
        <v>0.45741599999999999</v>
      </c>
      <c r="AX108">
        <v>0.46484500000000001</v>
      </c>
      <c r="AY108">
        <v>0.46348899999999998</v>
      </c>
    </row>
    <row r="109" spans="1:51" x14ac:dyDescent="0.3">
      <c r="A109">
        <v>0.113062</v>
      </c>
      <c r="B109">
        <v>0.79693000000000003</v>
      </c>
      <c r="C109">
        <v>0.77266000000000001</v>
      </c>
      <c r="D109">
        <v>0.77237</v>
      </c>
      <c r="E109">
        <v>0.76898</v>
      </c>
      <c r="F109">
        <v>0.76863000000000004</v>
      </c>
      <c r="Q109">
        <v>3.2545999999999999E-2</v>
      </c>
      <c r="R109">
        <v>0.48555999999999999</v>
      </c>
      <c r="S109">
        <v>0.37176999999999999</v>
      </c>
      <c r="T109">
        <v>0.27912999999999999</v>
      </c>
      <c r="U109">
        <v>0.20915</v>
      </c>
      <c r="V109">
        <v>0.15984000000000001</v>
      </c>
      <c r="AE109">
        <v>7.4856000000000006E-2</v>
      </c>
      <c r="AF109">
        <v>1.06046</v>
      </c>
      <c r="AG109">
        <v>0.97262999999999999</v>
      </c>
      <c r="AH109">
        <v>0.9113</v>
      </c>
      <c r="AI109">
        <v>0.86012</v>
      </c>
      <c r="AJ109">
        <v>0.81206999999999996</v>
      </c>
      <c r="AT109">
        <v>3.9870999999999997E-2</v>
      </c>
      <c r="AU109">
        <v>0.45112799999999997</v>
      </c>
      <c r="AV109">
        <v>0.456594</v>
      </c>
      <c r="AW109">
        <v>0.46149400000000002</v>
      </c>
      <c r="AX109">
        <v>0.46922599999999998</v>
      </c>
      <c r="AY109">
        <v>0.46790799999999999</v>
      </c>
    </row>
    <row r="110" spans="1:51" x14ac:dyDescent="0.3">
      <c r="A110">
        <v>0.119834</v>
      </c>
      <c r="B110">
        <v>0.80564999999999998</v>
      </c>
      <c r="C110">
        <v>0.78466999999999998</v>
      </c>
      <c r="D110">
        <v>0.78371999999999997</v>
      </c>
      <c r="E110">
        <v>0.78110000000000002</v>
      </c>
      <c r="F110">
        <v>0.78132999999999997</v>
      </c>
      <c r="Q110">
        <v>3.3545999999999999E-2</v>
      </c>
      <c r="R110">
        <v>0.48155999999999999</v>
      </c>
      <c r="S110">
        <v>0.36791000000000001</v>
      </c>
      <c r="T110">
        <v>0.2762</v>
      </c>
      <c r="U110">
        <v>0.20682</v>
      </c>
      <c r="V110">
        <v>0.15823000000000001</v>
      </c>
      <c r="AE110">
        <v>8.1047999999999995E-2</v>
      </c>
      <c r="AF110">
        <v>1.05732</v>
      </c>
      <c r="AG110">
        <v>0.97433000000000003</v>
      </c>
      <c r="AH110">
        <v>0.91742000000000001</v>
      </c>
      <c r="AI110">
        <v>0.87070999999999998</v>
      </c>
      <c r="AJ110">
        <v>0.82584000000000002</v>
      </c>
      <c r="AT110">
        <v>4.0844999999999999E-2</v>
      </c>
      <c r="AU110">
        <v>0.45196999999999998</v>
      </c>
      <c r="AV110">
        <v>0.45764300000000002</v>
      </c>
      <c r="AW110">
        <v>0.463115</v>
      </c>
      <c r="AX110">
        <v>0.47104299999999999</v>
      </c>
      <c r="AY110">
        <v>0.46976499999999999</v>
      </c>
    </row>
    <row r="111" spans="1:51" x14ac:dyDescent="0.3">
      <c r="A111">
        <v>0.12620100000000001</v>
      </c>
      <c r="B111">
        <v>0.81374000000000002</v>
      </c>
      <c r="C111">
        <v>0.79432999999999998</v>
      </c>
      <c r="D111">
        <v>0.79352999999999996</v>
      </c>
      <c r="E111">
        <v>0.79164999999999996</v>
      </c>
      <c r="F111">
        <v>0.79259000000000002</v>
      </c>
      <c r="Q111">
        <v>3.6491999999999997E-2</v>
      </c>
      <c r="R111">
        <v>0.47022999999999998</v>
      </c>
      <c r="S111">
        <v>0.35687000000000002</v>
      </c>
      <c r="T111">
        <v>0.26846999999999999</v>
      </c>
      <c r="U111">
        <v>0.20091999999999999</v>
      </c>
      <c r="V111">
        <v>0.15387999999999999</v>
      </c>
      <c r="AE111">
        <v>8.2438999999999998E-2</v>
      </c>
      <c r="AF111">
        <v>1.0567</v>
      </c>
      <c r="AG111">
        <v>0.97468999999999995</v>
      </c>
      <c r="AH111">
        <v>0.91869000000000001</v>
      </c>
      <c r="AI111">
        <v>0.87292999999999998</v>
      </c>
      <c r="AJ111">
        <v>0.82872999999999997</v>
      </c>
      <c r="AT111">
        <v>4.1624000000000001E-2</v>
      </c>
      <c r="AU111">
        <v>0.45261600000000002</v>
      </c>
      <c r="AV111">
        <v>0.45845799999999998</v>
      </c>
      <c r="AW111">
        <v>0.46428199999999997</v>
      </c>
      <c r="AX111">
        <v>0.47243099999999999</v>
      </c>
      <c r="AY111">
        <v>0.47117399999999998</v>
      </c>
    </row>
    <row r="112" spans="1:51" x14ac:dyDescent="0.3">
      <c r="A112">
        <v>0.13603399999999999</v>
      </c>
      <c r="B112">
        <v>0.82482999999999995</v>
      </c>
      <c r="C112">
        <v>0.80757000000000001</v>
      </c>
      <c r="D112">
        <v>0.80727000000000004</v>
      </c>
      <c r="E112">
        <v>0.80664000000000002</v>
      </c>
      <c r="F112">
        <v>0.80822000000000005</v>
      </c>
      <c r="Q112">
        <v>3.9390000000000001E-2</v>
      </c>
      <c r="R112">
        <v>0.45959</v>
      </c>
      <c r="S112">
        <v>0.34683999999999998</v>
      </c>
      <c r="T112">
        <v>0.26185000000000003</v>
      </c>
      <c r="U112">
        <v>0.19608</v>
      </c>
      <c r="V112">
        <v>0.15006</v>
      </c>
      <c r="AE112">
        <v>8.6046999999999998E-2</v>
      </c>
      <c r="AF112">
        <v>1.0551299999999999</v>
      </c>
      <c r="AG112">
        <v>0.97558</v>
      </c>
      <c r="AH112">
        <v>0.92179</v>
      </c>
      <c r="AI112">
        <v>0.87836000000000003</v>
      </c>
      <c r="AJ112">
        <v>0.83579000000000003</v>
      </c>
      <c r="AT112">
        <v>4.1738999999999998E-2</v>
      </c>
      <c r="AU112">
        <v>0.45271</v>
      </c>
      <c r="AV112">
        <v>0.45857799999999999</v>
      </c>
      <c r="AW112">
        <v>0.46444600000000003</v>
      </c>
      <c r="AX112">
        <v>0.47263300000000003</v>
      </c>
      <c r="AY112">
        <v>0.47137899999999999</v>
      </c>
    </row>
    <row r="113" spans="1:51" x14ac:dyDescent="0.3">
      <c r="A113">
        <v>0.140623</v>
      </c>
      <c r="B113">
        <v>0.82899999999999996</v>
      </c>
      <c r="C113">
        <v>0.81325999999999998</v>
      </c>
      <c r="D113">
        <v>0.81315000000000004</v>
      </c>
      <c r="E113">
        <v>0.81313000000000002</v>
      </c>
      <c r="F113">
        <v>0.81459999999999999</v>
      </c>
      <c r="Q113">
        <v>4.0271000000000001E-2</v>
      </c>
      <c r="R113">
        <v>0.45649000000000001</v>
      </c>
      <c r="S113">
        <v>0.34401999999999999</v>
      </c>
      <c r="T113">
        <v>0.25999</v>
      </c>
      <c r="U113">
        <v>0.19472999999999999</v>
      </c>
      <c r="V113">
        <v>0.14898</v>
      </c>
      <c r="AE113">
        <v>8.9491000000000001E-2</v>
      </c>
      <c r="AF113">
        <v>1.0536300000000001</v>
      </c>
      <c r="AG113">
        <v>0.97636999999999996</v>
      </c>
      <c r="AH113">
        <v>0.92447999999999997</v>
      </c>
      <c r="AI113">
        <v>0.88315999999999995</v>
      </c>
      <c r="AJ113">
        <v>0.84196000000000004</v>
      </c>
      <c r="AT113">
        <v>4.4896999999999999E-2</v>
      </c>
      <c r="AU113">
        <v>0.455096</v>
      </c>
      <c r="AV113">
        <v>0.46180100000000002</v>
      </c>
      <c r="AW113">
        <v>0.46824199999999999</v>
      </c>
      <c r="AX113">
        <v>0.47782400000000003</v>
      </c>
      <c r="AY113">
        <v>0.476578</v>
      </c>
    </row>
    <row r="114" spans="1:51" x14ac:dyDescent="0.3">
      <c r="A114">
        <v>0.14372399999999999</v>
      </c>
      <c r="B114">
        <v>0.83143</v>
      </c>
      <c r="C114">
        <v>0.81694</v>
      </c>
      <c r="D114">
        <v>0.81694999999999995</v>
      </c>
      <c r="E114">
        <v>0.81735000000000002</v>
      </c>
      <c r="F114">
        <v>0.81850999999999996</v>
      </c>
      <c r="Q114">
        <v>4.1189000000000003E-2</v>
      </c>
      <c r="R114">
        <v>0.45334999999999998</v>
      </c>
      <c r="S114">
        <v>0.3412</v>
      </c>
      <c r="T114">
        <v>0.25812000000000002</v>
      </c>
      <c r="U114">
        <v>0.19336999999999999</v>
      </c>
      <c r="V114">
        <v>0.14788000000000001</v>
      </c>
      <c r="AE114">
        <v>9.0232999999999994E-2</v>
      </c>
      <c r="AF114">
        <v>1.0532999999999999</v>
      </c>
      <c r="AG114">
        <v>0.97653000000000001</v>
      </c>
      <c r="AH114">
        <v>0.92503000000000002</v>
      </c>
      <c r="AI114">
        <v>0.88414999999999999</v>
      </c>
      <c r="AJ114">
        <v>0.84321000000000002</v>
      </c>
      <c r="AT114">
        <v>4.8294999999999998E-2</v>
      </c>
      <c r="AU114">
        <v>0.45725399999999999</v>
      </c>
      <c r="AV114">
        <v>0.465227</v>
      </c>
      <c r="AW114">
        <v>0.47145100000000001</v>
      </c>
      <c r="AX114">
        <v>0.48271799999999998</v>
      </c>
      <c r="AY114">
        <v>0.48155199999999998</v>
      </c>
    </row>
    <row r="115" spans="1:51" x14ac:dyDescent="0.3">
      <c r="A115">
        <v>0.15013299999999999</v>
      </c>
      <c r="B115">
        <v>0.83567999999999998</v>
      </c>
      <c r="C115">
        <v>0.82421</v>
      </c>
      <c r="D115">
        <v>0.82437000000000005</v>
      </c>
      <c r="E115">
        <v>0.8256</v>
      </c>
      <c r="F115">
        <v>0.82560999999999996</v>
      </c>
      <c r="Q115">
        <v>4.2086999999999999E-2</v>
      </c>
      <c r="R115">
        <v>0.45039000000000001</v>
      </c>
      <c r="S115">
        <v>0.33857999999999999</v>
      </c>
      <c r="T115">
        <v>0.25635000000000002</v>
      </c>
      <c r="U115">
        <v>0.19206999999999999</v>
      </c>
      <c r="V115">
        <v>0.14684</v>
      </c>
      <c r="AE115">
        <v>9.3531000000000003E-2</v>
      </c>
      <c r="AF115">
        <v>1.05176</v>
      </c>
      <c r="AG115">
        <v>0.97723000000000004</v>
      </c>
      <c r="AH115">
        <v>0.92735000000000001</v>
      </c>
      <c r="AI115">
        <v>0.88837999999999995</v>
      </c>
      <c r="AJ115">
        <v>0.84850000000000003</v>
      </c>
      <c r="AT115">
        <v>5.0008999999999998E-2</v>
      </c>
      <c r="AU115">
        <v>0.45815299999999998</v>
      </c>
      <c r="AV115">
        <v>0.46685500000000002</v>
      </c>
      <c r="AW115">
        <v>0.47288999999999998</v>
      </c>
      <c r="AX115">
        <v>0.48491000000000001</v>
      </c>
      <c r="AY115">
        <v>0.48387799999999997</v>
      </c>
    </row>
    <row r="116" spans="1:51" x14ac:dyDescent="0.3">
      <c r="A116">
        <v>0.151229</v>
      </c>
      <c r="B116">
        <v>0.83633999999999997</v>
      </c>
      <c r="C116">
        <v>0.82540999999999998</v>
      </c>
      <c r="D116">
        <v>0.82557999999999998</v>
      </c>
      <c r="E116">
        <v>0.82694000000000001</v>
      </c>
      <c r="F116">
        <v>0.82669999999999999</v>
      </c>
      <c r="Q116">
        <v>4.5981000000000001E-2</v>
      </c>
      <c r="R116">
        <v>0.43897999999999998</v>
      </c>
      <c r="S116">
        <v>0.32871</v>
      </c>
      <c r="T116">
        <v>0.24929000000000001</v>
      </c>
      <c r="U116">
        <v>0.18690000000000001</v>
      </c>
      <c r="V116">
        <v>0.14269999999999999</v>
      </c>
      <c r="AE116">
        <v>9.7086000000000006E-2</v>
      </c>
      <c r="AF116">
        <v>1.0500400000000001</v>
      </c>
      <c r="AG116">
        <v>0.97792999999999997</v>
      </c>
      <c r="AH116">
        <v>0.92969999999999997</v>
      </c>
      <c r="AI116">
        <v>0.89261999999999997</v>
      </c>
      <c r="AJ116">
        <v>0.85374000000000005</v>
      </c>
      <c r="AT116">
        <v>5.0415000000000001E-2</v>
      </c>
      <c r="AU116">
        <v>0.45834599999999998</v>
      </c>
      <c r="AV116">
        <v>0.46722599999999997</v>
      </c>
      <c r="AW116">
        <v>0.47321999999999997</v>
      </c>
      <c r="AX116">
        <v>0.48540100000000003</v>
      </c>
      <c r="AY116">
        <v>0.48441499999999998</v>
      </c>
    </row>
    <row r="117" spans="1:51" x14ac:dyDescent="0.3">
      <c r="A117">
        <v>0.15745100000000001</v>
      </c>
      <c r="B117">
        <v>0.84008000000000005</v>
      </c>
      <c r="C117">
        <v>0.83196999999999999</v>
      </c>
      <c r="D117">
        <v>0.83218999999999999</v>
      </c>
      <c r="E117">
        <v>0.83411000000000002</v>
      </c>
      <c r="F117">
        <v>0.83245000000000002</v>
      </c>
      <c r="Q117">
        <v>4.7516000000000003E-2</v>
      </c>
      <c r="R117">
        <v>0.43509999999999999</v>
      </c>
      <c r="S117">
        <v>0.32541999999999999</v>
      </c>
      <c r="T117">
        <v>0.24673999999999999</v>
      </c>
      <c r="U117">
        <v>0.18501000000000001</v>
      </c>
      <c r="V117">
        <v>0.14122999999999999</v>
      </c>
      <c r="AE117">
        <v>0.101466</v>
      </c>
      <c r="AF117">
        <v>1.04792</v>
      </c>
      <c r="AG117">
        <v>0.97874000000000005</v>
      </c>
      <c r="AH117">
        <v>0.93245</v>
      </c>
      <c r="AI117">
        <v>0.89744000000000002</v>
      </c>
      <c r="AJ117">
        <v>0.85972999999999999</v>
      </c>
      <c r="AT117">
        <v>5.0552E-2</v>
      </c>
      <c r="AU117">
        <v>0.45840999999999998</v>
      </c>
      <c r="AV117">
        <v>0.46734999999999999</v>
      </c>
      <c r="AW117">
        <v>0.473331</v>
      </c>
      <c r="AX117">
        <v>0.48556300000000002</v>
      </c>
      <c r="AY117">
        <v>0.48426000000000002</v>
      </c>
    </row>
    <row r="118" spans="1:51" x14ac:dyDescent="0.3">
      <c r="A118">
        <v>0.16989000000000001</v>
      </c>
      <c r="B118">
        <v>0.84953999999999996</v>
      </c>
      <c r="C118">
        <v>0.84392</v>
      </c>
      <c r="D118">
        <v>0.84402999999999995</v>
      </c>
      <c r="E118">
        <v>0.84609000000000001</v>
      </c>
      <c r="F118">
        <v>0.84274000000000004</v>
      </c>
      <c r="Q118">
        <v>5.1284000000000003E-2</v>
      </c>
      <c r="R118">
        <v>0.42657</v>
      </c>
      <c r="S118">
        <v>0.31844</v>
      </c>
      <c r="T118">
        <v>0.24095</v>
      </c>
      <c r="U118">
        <v>0.18073</v>
      </c>
      <c r="V118">
        <v>0.13797999999999999</v>
      </c>
      <c r="AE118">
        <v>0.106255</v>
      </c>
      <c r="AF118">
        <v>1.04579</v>
      </c>
      <c r="AG118">
        <v>0.97965999999999998</v>
      </c>
      <c r="AH118">
        <v>0.93530000000000002</v>
      </c>
      <c r="AI118">
        <v>0.90217000000000003</v>
      </c>
      <c r="AJ118">
        <v>0.86580999999999997</v>
      </c>
      <c r="AT118">
        <v>5.1381999999999997E-2</v>
      </c>
      <c r="AU118">
        <v>0.45877800000000002</v>
      </c>
      <c r="AV118">
        <v>0.46808300000000003</v>
      </c>
      <c r="AW118">
        <v>0.47399799999999997</v>
      </c>
      <c r="AX118">
        <v>0.48652099999999998</v>
      </c>
      <c r="AY118">
        <v>0.48486400000000002</v>
      </c>
    </row>
    <row r="119" spans="1:51" x14ac:dyDescent="0.3">
      <c r="A119">
        <v>0.1774</v>
      </c>
      <c r="B119">
        <v>0.85533000000000003</v>
      </c>
      <c r="C119">
        <v>0.85043000000000002</v>
      </c>
      <c r="D119">
        <v>0.85036</v>
      </c>
      <c r="E119">
        <v>0.85206000000000004</v>
      </c>
      <c r="F119">
        <v>0.84879000000000004</v>
      </c>
      <c r="Q119">
        <v>5.1965999999999998E-2</v>
      </c>
      <c r="R119">
        <v>0.42514999999999997</v>
      </c>
      <c r="S119">
        <v>0.31731999999999999</v>
      </c>
      <c r="T119">
        <v>0.23996000000000001</v>
      </c>
      <c r="U119">
        <v>0.18002000000000001</v>
      </c>
      <c r="V119">
        <v>0.13744999999999999</v>
      </c>
      <c r="AE119">
        <v>0.106265</v>
      </c>
      <c r="AF119">
        <v>1.04579</v>
      </c>
      <c r="AG119">
        <v>0.97965999999999998</v>
      </c>
      <c r="AH119">
        <v>0.93530000000000002</v>
      </c>
      <c r="AI119">
        <v>0.90217999999999998</v>
      </c>
      <c r="AJ119">
        <v>0.86582999999999999</v>
      </c>
      <c r="AT119">
        <v>5.4226999999999997E-2</v>
      </c>
      <c r="AU119">
        <v>0.45986199999999999</v>
      </c>
      <c r="AV119">
        <v>0.47036800000000001</v>
      </c>
      <c r="AW119">
        <v>0.47622999999999999</v>
      </c>
      <c r="AX119">
        <v>0.48941699999999999</v>
      </c>
      <c r="AY119">
        <v>0.48769800000000002</v>
      </c>
    </row>
    <row r="120" spans="1:51" x14ac:dyDescent="0.3">
      <c r="A120">
        <v>0.17963000000000001</v>
      </c>
      <c r="B120">
        <v>0.85694000000000004</v>
      </c>
      <c r="C120">
        <v>0.85226999999999997</v>
      </c>
      <c r="D120">
        <v>0.85211999999999999</v>
      </c>
      <c r="E120">
        <v>0.85372000000000003</v>
      </c>
      <c r="F120">
        <v>0.85055999999999998</v>
      </c>
      <c r="Q120">
        <v>5.6301999999999998E-2</v>
      </c>
      <c r="R120">
        <v>0.41671000000000002</v>
      </c>
      <c r="S120">
        <v>0.31084000000000001</v>
      </c>
      <c r="T120">
        <v>0.23411000000000001</v>
      </c>
      <c r="U120">
        <v>0.17599999999999999</v>
      </c>
      <c r="V120">
        <v>0.13441</v>
      </c>
      <c r="AE120">
        <v>0.11369700000000001</v>
      </c>
      <c r="AF120">
        <v>1.04305</v>
      </c>
      <c r="AG120">
        <v>0.98118000000000005</v>
      </c>
      <c r="AH120">
        <v>0.9395</v>
      </c>
      <c r="AI120">
        <v>0.90871000000000002</v>
      </c>
      <c r="AJ120">
        <v>0.87450000000000006</v>
      </c>
      <c r="AT120">
        <v>5.4529000000000001E-2</v>
      </c>
      <c r="AU120">
        <v>0.45996599999999999</v>
      </c>
      <c r="AV120">
        <v>0.47058899999999998</v>
      </c>
      <c r="AW120">
        <v>0.47646100000000002</v>
      </c>
      <c r="AX120">
        <v>0.48968899999999999</v>
      </c>
      <c r="AY120">
        <v>0.488037</v>
      </c>
    </row>
    <row r="121" spans="1:51" x14ac:dyDescent="0.3">
      <c r="A121">
        <v>0.18403</v>
      </c>
      <c r="B121">
        <v>0.86001000000000005</v>
      </c>
      <c r="C121">
        <v>0.85577000000000003</v>
      </c>
      <c r="D121">
        <v>0.85546999999999995</v>
      </c>
      <c r="E121">
        <v>0.85685999999999996</v>
      </c>
      <c r="F121">
        <v>0.85402999999999996</v>
      </c>
      <c r="Q121">
        <v>5.8694999999999997E-2</v>
      </c>
      <c r="R121">
        <v>0.41243000000000002</v>
      </c>
      <c r="S121">
        <v>0.30763000000000001</v>
      </c>
      <c r="T121">
        <v>0.23119999999999999</v>
      </c>
      <c r="U121">
        <v>0.17413999999999999</v>
      </c>
      <c r="V121">
        <v>0.13295999999999999</v>
      </c>
      <c r="AE121">
        <v>0.117094</v>
      </c>
      <c r="AF121">
        <v>1.0419799999999999</v>
      </c>
      <c r="AG121">
        <v>0.98185</v>
      </c>
      <c r="AH121">
        <v>0.94133999999999995</v>
      </c>
      <c r="AI121">
        <v>0.91152999999999995</v>
      </c>
      <c r="AJ121">
        <v>0.87817999999999996</v>
      </c>
      <c r="AT121">
        <v>5.6787999999999998E-2</v>
      </c>
      <c r="AU121">
        <v>0.46071200000000001</v>
      </c>
      <c r="AV121">
        <v>0.47211399999999998</v>
      </c>
      <c r="AW121">
        <v>0.47813699999999998</v>
      </c>
      <c r="AX121">
        <v>0.49151499999999998</v>
      </c>
      <c r="AY121">
        <v>0.49057299999999998</v>
      </c>
    </row>
    <row r="122" spans="1:51" x14ac:dyDescent="0.3">
      <c r="A122">
        <v>0.19131000000000001</v>
      </c>
      <c r="B122">
        <v>0.86477000000000004</v>
      </c>
      <c r="C122">
        <v>0.86124000000000001</v>
      </c>
      <c r="D122">
        <v>0.86058000000000001</v>
      </c>
      <c r="E122">
        <v>0.86175000000000002</v>
      </c>
      <c r="F122">
        <v>0.85960000000000003</v>
      </c>
      <c r="Q122">
        <v>5.9459999999999999E-2</v>
      </c>
      <c r="R122">
        <v>0.41110999999999998</v>
      </c>
      <c r="S122">
        <v>0.30664999999999998</v>
      </c>
      <c r="T122">
        <v>0.23032</v>
      </c>
      <c r="U122">
        <v>0.17358999999999999</v>
      </c>
      <c r="V122">
        <v>0.13253000000000001</v>
      </c>
      <c r="AE122">
        <v>0.11722</v>
      </c>
      <c r="AF122">
        <v>1.0419400000000001</v>
      </c>
      <c r="AG122">
        <v>0.98187000000000002</v>
      </c>
      <c r="AH122">
        <v>0.94140000000000001</v>
      </c>
      <c r="AI122">
        <v>0.91163000000000005</v>
      </c>
      <c r="AJ122">
        <v>0.87831999999999999</v>
      </c>
      <c r="AT122">
        <v>5.8959999999999999E-2</v>
      </c>
      <c r="AU122">
        <v>0.461397</v>
      </c>
      <c r="AV122">
        <v>0.47339399999999998</v>
      </c>
      <c r="AW122">
        <v>0.47963800000000001</v>
      </c>
      <c r="AX122">
        <v>0.49295699999999998</v>
      </c>
      <c r="AY122">
        <v>0.49227900000000002</v>
      </c>
    </row>
    <row r="123" spans="1:51" x14ac:dyDescent="0.3">
      <c r="A123">
        <v>0.21503</v>
      </c>
      <c r="B123">
        <v>0.87819999999999998</v>
      </c>
      <c r="C123">
        <v>0.87663000000000002</v>
      </c>
      <c r="D123">
        <v>0.87443000000000004</v>
      </c>
      <c r="E123">
        <v>0.87590999999999997</v>
      </c>
      <c r="F123">
        <v>0.87612000000000001</v>
      </c>
      <c r="Q123">
        <v>6.7337999999999995E-2</v>
      </c>
      <c r="R123">
        <v>0.39876</v>
      </c>
      <c r="S123">
        <v>0.2974</v>
      </c>
      <c r="T123">
        <v>0.22292000000000001</v>
      </c>
      <c r="U123">
        <v>0.16897000000000001</v>
      </c>
      <c r="V123">
        <v>0.12881000000000001</v>
      </c>
      <c r="AE123">
        <v>0.12592700000000001</v>
      </c>
      <c r="AF123">
        <v>1.0396000000000001</v>
      </c>
      <c r="AG123">
        <v>0.98341999999999996</v>
      </c>
      <c r="AH123">
        <v>0.94586000000000003</v>
      </c>
      <c r="AI123">
        <v>0.91851000000000005</v>
      </c>
      <c r="AJ123">
        <v>0.88704000000000005</v>
      </c>
      <c r="AT123">
        <v>5.9760000000000001E-2</v>
      </c>
      <c r="AU123">
        <v>0.46164300000000003</v>
      </c>
      <c r="AV123">
        <v>0.473825</v>
      </c>
      <c r="AW123">
        <v>0.48015999999999998</v>
      </c>
      <c r="AX123">
        <v>0.493423</v>
      </c>
      <c r="AY123">
        <v>0.492726</v>
      </c>
    </row>
    <row r="124" spans="1:51" x14ac:dyDescent="0.3">
      <c r="A124">
        <v>0.21648999999999999</v>
      </c>
      <c r="B124">
        <v>0.87892999999999999</v>
      </c>
      <c r="C124">
        <v>0.87746999999999997</v>
      </c>
      <c r="D124">
        <v>0.87519000000000002</v>
      </c>
      <c r="E124">
        <v>0.87672000000000005</v>
      </c>
      <c r="F124">
        <v>0.87705</v>
      </c>
      <c r="Q124">
        <v>6.7386000000000001E-2</v>
      </c>
      <c r="R124">
        <v>0.39868999999999999</v>
      </c>
      <c r="S124">
        <v>0.29735</v>
      </c>
      <c r="T124">
        <v>0.22287999999999999</v>
      </c>
      <c r="U124">
        <v>0.16894999999999999</v>
      </c>
      <c r="V124">
        <v>0.12878999999999999</v>
      </c>
      <c r="AE124">
        <v>0.12640699999999999</v>
      </c>
      <c r="AF124">
        <v>1.03949</v>
      </c>
      <c r="AG124">
        <v>0.98350000000000004</v>
      </c>
      <c r="AH124">
        <v>0.94610000000000005</v>
      </c>
      <c r="AI124">
        <v>0.91886000000000001</v>
      </c>
      <c r="AJ124">
        <v>0.88749999999999996</v>
      </c>
      <c r="AT124">
        <v>6.0907999999999997E-2</v>
      </c>
      <c r="AU124">
        <v>0.46198600000000001</v>
      </c>
      <c r="AV124">
        <v>0.47440599999999999</v>
      </c>
      <c r="AW124">
        <v>0.480879</v>
      </c>
      <c r="AX124">
        <v>0.494037</v>
      </c>
      <c r="AY124">
        <v>0.49327500000000002</v>
      </c>
    </row>
    <row r="125" spans="1:51" x14ac:dyDescent="0.3">
      <c r="A125">
        <v>0.23225000000000001</v>
      </c>
      <c r="B125">
        <v>0.88622000000000001</v>
      </c>
      <c r="C125">
        <v>0.88597000000000004</v>
      </c>
      <c r="D125">
        <v>0.88331000000000004</v>
      </c>
      <c r="E125">
        <v>0.88499000000000005</v>
      </c>
      <c r="F125">
        <v>0.88639000000000001</v>
      </c>
      <c r="Q125">
        <v>6.7634E-2</v>
      </c>
      <c r="R125">
        <v>0.39834000000000003</v>
      </c>
      <c r="S125">
        <v>0.29708000000000001</v>
      </c>
      <c r="T125">
        <v>0.22269</v>
      </c>
      <c r="U125">
        <v>0.16883000000000001</v>
      </c>
      <c r="V125">
        <v>0.12869</v>
      </c>
      <c r="AE125">
        <v>0.13591300000000001</v>
      </c>
      <c r="AF125">
        <v>1.03742</v>
      </c>
      <c r="AG125">
        <v>0.98480000000000001</v>
      </c>
      <c r="AH125">
        <v>0.95047000000000004</v>
      </c>
      <c r="AI125">
        <v>0.92515999999999998</v>
      </c>
      <c r="AJ125">
        <v>0.89587000000000006</v>
      </c>
      <c r="AT125">
        <v>6.6767000000000007E-2</v>
      </c>
      <c r="AU125">
        <v>0.463563</v>
      </c>
      <c r="AV125">
        <v>0.476717</v>
      </c>
      <c r="AW125">
        <v>0.48410700000000001</v>
      </c>
      <c r="AX125">
        <v>0.49651499999999998</v>
      </c>
      <c r="AY125">
        <v>0.49559599999999998</v>
      </c>
    </row>
    <row r="126" spans="1:51" x14ac:dyDescent="0.3">
      <c r="A126">
        <v>0.23737</v>
      </c>
      <c r="B126">
        <v>0.88841000000000003</v>
      </c>
      <c r="C126">
        <v>0.88849999999999996</v>
      </c>
      <c r="D126">
        <v>0.88597000000000004</v>
      </c>
      <c r="E126">
        <v>0.88754</v>
      </c>
      <c r="F126">
        <v>0.88917000000000002</v>
      </c>
      <c r="Q126">
        <v>7.0015999999999995E-2</v>
      </c>
      <c r="R126">
        <v>0.39517000000000002</v>
      </c>
      <c r="S126">
        <v>0.29450999999999999</v>
      </c>
      <c r="T126">
        <v>0.22092999999999999</v>
      </c>
      <c r="U126">
        <v>0.16775000000000001</v>
      </c>
      <c r="V126">
        <v>0.12783</v>
      </c>
      <c r="AE126">
        <v>0.13767099999999999</v>
      </c>
      <c r="AF126">
        <v>1.0370600000000001</v>
      </c>
      <c r="AG126">
        <v>0.98501000000000005</v>
      </c>
      <c r="AH126">
        <v>0.95121999999999995</v>
      </c>
      <c r="AI126">
        <v>0.92617000000000005</v>
      </c>
      <c r="AJ126">
        <v>0.89729000000000003</v>
      </c>
      <c r="AT126">
        <v>6.8029000000000006E-2</v>
      </c>
      <c r="AU126">
        <v>0.46385700000000002</v>
      </c>
      <c r="AV126">
        <v>0.47705500000000001</v>
      </c>
      <c r="AW126">
        <v>0.48472399999999999</v>
      </c>
      <c r="AX126">
        <v>0.496952</v>
      </c>
      <c r="AY126">
        <v>0.49611300000000003</v>
      </c>
    </row>
    <row r="127" spans="1:51" x14ac:dyDescent="0.3">
      <c r="A127">
        <v>0.24260999999999999</v>
      </c>
      <c r="B127">
        <v>0.89058999999999999</v>
      </c>
      <c r="C127">
        <v>0.89098999999999995</v>
      </c>
      <c r="D127">
        <v>0.88873000000000002</v>
      </c>
      <c r="E127">
        <v>0.89007999999999998</v>
      </c>
      <c r="F127">
        <v>0.89188999999999996</v>
      </c>
      <c r="Q127">
        <v>7.4556999999999998E-2</v>
      </c>
      <c r="R127">
        <v>0.38966000000000001</v>
      </c>
      <c r="S127">
        <v>0.28997000000000001</v>
      </c>
      <c r="T127">
        <v>0.21801000000000001</v>
      </c>
      <c r="U127">
        <v>0.16607</v>
      </c>
      <c r="V127">
        <v>0.12644</v>
      </c>
      <c r="AE127">
        <v>0.14276</v>
      </c>
      <c r="AF127">
        <v>1.03596</v>
      </c>
      <c r="AG127">
        <v>0.98556999999999995</v>
      </c>
      <c r="AH127">
        <v>0.95328999999999997</v>
      </c>
      <c r="AI127">
        <v>0.92884</v>
      </c>
      <c r="AJ127">
        <v>0.90107000000000004</v>
      </c>
      <c r="AT127">
        <v>6.9535E-2</v>
      </c>
      <c r="AU127">
        <v>0.46417900000000001</v>
      </c>
      <c r="AV127">
        <v>0.477377</v>
      </c>
      <c r="AW127">
        <v>0.48542999999999997</v>
      </c>
      <c r="AX127">
        <v>0.497444</v>
      </c>
      <c r="AY127">
        <v>0.49677300000000002</v>
      </c>
    </row>
    <row r="128" spans="1:51" x14ac:dyDescent="0.3">
      <c r="A128">
        <v>0.25764999999999999</v>
      </c>
      <c r="B128">
        <v>0.89671999999999996</v>
      </c>
      <c r="C128">
        <v>0.89761999999999997</v>
      </c>
      <c r="D128">
        <v>0.89663999999999999</v>
      </c>
      <c r="E128">
        <v>0.89705999999999997</v>
      </c>
      <c r="F128">
        <v>0.89905999999999997</v>
      </c>
      <c r="Q128">
        <v>8.0731999999999998E-2</v>
      </c>
      <c r="R128">
        <v>0.38319999999999999</v>
      </c>
      <c r="S128">
        <v>0.28498000000000001</v>
      </c>
      <c r="T128">
        <v>0.21498</v>
      </c>
      <c r="U128">
        <v>0.16506999999999999</v>
      </c>
      <c r="V128">
        <v>0.12472999999999999</v>
      </c>
      <c r="AE128">
        <v>0.14806900000000001</v>
      </c>
      <c r="AF128">
        <v>1.03474</v>
      </c>
      <c r="AG128">
        <v>0.98611000000000004</v>
      </c>
      <c r="AH128">
        <v>0.95528999999999997</v>
      </c>
      <c r="AI128">
        <v>0.93132999999999999</v>
      </c>
      <c r="AJ128">
        <v>0.90454000000000001</v>
      </c>
      <c r="AT128">
        <v>7.1416999999999994E-2</v>
      </c>
      <c r="AU128">
        <v>0.46452700000000002</v>
      </c>
      <c r="AV128">
        <v>0.47767300000000001</v>
      </c>
      <c r="AW128">
        <v>0.486267</v>
      </c>
      <c r="AX128">
        <v>0.498025</v>
      </c>
      <c r="AY128">
        <v>0.49763400000000002</v>
      </c>
    </row>
    <row r="129" spans="1:51" x14ac:dyDescent="0.3">
      <c r="A129">
        <v>0.27585999999999999</v>
      </c>
      <c r="B129">
        <v>0.90402000000000005</v>
      </c>
      <c r="C129">
        <v>0.90480000000000005</v>
      </c>
      <c r="D129">
        <v>0.90515000000000001</v>
      </c>
      <c r="E129">
        <v>0.90478000000000003</v>
      </c>
      <c r="F129">
        <v>0.90654999999999997</v>
      </c>
      <c r="Q129">
        <v>8.1920999999999994E-2</v>
      </c>
      <c r="R129">
        <v>0.38208999999999999</v>
      </c>
      <c r="S129">
        <v>0.28421999999999997</v>
      </c>
      <c r="T129">
        <v>0.21454000000000001</v>
      </c>
      <c r="U129">
        <v>0.16503000000000001</v>
      </c>
      <c r="V129">
        <v>0.12438</v>
      </c>
      <c r="AE129">
        <v>0.15109700000000001</v>
      </c>
      <c r="AF129">
        <v>1.0339799999999999</v>
      </c>
      <c r="AG129">
        <v>0.98641999999999996</v>
      </c>
      <c r="AH129">
        <v>0.95635000000000003</v>
      </c>
      <c r="AI129">
        <v>0.93264999999999998</v>
      </c>
      <c r="AJ129">
        <v>0.90639999999999998</v>
      </c>
      <c r="AT129">
        <v>7.3180999999999996E-2</v>
      </c>
      <c r="AU129">
        <v>0.46479300000000001</v>
      </c>
      <c r="AV129">
        <v>0.47787800000000002</v>
      </c>
      <c r="AW129">
        <v>0.48700300000000002</v>
      </c>
      <c r="AX129">
        <v>0.49854100000000001</v>
      </c>
      <c r="AY129">
        <v>0.49843700000000002</v>
      </c>
    </row>
    <row r="130" spans="1:51" x14ac:dyDescent="0.3">
      <c r="A130">
        <v>0.28886000000000001</v>
      </c>
      <c r="B130">
        <v>0.90900999999999998</v>
      </c>
      <c r="C130">
        <v>0.90942999999999996</v>
      </c>
      <c r="D130">
        <v>0.90998000000000001</v>
      </c>
      <c r="E130">
        <v>0.90976000000000001</v>
      </c>
      <c r="F130">
        <v>0.91117999999999999</v>
      </c>
      <c r="Q130">
        <v>8.3379999999999996E-2</v>
      </c>
      <c r="R130">
        <v>0.38080000000000003</v>
      </c>
      <c r="S130">
        <v>0.28337000000000001</v>
      </c>
      <c r="T130">
        <v>0.21407999999999999</v>
      </c>
      <c r="U130">
        <v>0.16495000000000001</v>
      </c>
      <c r="V130">
        <v>0.12393</v>
      </c>
      <c r="AE130">
        <v>0.15201200000000001</v>
      </c>
      <c r="AF130">
        <v>1.0337499999999999</v>
      </c>
      <c r="AG130">
        <v>0.98651</v>
      </c>
      <c r="AH130">
        <v>0.95665999999999995</v>
      </c>
      <c r="AI130">
        <v>0.93303999999999998</v>
      </c>
      <c r="AJ130">
        <v>0.90693999999999997</v>
      </c>
      <c r="AT130">
        <v>7.6418E-2</v>
      </c>
      <c r="AU130">
        <v>0.46512300000000001</v>
      </c>
      <c r="AV130">
        <v>0.47826800000000003</v>
      </c>
      <c r="AW130">
        <v>0.48821300000000001</v>
      </c>
      <c r="AX130">
        <v>0.49939800000000001</v>
      </c>
      <c r="AY130">
        <v>0.499749</v>
      </c>
    </row>
    <row r="131" spans="1:51" x14ac:dyDescent="0.3">
      <c r="A131">
        <v>0.29666999999999999</v>
      </c>
      <c r="B131">
        <v>0.91188000000000002</v>
      </c>
      <c r="C131">
        <v>0.91203999999999996</v>
      </c>
      <c r="D131">
        <v>0.91232999999999997</v>
      </c>
      <c r="E131">
        <v>0.91252</v>
      </c>
      <c r="F131">
        <v>0.91369999999999996</v>
      </c>
      <c r="Q131">
        <v>8.4365999999999997E-2</v>
      </c>
      <c r="R131">
        <v>0.37997999999999998</v>
      </c>
      <c r="S131">
        <v>0.28284999999999999</v>
      </c>
      <c r="T131">
        <v>0.21381</v>
      </c>
      <c r="U131">
        <v>0.16486000000000001</v>
      </c>
      <c r="V131">
        <v>0.12361999999999999</v>
      </c>
      <c r="AE131">
        <v>0.16522999999999999</v>
      </c>
      <c r="AF131">
        <v>1.0303</v>
      </c>
      <c r="AG131">
        <v>0.98777000000000004</v>
      </c>
      <c r="AH131">
        <v>0.96069000000000004</v>
      </c>
      <c r="AI131">
        <v>0.93830999999999998</v>
      </c>
      <c r="AJ131">
        <v>0.91439999999999999</v>
      </c>
      <c r="AT131">
        <v>7.8283000000000005E-2</v>
      </c>
      <c r="AU131">
        <v>0.46523700000000001</v>
      </c>
      <c r="AV131">
        <v>0.47860200000000003</v>
      </c>
      <c r="AW131">
        <v>0.48880000000000001</v>
      </c>
      <c r="AX131">
        <v>0.49982199999999999</v>
      </c>
      <c r="AY131">
        <v>0.50032600000000005</v>
      </c>
    </row>
    <row r="132" spans="1:51" x14ac:dyDescent="0.3">
      <c r="A132">
        <v>0.31215999999999999</v>
      </c>
      <c r="B132">
        <v>0.91725999999999996</v>
      </c>
      <c r="C132">
        <v>0.91688999999999998</v>
      </c>
      <c r="D132">
        <v>0.91613999999999995</v>
      </c>
      <c r="E132">
        <v>0.91752999999999996</v>
      </c>
      <c r="F132">
        <v>0.91818999999999995</v>
      </c>
      <c r="Q132">
        <v>8.4611000000000006E-2</v>
      </c>
      <c r="R132">
        <v>0.37978000000000001</v>
      </c>
      <c r="S132">
        <v>0.28272999999999998</v>
      </c>
      <c r="T132">
        <v>0.21375</v>
      </c>
      <c r="U132">
        <v>0.16483999999999999</v>
      </c>
      <c r="V132">
        <v>0.12354999999999999</v>
      </c>
      <c r="AE132">
        <v>0.17438000000000001</v>
      </c>
      <c r="AF132">
        <v>1.0281100000000001</v>
      </c>
      <c r="AG132">
        <v>0.98858999999999997</v>
      </c>
      <c r="AH132">
        <v>0.96296000000000004</v>
      </c>
      <c r="AI132">
        <v>0.94188000000000005</v>
      </c>
      <c r="AJ132">
        <v>0.91907000000000005</v>
      </c>
      <c r="AT132">
        <v>8.1104999999999997E-2</v>
      </c>
      <c r="AU132">
        <v>0.46535300000000002</v>
      </c>
      <c r="AV132">
        <v>0.47919600000000001</v>
      </c>
      <c r="AW132">
        <v>0.489512</v>
      </c>
      <c r="AX132">
        <v>0.50035099999999999</v>
      </c>
      <c r="AY132">
        <v>0.50087400000000004</v>
      </c>
    </row>
    <row r="133" spans="1:51" x14ac:dyDescent="0.3">
      <c r="A133">
        <v>0.31592999999999999</v>
      </c>
      <c r="B133">
        <v>0.91849999999999998</v>
      </c>
      <c r="C133">
        <v>0.91800999999999999</v>
      </c>
      <c r="D133">
        <v>0.91696</v>
      </c>
      <c r="E133">
        <v>0.91866000000000003</v>
      </c>
      <c r="F133">
        <v>0.91918999999999995</v>
      </c>
      <c r="Q133">
        <v>9.3007000000000006E-2</v>
      </c>
      <c r="R133">
        <v>0.37439</v>
      </c>
      <c r="S133">
        <v>0.27933000000000002</v>
      </c>
      <c r="T133">
        <v>0.21295</v>
      </c>
      <c r="U133">
        <v>0.16335</v>
      </c>
      <c r="V133">
        <v>0.12125</v>
      </c>
      <c r="AE133">
        <v>0.17680999999999999</v>
      </c>
      <c r="AF133">
        <v>1.02759</v>
      </c>
      <c r="AG133">
        <v>0.98880000000000001</v>
      </c>
      <c r="AH133">
        <v>0.96350000000000002</v>
      </c>
      <c r="AI133">
        <v>0.94284000000000001</v>
      </c>
      <c r="AJ133">
        <v>0.92025000000000001</v>
      </c>
      <c r="AT133">
        <v>8.3750000000000005E-2</v>
      </c>
      <c r="AU133">
        <v>0.46543600000000002</v>
      </c>
      <c r="AV133">
        <v>0.47972900000000002</v>
      </c>
      <c r="AW133">
        <v>0.490004</v>
      </c>
      <c r="AX133">
        <v>0.50072099999999997</v>
      </c>
      <c r="AY133">
        <v>0.50110399999999999</v>
      </c>
    </row>
    <row r="134" spans="1:51" x14ac:dyDescent="0.3">
      <c r="A134">
        <v>0.34814000000000001</v>
      </c>
      <c r="B134">
        <v>0.92803999999999998</v>
      </c>
      <c r="C134">
        <v>0.92678000000000005</v>
      </c>
      <c r="D134">
        <v>0.92334000000000005</v>
      </c>
      <c r="E134">
        <v>0.92706999999999995</v>
      </c>
      <c r="F134">
        <v>0.92645</v>
      </c>
      <c r="Q134">
        <v>9.6506999999999996E-2</v>
      </c>
      <c r="R134">
        <v>0.37291000000000002</v>
      </c>
      <c r="S134">
        <v>0.27822000000000002</v>
      </c>
      <c r="T134">
        <v>0.21314</v>
      </c>
      <c r="U134">
        <v>0.16263</v>
      </c>
      <c r="V134">
        <v>0.12106</v>
      </c>
      <c r="AE134">
        <v>0.18187</v>
      </c>
      <c r="AF134">
        <v>1.0266200000000001</v>
      </c>
      <c r="AG134">
        <v>0.98923000000000005</v>
      </c>
      <c r="AH134">
        <v>0.96450999999999998</v>
      </c>
      <c r="AI134">
        <v>0.94481000000000004</v>
      </c>
      <c r="AJ134">
        <v>0.92262</v>
      </c>
      <c r="AT134">
        <v>8.4210999999999994E-2</v>
      </c>
      <c r="AU134">
        <v>0.46544999999999997</v>
      </c>
      <c r="AV134">
        <v>0.47981200000000002</v>
      </c>
      <c r="AW134">
        <v>0.49007600000000001</v>
      </c>
      <c r="AX134">
        <v>0.50077400000000005</v>
      </c>
      <c r="AY134">
        <v>0.50112299999999999</v>
      </c>
    </row>
    <row r="135" spans="1:51" x14ac:dyDescent="0.3">
      <c r="A135">
        <v>0.36015000000000003</v>
      </c>
      <c r="B135">
        <v>0.93113999999999997</v>
      </c>
      <c r="C135">
        <v>0.92976999999999999</v>
      </c>
      <c r="D135">
        <v>0.92576999999999998</v>
      </c>
      <c r="E135">
        <v>0.92976000000000003</v>
      </c>
      <c r="F135">
        <v>0.92869000000000002</v>
      </c>
      <c r="Q135">
        <v>9.9569000000000005E-2</v>
      </c>
      <c r="R135">
        <v>0.37225000000000003</v>
      </c>
      <c r="S135">
        <v>0.27732000000000001</v>
      </c>
      <c r="T135">
        <v>0.21340000000000001</v>
      </c>
      <c r="U135">
        <v>0.16200999999999999</v>
      </c>
      <c r="V135">
        <v>0.12173</v>
      </c>
      <c r="AE135">
        <v>0.18881999999999999</v>
      </c>
      <c r="AF135">
        <v>1.0255099999999999</v>
      </c>
      <c r="AG135">
        <v>0.98977999999999999</v>
      </c>
      <c r="AH135">
        <v>0.96574000000000004</v>
      </c>
      <c r="AI135">
        <v>0.94742999999999999</v>
      </c>
      <c r="AJ135">
        <v>0.92567999999999995</v>
      </c>
      <c r="AT135">
        <v>8.6758000000000002E-2</v>
      </c>
      <c r="AU135">
        <v>0.46551700000000001</v>
      </c>
      <c r="AV135">
        <v>0.48019699999999998</v>
      </c>
      <c r="AW135">
        <v>0.490423</v>
      </c>
      <c r="AX135">
        <v>0.50100999999999996</v>
      </c>
      <c r="AY135">
        <v>0.50115200000000004</v>
      </c>
    </row>
    <row r="136" spans="1:51" x14ac:dyDescent="0.3">
      <c r="A136">
        <v>0.36631000000000002</v>
      </c>
      <c r="B136">
        <v>0.93262999999999996</v>
      </c>
      <c r="C136">
        <v>0.93125999999999998</v>
      </c>
      <c r="D136">
        <v>0.92706999999999995</v>
      </c>
      <c r="E136">
        <v>0.93105000000000004</v>
      </c>
      <c r="F136">
        <v>0.92976000000000003</v>
      </c>
      <c r="Q136">
        <v>9.9595000000000003E-2</v>
      </c>
      <c r="R136">
        <v>0.37225999999999998</v>
      </c>
      <c r="S136">
        <v>0.27731</v>
      </c>
      <c r="T136">
        <v>0.21340000000000001</v>
      </c>
      <c r="U136">
        <v>0.16200000000000001</v>
      </c>
      <c r="V136">
        <v>0.12173</v>
      </c>
      <c r="AE136">
        <v>0.18956000000000001</v>
      </c>
      <c r="AF136">
        <v>1.0254000000000001</v>
      </c>
      <c r="AG136">
        <v>0.98984000000000005</v>
      </c>
      <c r="AH136">
        <v>0.96587000000000001</v>
      </c>
      <c r="AI136">
        <v>0.94769999999999999</v>
      </c>
      <c r="AJ136">
        <v>0.92598999999999998</v>
      </c>
      <c r="AT136">
        <v>8.8875999999999997E-2</v>
      </c>
      <c r="AU136">
        <v>0.46556700000000001</v>
      </c>
      <c r="AV136">
        <v>0.480404</v>
      </c>
      <c r="AW136">
        <v>0.49066300000000002</v>
      </c>
      <c r="AX136">
        <v>0.50115299999999996</v>
      </c>
      <c r="AY136">
        <v>0.50111499999999998</v>
      </c>
    </row>
    <row r="137" spans="1:51" x14ac:dyDescent="0.3">
      <c r="A137">
        <v>0.39189000000000002</v>
      </c>
      <c r="B137">
        <v>0.93811</v>
      </c>
      <c r="C137">
        <v>0.93698000000000004</v>
      </c>
      <c r="D137">
        <v>0.93274999999999997</v>
      </c>
      <c r="E137">
        <v>0.93594999999999995</v>
      </c>
      <c r="F137">
        <v>0.93384999999999996</v>
      </c>
      <c r="Q137">
        <v>9.9728999999999998E-2</v>
      </c>
      <c r="R137">
        <v>0.37229000000000001</v>
      </c>
      <c r="S137">
        <v>0.27727000000000002</v>
      </c>
      <c r="T137">
        <v>0.21340999999999999</v>
      </c>
      <c r="U137">
        <v>0.16197</v>
      </c>
      <c r="V137">
        <v>0.12178</v>
      </c>
      <c r="AE137">
        <v>0.19999</v>
      </c>
      <c r="AF137">
        <v>1.02413</v>
      </c>
      <c r="AG137">
        <v>0.99061999999999995</v>
      </c>
      <c r="AH137">
        <v>0.96758</v>
      </c>
      <c r="AI137">
        <v>0.95133000000000001</v>
      </c>
      <c r="AJ137">
        <v>0.93017000000000005</v>
      </c>
      <c r="AT137">
        <v>9.9312999999999999E-2</v>
      </c>
      <c r="AU137">
        <v>0.46577800000000003</v>
      </c>
      <c r="AV137">
        <v>0.48061100000000001</v>
      </c>
      <c r="AW137">
        <v>0.49154199999999998</v>
      </c>
      <c r="AX137">
        <v>0.50150499999999998</v>
      </c>
      <c r="AY137">
        <v>0.50077799999999995</v>
      </c>
    </row>
    <row r="138" spans="1:51" x14ac:dyDescent="0.3">
      <c r="A138">
        <v>0.40459000000000001</v>
      </c>
      <c r="B138">
        <v>0.94037999999999999</v>
      </c>
      <c r="C138">
        <v>0.93937000000000004</v>
      </c>
      <c r="D138">
        <v>0.93559999999999999</v>
      </c>
      <c r="E138">
        <v>0.93811999999999995</v>
      </c>
      <c r="F138">
        <v>0.93574000000000002</v>
      </c>
      <c r="Q138">
        <v>9.9834000000000006E-2</v>
      </c>
      <c r="R138">
        <v>0.37232999999999999</v>
      </c>
      <c r="S138">
        <v>0.27723999999999999</v>
      </c>
      <c r="T138">
        <v>0.21342</v>
      </c>
      <c r="U138">
        <v>0.16195000000000001</v>
      </c>
      <c r="V138">
        <v>0.12181</v>
      </c>
      <c r="AE138">
        <v>0.20952000000000001</v>
      </c>
      <c r="AF138">
        <v>1.0231699999999999</v>
      </c>
      <c r="AG138">
        <v>0.99129</v>
      </c>
      <c r="AH138">
        <v>0.96928000000000003</v>
      </c>
      <c r="AI138">
        <v>0.95433000000000001</v>
      </c>
      <c r="AJ138">
        <v>0.93367999999999995</v>
      </c>
      <c r="AT138">
        <v>9.9819000000000005E-2</v>
      </c>
      <c r="AU138">
        <v>0.46578700000000001</v>
      </c>
      <c r="AV138">
        <v>0.48060799999999998</v>
      </c>
      <c r="AW138">
        <v>0.49157800000000001</v>
      </c>
      <c r="AX138">
        <v>0.50151500000000004</v>
      </c>
      <c r="AY138">
        <v>0.50075999999999998</v>
      </c>
    </row>
    <row r="139" spans="1:51" x14ac:dyDescent="0.3">
      <c r="A139">
        <v>0.44362000000000001</v>
      </c>
      <c r="B139">
        <v>0.94596000000000002</v>
      </c>
      <c r="C139">
        <v>0.94498000000000004</v>
      </c>
      <c r="D139">
        <v>0.94382999999999995</v>
      </c>
      <c r="E139">
        <v>0.94391999999999998</v>
      </c>
      <c r="F139">
        <v>0.94138999999999995</v>
      </c>
      <c r="Q139">
        <v>9.9945000000000006E-2</v>
      </c>
      <c r="R139">
        <v>0.37236000000000002</v>
      </c>
      <c r="S139">
        <v>0.27721000000000001</v>
      </c>
      <c r="T139">
        <v>0.21343000000000001</v>
      </c>
      <c r="U139">
        <v>0.16192999999999999</v>
      </c>
      <c r="V139">
        <v>0.12184</v>
      </c>
      <c r="AE139">
        <v>0.21418000000000001</v>
      </c>
      <c r="AF139">
        <v>1.02274</v>
      </c>
      <c r="AG139">
        <v>0.99160000000000004</v>
      </c>
      <c r="AH139">
        <v>0.97019999999999995</v>
      </c>
      <c r="AI139">
        <v>0.95569000000000004</v>
      </c>
      <c r="AJ139">
        <v>0.93532999999999999</v>
      </c>
      <c r="AT139">
        <v>9.9837999999999996E-2</v>
      </c>
      <c r="AU139">
        <v>0.46578799999999998</v>
      </c>
      <c r="AV139">
        <v>0.48060799999999998</v>
      </c>
      <c r="AW139">
        <v>0.49157899999999999</v>
      </c>
      <c r="AX139">
        <v>0.50151599999999996</v>
      </c>
      <c r="AY139">
        <v>0.50075899999999995</v>
      </c>
    </row>
    <row r="140" spans="1:51" x14ac:dyDescent="0.3">
      <c r="A140">
        <v>0.44469999999999998</v>
      </c>
      <c r="B140">
        <v>0.94610000000000005</v>
      </c>
      <c r="C140">
        <v>0.94511000000000001</v>
      </c>
      <c r="D140">
        <v>0.94403999999999999</v>
      </c>
      <c r="E140">
        <v>0.94406000000000001</v>
      </c>
      <c r="F140">
        <v>0.94155</v>
      </c>
      <c r="AE140">
        <v>0.22134999999999999</v>
      </c>
      <c r="AF140">
        <v>1.0221100000000001</v>
      </c>
      <c r="AG140">
        <v>0.99206000000000005</v>
      </c>
      <c r="AH140">
        <v>0.97170000000000001</v>
      </c>
      <c r="AI140">
        <v>0.95764000000000005</v>
      </c>
      <c r="AJ140">
        <v>0.93779999999999997</v>
      </c>
      <c r="AT140">
        <v>0.100089</v>
      </c>
      <c r="AU140">
        <v>0.46579199999999998</v>
      </c>
      <c r="AV140">
        <v>0.48060599999999998</v>
      </c>
      <c r="AW140">
        <v>0.49159700000000001</v>
      </c>
      <c r="AX140">
        <v>0.50152099999999999</v>
      </c>
      <c r="AY140">
        <v>0.50075000000000003</v>
      </c>
    </row>
    <row r="141" spans="1:51" x14ac:dyDescent="0.3">
      <c r="A141">
        <v>0.45340999999999998</v>
      </c>
      <c r="B141">
        <v>0.94721</v>
      </c>
      <c r="C141">
        <v>0.94611000000000001</v>
      </c>
      <c r="D141">
        <v>0.94567000000000001</v>
      </c>
      <c r="E141">
        <v>0.94520999999999999</v>
      </c>
      <c r="F141">
        <v>0.94281999999999999</v>
      </c>
      <c r="AE141">
        <v>0.23338999999999999</v>
      </c>
      <c r="AF141">
        <v>1.0211300000000001</v>
      </c>
      <c r="AG141">
        <v>0.99278999999999995</v>
      </c>
      <c r="AH141">
        <v>0.97423999999999999</v>
      </c>
      <c r="AI141">
        <v>0.96045999999999998</v>
      </c>
      <c r="AJ141">
        <v>0.94167999999999996</v>
      </c>
      <c r="AT141">
        <v>0.10063999999999999</v>
      </c>
      <c r="AU141">
        <v>0.46580199999999999</v>
      </c>
      <c r="AV141">
        <v>0.480603</v>
      </c>
      <c r="AW141">
        <v>0.49163600000000002</v>
      </c>
      <c r="AX141">
        <v>0.50153300000000001</v>
      </c>
      <c r="AY141">
        <v>0.50073100000000004</v>
      </c>
    </row>
    <row r="142" spans="1:51" x14ac:dyDescent="0.3">
      <c r="A142">
        <v>0.45885999999999999</v>
      </c>
      <c r="B142">
        <v>0.94791000000000003</v>
      </c>
      <c r="C142">
        <v>0.94669999999999999</v>
      </c>
      <c r="D142">
        <v>0.94664000000000004</v>
      </c>
      <c r="E142">
        <v>0.94589999999999996</v>
      </c>
      <c r="F142">
        <v>0.94362999999999997</v>
      </c>
      <c r="AE142">
        <v>0.23479</v>
      </c>
      <c r="AF142">
        <v>1.02102</v>
      </c>
      <c r="AG142">
        <v>0.99287000000000003</v>
      </c>
      <c r="AH142">
        <v>0.97452000000000005</v>
      </c>
      <c r="AI142">
        <v>0.96074999999999999</v>
      </c>
      <c r="AJ142">
        <v>0.94210000000000005</v>
      </c>
    </row>
    <row r="143" spans="1:51" x14ac:dyDescent="0.3">
      <c r="A143">
        <v>0.50456999999999996</v>
      </c>
      <c r="B143">
        <v>0.95447000000000004</v>
      </c>
      <c r="C143">
        <v>0.95115000000000005</v>
      </c>
      <c r="D143">
        <v>0.95333999999999997</v>
      </c>
      <c r="E143">
        <v>0.95118999999999998</v>
      </c>
      <c r="F143">
        <v>0.95023000000000002</v>
      </c>
      <c r="AE143">
        <v>0.24803</v>
      </c>
      <c r="AF143">
        <v>1.02</v>
      </c>
      <c r="AG143">
        <v>0.99360000000000004</v>
      </c>
      <c r="AH143">
        <v>0.97699000000000003</v>
      </c>
      <c r="AI143">
        <v>0.96321000000000001</v>
      </c>
      <c r="AJ143">
        <v>0.94577999999999995</v>
      </c>
    </row>
    <row r="144" spans="1:51" x14ac:dyDescent="0.3">
      <c r="A144">
        <v>0.53076999999999996</v>
      </c>
      <c r="B144">
        <v>0.95730000000000004</v>
      </c>
      <c r="C144">
        <v>0.95340000000000003</v>
      </c>
      <c r="D144">
        <v>0.95618999999999998</v>
      </c>
      <c r="E144">
        <v>0.95389999999999997</v>
      </c>
      <c r="F144">
        <v>0.95374999999999999</v>
      </c>
      <c r="AE144">
        <v>0.24833</v>
      </c>
      <c r="AF144">
        <v>1.0199800000000001</v>
      </c>
      <c r="AG144">
        <v>0.99361999999999995</v>
      </c>
      <c r="AH144">
        <v>0.97704000000000002</v>
      </c>
      <c r="AI144">
        <v>0.96326000000000001</v>
      </c>
      <c r="AJ144">
        <v>0.94584999999999997</v>
      </c>
    </row>
    <row r="145" spans="1:36" x14ac:dyDescent="0.3">
      <c r="A145">
        <v>0.55984999999999996</v>
      </c>
      <c r="B145">
        <v>0.95982000000000001</v>
      </c>
      <c r="C145">
        <v>0.95574000000000003</v>
      </c>
      <c r="D145">
        <v>0.9587</v>
      </c>
      <c r="E145">
        <v>0.95670999999999995</v>
      </c>
      <c r="F145">
        <v>0.95726</v>
      </c>
      <c r="AE145">
        <v>0.25846999999999998</v>
      </c>
      <c r="AF145">
        <v>1.0192300000000001</v>
      </c>
      <c r="AG145">
        <v>0.99409999999999998</v>
      </c>
      <c r="AH145">
        <v>0.97848999999999997</v>
      </c>
      <c r="AI145">
        <v>0.96479999999999999</v>
      </c>
      <c r="AJ145">
        <v>0.94823999999999997</v>
      </c>
    </row>
    <row r="146" spans="1:36" x14ac:dyDescent="0.3">
      <c r="A146">
        <v>0.56667000000000001</v>
      </c>
      <c r="B146">
        <v>0.96035000000000004</v>
      </c>
      <c r="C146">
        <v>0.95626999999999995</v>
      </c>
      <c r="D146">
        <v>0.95921999999999996</v>
      </c>
      <c r="E146">
        <v>0.95733999999999997</v>
      </c>
      <c r="F146">
        <v>0.95801999999999998</v>
      </c>
      <c r="AE146">
        <v>0.27467999999999998</v>
      </c>
      <c r="AF146">
        <v>1.0181100000000001</v>
      </c>
      <c r="AG146">
        <v>0.99468999999999996</v>
      </c>
      <c r="AH146">
        <v>0.98016999999999999</v>
      </c>
      <c r="AI146">
        <v>0.96689000000000003</v>
      </c>
      <c r="AJ146">
        <v>0.95145999999999997</v>
      </c>
    </row>
    <row r="147" spans="1:36" x14ac:dyDescent="0.3">
      <c r="A147">
        <v>0.58067000000000002</v>
      </c>
      <c r="B147">
        <v>0.96138000000000001</v>
      </c>
      <c r="C147">
        <v>0.95733999999999997</v>
      </c>
      <c r="D147">
        <v>0.96018999999999999</v>
      </c>
      <c r="E147">
        <v>0.95860000000000001</v>
      </c>
      <c r="F147">
        <v>0.95947000000000005</v>
      </c>
      <c r="AE147">
        <v>0.27779999999999999</v>
      </c>
      <c r="AF147">
        <v>1.0179100000000001</v>
      </c>
      <c r="AG147">
        <v>0.99478</v>
      </c>
      <c r="AH147">
        <v>0.98045000000000004</v>
      </c>
      <c r="AI147">
        <v>0.96726000000000001</v>
      </c>
      <c r="AJ147">
        <v>0.95201999999999998</v>
      </c>
    </row>
    <row r="148" spans="1:36" x14ac:dyDescent="0.3">
      <c r="A148">
        <v>0.60794000000000004</v>
      </c>
      <c r="B148">
        <v>0.96321999999999997</v>
      </c>
      <c r="C148">
        <v>0.95938999999999997</v>
      </c>
      <c r="D148">
        <v>0.96189999999999998</v>
      </c>
      <c r="E148">
        <v>0.96091000000000004</v>
      </c>
      <c r="F148">
        <v>0.96197999999999995</v>
      </c>
      <c r="AE148">
        <v>0.28849000000000002</v>
      </c>
      <c r="AF148">
        <v>1.0172300000000001</v>
      </c>
      <c r="AG148">
        <v>0.99502999999999997</v>
      </c>
      <c r="AH148">
        <v>0.98138999999999998</v>
      </c>
      <c r="AI148">
        <v>0.96850999999999998</v>
      </c>
      <c r="AJ148">
        <v>0.95377000000000001</v>
      </c>
    </row>
    <row r="149" spans="1:36" x14ac:dyDescent="0.3">
      <c r="A149">
        <v>0.69632000000000005</v>
      </c>
      <c r="B149">
        <v>0.96831</v>
      </c>
      <c r="C149">
        <v>0.96577000000000002</v>
      </c>
      <c r="D149">
        <v>0.96675</v>
      </c>
      <c r="E149">
        <v>0.96714</v>
      </c>
      <c r="F149">
        <v>0.96780999999999995</v>
      </c>
      <c r="AE149">
        <v>0.29109000000000002</v>
      </c>
      <c r="AF149">
        <v>1.0170699999999999</v>
      </c>
      <c r="AG149">
        <v>0.99509000000000003</v>
      </c>
      <c r="AH149">
        <v>0.98162000000000005</v>
      </c>
      <c r="AI149">
        <v>0.96880999999999995</v>
      </c>
      <c r="AJ149">
        <v>0.95416999999999996</v>
      </c>
    </row>
    <row r="150" spans="1:36" x14ac:dyDescent="0.3">
      <c r="A150">
        <v>0.69969999999999999</v>
      </c>
      <c r="B150">
        <v>0.96848999999999996</v>
      </c>
      <c r="C150">
        <v>0.96599999999999997</v>
      </c>
      <c r="D150">
        <v>0.96694000000000002</v>
      </c>
      <c r="E150">
        <v>0.96733000000000002</v>
      </c>
      <c r="F150">
        <v>0.96797999999999995</v>
      </c>
      <c r="AE150">
        <v>0.31081999999999999</v>
      </c>
      <c r="AF150">
        <v>1.01593</v>
      </c>
      <c r="AG150">
        <v>0.99556</v>
      </c>
      <c r="AH150">
        <v>0.98338000000000003</v>
      </c>
      <c r="AI150">
        <v>0.97113000000000005</v>
      </c>
      <c r="AJ150">
        <v>0.95694000000000001</v>
      </c>
    </row>
    <row r="151" spans="1:36" x14ac:dyDescent="0.3">
      <c r="A151">
        <v>0.70481000000000005</v>
      </c>
      <c r="B151">
        <v>0.96875999999999995</v>
      </c>
      <c r="C151">
        <v>0.96633999999999998</v>
      </c>
      <c r="D151">
        <v>0.96723000000000003</v>
      </c>
      <c r="E151">
        <v>0.96762000000000004</v>
      </c>
      <c r="F151">
        <v>0.96823000000000004</v>
      </c>
      <c r="AE151">
        <v>0.32361000000000001</v>
      </c>
      <c r="AF151">
        <v>1.0152399999999999</v>
      </c>
      <c r="AG151">
        <v>0.99597999999999998</v>
      </c>
      <c r="AH151">
        <v>0.98446999999999996</v>
      </c>
      <c r="AI151">
        <v>0.97270000000000001</v>
      </c>
      <c r="AJ151">
        <v>0.95864000000000005</v>
      </c>
    </row>
    <row r="152" spans="1:36" x14ac:dyDescent="0.3">
      <c r="A152">
        <v>0.70652000000000004</v>
      </c>
      <c r="B152">
        <v>0.96886000000000005</v>
      </c>
      <c r="C152">
        <v>0.96645000000000003</v>
      </c>
      <c r="D152">
        <v>0.96731999999999996</v>
      </c>
      <c r="E152">
        <v>0.96772000000000002</v>
      </c>
      <c r="F152">
        <v>0.96831</v>
      </c>
      <c r="AE152">
        <v>0.32517000000000001</v>
      </c>
      <c r="AF152">
        <v>1.0151600000000001</v>
      </c>
      <c r="AG152">
        <v>0.99604000000000004</v>
      </c>
      <c r="AH152">
        <v>0.98460000000000003</v>
      </c>
      <c r="AI152">
        <v>0.97289000000000003</v>
      </c>
      <c r="AJ152">
        <v>0.95884999999999998</v>
      </c>
    </row>
    <row r="153" spans="1:36" x14ac:dyDescent="0.3">
      <c r="A153">
        <v>0.76165000000000005</v>
      </c>
      <c r="B153">
        <v>0.97158999999999995</v>
      </c>
      <c r="C153">
        <v>0.96967999999999999</v>
      </c>
      <c r="D153">
        <v>0.97048999999999996</v>
      </c>
      <c r="E153">
        <v>0.97040000000000004</v>
      </c>
      <c r="F153">
        <v>0.97055000000000002</v>
      </c>
      <c r="AE153">
        <v>0.34173999999999999</v>
      </c>
      <c r="AF153">
        <v>1.0143200000000001</v>
      </c>
      <c r="AG153">
        <v>0.99678</v>
      </c>
      <c r="AH153">
        <v>0.98592000000000002</v>
      </c>
      <c r="AI153">
        <v>0.97487999999999997</v>
      </c>
      <c r="AJ153">
        <v>0.96116999999999997</v>
      </c>
    </row>
    <row r="154" spans="1:36" x14ac:dyDescent="0.3">
      <c r="A154">
        <v>0.80337000000000003</v>
      </c>
      <c r="B154">
        <v>0.97311000000000003</v>
      </c>
      <c r="C154">
        <v>0.97167000000000003</v>
      </c>
      <c r="D154">
        <v>0.97265999999999997</v>
      </c>
      <c r="E154">
        <v>0.97197</v>
      </c>
      <c r="F154">
        <v>0.97184000000000004</v>
      </c>
      <c r="AE154">
        <v>0.35869000000000001</v>
      </c>
      <c r="AF154">
        <v>1.0135400000000001</v>
      </c>
      <c r="AG154">
        <v>0.99758000000000002</v>
      </c>
      <c r="AH154">
        <v>0.98716000000000004</v>
      </c>
      <c r="AI154">
        <v>0.97675000000000001</v>
      </c>
      <c r="AJ154">
        <v>0.96377000000000002</v>
      </c>
    </row>
    <row r="155" spans="1:36" x14ac:dyDescent="0.3">
      <c r="A155">
        <v>0.85148999999999997</v>
      </c>
      <c r="B155">
        <v>0.97397</v>
      </c>
      <c r="C155">
        <v>0.97360999999999998</v>
      </c>
      <c r="D155">
        <v>0.97448999999999997</v>
      </c>
      <c r="E155">
        <v>0.97345999999999999</v>
      </c>
      <c r="F155">
        <v>0.97299000000000002</v>
      </c>
      <c r="AE155">
        <v>0.38457000000000002</v>
      </c>
      <c r="AF155">
        <v>1.0124899999999999</v>
      </c>
      <c r="AG155">
        <v>0.99848000000000003</v>
      </c>
      <c r="AH155">
        <v>0.98880000000000001</v>
      </c>
      <c r="AI155">
        <v>0.97911999999999999</v>
      </c>
      <c r="AJ155">
        <v>0.96767000000000003</v>
      </c>
    </row>
    <row r="156" spans="1:36" x14ac:dyDescent="0.3">
      <c r="A156">
        <v>0.85770000000000002</v>
      </c>
      <c r="B156">
        <v>0.97404000000000002</v>
      </c>
      <c r="C156">
        <v>0.97384000000000004</v>
      </c>
      <c r="D156">
        <v>0.97463999999999995</v>
      </c>
      <c r="E156">
        <v>0.97363</v>
      </c>
      <c r="F156">
        <v>0.97311000000000003</v>
      </c>
      <c r="AE156">
        <v>0.38533000000000001</v>
      </c>
      <c r="AF156">
        <v>1.0124599999999999</v>
      </c>
      <c r="AG156">
        <v>0.99850000000000005</v>
      </c>
      <c r="AH156">
        <v>0.98884000000000005</v>
      </c>
      <c r="AI156">
        <v>0.97918000000000005</v>
      </c>
      <c r="AJ156">
        <v>0.96777000000000002</v>
      </c>
    </row>
    <row r="157" spans="1:36" x14ac:dyDescent="0.3">
      <c r="A157">
        <v>0.88946000000000003</v>
      </c>
      <c r="B157">
        <v>0.97436</v>
      </c>
      <c r="C157">
        <v>0.97492999999999996</v>
      </c>
      <c r="D157">
        <v>0.97516000000000003</v>
      </c>
      <c r="E157">
        <v>0.97448999999999997</v>
      </c>
      <c r="F157">
        <v>0.97370000000000001</v>
      </c>
      <c r="AE157">
        <v>0.39500000000000002</v>
      </c>
      <c r="AF157">
        <v>1.0121199999999999</v>
      </c>
      <c r="AG157">
        <v>0.99865000000000004</v>
      </c>
      <c r="AH157">
        <v>0.98938000000000004</v>
      </c>
      <c r="AI157">
        <v>0.97987000000000002</v>
      </c>
      <c r="AJ157">
        <v>0.96904000000000001</v>
      </c>
    </row>
    <row r="158" spans="1:36" x14ac:dyDescent="0.3">
      <c r="A158">
        <v>0.90029999999999999</v>
      </c>
      <c r="B158">
        <v>0.97448999999999997</v>
      </c>
      <c r="C158">
        <v>0.97526999999999997</v>
      </c>
      <c r="D158">
        <v>0.97523000000000004</v>
      </c>
      <c r="F158">
        <v>0.97387999999999997</v>
      </c>
      <c r="AE158">
        <v>0.39871000000000001</v>
      </c>
      <c r="AF158">
        <v>1.012</v>
      </c>
      <c r="AG158">
        <v>0.99868000000000001</v>
      </c>
      <c r="AH158">
        <v>0.98956999999999995</v>
      </c>
      <c r="AI158">
        <v>0.98011000000000004</v>
      </c>
      <c r="AJ158">
        <v>0.96948999999999996</v>
      </c>
    </row>
    <row r="159" spans="1:36" x14ac:dyDescent="0.3">
      <c r="A159">
        <v>0.94730999999999999</v>
      </c>
      <c r="B159">
        <v>0.97533000000000003</v>
      </c>
      <c r="C159">
        <v>0.97655000000000003</v>
      </c>
      <c r="D159">
        <v>0.97509999999999997</v>
      </c>
      <c r="F159">
        <v>0.97453000000000001</v>
      </c>
      <c r="AE159">
        <v>0.43561</v>
      </c>
      <c r="AF159">
        <v>1.0109399999999999</v>
      </c>
      <c r="AG159">
        <v>0.99858000000000002</v>
      </c>
      <c r="AH159">
        <v>0.99128000000000005</v>
      </c>
      <c r="AI159">
        <v>0.98202999999999996</v>
      </c>
      <c r="AJ159">
        <v>0.97306000000000004</v>
      </c>
    </row>
    <row r="160" spans="1:36" x14ac:dyDescent="0.3">
      <c r="A160">
        <v>0.99919999999999998</v>
      </c>
      <c r="B160">
        <v>0.97655000000000003</v>
      </c>
      <c r="C160">
        <v>0.97585999999999995</v>
      </c>
      <c r="D160">
        <v>0.97448999999999997</v>
      </c>
      <c r="F160">
        <v>0.97511999999999999</v>
      </c>
      <c r="AE160">
        <v>0.45482</v>
      </c>
      <c r="AF160">
        <v>1.01048</v>
      </c>
      <c r="AG160">
        <v>0.99846999999999997</v>
      </c>
      <c r="AH160">
        <v>0.99202999999999997</v>
      </c>
      <c r="AI160">
        <v>0.98285999999999996</v>
      </c>
      <c r="AJ160">
        <v>0.97453999999999996</v>
      </c>
    </row>
    <row r="161" spans="1:36" x14ac:dyDescent="0.3">
      <c r="A161">
        <v>1.00406</v>
      </c>
      <c r="F161">
        <v>0.97516999999999998</v>
      </c>
      <c r="AE161">
        <v>0.46933000000000002</v>
      </c>
      <c r="AF161">
        <v>1.0101599999999999</v>
      </c>
      <c r="AG161">
        <v>0.99843999999999999</v>
      </c>
      <c r="AH161">
        <v>0.99256</v>
      </c>
      <c r="AI161">
        <v>0.98351</v>
      </c>
      <c r="AJ161">
        <v>0.97558999999999996</v>
      </c>
    </row>
    <row r="162" spans="1:36" x14ac:dyDescent="0.3">
      <c r="AE162">
        <v>0.46955000000000002</v>
      </c>
      <c r="AF162">
        <v>1.0101599999999999</v>
      </c>
      <c r="AG162">
        <v>0.99843999999999999</v>
      </c>
      <c r="AH162">
        <v>0.99256999999999995</v>
      </c>
      <c r="AI162">
        <v>0.98351999999999995</v>
      </c>
      <c r="AJ162">
        <v>0.97560999999999998</v>
      </c>
    </row>
    <row r="163" spans="1:36" x14ac:dyDescent="0.3">
      <c r="AE163">
        <v>0.48215000000000002</v>
      </c>
      <c r="AF163">
        <v>1.0098800000000001</v>
      </c>
      <c r="AG163">
        <v>0.99844999999999995</v>
      </c>
      <c r="AH163">
        <v>0.99300999999999995</v>
      </c>
      <c r="AI163">
        <v>0.98414000000000001</v>
      </c>
      <c r="AJ163">
        <v>0.97650000000000003</v>
      </c>
    </row>
    <row r="164" spans="1:36" x14ac:dyDescent="0.3">
      <c r="AE164">
        <v>0.51266</v>
      </c>
      <c r="AF164">
        <v>1.00925</v>
      </c>
      <c r="AG164">
        <v>0.99856999999999996</v>
      </c>
      <c r="AH164">
        <v>0.99400999999999995</v>
      </c>
      <c r="AI164">
        <v>0.98577999999999999</v>
      </c>
      <c r="AJ164">
        <v>0.97851999999999995</v>
      </c>
    </row>
    <row r="165" spans="1:36" x14ac:dyDescent="0.3">
      <c r="AE165">
        <v>0.53791</v>
      </c>
      <c r="AF165">
        <v>1.00875</v>
      </c>
      <c r="AG165">
        <v>0.99870999999999999</v>
      </c>
      <c r="AH165">
        <v>0.99480999999999997</v>
      </c>
      <c r="AI165">
        <v>0.98702999999999996</v>
      </c>
      <c r="AJ165">
        <v>0.97989000000000004</v>
      </c>
    </row>
    <row r="166" spans="1:36" x14ac:dyDescent="0.3">
      <c r="AE166">
        <v>0.54588000000000003</v>
      </c>
      <c r="AF166">
        <v>1.0085999999999999</v>
      </c>
      <c r="AG166">
        <v>0.99875999999999998</v>
      </c>
      <c r="AH166">
        <v>0.99504999999999999</v>
      </c>
      <c r="AI166">
        <v>0.98736000000000002</v>
      </c>
      <c r="AJ166">
        <v>0.98024999999999995</v>
      </c>
    </row>
    <row r="167" spans="1:36" x14ac:dyDescent="0.3">
      <c r="AE167">
        <v>0.54954000000000003</v>
      </c>
      <c r="AF167">
        <v>1.00854</v>
      </c>
      <c r="AG167">
        <v>0.99878</v>
      </c>
      <c r="AH167">
        <v>0.99516000000000004</v>
      </c>
      <c r="AI167">
        <v>0.98748999999999998</v>
      </c>
      <c r="AJ167">
        <v>0.98041</v>
      </c>
    </row>
    <row r="168" spans="1:36" x14ac:dyDescent="0.3">
      <c r="AE168">
        <v>0.57493000000000005</v>
      </c>
      <c r="AF168">
        <v>1.0080899999999999</v>
      </c>
      <c r="AG168">
        <v>0.99890999999999996</v>
      </c>
      <c r="AH168">
        <v>0.99583999999999995</v>
      </c>
      <c r="AI168">
        <v>0.98831000000000002</v>
      </c>
      <c r="AJ168">
        <v>0.98136000000000001</v>
      </c>
    </row>
    <row r="169" spans="1:36" x14ac:dyDescent="0.3">
      <c r="AE169">
        <v>0.59104000000000001</v>
      </c>
      <c r="AF169">
        <v>1.00783</v>
      </c>
      <c r="AG169">
        <v>0.99895999999999996</v>
      </c>
      <c r="AH169">
        <v>0.99619999999999997</v>
      </c>
      <c r="AI169">
        <v>0.98873</v>
      </c>
      <c r="AJ169">
        <v>0.98187999999999998</v>
      </c>
    </row>
    <row r="170" spans="1:36" x14ac:dyDescent="0.3">
      <c r="AE170">
        <v>0.61651</v>
      </c>
      <c r="AF170">
        <v>1.00746</v>
      </c>
      <c r="AG170">
        <v>0.99895999999999996</v>
      </c>
      <c r="AH170">
        <v>0.99665999999999999</v>
      </c>
      <c r="AI170">
        <v>0.98934</v>
      </c>
      <c r="AJ170">
        <v>0.98263999999999996</v>
      </c>
    </row>
    <row r="171" spans="1:36" x14ac:dyDescent="0.3">
      <c r="AE171">
        <v>0.63617000000000001</v>
      </c>
      <c r="AF171">
        <v>1.0072000000000001</v>
      </c>
      <c r="AG171">
        <v>0.99887999999999999</v>
      </c>
      <c r="AH171">
        <v>0.99695</v>
      </c>
      <c r="AI171">
        <v>0.98982000000000003</v>
      </c>
      <c r="AJ171">
        <v>0.98324</v>
      </c>
    </row>
    <row r="172" spans="1:36" x14ac:dyDescent="0.3">
      <c r="AE172">
        <v>0.65630999999999995</v>
      </c>
      <c r="AF172">
        <v>1.0069600000000001</v>
      </c>
      <c r="AG172">
        <v>0.99875999999999998</v>
      </c>
      <c r="AH172">
        <v>0.99719999999999998</v>
      </c>
      <c r="AI172">
        <v>0.99036000000000002</v>
      </c>
      <c r="AJ172">
        <v>0.98389000000000004</v>
      </c>
    </row>
    <row r="173" spans="1:36" x14ac:dyDescent="0.3">
      <c r="AE173">
        <v>0.67708000000000002</v>
      </c>
      <c r="AF173">
        <v>1.00674</v>
      </c>
      <c r="AG173">
        <v>0.99861999999999995</v>
      </c>
      <c r="AH173">
        <v>0.99739999999999995</v>
      </c>
      <c r="AI173">
        <v>0.99094000000000004</v>
      </c>
      <c r="AJ173">
        <v>0.98465000000000003</v>
      </c>
    </row>
    <row r="174" spans="1:36" x14ac:dyDescent="0.3">
      <c r="AE174">
        <v>0.69489999999999996</v>
      </c>
      <c r="AF174">
        <v>1.00658</v>
      </c>
      <c r="AG174">
        <v>0.99848000000000003</v>
      </c>
      <c r="AH174">
        <v>0.99755000000000005</v>
      </c>
      <c r="AI174">
        <v>0.99136999999999997</v>
      </c>
      <c r="AJ174">
        <v>0.98536000000000001</v>
      </c>
    </row>
    <row r="175" spans="1:36" x14ac:dyDescent="0.3">
      <c r="AE175">
        <v>0.70936999999999995</v>
      </c>
      <c r="AF175">
        <v>1.0064500000000001</v>
      </c>
      <c r="AG175">
        <v>0.99838000000000005</v>
      </c>
      <c r="AH175">
        <v>0.99765000000000004</v>
      </c>
      <c r="AI175">
        <v>0.99163999999999997</v>
      </c>
      <c r="AJ175">
        <v>0.98595999999999995</v>
      </c>
    </row>
    <row r="176" spans="1:36" x14ac:dyDescent="0.3">
      <c r="AE176">
        <v>0.71565999999999996</v>
      </c>
      <c r="AF176">
        <v>1.0064</v>
      </c>
      <c r="AG176">
        <v>0.99833000000000005</v>
      </c>
      <c r="AH176">
        <v>0.99768999999999997</v>
      </c>
      <c r="AI176">
        <v>0.99173</v>
      </c>
      <c r="AJ176">
        <v>0.98621999999999999</v>
      </c>
    </row>
    <row r="177" spans="31:36" x14ac:dyDescent="0.3">
      <c r="AE177">
        <v>0.75741999999999998</v>
      </c>
      <c r="AF177">
        <v>1.0061</v>
      </c>
      <c r="AG177">
        <v>0.99809999999999999</v>
      </c>
      <c r="AH177">
        <v>0.99794000000000005</v>
      </c>
      <c r="AI177">
        <v>0.99212999999999996</v>
      </c>
      <c r="AJ177">
        <v>0.98782000000000003</v>
      </c>
    </row>
    <row r="178" spans="31:36" x14ac:dyDescent="0.3">
      <c r="AE178">
        <v>0.79488999999999999</v>
      </c>
      <c r="AF178">
        <v>1.00583</v>
      </c>
      <c r="AG178">
        <v>0.99804000000000004</v>
      </c>
      <c r="AH178">
        <v>0.99817999999999996</v>
      </c>
      <c r="AI178">
        <v>0.99243000000000003</v>
      </c>
      <c r="AJ178">
        <v>0.98884000000000005</v>
      </c>
    </row>
    <row r="179" spans="31:36" x14ac:dyDescent="0.3">
      <c r="AE179">
        <v>0.81142000000000003</v>
      </c>
      <c r="AF179">
        <v>1.0057100000000001</v>
      </c>
      <c r="AG179">
        <v>0.99807000000000001</v>
      </c>
      <c r="AH179">
        <v>0.99833000000000005</v>
      </c>
      <c r="AI179">
        <v>0.99258999999999997</v>
      </c>
      <c r="AJ179">
        <v>0.98914000000000002</v>
      </c>
    </row>
    <row r="180" spans="31:36" x14ac:dyDescent="0.3">
      <c r="AE180">
        <v>0.81381999999999999</v>
      </c>
      <c r="AF180">
        <v>1.00569</v>
      </c>
      <c r="AG180">
        <v>0.99807999999999997</v>
      </c>
      <c r="AH180">
        <v>0.99834999999999996</v>
      </c>
      <c r="AI180">
        <v>0.99261999999999995</v>
      </c>
      <c r="AJ180">
        <v>0.98917999999999995</v>
      </c>
    </row>
    <row r="181" spans="31:36" x14ac:dyDescent="0.3">
      <c r="AE181">
        <v>0.82831999999999995</v>
      </c>
      <c r="AF181">
        <v>1.0055799999999999</v>
      </c>
      <c r="AG181">
        <v>0.99816000000000005</v>
      </c>
      <c r="AH181">
        <v>0.99851000000000001</v>
      </c>
      <c r="AI181">
        <v>0.99280999999999997</v>
      </c>
      <c r="AJ181">
        <v>0.98936000000000002</v>
      </c>
    </row>
    <row r="182" spans="31:36" x14ac:dyDescent="0.3">
      <c r="AE182">
        <v>0.86329</v>
      </c>
      <c r="AF182">
        <v>1.0053300000000001</v>
      </c>
      <c r="AG182">
        <v>0.99850000000000005</v>
      </c>
      <c r="AH182">
        <v>0.99899000000000004</v>
      </c>
      <c r="AI182">
        <v>0.99356</v>
      </c>
      <c r="AJ182">
        <v>0.98955000000000004</v>
      </c>
    </row>
    <row r="183" spans="31:36" x14ac:dyDescent="0.3">
      <c r="AE183">
        <v>0.90566999999999998</v>
      </c>
      <c r="AF183">
        <v>1.00505</v>
      </c>
      <c r="AG183">
        <v>0.99909000000000003</v>
      </c>
      <c r="AH183">
        <v>0.99944</v>
      </c>
      <c r="AI183">
        <v>0.99509999999999998</v>
      </c>
      <c r="AJ183">
        <v>0.98945000000000005</v>
      </c>
    </row>
    <row r="184" spans="31:36" x14ac:dyDescent="0.3">
      <c r="AE184">
        <v>0.91012999999999999</v>
      </c>
      <c r="AF184">
        <v>1.0050300000000001</v>
      </c>
      <c r="AG184">
        <v>0.99916000000000005</v>
      </c>
      <c r="AH184">
        <v>0.99946000000000002</v>
      </c>
      <c r="AI184">
        <v>0.99528000000000005</v>
      </c>
      <c r="AJ184">
        <v>0.98943000000000003</v>
      </c>
    </row>
    <row r="185" spans="31:36" x14ac:dyDescent="0.3">
      <c r="AE185">
        <v>0.93174999999999997</v>
      </c>
      <c r="AF185">
        <v>1.00492</v>
      </c>
      <c r="AG185">
        <v>0.99950000000000006</v>
      </c>
      <c r="AH185">
        <v>0.99948999999999999</v>
      </c>
      <c r="AI185">
        <v>0.99612999999999996</v>
      </c>
      <c r="AJ185">
        <v>0.98929</v>
      </c>
    </row>
    <row r="186" spans="31:36" x14ac:dyDescent="0.3">
      <c r="AE186">
        <v>1.00878</v>
      </c>
      <c r="AF186">
        <v>1.0048999999999999</v>
      </c>
      <c r="AG186">
        <v>1.0007299999999999</v>
      </c>
      <c r="AH186">
        <v>0.99917</v>
      </c>
      <c r="AI186">
        <v>0.99785999999999997</v>
      </c>
      <c r="AJ186">
        <v>0.98865000000000003</v>
      </c>
    </row>
    <row r="187" spans="31:36" x14ac:dyDescent="0.3">
      <c r="AE187">
        <v>1.0103500000000001</v>
      </c>
      <c r="AF187">
        <v>1.00491</v>
      </c>
      <c r="AG187">
        <v>1.0007600000000001</v>
      </c>
      <c r="AH187">
        <v>0.99916000000000005</v>
      </c>
      <c r="AI187">
        <v>0.99787000000000003</v>
      </c>
      <c r="AJ187">
        <v>0.98863999999999996</v>
      </c>
    </row>
    <row r="188" spans="31:36" x14ac:dyDescent="0.3">
      <c r="AE188">
        <v>1.0128600000000001</v>
      </c>
      <c r="AF188">
        <v>1.00492</v>
      </c>
      <c r="AG188">
        <v>1.0007999999999999</v>
      </c>
      <c r="AH188">
        <v>0.99914000000000003</v>
      </c>
      <c r="AI188">
        <v>0.99790000000000001</v>
      </c>
      <c r="AJ188">
        <v>0.98862000000000005</v>
      </c>
    </row>
    <row r="189" spans="31:36" x14ac:dyDescent="0.3">
      <c r="AE189">
        <v>1.0138499999999999</v>
      </c>
      <c r="AF189">
        <v>1.00492</v>
      </c>
      <c r="AG189">
        <v>1.00081</v>
      </c>
      <c r="AH189">
        <v>0.99914000000000003</v>
      </c>
      <c r="AI189">
        <v>0.99790999999999996</v>
      </c>
      <c r="AJ189">
        <v>0.98860999999999999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Loads_Do_Not_Use</vt:lpstr>
      <vt:lpstr>Vessel_Allison_Currents</vt:lpstr>
      <vt:lpstr>Loads_Do_Not_Use (2)</vt:lpstr>
      <vt:lpstr>Wave Loads_Not_For_Use</vt:lpstr>
      <vt:lpstr>Current Loads</vt:lpstr>
      <vt:lpstr>Wave Loads</vt:lpstr>
      <vt:lpstr>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Wei, Zhangping</dc:creator>
  <cp:keywords/>
  <dc:description/>
  <cp:lastModifiedBy>Salimi, Ali</cp:lastModifiedBy>
  <cp:revision/>
  <dcterms:created xsi:type="dcterms:W3CDTF">2019-08-29T19:06:22Z</dcterms:created>
  <dcterms:modified xsi:type="dcterms:W3CDTF">2022-10-20T18:12:10Z</dcterms:modified>
  <cp:category/>
  <cp:contentStatus/>
</cp:coreProperties>
</file>