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ocuments\GitHub\Capstone-Project\"/>
    </mc:Choice>
  </mc:AlternateContent>
  <xr:revisionPtr revIDLastSave="0" documentId="13_ncr:1_{0D0D9298-6244-4D95-9CFD-F77EACCF1A07}" xr6:coauthVersionLast="47" xr6:coauthVersionMax="47" xr10:uidLastSave="{00000000-0000-0000-0000-000000000000}"/>
  <bookViews>
    <workbookView xWindow="2250" yWindow="1050" windowWidth="20550" windowHeight="14550" xr2:uid="{ADD3A1FD-1DF0-43C6-8160-E80185D020B4}"/>
  </bookViews>
  <sheets>
    <sheet name="Sheet1" sheetId="1" r:id="rId1"/>
    <sheet name="Sheet24" sheetId="24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" i="3" l="1"/>
  <c r="F7" i="3"/>
  <c r="F6" i="3"/>
  <c r="C14" i="3"/>
  <c r="D14" i="3"/>
  <c r="E14" i="3"/>
  <c r="C7" i="3"/>
  <c r="D7" i="3"/>
  <c r="E7" i="3"/>
  <c r="C6" i="3"/>
  <c r="D6" i="3"/>
  <c r="E6" i="3"/>
  <c r="K2" i="1"/>
  <c r="J2" i="1"/>
  <c r="I2" i="1"/>
  <c r="H2" i="1"/>
  <c r="F22" i="1"/>
  <c r="E22" i="1"/>
  <c r="D22" i="1"/>
  <c r="C22" i="1"/>
  <c r="F14" i="1"/>
  <c r="E14" i="1"/>
  <c r="D14" i="1"/>
  <c r="C14" i="1"/>
  <c r="F7" i="1"/>
  <c r="E7" i="1"/>
  <c r="D7" i="1"/>
  <c r="C7" i="1"/>
  <c r="F6" i="1"/>
  <c r="E6" i="1"/>
  <c r="D6" i="1"/>
  <c r="C6" i="1"/>
  <c r="C6" i="24"/>
  <c r="D6" i="24"/>
</calcChain>
</file>

<file path=xl/sharedStrings.xml><?xml version="1.0" encoding="utf-8"?>
<sst xmlns="http://schemas.openxmlformats.org/spreadsheetml/2006/main" count="53" uniqueCount="32">
  <si>
    <t>Company Name</t>
  </si>
  <si>
    <t>JNJ</t>
  </si>
  <si>
    <t>LLY</t>
  </si>
  <si>
    <t>PFE</t>
  </si>
  <si>
    <t>ROG.SW</t>
  </si>
  <si>
    <t>ABBV</t>
  </si>
  <si>
    <t>NVO</t>
  </si>
  <si>
    <t>MRK</t>
  </si>
  <si>
    <t>AZN</t>
  </si>
  <si>
    <t>NVS</t>
  </si>
  <si>
    <t>BMY</t>
  </si>
  <si>
    <t>AMGN</t>
  </si>
  <si>
    <t>SNY</t>
  </si>
  <si>
    <t>CS.LAX</t>
  </si>
  <si>
    <t>GSK</t>
  </si>
  <si>
    <t>GILD</t>
  </si>
  <si>
    <t>VRTX</t>
  </si>
  <si>
    <t>MRNA</t>
  </si>
  <si>
    <t>REGN</t>
  </si>
  <si>
    <t>BAYZF</t>
  </si>
  <si>
    <t>4568.T</t>
  </si>
  <si>
    <t>R&amp;D Expense 3rd Quarter 2021</t>
  </si>
  <si>
    <t>R&amp;D Expense 3rd Quarter 2020</t>
  </si>
  <si>
    <t>R&amp;D Expense 3rd Quarter 2019</t>
  </si>
  <si>
    <t>R&amp;D Expense 3rd Quarter 2018</t>
  </si>
  <si>
    <t>Timeline</t>
  </si>
  <si>
    <t>Estimated R&amp;D Costs at the end of 3Q 2022</t>
  </si>
  <si>
    <t>R&amp;D Costs at the end of 3Q 2021</t>
  </si>
  <si>
    <t xml:space="preserve">End of 3rd Quarter R&amp;D Expense </t>
  </si>
  <si>
    <t xml:space="preserve"> End of 3rd Quarter R&amp;D Expense  </t>
  </si>
  <si>
    <t>Forecast( End of 3rd Quarter R&amp;D Expense  )</t>
  </si>
  <si>
    <t>Confidence Interval( End of 3rd Quarter R&amp;D Expense 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</si>
</sst>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1" applyNumberFormat="1" applyFont="1"/>
    <xf numFmtId="0" fontId="2" fillId="2" borderId="0" xfId="0" applyFont="1" applyFill="1"/>
    <xf numFmtId="164" fontId="0" fillId="0" borderId="0" xfId="0" applyNumberFormat="1"/>
    <xf numFmtId="14" fontId="0" fillId="0" borderId="0" xfId="0" applyNumberFormat="1"/>
    <xf numFmtId="1" fontId="0" fillId="0" borderId="0" xfId="1" applyNumberFormat="1" applyFont="1"/>
    <xf numFmtId="1" fontId="0" fillId="0" borderId="0" xfId="0" applyNumberFormat="1"/>
    <xf numFmtId="165" fontId="0" fillId="0" borderId="0" xfId="2" applyNumberFormat="1" applyFont="1"/>
  </cellXfs>
  <cellStyles count="3">
    <cellStyle name="Comma" xfId="2" builtinId="3"/>
    <cellStyle name="Currency" xfId="1" builtinId="4"/>
    <cellStyle name="Normal" xfId="0" builtinId="0"/>
  </cellStyles>
  <dxfs count="2">
    <dxf>
      <numFmt numFmtId="1" formatCode="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Total</a:t>
            </a:r>
            <a:r>
              <a:rPr lang="en-US" baseline="0">
                <a:solidFill>
                  <a:sysClr val="windowText" lastClr="000000"/>
                </a:solidFill>
              </a:rPr>
              <a:t> R&amp;D Expenses at the end of 3rd Quarter</a:t>
            </a:r>
            <a:endParaRPr lang="en-US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Sheet24!$B$1</c:f>
              <c:strCache>
                <c:ptCount val="1"/>
                <c:pt idx="0">
                  <c:v> End of 3rd Quarter R&amp;D Expense 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alpha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Sheet24!$B$2:$B$6</c:f>
              <c:numCache>
                <c:formatCode>_(* #,##0_);_(* \(#,##0\);_(* "-"??_);_(@_)</c:formatCode>
                <c:ptCount val="5"/>
                <c:pt idx="0">
                  <c:v>29999.9</c:v>
                </c:pt>
                <c:pt idx="1">
                  <c:v>30152.65</c:v>
                </c:pt>
                <c:pt idx="2">
                  <c:v>36398.65</c:v>
                </c:pt>
                <c:pt idx="3">
                  <c:v>39490.15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1-4D09-A15F-091B0E0FE2BA}"/>
            </c:ext>
          </c:extLst>
        </c:ser>
        <c:ser>
          <c:idx val="1"/>
          <c:order val="1"/>
          <c:tx>
            <c:strRef>
              <c:f>Sheet24!$C$1</c:f>
              <c:strCache>
                <c:ptCount val="1"/>
                <c:pt idx="0">
                  <c:v>Forecast( End of 3rd Quarter R&amp;D Expense  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alpha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Sheet24!$D$2:$D$6</c:f>
                <c:numCache>
                  <c:formatCode>General</c:formatCode>
                  <c:ptCount val="5"/>
                  <c:pt idx="4">
                    <c:v>3272.5091643935393</c:v>
                  </c:pt>
                </c:numCache>
              </c:numRef>
            </c:plus>
            <c:minus>
              <c:numRef>
                <c:f>Sheet24!$D$2:$D$6</c:f>
                <c:numCache>
                  <c:formatCode>General</c:formatCode>
                  <c:ptCount val="5"/>
                  <c:pt idx="4">
                    <c:v>3272.5091643935393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595959">
                    <a:alpha val="40392"/>
                  </a:srgbClr>
                </a:solidFill>
                <a:prstDash val="solid"/>
                <a:round/>
              </a:ln>
              <a:effectLst/>
            </c:spPr>
          </c:errBars>
          <c:cat>
            <c:numRef>
              <c:f>Sheet24!$A$2:$A$6</c:f>
              <c:numCache>
                <c:formatCode>m/d/yyyy</c:formatCode>
                <c:ptCount val="5"/>
                <c:pt idx="0">
                  <c:v>43373</c:v>
                </c:pt>
                <c:pt idx="1">
                  <c:v>43738</c:v>
                </c:pt>
                <c:pt idx="2">
                  <c:v>44104</c:v>
                </c:pt>
                <c:pt idx="3">
                  <c:v>44469</c:v>
                </c:pt>
                <c:pt idx="4">
                  <c:v>44834</c:v>
                </c:pt>
              </c:numCache>
            </c:numRef>
          </c:cat>
          <c:val>
            <c:numRef>
              <c:f>Sheet24!$C$2:$C$6</c:f>
              <c:numCache>
                <c:formatCode>General</c:formatCode>
                <c:ptCount val="5"/>
                <c:pt idx="4" formatCode="_(* #,##0_);_(* \(#,##0\);_(* &quot;-&quot;??_);_(@_)">
                  <c:v>42662.283667313372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71-4D09-A15F-091B0E0FE2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100"/>
        <c:axId val="230827424"/>
        <c:axId val="230827840"/>
      </c:barChart>
      <c:catAx>
        <c:axId val="230827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End of 3rd Quarter:</a:t>
                </a:r>
                <a:r>
                  <a:rPr lang="en-US" baseline="0"/>
                  <a:t> 2018 - 2022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827840"/>
        <c:crosses val="autoZero"/>
        <c:auto val="1"/>
        <c:lblAlgn val="ctr"/>
        <c:lblOffset val="100"/>
        <c:noMultiLvlLbl val="0"/>
      </c:catAx>
      <c:valAx>
        <c:axId val="23082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R&amp;D Expense</a:t>
                </a:r>
                <a:r>
                  <a:rPr lang="en-US" baseline="0"/>
                  <a:t> (Billions of dollars)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82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solidFill>
                  <a:sysClr val="windowText" lastClr="000000"/>
                </a:solidFill>
              </a:rPr>
              <a:t>Projected 2022</a:t>
            </a:r>
            <a:r>
              <a:rPr lang="en-US" b="0" baseline="0">
                <a:solidFill>
                  <a:sysClr val="windowText" lastClr="000000"/>
                </a:solidFill>
              </a:rPr>
              <a:t> 3rd Quarter R&amp;D Expenses for each Pharma Company </a:t>
            </a:r>
            <a:endParaRPr lang="en-US" b="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Sheet3!$F$1</c:f>
              <c:strCache>
                <c:ptCount val="1"/>
                <c:pt idx="0">
                  <c:v>R&amp;D Costs at the end of 3Q 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Sheet3!$B$2:$B$21</c:f>
              <c:strCache>
                <c:ptCount val="20"/>
                <c:pt idx="0">
                  <c:v>JNJ</c:v>
                </c:pt>
                <c:pt idx="1">
                  <c:v>LLY</c:v>
                </c:pt>
                <c:pt idx="2">
                  <c:v>PFE</c:v>
                </c:pt>
                <c:pt idx="3">
                  <c:v>ROG.SW</c:v>
                </c:pt>
                <c:pt idx="4">
                  <c:v>ABBV</c:v>
                </c:pt>
                <c:pt idx="5">
                  <c:v>NVO</c:v>
                </c:pt>
                <c:pt idx="6">
                  <c:v>MRK</c:v>
                </c:pt>
                <c:pt idx="7">
                  <c:v>AZN</c:v>
                </c:pt>
                <c:pt idx="8">
                  <c:v>NVS</c:v>
                </c:pt>
                <c:pt idx="9">
                  <c:v>BMY</c:v>
                </c:pt>
                <c:pt idx="10">
                  <c:v>AMGN</c:v>
                </c:pt>
                <c:pt idx="11">
                  <c:v>SNY</c:v>
                </c:pt>
                <c:pt idx="12">
                  <c:v>CS.LAX</c:v>
                </c:pt>
                <c:pt idx="13">
                  <c:v>GSK</c:v>
                </c:pt>
                <c:pt idx="14">
                  <c:v>GILD</c:v>
                </c:pt>
                <c:pt idx="15">
                  <c:v>VRTX</c:v>
                </c:pt>
                <c:pt idx="16">
                  <c:v>MRNA</c:v>
                </c:pt>
                <c:pt idx="17">
                  <c:v>REGN</c:v>
                </c:pt>
                <c:pt idx="18">
                  <c:v>BAYZF</c:v>
                </c:pt>
                <c:pt idx="19">
                  <c:v>4568.T</c:v>
                </c:pt>
              </c:strCache>
            </c:strRef>
          </c:cat>
          <c:val>
            <c:numRef>
              <c:f>Sheet3!$F$2:$F$21</c:f>
              <c:numCache>
                <c:formatCode>0</c:formatCode>
                <c:ptCount val="20"/>
                <c:pt idx="0">
                  <c:v>3422</c:v>
                </c:pt>
                <c:pt idx="1">
                  <c:v>1708.9</c:v>
                </c:pt>
                <c:pt idx="2">
                  <c:v>3447</c:v>
                </c:pt>
                <c:pt idx="3">
                  <c:v>3874</c:v>
                </c:pt>
                <c:pt idx="4">
                  <c:v>1771</c:v>
                </c:pt>
                <c:pt idx="5">
                  <c:v>4443</c:v>
                </c:pt>
                <c:pt idx="6">
                  <c:v>2445</c:v>
                </c:pt>
                <c:pt idx="7">
                  <c:v>2152</c:v>
                </c:pt>
                <c:pt idx="8">
                  <c:v>2380</c:v>
                </c:pt>
                <c:pt idx="9">
                  <c:v>3251</c:v>
                </c:pt>
                <c:pt idx="10">
                  <c:v>1422</c:v>
                </c:pt>
                <c:pt idx="11">
                  <c:v>1701</c:v>
                </c:pt>
                <c:pt idx="12">
                  <c:v>250.25</c:v>
                </c:pt>
                <c:pt idx="13">
                  <c:v>2054</c:v>
                </c:pt>
                <c:pt idx="14">
                  <c:v>1147</c:v>
                </c:pt>
                <c:pt idx="15">
                  <c:v>493</c:v>
                </c:pt>
                <c:pt idx="16">
                  <c:v>521</c:v>
                </c:pt>
                <c:pt idx="17">
                  <c:v>665</c:v>
                </c:pt>
                <c:pt idx="18">
                  <c:v>1844</c:v>
                </c:pt>
                <c:pt idx="19">
                  <c:v>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C6-45EA-8978-E638A0D95D1F}"/>
            </c:ext>
          </c:extLst>
        </c:ser>
        <c:ser>
          <c:idx val="1"/>
          <c:order val="1"/>
          <c:tx>
            <c:strRef>
              <c:f>Sheet3!$G$1</c:f>
              <c:strCache>
                <c:ptCount val="1"/>
                <c:pt idx="0">
                  <c:v>Estimated R&amp;D Costs at the end of 3Q 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Sheet3!$B$2:$B$21</c:f>
              <c:strCache>
                <c:ptCount val="20"/>
                <c:pt idx="0">
                  <c:v>JNJ</c:v>
                </c:pt>
                <c:pt idx="1">
                  <c:v>LLY</c:v>
                </c:pt>
                <c:pt idx="2">
                  <c:v>PFE</c:v>
                </c:pt>
                <c:pt idx="3">
                  <c:v>ROG.SW</c:v>
                </c:pt>
                <c:pt idx="4">
                  <c:v>ABBV</c:v>
                </c:pt>
                <c:pt idx="5">
                  <c:v>NVO</c:v>
                </c:pt>
                <c:pt idx="6">
                  <c:v>MRK</c:v>
                </c:pt>
                <c:pt idx="7">
                  <c:v>AZN</c:v>
                </c:pt>
                <c:pt idx="8">
                  <c:v>NVS</c:v>
                </c:pt>
                <c:pt idx="9">
                  <c:v>BMY</c:v>
                </c:pt>
                <c:pt idx="10">
                  <c:v>AMGN</c:v>
                </c:pt>
                <c:pt idx="11">
                  <c:v>SNY</c:v>
                </c:pt>
                <c:pt idx="12">
                  <c:v>CS.LAX</c:v>
                </c:pt>
                <c:pt idx="13">
                  <c:v>GSK</c:v>
                </c:pt>
                <c:pt idx="14">
                  <c:v>GILD</c:v>
                </c:pt>
                <c:pt idx="15">
                  <c:v>VRTX</c:v>
                </c:pt>
                <c:pt idx="16">
                  <c:v>MRNA</c:v>
                </c:pt>
                <c:pt idx="17">
                  <c:v>REGN</c:v>
                </c:pt>
                <c:pt idx="18">
                  <c:v>BAYZF</c:v>
                </c:pt>
                <c:pt idx="19">
                  <c:v>4568.T</c:v>
                </c:pt>
              </c:strCache>
            </c:strRef>
          </c:cat>
          <c:val>
            <c:numRef>
              <c:f>Sheet3!$G$2:$G$21</c:f>
              <c:numCache>
                <c:formatCode>0</c:formatCode>
                <c:ptCount val="20"/>
                <c:pt idx="0">
                  <c:v>3652</c:v>
                </c:pt>
                <c:pt idx="1">
                  <c:v>1819</c:v>
                </c:pt>
                <c:pt idx="2">
                  <c:v>3747</c:v>
                </c:pt>
                <c:pt idx="3">
                  <c:v>4044</c:v>
                </c:pt>
                <c:pt idx="4">
                  <c:v>1453</c:v>
                </c:pt>
                <c:pt idx="5">
                  <c:v>4622</c:v>
                </c:pt>
                <c:pt idx="6">
                  <c:v>2839</c:v>
                </c:pt>
                <c:pt idx="7">
                  <c:v>2349</c:v>
                </c:pt>
                <c:pt idx="8">
                  <c:v>2412</c:v>
                </c:pt>
                <c:pt idx="9">
                  <c:v>3861</c:v>
                </c:pt>
                <c:pt idx="10">
                  <c:v>1526</c:v>
                </c:pt>
                <c:pt idx="11">
                  <c:v>1649</c:v>
                </c:pt>
                <c:pt idx="12">
                  <c:v>276</c:v>
                </c:pt>
                <c:pt idx="13">
                  <c:v>2216</c:v>
                </c:pt>
                <c:pt idx="14">
                  <c:v>1239</c:v>
                </c:pt>
                <c:pt idx="15">
                  <c:v>573</c:v>
                </c:pt>
                <c:pt idx="16">
                  <c:v>640</c:v>
                </c:pt>
                <c:pt idx="17">
                  <c:v>739</c:v>
                </c:pt>
                <c:pt idx="18">
                  <c:v>2696</c:v>
                </c:pt>
                <c:pt idx="19">
                  <c:v>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C6-45EA-8978-E638A0D95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1999488"/>
        <c:axId val="232001568"/>
      </c:barChart>
      <c:catAx>
        <c:axId val="23199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Pharma</a:t>
                </a:r>
                <a:r>
                  <a:rPr lang="en-US" baseline="0"/>
                  <a:t> Company Ticker Symbol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001568"/>
        <c:crosses val="autoZero"/>
        <c:auto val="1"/>
        <c:lblAlgn val="ctr"/>
        <c:lblOffset val="100"/>
        <c:noMultiLvlLbl val="0"/>
      </c:catAx>
      <c:valAx>
        <c:axId val="2320015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R&amp;D Costs</a:t>
                </a:r>
                <a:r>
                  <a:rPr lang="en-US" baseline="0"/>
                  <a:t> in Billions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99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719137</xdr:colOff>
      <xdr:row>7</xdr:row>
      <xdr:rowOff>0</xdr:rowOff>
    </xdr:from>
    <xdr:to>
      <xdr:col>3</xdr:col>
      <xdr:colOff>1147762</xdr:colOff>
      <xdr:row>25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0684DA-1EC8-0C06-95D1-1CDA8DF974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1099342</xdr:colOff>
      <xdr:row>21</xdr:row>
      <xdr:rowOff>180180</xdr:rowOff>
    </xdr:from>
    <xdr:to>
      <xdr:col>6</xdr:col>
      <xdr:colOff>723899</xdr:colOff>
      <xdr:row>50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716021-B619-5E03-1E8F-922FE90A6A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9F5200D-B41C-4D5A-A0D3-1BC171EB8827}" name="Table23" displayName="Table23" ref="A1:D6" totalsRowShown="0">
  <autoFilter ref="A1:D6" xr:uid="{A9F5200D-B41C-4D5A-A0D3-1BC171EB8827}"/>
  <tableColumns count="4">
    <tableColumn id="1" xr3:uid="{60739216-7A25-4A7D-9B0B-85DBB62B243F}" name="Timeline" dataDxfId="1"/>
    <tableColumn id="2" xr3:uid="{632A82B0-E7D7-4D6F-9099-4C0F18C505A0}" name=" End of 3rd Quarter R&amp;D Expense  " dataDxfId="0"/>
    <tableColumn id="3" xr3:uid="{DD0D75B1-6B9D-41BE-82D1-FD7D9D55B284}" name="Forecast( End of 3rd Quarter R&amp;D Expense  )"/>
    <tableColumn id="4" xr3:uid="{87D396A0-4D82-48F2-9DC1-D37327D4A88F}" name="Confidence Interval( End of 3rd Quarter R&amp;D Expense  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3EF18-5D67-4BA3-8AB0-D8995DAE425B}">
  <dimension ref="A1:K22"/>
  <sheetViews>
    <sheetView tabSelected="1" zoomScale="120" zoomScaleNormal="120" workbookViewId="0">
      <selection activeCell="D25" sqref="D25"/>
    </sheetView>
  </sheetViews>
  <sheetFormatPr defaultRowHeight="15" x14ac:dyDescent="0.25"/>
  <cols>
    <col min="2" max="2" width="16.5703125" bestFit="1" customWidth="1"/>
    <col min="3" max="6" width="31.7109375" bestFit="1" customWidth="1"/>
    <col min="7" max="7" width="33" customWidth="1"/>
    <col min="8" max="11" width="12.140625" bestFit="1" customWidth="1"/>
  </cols>
  <sheetData>
    <row r="1" spans="1:11" ht="15.75" x14ac:dyDescent="0.25">
      <c r="B1" s="2" t="s">
        <v>0</v>
      </c>
      <c r="C1" s="2" t="s">
        <v>21</v>
      </c>
      <c r="D1" s="2" t="s">
        <v>22</v>
      </c>
      <c r="E1" s="2" t="s">
        <v>23</v>
      </c>
      <c r="F1" s="2" t="s">
        <v>24</v>
      </c>
      <c r="H1" s="4">
        <v>43373</v>
      </c>
      <c r="I1" s="4">
        <v>43738</v>
      </c>
      <c r="J1" s="4">
        <v>44104</v>
      </c>
      <c r="K1" s="4">
        <v>44469</v>
      </c>
    </row>
    <row r="2" spans="1:11" x14ac:dyDescent="0.25">
      <c r="A2">
        <v>1</v>
      </c>
      <c r="B2" t="s">
        <v>1</v>
      </c>
      <c r="C2" s="1">
        <v>3422</v>
      </c>
      <c r="D2" s="1">
        <v>2840</v>
      </c>
      <c r="E2" s="1">
        <v>2599</v>
      </c>
      <c r="F2" s="1">
        <v>2508</v>
      </c>
      <c r="G2" s="1" t="s">
        <v>28</v>
      </c>
      <c r="H2" s="6">
        <f>F22</f>
        <v>29999.9</v>
      </c>
      <c r="I2" s="6">
        <f>E22</f>
        <v>30152.65</v>
      </c>
      <c r="J2" s="6">
        <f>D22</f>
        <v>36398.65</v>
      </c>
      <c r="K2" s="6">
        <f>C22</f>
        <v>39490.15</v>
      </c>
    </row>
    <row r="3" spans="1:11" x14ac:dyDescent="0.25">
      <c r="A3">
        <v>2</v>
      </c>
      <c r="B3" t="s">
        <v>2</v>
      </c>
      <c r="C3" s="1">
        <v>1708.9</v>
      </c>
      <c r="D3" s="1">
        <v>1465.4</v>
      </c>
      <c r="E3" s="1">
        <v>1380.9</v>
      </c>
      <c r="F3" s="1">
        <v>1280.9000000000001</v>
      </c>
      <c r="G3" s="1"/>
    </row>
    <row r="4" spans="1:11" x14ac:dyDescent="0.25">
      <c r="A4">
        <v>3</v>
      </c>
      <c r="B4" t="s">
        <v>3</v>
      </c>
      <c r="C4" s="1">
        <v>3447</v>
      </c>
      <c r="D4" s="1">
        <v>2300</v>
      </c>
      <c r="E4" s="1">
        <v>2283</v>
      </c>
      <c r="F4" s="1">
        <v>2008</v>
      </c>
      <c r="G4" s="1"/>
    </row>
    <row r="5" spans="1:11" x14ac:dyDescent="0.25">
      <c r="A5">
        <v>4</v>
      </c>
      <c r="B5" t="s">
        <v>4</v>
      </c>
      <c r="C5" s="1">
        <v>3874</v>
      </c>
      <c r="D5" s="1">
        <v>3406</v>
      </c>
      <c r="E5" s="1">
        <v>3344</v>
      </c>
      <c r="F5" s="1">
        <v>3165</v>
      </c>
      <c r="G5" s="1"/>
    </row>
    <row r="6" spans="1:11" x14ac:dyDescent="0.25">
      <c r="A6">
        <v>5</v>
      </c>
      <c r="B6" t="s">
        <v>5</v>
      </c>
      <c r="C6" s="1">
        <f>7084/4</f>
        <v>1771</v>
      </c>
      <c r="D6" s="1">
        <f>6557/4</f>
        <v>1639.25</v>
      </c>
      <c r="E6" s="1">
        <f>6407/4</f>
        <v>1601.75</v>
      </c>
      <c r="F6" s="1">
        <f>10329/4</f>
        <v>2582.25</v>
      </c>
      <c r="G6" s="1"/>
    </row>
    <row r="7" spans="1:11" x14ac:dyDescent="0.25">
      <c r="A7">
        <v>6</v>
      </c>
      <c r="B7" t="s">
        <v>6</v>
      </c>
      <c r="C7" s="1">
        <f>17772/4</f>
        <v>4443</v>
      </c>
      <c r="D7" s="1">
        <f>15462/4</f>
        <v>3865.5</v>
      </c>
      <c r="E7" s="1">
        <f>14220/4</f>
        <v>3555</v>
      </c>
      <c r="F7" s="1">
        <f>14805/4</f>
        <v>3701.25</v>
      </c>
      <c r="G7" s="1"/>
    </row>
    <row r="8" spans="1:11" x14ac:dyDescent="0.25">
      <c r="A8">
        <v>7</v>
      </c>
      <c r="B8" t="s">
        <v>7</v>
      </c>
      <c r="C8" s="1">
        <v>2445</v>
      </c>
      <c r="D8" s="1">
        <v>3349</v>
      </c>
      <c r="E8" s="1">
        <v>2189</v>
      </c>
      <c r="F8" s="1">
        <v>2274</v>
      </c>
      <c r="G8" s="1"/>
    </row>
    <row r="9" spans="1:11" x14ac:dyDescent="0.25">
      <c r="A9">
        <v>8</v>
      </c>
      <c r="B9" t="s">
        <v>8</v>
      </c>
      <c r="C9" s="1">
        <v>2152</v>
      </c>
      <c r="D9" s="1">
        <v>1495</v>
      </c>
      <c r="E9" s="1">
        <v>1346</v>
      </c>
      <c r="F9" s="1">
        <v>1242</v>
      </c>
      <c r="G9" s="1"/>
    </row>
    <row r="10" spans="1:11" x14ac:dyDescent="0.25">
      <c r="A10">
        <v>9</v>
      </c>
      <c r="B10" t="s">
        <v>9</v>
      </c>
      <c r="C10" s="1">
        <v>2380</v>
      </c>
      <c r="D10" s="1">
        <v>2146</v>
      </c>
      <c r="E10" s="1">
        <v>2199</v>
      </c>
      <c r="F10" s="1">
        <v>2147</v>
      </c>
      <c r="G10" s="1"/>
    </row>
    <row r="11" spans="1:11" x14ac:dyDescent="0.25">
      <c r="A11">
        <v>10</v>
      </c>
      <c r="B11" t="s">
        <v>10</v>
      </c>
      <c r="C11" s="1">
        <v>3251</v>
      </c>
      <c r="D11" s="1">
        <v>2499</v>
      </c>
      <c r="E11" s="1">
        <v>1378</v>
      </c>
      <c r="F11" s="1">
        <v>1280</v>
      </c>
      <c r="G11" s="1"/>
    </row>
    <row r="12" spans="1:11" x14ac:dyDescent="0.25">
      <c r="A12">
        <v>11</v>
      </c>
      <c r="B12" t="s">
        <v>11</v>
      </c>
      <c r="C12" s="1">
        <v>1422</v>
      </c>
      <c r="D12" s="1">
        <v>1062</v>
      </c>
      <c r="E12" s="1">
        <v>1001</v>
      </c>
      <c r="F12" s="1">
        <v>926</v>
      </c>
      <c r="G12" s="1"/>
    </row>
    <row r="13" spans="1:11" x14ac:dyDescent="0.25">
      <c r="A13">
        <v>12</v>
      </c>
      <c r="B13" t="s">
        <v>12</v>
      </c>
      <c r="C13" s="1">
        <v>1701</v>
      </c>
      <c r="D13" s="1">
        <v>1489</v>
      </c>
      <c r="E13" s="1">
        <v>1512</v>
      </c>
      <c r="F13" s="1">
        <v>1699</v>
      </c>
      <c r="G13" s="1"/>
    </row>
    <row r="14" spans="1:11" x14ac:dyDescent="0.25">
      <c r="A14">
        <v>13</v>
      </c>
      <c r="B14" t="s">
        <v>13</v>
      </c>
      <c r="C14" s="1">
        <f>1001/4</f>
        <v>250.25</v>
      </c>
      <c r="D14" s="1">
        <f>922/4</f>
        <v>230.5</v>
      </c>
      <c r="E14" s="1">
        <f>832/4</f>
        <v>208</v>
      </c>
      <c r="F14" s="1">
        <f>702/4</f>
        <v>175.5</v>
      </c>
      <c r="G14" s="1"/>
    </row>
    <row r="15" spans="1:11" x14ac:dyDescent="0.25">
      <c r="A15">
        <v>14</v>
      </c>
      <c r="B15" t="s">
        <v>14</v>
      </c>
      <c r="C15" s="1">
        <v>2054</v>
      </c>
      <c r="D15" s="1">
        <v>1473</v>
      </c>
      <c r="E15" s="1">
        <v>1486</v>
      </c>
      <c r="F15" s="1">
        <v>1287</v>
      </c>
      <c r="G15" s="1"/>
    </row>
    <row r="16" spans="1:11" x14ac:dyDescent="0.25">
      <c r="A16">
        <v>15</v>
      </c>
      <c r="B16" t="s">
        <v>15</v>
      </c>
      <c r="C16" s="1">
        <v>1147</v>
      </c>
      <c r="D16" s="1">
        <v>1158</v>
      </c>
      <c r="E16" s="1">
        <v>1030</v>
      </c>
      <c r="F16" s="1">
        <v>939</v>
      </c>
      <c r="G16" s="1"/>
    </row>
    <row r="17" spans="1:7" x14ac:dyDescent="0.25">
      <c r="A17">
        <v>16</v>
      </c>
      <c r="B17" t="s">
        <v>16</v>
      </c>
      <c r="C17" s="1">
        <v>493</v>
      </c>
      <c r="D17" s="1">
        <v>493</v>
      </c>
      <c r="E17" s="1">
        <v>555</v>
      </c>
      <c r="F17" s="1">
        <v>330</v>
      </c>
      <c r="G17" s="1"/>
    </row>
    <row r="18" spans="1:7" x14ac:dyDescent="0.25">
      <c r="A18">
        <v>17</v>
      </c>
      <c r="B18" t="s">
        <v>17</v>
      </c>
      <c r="C18" s="1">
        <v>521</v>
      </c>
      <c r="D18" s="1">
        <v>344</v>
      </c>
      <c r="E18" s="1">
        <v>119</v>
      </c>
      <c r="F18" s="1">
        <v>109</v>
      </c>
      <c r="G18" s="1"/>
    </row>
    <row r="19" spans="1:7" x14ac:dyDescent="0.25">
      <c r="A19">
        <v>18</v>
      </c>
      <c r="B19" t="s">
        <v>18</v>
      </c>
      <c r="C19" s="1">
        <v>665</v>
      </c>
      <c r="D19" s="1">
        <v>684</v>
      </c>
      <c r="E19" s="1">
        <v>526</v>
      </c>
      <c r="F19" s="1">
        <v>557</v>
      </c>
      <c r="G19" s="1"/>
    </row>
    <row r="20" spans="1:7" x14ac:dyDescent="0.25">
      <c r="A20">
        <v>19</v>
      </c>
      <c r="B20" t="s">
        <v>19</v>
      </c>
      <c r="C20" s="1">
        <v>1844</v>
      </c>
      <c r="D20" s="1">
        <v>3936</v>
      </c>
      <c r="E20" s="1">
        <v>1424</v>
      </c>
      <c r="F20" s="1">
        <v>1357</v>
      </c>
      <c r="G20" s="1"/>
    </row>
    <row r="21" spans="1:7" x14ac:dyDescent="0.25">
      <c r="A21">
        <v>20</v>
      </c>
      <c r="B21" t="s">
        <v>20</v>
      </c>
      <c r="C21" s="1">
        <v>499</v>
      </c>
      <c r="D21" s="1">
        <v>524</v>
      </c>
      <c r="E21" s="1">
        <v>416</v>
      </c>
      <c r="F21" s="1">
        <v>432</v>
      </c>
      <c r="G21" s="1"/>
    </row>
    <row r="22" spans="1:7" x14ac:dyDescent="0.25">
      <c r="C22" s="3">
        <f>SUM(C2:C21)</f>
        <v>39490.15</v>
      </c>
      <c r="D22" s="3">
        <f>SUM(D2:D21)</f>
        <v>36398.65</v>
      </c>
      <c r="E22" s="3">
        <f>SUM(E2:E21)</f>
        <v>30152.65</v>
      </c>
      <c r="F22" s="3">
        <f>SUM(F2:F21)</f>
        <v>29999.9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CE076-E1F1-4757-845C-18647AD4AA6A}">
  <dimension ref="A1:D6"/>
  <sheetViews>
    <sheetView workbookViewId="0">
      <selection activeCell="G19" sqref="G19"/>
    </sheetView>
  </sheetViews>
  <sheetFormatPr defaultRowHeight="15" x14ac:dyDescent="0.25"/>
  <cols>
    <col min="1" max="1" width="11" customWidth="1"/>
    <col min="2" max="2" width="32.85546875" customWidth="1"/>
    <col min="3" max="3" width="41.7109375" customWidth="1"/>
    <col min="4" max="4" width="51.7109375" customWidth="1"/>
  </cols>
  <sheetData>
    <row r="1" spans="1:4" x14ac:dyDescent="0.25">
      <c r="A1" t="s">
        <v>25</v>
      </c>
      <c r="B1" t="s">
        <v>29</v>
      </c>
      <c r="C1" t="s">
        <v>30</v>
      </c>
      <c r="D1" t="s">
        <v>31</v>
      </c>
    </row>
    <row r="2" spans="1:4" x14ac:dyDescent="0.25">
      <c r="A2" s="4">
        <v>43373</v>
      </c>
      <c r="B2" s="7">
        <v>29999.9</v>
      </c>
    </row>
    <row r="3" spans="1:4" x14ac:dyDescent="0.25">
      <c r="A3" s="4">
        <v>43738</v>
      </c>
      <c r="B3" s="7">
        <v>30152.65</v>
      </c>
    </row>
    <row r="4" spans="1:4" x14ac:dyDescent="0.25">
      <c r="A4" s="4">
        <v>44104</v>
      </c>
      <c r="B4" s="7">
        <v>36398.65</v>
      </c>
    </row>
    <row r="5" spans="1:4" x14ac:dyDescent="0.25">
      <c r="A5" s="4">
        <v>44469</v>
      </c>
      <c r="B5" s="7">
        <v>39490.15</v>
      </c>
    </row>
    <row r="6" spans="1:4" x14ac:dyDescent="0.25">
      <c r="A6" s="4">
        <v>44834</v>
      </c>
      <c r="C6" s="7">
        <f>_xlfn.FORECAST.ETS(A6,$B$2:$B$5,$A$2:$A$5,1,1)</f>
        <v>42662.283667313372</v>
      </c>
      <c r="D6" s="6">
        <f>_xlfn.FORECAST.ETS.CONFINT(A6,$B$2:$B$5,$A$2:$A$5,0.95,1,1)</f>
        <v>3272.5091643935393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C9789-F5EF-4225-8F5D-540B4D61F17B}">
  <dimension ref="A1:G21"/>
  <sheetViews>
    <sheetView zoomScaleNormal="100" workbookViewId="0">
      <selection activeCell="L42" sqref="L42"/>
    </sheetView>
  </sheetViews>
  <sheetFormatPr defaultRowHeight="15" x14ac:dyDescent="0.25"/>
  <cols>
    <col min="2" max="2" width="16.5703125" bestFit="1" customWidth="1"/>
    <col min="3" max="6" width="31.7109375" bestFit="1" customWidth="1"/>
    <col min="7" max="7" width="10.85546875" bestFit="1" customWidth="1"/>
  </cols>
  <sheetData>
    <row r="1" spans="1:7" ht="15.75" x14ac:dyDescent="0.25">
      <c r="B1" s="2" t="s">
        <v>0</v>
      </c>
      <c r="C1" s="4">
        <v>43373</v>
      </c>
      <c r="D1" s="4">
        <v>43738</v>
      </c>
      <c r="E1" s="4">
        <v>44104</v>
      </c>
      <c r="F1" s="4" t="s">
        <v>27</v>
      </c>
      <c r="G1" s="4" t="s">
        <v>26</v>
      </c>
    </row>
    <row r="2" spans="1:7" x14ac:dyDescent="0.25">
      <c r="A2">
        <v>1</v>
      </c>
      <c r="B2" t="s">
        <v>1</v>
      </c>
      <c r="C2" s="5">
        <v>2508</v>
      </c>
      <c r="D2" s="5">
        <v>2599</v>
      </c>
      <c r="E2" s="5">
        <v>2840</v>
      </c>
      <c r="F2" s="5">
        <v>3422</v>
      </c>
      <c r="G2" s="5">
        <v>3652</v>
      </c>
    </row>
    <row r="3" spans="1:7" x14ac:dyDescent="0.25">
      <c r="A3">
        <v>2</v>
      </c>
      <c r="B3" t="s">
        <v>2</v>
      </c>
      <c r="C3" s="5">
        <v>1280.9000000000001</v>
      </c>
      <c r="D3" s="5">
        <v>1380.9</v>
      </c>
      <c r="E3" s="5">
        <v>1465.4</v>
      </c>
      <c r="F3" s="5">
        <v>1708.9</v>
      </c>
      <c r="G3" s="5">
        <v>1819</v>
      </c>
    </row>
    <row r="4" spans="1:7" x14ac:dyDescent="0.25">
      <c r="A4">
        <v>3</v>
      </c>
      <c r="B4" t="s">
        <v>3</v>
      </c>
      <c r="C4" s="5">
        <v>2008</v>
      </c>
      <c r="D4" s="5">
        <v>2283</v>
      </c>
      <c r="E4" s="5">
        <v>2300</v>
      </c>
      <c r="F4" s="5">
        <v>3447</v>
      </c>
      <c r="G4" s="5">
        <v>3747</v>
      </c>
    </row>
    <row r="5" spans="1:7" x14ac:dyDescent="0.25">
      <c r="A5">
        <v>4</v>
      </c>
      <c r="B5" t="s">
        <v>4</v>
      </c>
      <c r="C5" s="5">
        <v>3165</v>
      </c>
      <c r="D5" s="5">
        <v>3344</v>
      </c>
      <c r="E5" s="5">
        <v>3406</v>
      </c>
      <c r="F5" s="5">
        <v>3874</v>
      </c>
      <c r="G5" s="5">
        <v>4044</v>
      </c>
    </row>
    <row r="6" spans="1:7" x14ac:dyDescent="0.25">
      <c r="A6">
        <v>5</v>
      </c>
      <c r="B6" t="s">
        <v>5</v>
      </c>
      <c r="C6" s="5">
        <f>10329/4</f>
        <v>2582.25</v>
      </c>
      <c r="D6" s="5">
        <f>6407/4</f>
        <v>1601.75</v>
      </c>
      <c r="E6" s="5">
        <f>6557/4</f>
        <v>1639.25</v>
      </c>
      <c r="F6" s="5">
        <f>7084/4</f>
        <v>1771</v>
      </c>
      <c r="G6" s="5">
        <v>1453</v>
      </c>
    </row>
    <row r="7" spans="1:7" x14ac:dyDescent="0.25">
      <c r="A7">
        <v>6</v>
      </c>
      <c r="B7" t="s">
        <v>6</v>
      </c>
      <c r="C7" s="5">
        <f>14805/4</f>
        <v>3701.25</v>
      </c>
      <c r="D7" s="5">
        <f>14220/4</f>
        <v>3555</v>
      </c>
      <c r="E7" s="5">
        <f>15462/4</f>
        <v>3865.5</v>
      </c>
      <c r="F7" s="5">
        <f>17772/4</f>
        <v>4443</v>
      </c>
      <c r="G7" s="5">
        <v>4622</v>
      </c>
    </row>
    <row r="8" spans="1:7" x14ac:dyDescent="0.25">
      <c r="A8">
        <v>7</v>
      </c>
      <c r="B8" t="s">
        <v>7</v>
      </c>
      <c r="C8" s="5">
        <v>2274</v>
      </c>
      <c r="D8" s="5">
        <v>2189</v>
      </c>
      <c r="E8" s="5">
        <v>3349</v>
      </c>
      <c r="F8" s="5">
        <v>2445</v>
      </c>
      <c r="G8" s="5">
        <v>2839</v>
      </c>
    </row>
    <row r="9" spans="1:7" x14ac:dyDescent="0.25">
      <c r="A9">
        <v>8</v>
      </c>
      <c r="B9" t="s">
        <v>8</v>
      </c>
      <c r="C9" s="5">
        <v>1242</v>
      </c>
      <c r="D9" s="5">
        <v>1346</v>
      </c>
      <c r="E9" s="5">
        <v>1495</v>
      </c>
      <c r="F9" s="5">
        <v>2152</v>
      </c>
      <c r="G9" s="5">
        <v>2349</v>
      </c>
    </row>
    <row r="10" spans="1:7" x14ac:dyDescent="0.25">
      <c r="A10">
        <v>9</v>
      </c>
      <c r="B10" t="s">
        <v>9</v>
      </c>
      <c r="C10" s="5">
        <v>2147</v>
      </c>
      <c r="D10" s="5">
        <v>2199</v>
      </c>
      <c r="E10" s="5">
        <v>2146</v>
      </c>
      <c r="F10" s="5">
        <v>2380</v>
      </c>
      <c r="G10" s="5">
        <v>2412</v>
      </c>
    </row>
    <row r="11" spans="1:7" x14ac:dyDescent="0.25">
      <c r="A11">
        <v>10</v>
      </c>
      <c r="B11" t="s">
        <v>10</v>
      </c>
      <c r="C11" s="5">
        <v>1280</v>
      </c>
      <c r="D11" s="5">
        <v>1378</v>
      </c>
      <c r="E11" s="5">
        <v>2499</v>
      </c>
      <c r="F11" s="5">
        <v>3251</v>
      </c>
      <c r="G11" s="5">
        <v>3861</v>
      </c>
    </row>
    <row r="12" spans="1:7" x14ac:dyDescent="0.25">
      <c r="A12">
        <v>11</v>
      </c>
      <c r="B12" t="s">
        <v>11</v>
      </c>
      <c r="C12" s="5">
        <v>926</v>
      </c>
      <c r="D12" s="5">
        <v>1001</v>
      </c>
      <c r="E12" s="5">
        <v>1062</v>
      </c>
      <c r="F12" s="5">
        <v>1422</v>
      </c>
      <c r="G12" s="5">
        <v>1526</v>
      </c>
    </row>
    <row r="13" spans="1:7" x14ac:dyDescent="0.25">
      <c r="A13">
        <v>12</v>
      </c>
      <c r="B13" t="s">
        <v>12</v>
      </c>
      <c r="C13" s="5">
        <v>1699</v>
      </c>
      <c r="D13" s="5">
        <v>1512</v>
      </c>
      <c r="E13" s="5">
        <v>1489</v>
      </c>
      <c r="F13" s="5">
        <v>1701</v>
      </c>
      <c r="G13" s="5">
        <v>1649</v>
      </c>
    </row>
    <row r="14" spans="1:7" x14ac:dyDescent="0.25">
      <c r="A14">
        <v>13</v>
      </c>
      <c r="B14" t="s">
        <v>13</v>
      </c>
      <c r="C14" s="5">
        <f>702/4</f>
        <v>175.5</v>
      </c>
      <c r="D14" s="5">
        <f>832/4</f>
        <v>208</v>
      </c>
      <c r="E14" s="5">
        <f>922/4</f>
        <v>230.5</v>
      </c>
      <c r="F14" s="5">
        <f>1001/4</f>
        <v>250.25</v>
      </c>
      <c r="G14" s="5">
        <v>276</v>
      </c>
    </row>
    <row r="15" spans="1:7" x14ac:dyDescent="0.25">
      <c r="A15">
        <v>14</v>
      </c>
      <c r="B15" t="s">
        <v>14</v>
      </c>
      <c r="C15" s="5">
        <v>1287</v>
      </c>
      <c r="D15" s="5">
        <v>1486</v>
      </c>
      <c r="E15" s="5">
        <v>1473</v>
      </c>
      <c r="F15" s="5">
        <v>2054</v>
      </c>
      <c r="G15" s="5">
        <v>2216</v>
      </c>
    </row>
    <row r="16" spans="1:7" x14ac:dyDescent="0.25">
      <c r="A16">
        <v>15</v>
      </c>
      <c r="B16" t="s">
        <v>15</v>
      </c>
      <c r="C16" s="5">
        <v>939</v>
      </c>
      <c r="D16" s="5">
        <v>1030</v>
      </c>
      <c r="E16" s="5">
        <v>1158</v>
      </c>
      <c r="F16" s="5">
        <v>1147</v>
      </c>
      <c r="G16" s="5">
        <v>1239</v>
      </c>
    </row>
    <row r="17" spans="1:7" x14ac:dyDescent="0.25">
      <c r="A17">
        <v>16</v>
      </c>
      <c r="B17" t="s">
        <v>16</v>
      </c>
      <c r="C17" s="5">
        <v>330</v>
      </c>
      <c r="D17" s="5">
        <v>555</v>
      </c>
      <c r="E17" s="5">
        <v>493</v>
      </c>
      <c r="F17" s="5">
        <v>493</v>
      </c>
      <c r="G17" s="5">
        <v>573</v>
      </c>
    </row>
    <row r="18" spans="1:7" x14ac:dyDescent="0.25">
      <c r="A18">
        <v>17</v>
      </c>
      <c r="B18" t="s">
        <v>17</v>
      </c>
      <c r="C18" s="5">
        <v>109</v>
      </c>
      <c r="D18" s="5">
        <v>119</v>
      </c>
      <c r="E18" s="5">
        <v>344</v>
      </c>
      <c r="F18" s="5">
        <v>521</v>
      </c>
      <c r="G18" s="5">
        <v>640</v>
      </c>
    </row>
    <row r="19" spans="1:7" x14ac:dyDescent="0.25">
      <c r="A19">
        <v>18</v>
      </c>
      <c r="B19" t="s">
        <v>18</v>
      </c>
      <c r="C19" s="5">
        <v>557</v>
      </c>
      <c r="D19" s="5">
        <v>526</v>
      </c>
      <c r="E19" s="5">
        <v>684</v>
      </c>
      <c r="F19" s="5">
        <v>665</v>
      </c>
      <c r="G19" s="5">
        <v>739</v>
      </c>
    </row>
    <row r="20" spans="1:7" x14ac:dyDescent="0.25">
      <c r="A20">
        <v>19</v>
      </c>
      <c r="B20" t="s">
        <v>19</v>
      </c>
      <c r="C20" s="5">
        <v>1357</v>
      </c>
      <c r="D20" s="5">
        <v>1424</v>
      </c>
      <c r="E20" s="5">
        <v>3936</v>
      </c>
      <c r="F20" s="5">
        <v>1844</v>
      </c>
      <c r="G20" s="5">
        <v>2696</v>
      </c>
    </row>
    <row r="21" spans="1:7" x14ac:dyDescent="0.25">
      <c r="A21">
        <v>20</v>
      </c>
      <c r="B21" t="s">
        <v>20</v>
      </c>
      <c r="C21" s="5">
        <v>432</v>
      </c>
      <c r="D21" s="5">
        <v>416</v>
      </c>
      <c r="E21" s="5">
        <v>524</v>
      </c>
      <c r="F21" s="5">
        <v>499</v>
      </c>
      <c r="G21" s="5">
        <v>551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D1C001CE62D53428F9ED4C9F8C6499B" ma:contentTypeVersion="7" ma:contentTypeDescription="Create a new document." ma:contentTypeScope="" ma:versionID="87e4edb1f2fdb3c057fc3748995c338a">
  <xsd:schema xmlns:xsd="http://www.w3.org/2001/XMLSchema" xmlns:xs="http://www.w3.org/2001/XMLSchema" xmlns:p="http://schemas.microsoft.com/office/2006/metadata/properties" xmlns:ns3="49330566-de8b-4ebc-b2c3-87067be52322" targetNamespace="http://schemas.microsoft.com/office/2006/metadata/properties" ma:root="true" ma:fieldsID="69098e938ebb2f72e5adee135a160414" ns3:_="">
    <xsd:import namespace="49330566-de8b-4ebc-b2c3-87067be5232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330566-de8b-4ebc-b2c3-87067be523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CE6CE39-1846-4970-93A1-7243C294EB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330566-de8b-4ebc-b2c3-87067be523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5085992-2386-4DC3-9307-460A4538471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C32E73E-70D2-4129-8712-DF123082BA7C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49330566-de8b-4ebc-b2c3-87067be52322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T. McCaffrey [KDHE]</dc:creator>
  <cp:lastModifiedBy>Ben</cp:lastModifiedBy>
  <dcterms:created xsi:type="dcterms:W3CDTF">2022-08-08T15:55:27Z</dcterms:created>
  <dcterms:modified xsi:type="dcterms:W3CDTF">2022-08-13T05:06:36Z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0x0101007D1C001CE62D53428F9ED4C9F8C6499B</vt:lpwstr>
  </property>
</Properties>
</file>