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mir/Downloads/"/>
    </mc:Choice>
  </mc:AlternateContent>
  <xr:revisionPtr revIDLastSave="0" documentId="13_ncr:1_{45B7DF19-9609-D844-94E6-5411BF4D0216}" xr6:coauthVersionLast="47" xr6:coauthVersionMax="47" xr10:uidLastSave="{00000000-0000-0000-0000-000000000000}"/>
  <bookViews>
    <workbookView xWindow="9580" yWindow="29540" windowWidth="29400" windowHeight="17160" xr2:uid="{19DD0EB7-4B90-0E4E-9B81-B6A6AE1B5C7D}"/>
  </bookViews>
  <sheets>
    <sheet name="Лист1" sheetId="1" r:id="rId1"/>
  </sheets>
  <externalReferences>
    <externalReference r:id="rId2"/>
  </externalReferenc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1" l="1" a="1"/>
  <c r="B45" i="1" s="1"/>
  <c r="N40" i="1" s="1"/>
  <c r="B35" i="1"/>
  <c r="G14" i="1"/>
  <c r="F14" i="1"/>
  <c r="E14" i="1"/>
  <c r="D14" i="1"/>
  <c r="C14" i="1"/>
  <c r="B14" i="1"/>
  <c r="A14" i="1"/>
  <c r="A15" i="1" s="1"/>
  <c r="B6" i="1"/>
  <c r="B22" i="1" l="1"/>
  <c r="B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<sst xmlns="http://schemas.openxmlformats.org/spreadsheetml/2006/main" count="19" uniqueCount="19">
  <si>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И предположил, что цена акции зависит от цены ресурса с задержкой на 1 месяц. Определить уравнение регрессии для этого предположения и сделать на его основе прогноз цены акции на 13 месяц.</t>
  </si>
  <si>
    <r>
      <t>Задача 1.</t>
    </r>
    <r>
      <rPr>
        <sz val="12"/>
        <color rgb="FF2C2D30"/>
        <rFont val="Calibri"/>
        <family val="2"/>
        <charset val="204"/>
        <scheme val="minor"/>
      </rPr>
      <t> Аналитик собрал статистику за 36 прошедших месяцев, согласно которой вложение в акцию компании АВС позволило за месяц заработать 15% в 1 случае из 36 проанализированных месяцев, 10% - в 2 случаях, 5% - в 3 случаях, 0% в 23 случаях, потерять 5% в 6 случаях, и потерять 10% в оставшихся случаях. Определить ожидаемое значение доходности инвестиции.</t>
    </r>
  </si>
  <si>
    <t>Ожидаемое 
значение доходности</t>
  </si>
  <si>
    <r>
      <t>Задача 2.</t>
    </r>
    <r>
      <rPr>
        <sz val="12"/>
        <color rgb="FF2C2D30"/>
        <rFont val="Calibri"/>
        <family val="2"/>
        <charset val="204"/>
        <scheme val="minor"/>
      </rPr>
      <t> Инвестиционный фонд за 7 предыдущих лет заработал следующие годовые доходности: +5%; -2%; +12%; +7%; -4%; +11%; +9%. Если предположить, что в среднем фонд будет зарабатывать такую же доходность, как и по итогам прошедших 7 лет (в смысле геометрической доходности), и вложить $100 тыс. в этот фонд, то какой ожидаемый результат будет через 5 лет?</t>
    </r>
  </si>
  <si>
    <t>Ожидаемый
результат</t>
  </si>
  <si>
    <r>
      <t>Задача 3.</t>
    </r>
    <r>
      <rPr>
        <sz val="12"/>
        <color rgb="FF2C2D30"/>
        <rFont val="Calibri"/>
        <family val="2"/>
        <charset val="204"/>
        <scheme val="minor"/>
      </rPr>
      <t> В инвестиционном анализе есть т.н. показатель Шарпа, который характеризует эффективность инвестиции в фонд. Он рассчитывается как отношение средней доходности к риску (волатильности). Рассчитайте этот коэффициент для условий задачи 2.</t>
    </r>
  </si>
  <si>
    <t>показатель Шарпа</t>
  </si>
  <si>
    <r>
      <t>Задача 4.</t>
    </r>
    <r>
      <rPr>
        <sz val="12"/>
        <color rgb="FF2C2D30"/>
        <rFont val="Calibri"/>
        <family val="2"/>
        <charset val="204"/>
        <scheme val="minor"/>
      </rPr>
      <t> Компания по страхованию автомобилей разделяет водителей по трем категориям в зависимости от опыта: категория 1 (стаж вождения более 10 лет), категория 2 (стаж более 2 лет, но меньше 10), категория 3 (стаж менее 2 лет). Для данной компании среди 100% застрахованных 30% принадлежат категории 1, 50% – категории 2, 20% – категории 3. Вероятность того, что в течение года водитель категории 1 попадет хотя бы в одно ДТП равна 1%; для водителя категории 2 - 3%, а для водителя категории 3 – 10%. Клиент компании застраховал автомобиль и попал в ДТП. Какова вероятность того, что он относится к категории 1?</t>
    </r>
  </si>
  <si>
    <t xml:space="preserve">Категория
водителея </t>
  </si>
  <si>
    <t>Число водителей</t>
  </si>
  <si>
    <t>Вероятность ДТП</t>
  </si>
  <si>
    <t>Вероятность, что 
водитель 1 категории</t>
  </si>
  <si>
    <r>
      <t>Задача 5.</t>
    </r>
    <r>
      <rPr>
        <sz val="12"/>
        <color rgb="FF2C2D30"/>
        <rFont val="Calibri"/>
        <family val="2"/>
        <charset val="204"/>
        <scheme val="minor"/>
      </rPr>
      <t> Аналитик собрал статистические данные между ценой акции перерабатывающей компании и ценой ресурса, который эта компания перерабатывает:</t>
    </r>
  </si>
  <si>
    <t>Месяц</t>
  </si>
  <si>
    <t>Цена акции, $</t>
  </si>
  <si>
    <t>Цена ресурса, $</t>
  </si>
  <si>
    <t>a</t>
  </si>
  <si>
    <t>b</t>
  </si>
  <si>
    <t>Коэффициенты
регрессии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</si>
</sst>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0.0%"/>
    <numFmt numFmtId="169" formatCode="_-[$$-409]* #,##0.00_ ;_-[$$-409]* \-#,##0.00\ ;_-[$$-409]* &quot;-&quot;??_ ;_-@_ "/>
    <numFmt numFmtId="170" formatCode="0.0"/>
    <numFmt numFmtId="171" formatCode="0.0000"/>
    <numFmt numFmtId="172" formatCode="0.000"/>
  </numFmts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2C2D30"/>
      <name val="Calibri"/>
      <family val="2"/>
      <charset val="204"/>
      <scheme val="minor"/>
    </font>
    <font>
      <sz val="12"/>
      <color rgb="FF2C2D30"/>
      <name val="Calibri"/>
      <family val="2"/>
      <charset val="204"/>
      <scheme val="minor"/>
    </font>
    <font>
      <i/>
      <sz val="13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  <xf numFmtId="10" fontId="1" fillId="0" borderId="0" xfId="1" applyNumberFormat="1" applyFont="1"/>
    <xf numFmtId="9" fontId="1" fillId="0" borderId="0" xfId="1" applyFont="1"/>
    <xf numFmtId="9" fontId="4" fillId="0" borderId="0" xfId="1" applyFont="1"/>
    <xf numFmtId="9" fontId="0" fillId="0" borderId="0" xfId="1" applyFont="1"/>
    <xf numFmtId="9" fontId="0" fillId="0" borderId="0" xfId="0" applyNumberFormat="1"/>
    <xf numFmtId="10" fontId="1" fillId="0" borderId="0" xfId="0" applyNumberFormat="1" applyFont="1"/>
    <xf numFmtId="168" fontId="0" fillId="0" borderId="0" xfId="0" applyNumberFormat="1"/>
    <xf numFmtId="169" fontId="1" fillId="0" borderId="0" xfId="0" applyNumberFormat="1" applyFont="1"/>
    <xf numFmtId="2" fontId="1" fillId="0" borderId="0" xfId="0" applyNumberFormat="1" applyFont="1"/>
    <xf numFmtId="0" fontId="2" fillId="0" borderId="0" xfId="0" applyFont="1" applyAlignment="1">
      <alignment horizontal="left" wrapText="1"/>
    </xf>
    <xf numFmtId="9" fontId="1" fillId="0" borderId="0" xfId="0" applyNumberFormat="1" applyFont="1"/>
    <xf numFmtId="0" fontId="2" fillId="0" borderId="0" xfId="0" applyFont="1"/>
    <xf numFmtId="0" fontId="3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1" fillId="0" borderId="5" xfId="0" applyFont="1" applyBorder="1"/>
    <xf numFmtId="0" fontId="0" fillId="0" borderId="5" xfId="0" applyBorder="1"/>
    <xf numFmtId="170" fontId="0" fillId="0" borderId="6" xfId="0" applyNumberFormat="1" applyBorder="1"/>
    <xf numFmtId="0" fontId="3" fillId="0" borderId="7" xfId="0" applyFont="1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171" fontId="1" fillId="0" borderId="0" xfId="0" applyNumberFormat="1" applyFont="1"/>
    <xf numFmtId="172" fontId="1" fillId="0" borderId="0" xfId="0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 цен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2302930883639544E-2"/>
                  <c:y val="-1.2247375328083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[1]Лист1!$C$45:$N$45</c:f>
              <c:numCache>
                <c:formatCode>General</c:formatCode>
                <c:ptCount val="12"/>
                <c:pt idx="0">
                  <c:v>115</c:v>
                </c:pt>
                <c:pt idx="1">
                  <c:v>119</c:v>
                </c:pt>
                <c:pt idx="2">
                  <c:v>121</c:v>
                </c:pt>
                <c:pt idx="3">
                  <c:v>130</c:v>
                </c:pt>
                <c:pt idx="4">
                  <c:v>131</c:v>
                </c:pt>
                <c:pt idx="5">
                  <c:v>150</c:v>
                </c:pt>
                <c:pt idx="6">
                  <c:v>155</c:v>
                </c:pt>
                <c:pt idx="7">
                  <c:v>172</c:v>
                </c:pt>
                <c:pt idx="8">
                  <c:v>174</c:v>
                </c:pt>
                <c:pt idx="9">
                  <c:v>168</c:v>
                </c:pt>
                <c:pt idx="10">
                  <c:v>161</c:v>
                </c:pt>
                <c:pt idx="11">
                  <c:v>159</c:v>
                </c:pt>
              </c:numCache>
            </c:numRef>
          </c:xVal>
          <c:yVal>
            <c:numRef>
              <c:f>[1]Лист1!$D$44:$O$44</c:f>
              <c:numCache>
                <c:formatCode>General</c:formatCode>
                <c:ptCount val="12"/>
                <c:pt idx="0">
                  <c:v>15.2</c:v>
                </c:pt>
                <c:pt idx="1">
                  <c:v>15.3</c:v>
                </c:pt>
                <c:pt idx="2">
                  <c:v>15.7</c:v>
                </c:pt>
                <c:pt idx="3">
                  <c:v>15.2</c:v>
                </c:pt>
                <c:pt idx="4">
                  <c:v>16.100000000000001</c:v>
                </c:pt>
                <c:pt idx="5">
                  <c:v>16.5</c:v>
                </c:pt>
                <c:pt idx="6">
                  <c:v>17.100000000000001</c:v>
                </c:pt>
                <c:pt idx="7">
                  <c:v>17.2</c:v>
                </c:pt>
                <c:pt idx="8">
                  <c:v>17</c:v>
                </c:pt>
                <c:pt idx="9">
                  <c:v>16.8</c:v>
                </c:pt>
                <c:pt idx="10">
                  <c:v>16.899999999999999</c:v>
                </c:pt>
                <c:pt idx="11" formatCode="0.0">
                  <c:v>16.733602605159945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1F-0444-AA68-E83E087AF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114528"/>
        <c:axId val="89155328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[1]Лист1!$D$44:$N$44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15.2</c:v>
                      </c:pt>
                      <c:pt idx="1">
                        <c:v>15.3</c:v>
                      </c:pt>
                      <c:pt idx="2">
                        <c:v>15.7</c:v>
                      </c:pt>
                      <c:pt idx="3">
                        <c:v>15.2</c:v>
                      </c:pt>
                      <c:pt idx="4">
                        <c:v>16.100000000000001</c:v>
                      </c:pt>
                      <c:pt idx="5">
                        <c:v>16.5</c:v>
                      </c:pt>
                      <c:pt idx="6">
                        <c:v>17.100000000000001</c:v>
                      </c:pt>
                      <c:pt idx="7">
                        <c:v>17.2</c:v>
                      </c:pt>
                      <c:pt idx="8">
                        <c:v>17</c:v>
                      </c:pt>
                      <c:pt idx="9">
                        <c:v>16.8</c:v>
                      </c:pt>
                      <c:pt idx="10">
                        <c:v>16.899999999999999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CA1F-0444-AA68-E83E087AF761}"/>
                  </c:ext>
                </c:extLst>
              </c15:ser>
            </c15:filteredScatterSeries>
          </c:ext>
        </c:extLst>
      </c:scatterChart>
      <c:valAx>
        <c:axId val="68911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Цена ресурса,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1553288"/>
        <c:crosses val="autoZero"/>
        <c:crossBetween val="midCat"/>
      </c:valAx>
      <c:valAx>
        <c:axId val="891553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Цена акции,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911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47</xdr:row>
      <xdr:rowOff>12700</xdr:rowOff>
    </xdr:from>
    <xdr:to>
      <xdr:col>5</xdr:col>
      <xdr:colOff>501650</xdr:colOff>
      <xdr:row>62</xdr:row>
      <xdr:rowOff>177800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BB91140-6BA9-3D46-8D96-ED624B742D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ladimir/Downloads/seminar_3.xlsx" TargetMode="External"/><Relationship Id="rId1" Type="http://schemas.openxmlformats.org/officeDocument/2006/relationships/externalLinkPath" Target="seminar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Лист1"/>
    </sheetNames>
    <sheetDataSet>
      <sheetData sheetId="0">
        <row r="44">
          <cell r="D44">
            <v>15.2</v>
          </cell>
          <cell r="E44">
            <v>15.3</v>
          </cell>
          <cell r="F44">
            <v>15.7</v>
          </cell>
          <cell r="G44">
            <v>15.2</v>
          </cell>
          <cell r="H44">
            <v>16.100000000000001</v>
          </cell>
          <cell r="I44">
            <v>16.5</v>
          </cell>
          <cell r="J44">
            <v>17.100000000000001</v>
          </cell>
          <cell r="K44">
            <v>17.2</v>
          </cell>
          <cell r="L44">
            <v>17</v>
          </cell>
          <cell r="M44">
            <v>16.8</v>
          </cell>
          <cell r="N44">
            <v>16.899999999999999</v>
          </cell>
          <cell r="O44">
            <v>16.733602605159945</v>
          </cell>
        </row>
        <row r="45">
          <cell r="C45">
            <v>115</v>
          </cell>
          <cell r="D45">
            <v>119</v>
          </cell>
          <cell r="E45">
            <v>121</v>
          </cell>
          <cell r="F45">
            <v>130</v>
          </cell>
          <cell r="G45">
            <v>131</v>
          </cell>
          <cell r="H45">
            <v>150</v>
          </cell>
          <cell r="I45">
            <v>155</v>
          </cell>
          <cell r="J45">
            <v>172</v>
          </cell>
          <cell r="K45">
            <v>174</v>
          </cell>
          <cell r="L45">
            <v>168</v>
          </cell>
          <cell r="M45">
            <v>161</v>
          </cell>
          <cell r="N45">
            <v>159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C7D0F-4A78-A249-B0DC-646699593ABD}">
  <dimension ref="A1:N45"/>
  <sheetViews>
    <sheetView tabSelected="1" workbookViewId="0">
      <selection activeCell="C45" sqref="C45"/>
    </sheetView>
  </sheetViews>
  <sheetFormatPr baseColWidth="10" defaultRowHeight="16" x14ac:dyDescent="0.2"/>
  <cols>
    <col min="1" max="1" width="23.1640625" customWidth="1"/>
    <col min="2" max="2" width="12.33203125" bestFit="1" customWidth="1"/>
  </cols>
  <sheetData>
    <row r="1" spans="1:14" x14ac:dyDescent="0.2">
      <c r="A1" s="1" t="s">
        <v>1</v>
      </c>
      <c r="B1" s="1"/>
      <c r="C1" s="1"/>
      <c r="D1" s="1"/>
      <c r="E1" s="1"/>
      <c r="F1" s="1"/>
      <c r="G1" s="1"/>
      <c r="H1" s="1"/>
      <c r="I1" s="1"/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</row>
    <row r="6" spans="1:14" ht="85" x14ac:dyDescent="0.2">
      <c r="A6" s="3" t="s">
        <v>2</v>
      </c>
      <c r="B6" s="4">
        <f>15%*1/36+10%*2/36+5%*3/36+0%*23/36-5%*6/36-10%*(36-1-2-3-23-6)/36</f>
        <v>2.777777777777777E-3</v>
      </c>
      <c r="C6" s="2"/>
      <c r="D6" s="2"/>
      <c r="E6" s="2"/>
      <c r="F6" s="2"/>
      <c r="G6" s="2"/>
      <c r="H6" s="2"/>
      <c r="I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</row>
    <row r="8" spans="1:14" x14ac:dyDescent="0.2">
      <c r="A8" s="2"/>
      <c r="B8" s="2"/>
      <c r="C8" s="2"/>
      <c r="D8" s="2"/>
      <c r="E8" s="2"/>
      <c r="F8" s="2"/>
      <c r="G8" s="2"/>
      <c r="H8" s="2"/>
      <c r="I8" s="2"/>
    </row>
    <row r="9" spans="1:14" x14ac:dyDescent="0.2">
      <c r="A9" s="1" t="s">
        <v>3</v>
      </c>
      <c r="B9" s="1"/>
      <c r="C9" s="1"/>
      <c r="D9" s="1"/>
      <c r="E9" s="1"/>
      <c r="F9" s="1"/>
      <c r="G9" s="1"/>
      <c r="H9" s="1"/>
      <c r="I9" s="1"/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14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14" ht="17" x14ac:dyDescent="0.2">
      <c r="A13" s="5">
        <v>0.05</v>
      </c>
      <c r="B13" s="5">
        <v>-0.02</v>
      </c>
      <c r="C13" s="5">
        <v>0.12</v>
      </c>
      <c r="D13" s="5">
        <v>7.0000000000000007E-2</v>
      </c>
      <c r="E13" s="5">
        <v>-0.04</v>
      </c>
      <c r="F13" s="5">
        <v>0.11</v>
      </c>
      <c r="G13" s="5">
        <v>0.09</v>
      </c>
      <c r="H13" s="5"/>
      <c r="I13" s="2"/>
      <c r="J13" s="6"/>
      <c r="K13" s="7"/>
      <c r="L13" s="7"/>
      <c r="M13" s="7"/>
      <c r="N13" s="7"/>
    </row>
    <row r="14" spans="1:14" x14ac:dyDescent="0.2">
      <c r="A14" s="4">
        <f>1+A13</f>
        <v>1.05</v>
      </c>
      <c r="B14" s="4">
        <f t="shared" ref="B14:G14" si="0">1+B13</f>
        <v>0.98</v>
      </c>
      <c r="C14" s="4">
        <f t="shared" si="0"/>
        <v>1.1200000000000001</v>
      </c>
      <c r="D14" s="4">
        <f t="shared" si="0"/>
        <v>1.07</v>
      </c>
      <c r="E14" s="4">
        <f t="shared" si="0"/>
        <v>0.96</v>
      </c>
      <c r="F14" s="4">
        <f t="shared" si="0"/>
        <v>1.1100000000000001</v>
      </c>
      <c r="G14" s="4">
        <f t="shared" si="0"/>
        <v>1.0900000000000001</v>
      </c>
      <c r="H14" s="2"/>
      <c r="I14" s="2"/>
      <c r="J14" s="8"/>
      <c r="K14" s="8"/>
      <c r="L14" s="8"/>
      <c r="M14" s="8"/>
      <c r="N14" s="8"/>
    </row>
    <row r="15" spans="1:14" x14ac:dyDescent="0.2">
      <c r="A15" s="9">
        <f>GEOMEAN(A14:G14)-1</f>
        <v>5.2667285863485791E-2</v>
      </c>
      <c r="B15" s="9"/>
      <c r="C15" s="9"/>
      <c r="D15" s="9"/>
      <c r="E15" s="9"/>
      <c r="F15" s="2"/>
      <c r="G15" s="2"/>
      <c r="H15" s="2"/>
      <c r="I15" s="2"/>
      <c r="J15" s="10"/>
    </row>
    <row r="16" spans="1:14" x14ac:dyDescent="0.2">
      <c r="A16" s="9"/>
      <c r="B16" s="9"/>
      <c r="C16" s="9"/>
      <c r="D16" s="9"/>
      <c r="E16" s="9"/>
      <c r="F16" s="2"/>
      <c r="G16" s="2"/>
      <c r="H16" s="2"/>
      <c r="I16" s="2"/>
      <c r="J16" s="10"/>
    </row>
    <row r="17" spans="1:9" ht="51" x14ac:dyDescent="0.2">
      <c r="A17" s="3" t="s">
        <v>4</v>
      </c>
      <c r="B17" s="11">
        <f>FV(A15,5,0,-100000)</f>
        <v>129257.46433998668</v>
      </c>
      <c r="C17" s="2"/>
      <c r="D17" s="2"/>
      <c r="E17" s="2"/>
      <c r="F17" s="2"/>
      <c r="G17" s="2"/>
      <c r="H17" s="2"/>
      <c r="I17" s="2"/>
    </row>
    <row r="18" spans="1:9" x14ac:dyDescent="0.2">
      <c r="A18" s="1" t="s">
        <v>5</v>
      </c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2" t="s">
        <v>6</v>
      </c>
      <c r="B22" s="12">
        <f>A15/STDEVA(A13:G13)</f>
        <v>0.84386686371526343</v>
      </c>
      <c r="C22" s="12"/>
      <c r="D22" s="2"/>
      <c r="E22" s="2"/>
      <c r="F22" s="2"/>
      <c r="G22" s="2"/>
      <c r="H22" s="2"/>
      <c r="I22" s="2"/>
    </row>
    <row r="23" spans="1:9" x14ac:dyDescent="0.2">
      <c r="A23" s="2"/>
      <c r="B23" s="2"/>
      <c r="C23" s="12"/>
      <c r="D23" s="2"/>
      <c r="E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1" t="s">
        <v>7</v>
      </c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3"/>
      <c r="B30" s="13"/>
      <c r="C30" s="13"/>
      <c r="D30" s="13"/>
      <c r="E30" s="13"/>
      <c r="F30" s="13"/>
      <c r="G30" s="13"/>
      <c r="H30" s="13"/>
      <c r="I30" s="13"/>
    </row>
    <row r="31" spans="1:9" ht="34" x14ac:dyDescent="0.2">
      <c r="A31" s="3" t="s">
        <v>8</v>
      </c>
      <c r="B31" s="2">
        <v>1</v>
      </c>
      <c r="C31" s="2">
        <v>2</v>
      </c>
      <c r="D31" s="2">
        <v>3</v>
      </c>
      <c r="E31" s="2"/>
      <c r="F31" s="2"/>
      <c r="G31" s="2"/>
      <c r="H31" s="2"/>
      <c r="I31" s="2"/>
    </row>
    <row r="32" spans="1:9" x14ac:dyDescent="0.2">
      <c r="A32" s="2" t="s">
        <v>9</v>
      </c>
      <c r="B32" s="14">
        <v>0.3</v>
      </c>
      <c r="C32" s="14">
        <v>0.5</v>
      </c>
      <c r="D32" s="14">
        <v>0.2</v>
      </c>
      <c r="E32" s="2"/>
      <c r="F32" s="2"/>
      <c r="G32" s="14"/>
      <c r="H32" s="2"/>
      <c r="I32" s="14"/>
    </row>
    <row r="33" spans="1:14" x14ac:dyDescent="0.2">
      <c r="A33" s="2" t="s">
        <v>10</v>
      </c>
      <c r="B33" s="14">
        <v>0.01</v>
      </c>
      <c r="C33" s="14">
        <v>0.03</v>
      </c>
      <c r="D33" s="14">
        <v>0.1</v>
      </c>
      <c r="E33" s="2"/>
      <c r="F33" s="2"/>
      <c r="G33" s="2"/>
      <c r="H33" s="2"/>
      <c r="I33" s="2"/>
    </row>
    <row r="34" spans="1:14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14" ht="68" x14ac:dyDescent="0.2">
      <c r="A35" s="3" t="s">
        <v>11</v>
      </c>
      <c r="B35" s="14">
        <f>(B32*B33)/(B32*B33+C32*C33+D32*D33)</f>
        <v>7.8947368421052627E-2</v>
      </c>
      <c r="C35" s="2"/>
      <c r="D35" s="2"/>
      <c r="E35" s="2"/>
      <c r="F35" s="2"/>
      <c r="G35" s="2"/>
      <c r="H35" s="2"/>
      <c r="I35" s="2"/>
    </row>
    <row r="36" spans="1:14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14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14" ht="17" thickBot="1" x14ac:dyDescent="0.25">
      <c r="A38" s="15" t="s">
        <v>12</v>
      </c>
      <c r="B38" s="2"/>
      <c r="C38" s="2"/>
      <c r="D38" s="2"/>
      <c r="E38" s="2"/>
      <c r="F38" s="2"/>
      <c r="G38" s="2"/>
      <c r="H38" s="2"/>
      <c r="I38" s="2"/>
    </row>
    <row r="39" spans="1:14" x14ac:dyDescent="0.2">
      <c r="A39" s="16" t="s">
        <v>13</v>
      </c>
      <c r="B39" s="17">
        <v>1</v>
      </c>
      <c r="C39" s="17">
        <v>2</v>
      </c>
      <c r="D39" s="17">
        <v>3</v>
      </c>
      <c r="E39" s="17">
        <v>4</v>
      </c>
      <c r="F39" s="17">
        <v>5</v>
      </c>
      <c r="G39" s="17">
        <v>6</v>
      </c>
      <c r="H39" s="17">
        <v>7</v>
      </c>
      <c r="I39" s="17">
        <v>8</v>
      </c>
      <c r="J39" s="18">
        <v>9</v>
      </c>
      <c r="K39" s="18">
        <v>10</v>
      </c>
      <c r="L39" s="18">
        <v>11</v>
      </c>
      <c r="M39" s="18">
        <v>12</v>
      </c>
      <c r="N39" s="19">
        <v>13</v>
      </c>
    </row>
    <row r="40" spans="1:14" x14ac:dyDescent="0.2">
      <c r="A40" s="20" t="s">
        <v>14</v>
      </c>
      <c r="B40" s="21">
        <v>12.1</v>
      </c>
      <c r="C40" s="21">
        <v>15.2</v>
      </c>
      <c r="D40" s="21">
        <v>15.3</v>
      </c>
      <c r="E40" s="21">
        <v>15.7</v>
      </c>
      <c r="F40" s="21">
        <v>15.2</v>
      </c>
      <c r="G40" s="21">
        <v>16.100000000000001</v>
      </c>
      <c r="H40" s="21">
        <v>16.5</v>
      </c>
      <c r="I40" s="21">
        <v>17.100000000000001</v>
      </c>
      <c r="J40" s="22">
        <v>17.2</v>
      </c>
      <c r="K40" s="22">
        <v>17</v>
      </c>
      <c r="L40" s="22">
        <v>16.8</v>
      </c>
      <c r="M40" s="22">
        <v>16.899999999999999</v>
      </c>
      <c r="N40" s="23">
        <f>M41*B45+C45</f>
        <v>16.733602605159945</v>
      </c>
    </row>
    <row r="41" spans="1:14" ht="17" thickBot="1" x14ac:dyDescent="0.25">
      <c r="A41" s="24" t="s">
        <v>15</v>
      </c>
      <c r="B41" s="25">
        <v>115</v>
      </c>
      <c r="C41" s="25">
        <v>119</v>
      </c>
      <c r="D41" s="25">
        <v>121</v>
      </c>
      <c r="E41" s="25">
        <v>130</v>
      </c>
      <c r="F41" s="25">
        <v>131</v>
      </c>
      <c r="G41" s="25">
        <v>150</v>
      </c>
      <c r="H41" s="25">
        <v>155</v>
      </c>
      <c r="I41" s="25">
        <v>172</v>
      </c>
      <c r="J41" s="26">
        <v>174</v>
      </c>
      <c r="K41" s="26">
        <v>168</v>
      </c>
      <c r="L41" s="26">
        <v>161</v>
      </c>
      <c r="M41" s="26">
        <v>159</v>
      </c>
      <c r="N41" s="27"/>
    </row>
    <row r="42" spans="1:14" x14ac:dyDescent="0.2">
      <c r="A42" s="28" t="s">
        <v>0</v>
      </c>
      <c r="B42" s="2"/>
      <c r="C42" s="2"/>
      <c r="D42" s="2"/>
      <c r="E42" s="2"/>
      <c r="F42" s="2"/>
      <c r="G42" s="2"/>
      <c r="H42" s="2"/>
      <c r="I42" s="2"/>
    </row>
    <row r="43" spans="1:14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14" x14ac:dyDescent="0.2">
      <c r="A44" s="2"/>
      <c r="B44" s="2" t="s">
        <v>16</v>
      </c>
      <c r="C44" s="2" t="s">
        <v>17</v>
      </c>
      <c r="D44" s="2"/>
      <c r="E44" s="2"/>
      <c r="F44" s="2"/>
      <c r="G44" s="2"/>
      <c r="H44" s="2"/>
      <c r="I44" s="2"/>
    </row>
    <row r="45" spans="1:14" ht="51" x14ac:dyDescent="0.2">
      <c r="A45" s="3" t="s">
        <v>18</v>
      </c>
      <c r="B45" s="29" cm="1">
        <f t="array" ref="B45:C45">LINEST(C40:M40,B41:L41)</f>
        <v>3.3134827821956758E-2</v>
      </c>
      <c r="C45" s="30">
        <v>11.465164981468821</v>
      </c>
      <c r="D45" s="2"/>
      <c r="E45" s="2"/>
      <c r="F45" s="2"/>
      <c r="G45" s="2"/>
      <c r="H45" s="2"/>
      <c r="I45" s="2"/>
    </row>
  </sheetData>
  <mergeCells count="4">
    <mergeCell ref="A1:I4"/>
    <mergeCell ref="A9:I12"/>
    <mergeCell ref="A18:I21"/>
    <mergeCell ref="A25:I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2023-12-27T11:40:09Z</dcterms:created>
  <dcterms:modified xsi:type="dcterms:W3CDTF">2023-12-27T11:45:32Z</dcterms:modified>
</cp:coreProperties>
</file>