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lutton\Downloads\"/>
    </mc:Choice>
  </mc:AlternateContent>
  <xr:revisionPtr revIDLastSave="0" documentId="13_ncr:1_{4953C4C9-2DDC-4029-A6C0-D6AD4E534F65}" xr6:coauthVersionLast="47" xr6:coauthVersionMax="47" xr10:uidLastSave="{00000000-0000-0000-0000-000000000000}"/>
  <bookViews>
    <workbookView xWindow="-110" yWindow="-110" windowWidth="19420" windowHeight="10420" activeTab="2" xr2:uid="{26D4546B-D2A1-4444-8EAF-A6228F96F0C1}"/>
  </bookViews>
  <sheets>
    <sheet name="Salarytable" sheetId="9" r:id="rId1"/>
    <sheet name="Pivottable" sheetId="11" r:id="rId2"/>
    <sheet name="Dashboard" sheetId="12" r:id="rId3"/>
    <sheet name="Sheet6" sheetId="10" r:id="rId4"/>
    <sheet name="Learn more..." sheetId="2" r:id="rId5"/>
  </sheets>
  <definedNames>
    <definedName name="ExternalData_1" localSheetId="0" hidden="1">Salarytable!$A$1:$L$242</definedName>
    <definedName name="Slicer_Employee_Status">#N/A</definedName>
    <definedName name="Slicer_Years__Start_Date">#N/A</definedName>
  </definedNames>
  <calcPr calcId="191029"/>
  <pivotCaches>
    <pivotCache cacheId="3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0" l="1"/>
  <c r="F23" i="10"/>
  <c r="G23" i="10"/>
  <c r="D23" i="10"/>
  <c r="E22" i="10"/>
  <c r="F22" i="10"/>
  <c r="G22" i="10"/>
  <c r="D22" i="10"/>
  <c r="E21" i="10"/>
  <c r="F21" i="10"/>
  <c r="G21" i="10"/>
  <c r="D21" i="10"/>
  <c r="E20" i="10"/>
  <c r="D20" i="10"/>
  <c r="E19" i="10"/>
  <c r="D19" i="10"/>
  <c r="E18" i="10"/>
  <c r="D18" i="10"/>
  <c r="G13" i="10"/>
  <c r="G14" i="10"/>
  <c r="G15" i="10"/>
  <c r="G16" i="10"/>
  <c r="G17" i="10"/>
  <c r="F13" i="10"/>
  <c r="F20" i="10" s="1"/>
  <c r="F14" i="10"/>
  <c r="F15" i="10"/>
  <c r="F16" i="10"/>
  <c r="F17" i="10"/>
  <c r="F6" i="10"/>
  <c r="F7" i="10"/>
  <c r="F8" i="10"/>
  <c r="F9" i="10"/>
  <c r="F5" i="10"/>
  <c r="G20" i="10" l="1"/>
  <c r="G19" i="10"/>
  <c r="G18" i="10"/>
  <c r="F18" i="10"/>
  <c r="F19"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409749-D2E4-4ADC-A873-7673D879D49E}" keepAlive="1" name="Query - Salarytable" description="Connection to the 'Salarytable' query in the workbook." type="5" refreshedVersion="7" background="1" saveData="1">
    <dbPr connection="Provider=Microsoft.Mashup.OleDb.1;Data Source=$Workbook$;Location=Salarytable;Extended Properties=&quot;&quot;" command="SELECT * FROM [Salarytable]"/>
  </connection>
</connections>
</file>

<file path=xl/sharedStrings.xml><?xml version="1.0" encoding="utf-8"?>
<sst xmlns="http://schemas.openxmlformats.org/spreadsheetml/2006/main" count="2294" uniqueCount="795">
  <si>
    <t>Emp ID</t>
  </si>
  <si>
    <t>Gender</t>
  </si>
  <si>
    <t>Department</t>
  </si>
  <si>
    <t>Salary</t>
  </si>
  <si>
    <t>Start Date</t>
  </si>
  <si>
    <t>FTE</t>
  </si>
  <si>
    <t>Employee type</t>
  </si>
  <si>
    <t>PR00007</t>
  </si>
  <si>
    <t>Female</t>
  </si>
  <si>
    <t>Training</t>
  </si>
  <si>
    <t>Permanent</t>
  </si>
  <si>
    <t>Male</t>
  </si>
  <si>
    <t>Human Resources</t>
  </si>
  <si>
    <t>Product Management</t>
  </si>
  <si>
    <t>Engineering</t>
  </si>
  <si>
    <t>PR00095</t>
  </si>
  <si>
    <t>Business Development</t>
  </si>
  <si>
    <t>PR00113</t>
  </si>
  <si>
    <t>PR00147</t>
  </si>
  <si>
    <t>Services</t>
  </si>
  <si>
    <t>PR00210</t>
  </si>
  <si>
    <t>Legal</t>
  </si>
  <si>
    <t>Research and Development</t>
  </si>
  <si>
    <t>PR00246</t>
  </si>
  <si>
    <t>Marketing</t>
  </si>
  <si>
    <t>Sales</t>
  </si>
  <si>
    <t>PR00419</t>
  </si>
  <si>
    <t>PR00576</t>
  </si>
  <si>
    <t>Support</t>
  </si>
  <si>
    <t>Accounting</t>
  </si>
  <si>
    <t>PR00746</t>
  </si>
  <si>
    <t>PR00770</t>
  </si>
  <si>
    <t>PR00882</t>
  </si>
  <si>
    <t>PR00893</t>
  </si>
  <si>
    <t>PR01055</t>
  </si>
  <si>
    <t>PR01159</t>
  </si>
  <si>
    <t>PR01211</t>
  </si>
  <si>
    <t>PR01269</t>
  </si>
  <si>
    <t>PR01306</t>
  </si>
  <si>
    <t>PR01346</t>
  </si>
  <si>
    <t>PR01383</t>
  </si>
  <si>
    <t>PR01476</t>
  </si>
  <si>
    <t>PR01662</t>
  </si>
  <si>
    <t>PR01943</t>
  </si>
  <si>
    <t>PR01951</t>
  </si>
  <si>
    <t>PR01956</t>
  </si>
  <si>
    <t>PR02010</t>
  </si>
  <si>
    <t>PR02016</t>
  </si>
  <si>
    <t>PR02113</t>
  </si>
  <si>
    <t>PR02140</t>
  </si>
  <si>
    <t>PR02208</t>
  </si>
  <si>
    <t>PR02275</t>
  </si>
  <si>
    <t>PR02288</t>
  </si>
  <si>
    <t>PR02321</t>
  </si>
  <si>
    <t>PR02436</t>
  </si>
  <si>
    <t>PR02603</t>
  </si>
  <si>
    <t>PR02782</t>
  </si>
  <si>
    <t>PR02957</t>
  </si>
  <si>
    <t>PR03137</t>
  </si>
  <si>
    <t>PR03158</t>
  </si>
  <si>
    <t>PR03271</t>
  </si>
  <si>
    <t>PR03445</t>
  </si>
  <si>
    <t>PR03532</t>
  </si>
  <si>
    <t>PR03804</t>
  </si>
  <si>
    <t>PR03844</t>
  </si>
  <si>
    <t>PR03886</t>
  </si>
  <si>
    <t>PR03980</t>
  </si>
  <si>
    <t>PR04366</t>
  </si>
  <si>
    <t>PR04380</t>
  </si>
  <si>
    <t>PR04446</t>
  </si>
  <si>
    <t>PR04473</t>
  </si>
  <si>
    <t>PR04686</t>
  </si>
  <si>
    <t>PR04851</t>
  </si>
  <si>
    <t>SQ00022</t>
  </si>
  <si>
    <t>SQ00070</t>
  </si>
  <si>
    <t>SQ00105</t>
  </si>
  <si>
    <t>SQ00144</t>
  </si>
  <si>
    <t>SQ00187</t>
  </si>
  <si>
    <t>SQ00286</t>
  </si>
  <si>
    <t>SQ00360</t>
  </si>
  <si>
    <t>SQ00450</t>
  </si>
  <si>
    <t>SQ00498</t>
  </si>
  <si>
    <t>SQ00612</t>
  </si>
  <si>
    <t>SQ00691</t>
  </si>
  <si>
    <t>SQ00841</t>
  </si>
  <si>
    <t>SQ00914</t>
  </si>
  <si>
    <t>SQ00960</t>
  </si>
  <si>
    <t>SQ01026</t>
  </si>
  <si>
    <t>SQ01177</t>
  </si>
  <si>
    <t>SQ01283</t>
  </si>
  <si>
    <t>SQ01395</t>
  </si>
  <si>
    <t>SQ01402</t>
  </si>
  <si>
    <t>SQ01519</t>
  </si>
  <si>
    <t>SQ01620</t>
  </si>
  <si>
    <t>SQ01637</t>
  </si>
  <si>
    <t>SQ01697</t>
  </si>
  <si>
    <t>SQ01730</t>
  </si>
  <si>
    <t>SQ01829</t>
  </si>
  <si>
    <t>SQ01854</t>
  </si>
  <si>
    <t>SQ01962</t>
  </si>
  <si>
    <t>SQ01998</t>
  </si>
  <si>
    <t>SQ02035</t>
  </si>
  <si>
    <t>SQ02051</t>
  </si>
  <si>
    <t>SQ02174</t>
  </si>
  <si>
    <t>SQ02223</t>
  </si>
  <si>
    <t>SQ02246</t>
  </si>
  <si>
    <t>SQ02371</t>
  </si>
  <si>
    <t>SQ02424</t>
  </si>
  <si>
    <t>SQ02465</t>
  </si>
  <si>
    <t>SQ02525</t>
  </si>
  <si>
    <t>SQ02559</t>
  </si>
  <si>
    <t>SQ02565</t>
  </si>
  <si>
    <t>SQ02582</t>
  </si>
  <si>
    <t>SQ02624</t>
  </si>
  <si>
    <t>SQ02638</t>
  </si>
  <si>
    <t>SQ02643</t>
  </si>
  <si>
    <t>SQ02703</t>
  </si>
  <si>
    <t>SQ03024</t>
  </si>
  <si>
    <t>SQ03112</t>
  </si>
  <si>
    <t>SQ03116</t>
  </si>
  <si>
    <t>SQ03321</t>
  </si>
  <si>
    <t>SQ03350</t>
  </si>
  <si>
    <t>SQ03387</t>
  </si>
  <si>
    <t>SQ03476</t>
  </si>
  <si>
    <t>SQ03491</t>
  </si>
  <si>
    <t>SQ03546</t>
  </si>
  <si>
    <t>SQ03625</t>
  </si>
  <si>
    <t>SQ03626</t>
  </si>
  <si>
    <t>SQ03733</t>
  </si>
  <si>
    <t>SQ04116</t>
  </si>
  <si>
    <t>SQ04437</t>
  </si>
  <si>
    <t>SQ04488</t>
  </si>
  <si>
    <t>SQ04598</t>
  </si>
  <si>
    <t>SQ04603</t>
  </si>
  <si>
    <t>SQ04612</t>
  </si>
  <si>
    <t>SQ04613</t>
  </si>
  <si>
    <t>SQ04665</t>
  </si>
  <si>
    <t>SQ04934</t>
  </si>
  <si>
    <t>SQ04960</t>
  </si>
  <si>
    <t>TN00083</t>
  </si>
  <si>
    <t>TN00129</t>
  </si>
  <si>
    <t>TN00182</t>
  </si>
  <si>
    <t>TN00214</t>
  </si>
  <si>
    <t>TN00227</t>
  </si>
  <si>
    <t>TN00243</t>
  </si>
  <si>
    <t>TN00258</t>
  </si>
  <si>
    <t>TN00328</t>
  </si>
  <si>
    <t>TN00464</t>
  </si>
  <si>
    <t>TN00579</t>
  </si>
  <si>
    <t>TN00698</t>
  </si>
  <si>
    <t>TN00727</t>
  </si>
  <si>
    <t>TN00735</t>
  </si>
  <si>
    <t>TN00890</t>
  </si>
  <si>
    <t>TN01028</t>
  </si>
  <si>
    <t>TN01210</t>
  </si>
  <si>
    <t>TN01256</t>
  </si>
  <si>
    <t>TN01281</t>
  </si>
  <si>
    <t>TN01340</t>
  </si>
  <si>
    <t>TN01389</t>
  </si>
  <si>
    <t>TN01396</t>
  </si>
  <si>
    <t>TN01566</t>
  </si>
  <si>
    <t>TN01601</t>
  </si>
  <si>
    <t>TN01632</t>
  </si>
  <si>
    <t>TN01701</t>
  </si>
  <si>
    <t>TN01876</t>
  </si>
  <si>
    <t>TN01912</t>
  </si>
  <si>
    <t>TN02204</t>
  </si>
  <si>
    <t>TN02205</t>
  </si>
  <si>
    <t>TN02377</t>
  </si>
  <si>
    <t>TN02397</t>
  </si>
  <si>
    <t>TN02496</t>
  </si>
  <si>
    <t>TN02570</t>
  </si>
  <si>
    <t>TN02667</t>
  </si>
  <si>
    <t>TN02727</t>
  </si>
  <si>
    <t>TN02749</t>
  </si>
  <si>
    <t>TN02798</t>
  </si>
  <si>
    <t>TN02883</t>
  </si>
  <si>
    <t>TN03032</t>
  </si>
  <si>
    <t>Fixed Term</t>
  </si>
  <si>
    <t>TN03068</t>
  </si>
  <si>
    <t>TN03097</t>
  </si>
  <si>
    <t>TN03169</t>
  </si>
  <si>
    <t>TN03210</t>
  </si>
  <si>
    <t>TN03331</t>
  </si>
  <si>
    <t>TN03355</t>
  </si>
  <si>
    <t>TN03416</t>
  </si>
  <si>
    <t>TN03575</t>
  </si>
  <si>
    <t>TN04058</t>
  </si>
  <si>
    <t>TN04067</t>
  </si>
  <si>
    <t>TN04101</t>
  </si>
  <si>
    <t>TN04166</t>
  </si>
  <si>
    <t>TN04175</t>
  </si>
  <si>
    <t>TN04246</t>
  </si>
  <si>
    <t>TN04265</t>
  </si>
  <si>
    <t>TN04428</t>
  </si>
  <si>
    <t>TN04660</t>
  </si>
  <si>
    <t>TN04740</t>
  </si>
  <si>
    <t>TN04775</t>
  </si>
  <si>
    <t>TN04892</t>
  </si>
  <si>
    <t>VT00017</t>
  </si>
  <si>
    <t>VT00194</t>
  </si>
  <si>
    <t>VT00336</t>
  </si>
  <si>
    <t>VT00476</t>
  </si>
  <si>
    <t>VT00534</t>
  </si>
  <si>
    <t>VT00596</t>
  </si>
  <si>
    <t>VT00687</t>
  </si>
  <si>
    <t>VT00740</t>
  </si>
  <si>
    <t>VT00839</t>
  </si>
  <si>
    <t>VT01092</t>
  </si>
  <si>
    <t>VT01101</t>
  </si>
  <si>
    <t>VT01246</t>
  </si>
  <si>
    <t>VT01323</t>
  </si>
  <si>
    <t>VT01523</t>
  </si>
  <si>
    <t>VT01610</t>
  </si>
  <si>
    <t>VT01684</t>
  </si>
  <si>
    <t>VT01703</t>
  </si>
  <si>
    <t>VT01740</t>
  </si>
  <si>
    <t>VT01762</t>
  </si>
  <si>
    <t>VT01803</t>
  </si>
  <si>
    <t>VT01893</t>
  </si>
  <si>
    <t>VT01996</t>
  </si>
  <si>
    <t>VT02118</t>
  </si>
  <si>
    <t>Temporary</t>
  </si>
  <si>
    <t>VT02260</t>
  </si>
  <si>
    <t>VT02313</t>
  </si>
  <si>
    <t>VT02319</t>
  </si>
  <si>
    <t>VT02374</t>
  </si>
  <si>
    <t>VT02417</t>
  </si>
  <si>
    <t>VT02491</t>
  </si>
  <si>
    <t>VT02532</t>
  </si>
  <si>
    <t>VT02539</t>
  </si>
  <si>
    <t>VT02663</t>
  </si>
  <si>
    <t>VT02801</t>
  </si>
  <si>
    <t>VT03298</t>
  </si>
  <si>
    <t>VT03307</t>
  </si>
  <si>
    <t>VT03421</t>
  </si>
  <si>
    <t>VT03500</t>
  </si>
  <si>
    <t>VT03537</t>
  </si>
  <si>
    <t>VT03552</t>
  </si>
  <si>
    <t>VT03701</t>
  </si>
  <si>
    <t>VT03704</t>
  </si>
  <si>
    <t>VT03771</t>
  </si>
  <si>
    <t>VT03849</t>
  </si>
  <si>
    <t>VT03988</t>
  </si>
  <si>
    <t>VT03993</t>
  </si>
  <si>
    <t>VT04028</t>
  </si>
  <si>
    <t>VT04093</t>
  </si>
  <si>
    <t>VT04137</t>
  </si>
  <si>
    <t>VT04273</t>
  </si>
  <si>
    <t>VT04350</t>
  </si>
  <si>
    <t>VT04373</t>
  </si>
  <si>
    <t>VT04415</t>
  </si>
  <si>
    <t>VT04467</t>
  </si>
  <si>
    <t>VT04552</t>
  </si>
  <si>
    <t>VT04627</t>
  </si>
  <si>
    <t>VT04681</t>
  </si>
  <si>
    <t>VT04905</t>
  </si>
  <si>
    <t>VT04984</t>
  </si>
  <si>
    <t>PR03034</t>
  </si>
  <si>
    <t>VT01249</t>
  </si>
  <si>
    <t>VT00578</t>
  </si>
  <si>
    <t>TN02674</t>
  </si>
  <si>
    <t>PR00916</t>
  </si>
  <si>
    <t>PR04601</t>
  </si>
  <si>
    <t>TN02988</t>
  </si>
  <si>
    <t>Remote</t>
  </si>
  <si>
    <t>More on Data Cleanup</t>
  </si>
  <si>
    <t>Power Query - Detailed Lesson</t>
  </si>
  <si>
    <t>Data Cleaning - Quick Tricks</t>
  </si>
  <si>
    <t>Want to master Excel?</t>
  </si>
  <si>
    <t>Excel School Program</t>
  </si>
  <si>
    <t>Seattle</t>
  </si>
  <si>
    <t xml:space="preserve"> USA</t>
  </si>
  <si>
    <t>Hyderabad</t>
  </si>
  <si>
    <t xml:space="preserve"> India</t>
  </si>
  <si>
    <t>Wellington</t>
  </si>
  <si>
    <t xml:space="preserve"> New Zealand</t>
  </si>
  <si>
    <t>Columbus</t>
  </si>
  <si>
    <t>Auckland</t>
  </si>
  <si>
    <t>Chennai</t>
  </si>
  <si>
    <t>Minerva</t>
  </si>
  <si>
    <t>Ricardot</t>
  </si>
  <si>
    <t>Others</t>
  </si>
  <si>
    <t/>
  </si>
  <si>
    <t>Oona</t>
  </si>
  <si>
    <t>Donan</t>
  </si>
  <si>
    <t>Mick</t>
  </si>
  <si>
    <t>Spraberry</t>
  </si>
  <si>
    <t>Freddy</t>
  </si>
  <si>
    <t>Linford</t>
  </si>
  <si>
    <t>Mackenzie</t>
  </si>
  <si>
    <t>Hannis</t>
  </si>
  <si>
    <t>Collen</t>
  </si>
  <si>
    <t>Dunbleton</t>
  </si>
  <si>
    <t>Nananne</t>
  </si>
  <si>
    <t>Gehringer</t>
  </si>
  <si>
    <t>Jessica</t>
  </si>
  <si>
    <t>Callcott</t>
  </si>
  <si>
    <t>Leena</t>
  </si>
  <si>
    <t>Bruckshaw</t>
  </si>
  <si>
    <t>Billi</t>
  </si>
  <si>
    <t>Fellgate</t>
  </si>
  <si>
    <t>Magnum</t>
  </si>
  <si>
    <t>Locksley</t>
  </si>
  <si>
    <t>Cletus</t>
  </si>
  <si>
    <t>McGarahan</t>
  </si>
  <si>
    <t>Wyn</t>
  </si>
  <si>
    <t>Treadger</t>
  </si>
  <si>
    <t>Evangelina</t>
  </si>
  <si>
    <t>Lergan</t>
  </si>
  <si>
    <t>Verla</t>
  </si>
  <si>
    <t>Timmis</t>
  </si>
  <si>
    <t>Jo-anne</t>
  </si>
  <si>
    <t>Gobeau</t>
  </si>
  <si>
    <t>Devinne</t>
  </si>
  <si>
    <t>Tuny</t>
  </si>
  <si>
    <t>Pearla</t>
  </si>
  <si>
    <t xml:space="preserve"> Beteriss</t>
  </si>
  <si>
    <t>Maritsa</t>
  </si>
  <si>
    <t>Marusic</t>
  </si>
  <si>
    <t>Daisie</t>
  </si>
  <si>
    <t>McNeice</t>
  </si>
  <si>
    <t>Jill</t>
  </si>
  <si>
    <t>Shipsey</t>
  </si>
  <si>
    <t>Myrle</t>
  </si>
  <si>
    <t>Prandoni</t>
  </si>
  <si>
    <t>Seward</t>
  </si>
  <si>
    <t>Kubera</t>
  </si>
  <si>
    <t>Dean</t>
  </si>
  <si>
    <t>Biggam</t>
  </si>
  <si>
    <t>Marissa</t>
  </si>
  <si>
    <t>Infante</t>
  </si>
  <si>
    <t>Dahlman</t>
  </si>
  <si>
    <t>Danica</t>
  </si>
  <si>
    <t>Nayshe</t>
  </si>
  <si>
    <t>Althea</t>
  </si>
  <si>
    <t xml:space="preserve"> Bronger</t>
  </si>
  <si>
    <t>Leonidas</t>
  </si>
  <si>
    <t>Cavaney</t>
  </si>
  <si>
    <t>Dennison</t>
  </si>
  <si>
    <t>Crosswaite</t>
  </si>
  <si>
    <t>Aldrich</t>
  </si>
  <si>
    <t xml:space="preserve"> Glenny</t>
  </si>
  <si>
    <t>Yvette</t>
  </si>
  <si>
    <t xml:space="preserve"> Bett</t>
  </si>
  <si>
    <t>Renaldo</t>
  </si>
  <si>
    <t>Thomassin</t>
  </si>
  <si>
    <t>Aloise</t>
  </si>
  <si>
    <t>MacCathay</t>
  </si>
  <si>
    <t>Genevra</t>
  </si>
  <si>
    <t>Friday</t>
  </si>
  <si>
    <t>Thekla</t>
  </si>
  <si>
    <t>Lynnett</t>
  </si>
  <si>
    <t>Westbrook</t>
  </si>
  <si>
    <t>Brandino</t>
  </si>
  <si>
    <t>Nickolai</t>
  </si>
  <si>
    <t xml:space="preserve"> Artin</t>
  </si>
  <si>
    <t>Shaylyn</t>
  </si>
  <si>
    <t>Ransbury</t>
  </si>
  <si>
    <t>Grady</t>
  </si>
  <si>
    <t>Rochelle</t>
  </si>
  <si>
    <t>Shellysheldon</t>
  </si>
  <si>
    <t>Mahady</t>
  </si>
  <si>
    <t>Riccardo</t>
  </si>
  <si>
    <t>Hagan</t>
  </si>
  <si>
    <t>Ginger</t>
  </si>
  <si>
    <t xml:space="preserve"> Myott</t>
  </si>
  <si>
    <t>Aileen</t>
  </si>
  <si>
    <t>McCritchie</t>
  </si>
  <si>
    <t>Oby</t>
  </si>
  <si>
    <t>Sorrel</t>
  </si>
  <si>
    <t>Lincoln</t>
  </si>
  <si>
    <t>Cord</t>
  </si>
  <si>
    <t>Tabby</t>
  </si>
  <si>
    <t xml:space="preserve"> Astall</t>
  </si>
  <si>
    <t>Doe</t>
  </si>
  <si>
    <t>Clubley</t>
  </si>
  <si>
    <t>Julietta</t>
  </si>
  <si>
    <t>Culross</t>
  </si>
  <si>
    <t>Orlando</t>
  </si>
  <si>
    <t>Gorstidge</t>
  </si>
  <si>
    <t>Vernor</t>
  </si>
  <si>
    <t>Atyea</t>
  </si>
  <si>
    <t>Joaquin</t>
  </si>
  <si>
    <t>McVitty</t>
  </si>
  <si>
    <t>Kellsie</t>
  </si>
  <si>
    <t>Waby</t>
  </si>
  <si>
    <t>Brose</t>
  </si>
  <si>
    <t>MacCorkell</t>
  </si>
  <si>
    <t>Ewart</t>
  </si>
  <si>
    <t>Hovel</t>
  </si>
  <si>
    <t>Matias</t>
  </si>
  <si>
    <t>Cormack</t>
  </si>
  <si>
    <t>Debera</t>
  </si>
  <si>
    <t>Gow</t>
  </si>
  <si>
    <t>Ansley</t>
  </si>
  <si>
    <t>Gounel</t>
  </si>
  <si>
    <t>Mickie</t>
  </si>
  <si>
    <t>Dagwell</t>
  </si>
  <si>
    <t>Lizzie</t>
  </si>
  <si>
    <t>Mullally</t>
  </si>
  <si>
    <t>Isaak</t>
  </si>
  <si>
    <t>Rawne</t>
  </si>
  <si>
    <t>Crawford</t>
  </si>
  <si>
    <t>Scad</t>
  </si>
  <si>
    <t>Brendan</t>
  </si>
  <si>
    <t xml:space="preserve"> Edgeller</t>
  </si>
  <si>
    <t>Lion</t>
  </si>
  <si>
    <t xml:space="preserve"> Adcock</t>
  </si>
  <si>
    <t>Rhiamon</t>
  </si>
  <si>
    <t>Mollison</t>
  </si>
  <si>
    <t>Iain</t>
  </si>
  <si>
    <t>Wiburn</t>
  </si>
  <si>
    <t>Inge</t>
  </si>
  <si>
    <t>Creer</t>
  </si>
  <si>
    <t>Tadio</t>
  </si>
  <si>
    <t>Audritt</t>
  </si>
  <si>
    <t>Felice</t>
  </si>
  <si>
    <t>McMurty</t>
  </si>
  <si>
    <t>Alic</t>
  </si>
  <si>
    <t>Bagg</t>
  </si>
  <si>
    <t>Adolph</t>
  </si>
  <si>
    <t>McNalley</t>
  </si>
  <si>
    <t>Northrop</t>
  </si>
  <si>
    <t>Reid</t>
  </si>
  <si>
    <t>Marquita</t>
  </si>
  <si>
    <t>Liquorish</t>
  </si>
  <si>
    <t>Anjanette</t>
  </si>
  <si>
    <t>Ferre</t>
  </si>
  <si>
    <t>Alexis</t>
  </si>
  <si>
    <t>Gotfrey</t>
  </si>
  <si>
    <t>Kath</t>
  </si>
  <si>
    <t>Bletsoe</t>
  </si>
  <si>
    <t>Tallie</t>
  </si>
  <si>
    <t>Chaikovski</t>
  </si>
  <si>
    <t>Bari</t>
  </si>
  <si>
    <t>Toffano</t>
  </si>
  <si>
    <t>Dulce</t>
  </si>
  <si>
    <t>Colbeck</t>
  </si>
  <si>
    <t>Ignacius</t>
  </si>
  <si>
    <t>Losel</t>
  </si>
  <si>
    <t>Estell</t>
  </si>
  <si>
    <t>Kingsland</t>
  </si>
  <si>
    <t>Mollie</t>
  </si>
  <si>
    <t xml:space="preserve"> Hanway</t>
  </si>
  <si>
    <t>Inger</t>
  </si>
  <si>
    <t>Andriveaux</t>
  </si>
  <si>
    <t>Van</t>
  </si>
  <si>
    <t>Tuxwell</t>
  </si>
  <si>
    <t>Camilla</t>
  </si>
  <si>
    <t>Castle</t>
  </si>
  <si>
    <t>Charmane</t>
  </si>
  <si>
    <t>Heistermann</t>
  </si>
  <si>
    <t>Chapelhow</t>
  </si>
  <si>
    <t>Enoch</t>
  </si>
  <si>
    <t>Dowrey</t>
  </si>
  <si>
    <t>Audry</t>
  </si>
  <si>
    <t>Yu</t>
  </si>
  <si>
    <t>Tristam</t>
  </si>
  <si>
    <t>Cuming</t>
  </si>
  <si>
    <t>Janina</t>
  </si>
  <si>
    <t>Wolverson</t>
  </si>
  <si>
    <t>Dell</t>
  </si>
  <si>
    <t>Molloy</t>
  </si>
  <si>
    <t>Ardella</t>
  </si>
  <si>
    <t>Dyment</t>
  </si>
  <si>
    <t>Alexandros</t>
  </si>
  <si>
    <t>Rackley</t>
  </si>
  <si>
    <t>Delphine</t>
  </si>
  <si>
    <t>Jewis</t>
  </si>
  <si>
    <t>Louise</t>
  </si>
  <si>
    <t>Lamming</t>
  </si>
  <si>
    <t>Vere</t>
  </si>
  <si>
    <t>Kulic</t>
  </si>
  <si>
    <t>Yanaton</t>
  </si>
  <si>
    <t>Wooster</t>
  </si>
  <si>
    <t>Caresa</t>
  </si>
  <si>
    <t>Christer</t>
  </si>
  <si>
    <t>Lindy</t>
  </si>
  <si>
    <t>Guillet</t>
  </si>
  <si>
    <t>Pippy</t>
  </si>
  <si>
    <t>Shepperd</t>
  </si>
  <si>
    <t>Eilis</t>
  </si>
  <si>
    <t>Pavlasek</t>
  </si>
  <si>
    <t>Amery</t>
  </si>
  <si>
    <t>Ofer</t>
  </si>
  <si>
    <t>Beverie</t>
  </si>
  <si>
    <t>Moffet</t>
  </si>
  <si>
    <t>Dulsea</t>
  </si>
  <si>
    <t>Folkes</t>
  </si>
  <si>
    <t>Frasier</t>
  </si>
  <si>
    <t>Straw</t>
  </si>
  <si>
    <t>Caron</t>
  </si>
  <si>
    <t>Kolakovic</t>
  </si>
  <si>
    <t>Floyd</t>
  </si>
  <si>
    <t xml:space="preserve"> Cowgill</t>
  </si>
  <si>
    <t>Lezlie</t>
  </si>
  <si>
    <t>Philcott</t>
  </si>
  <si>
    <t>Maible</t>
  </si>
  <si>
    <t>Azemar</t>
  </si>
  <si>
    <t>Alyosha</t>
  </si>
  <si>
    <t>Riquet</t>
  </si>
  <si>
    <t>Dave</t>
  </si>
  <si>
    <t>Lacoste</t>
  </si>
  <si>
    <t>Gradey</t>
  </si>
  <si>
    <t>Litton</t>
  </si>
  <si>
    <t>Natalee</t>
  </si>
  <si>
    <t>Craiker</t>
  </si>
  <si>
    <t>Alicea</t>
  </si>
  <si>
    <t>Pudsall</t>
  </si>
  <si>
    <t>Michale</t>
  </si>
  <si>
    <t>Rolf</t>
  </si>
  <si>
    <t>Dare</t>
  </si>
  <si>
    <t>Tully</t>
  </si>
  <si>
    <t>Richy</t>
  </si>
  <si>
    <t>Gray</t>
  </si>
  <si>
    <t>Marline</t>
  </si>
  <si>
    <t>Wahncke</t>
  </si>
  <si>
    <t>Katya</t>
  </si>
  <si>
    <t>Hundy</t>
  </si>
  <si>
    <t>Jamesy</t>
  </si>
  <si>
    <t>O'Ferris</t>
  </si>
  <si>
    <t>Fanchon</t>
  </si>
  <si>
    <t>Furney</t>
  </si>
  <si>
    <t>Easter</t>
  </si>
  <si>
    <t>Pyke</t>
  </si>
  <si>
    <t>Gilles</t>
  </si>
  <si>
    <t>Jaquet</t>
  </si>
  <si>
    <t>Grazia</t>
  </si>
  <si>
    <t>Bunkle</t>
  </si>
  <si>
    <t>Granny</t>
  </si>
  <si>
    <t>Spencelayh</t>
  </si>
  <si>
    <t>Barbara-anne</t>
  </si>
  <si>
    <t>Kenchington</t>
  </si>
  <si>
    <t>Calvin</t>
  </si>
  <si>
    <t>O'Carroll</t>
  </si>
  <si>
    <t>Layton</t>
  </si>
  <si>
    <t>Crayden</t>
  </si>
  <si>
    <t>Giffer</t>
  </si>
  <si>
    <t>Berlin</t>
  </si>
  <si>
    <t>Barr</t>
  </si>
  <si>
    <t>Faughny</t>
  </si>
  <si>
    <t>Faun</t>
  </si>
  <si>
    <t>Rickeard</t>
  </si>
  <si>
    <t>Fred</t>
  </si>
  <si>
    <t>Dudeney</t>
  </si>
  <si>
    <t>Aluin</t>
  </si>
  <si>
    <t>Churly</t>
  </si>
  <si>
    <t>Gilda</t>
  </si>
  <si>
    <t>Richen</t>
  </si>
  <si>
    <t>Mabel</t>
  </si>
  <si>
    <t>Orrow</t>
  </si>
  <si>
    <t>Carlin</t>
  </si>
  <si>
    <t>Demke</t>
  </si>
  <si>
    <t>Thorvald</t>
  </si>
  <si>
    <t>Milliken</t>
  </si>
  <si>
    <t>Adey</t>
  </si>
  <si>
    <t>Ryal</t>
  </si>
  <si>
    <t>Evanne</t>
  </si>
  <si>
    <t xml:space="preserve"> Sheryn</t>
  </si>
  <si>
    <t>Syd</t>
  </si>
  <si>
    <t>Fearn</t>
  </si>
  <si>
    <t>Cara</t>
  </si>
  <si>
    <t>Havers</t>
  </si>
  <si>
    <t>Egor</t>
  </si>
  <si>
    <t>Minto</t>
  </si>
  <si>
    <t>Theresita</t>
  </si>
  <si>
    <t>Chasmer</t>
  </si>
  <si>
    <t>Collin</t>
  </si>
  <si>
    <t>Jagson</t>
  </si>
  <si>
    <t>Giselbert</t>
  </si>
  <si>
    <t>Newlands</t>
  </si>
  <si>
    <t>Stan</t>
  </si>
  <si>
    <t xml:space="preserve"> Tolliday</t>
  </si>
  <si>
    <t>Adela</t>
  </si>
  <si>
    <t>Dowsett</t>
  </si>
  <si>
    <t>Thedrick</t>
  </si>
  <si>
    <t>Bothwell</t>
  </si>
  <si>
    <t>Letisha</t>
  </si>
  <si>
    <t>Carrett</t>
  </si>
  <si>
    <t>Karyn</t>
  </si>
  <si>
    <t>Creeghan</t>
  </si>
  <si>
    <t>Tammi</t>
  </si>
  <si>
    <t>Lackham</t>
  </si>
  <si>
    <t>Shantee</t>
  </si>
  <si>
    <t xml:space="preserve"> D'Antonio</t>
  </si>
  <si>
    <t>Niko</t>
  </si>
  <si>
    <t>MacGille</t>
  </si>
  <si>
    <t>Antonetta</t>
  </si>
  <si>
    <t xml:space="preserve"> Coggeshall</t>
  </si>
  <si>
    <t>Wald</t>
  </si>
  <si>
    <t>Bountiff</t>
  </si>
  <si>
    <t>Lissy</t>
  </si>
  <si>
    <t>McCoy</t>
  </si>
  <si>
    <t>Edd</t>
  </si>
  <si>
    <t xml:space="preserve"> MacKnockiter</t>
  </si>
  <si>
    <t>Hogan</t>
  </si>
  <si>
    <t>Iles</t>
  </si>
  <si>
    <t>Robinia</t>
  </si>
  <si>
    <t>Scholling</t>
  </si>
  <si>
    <t>Melisa</t>
  </si>
  <si>
    <t>Knott</t>
  </si>
  <si>
    <t>Novelia</t>
  </si>
  <si>
    <t>Pyffe</t>
  </si>
  <si>
    <t>Abigael</t>
  </si>
  <si>
    <t>Basire</t>
  </si>
  <si>
    <t>North</t>
  </si>
  <si>
    <t>Bertomeu</t>
  </si>
  <si>
    <t>Edi</t>
  </si>
  <si>
    <t xml:space="preserve"> Hofton</t>
  </si>
  <si>
    <t>Revkah</t>
  </si>
  <si>
    <t>Antonacci</t>
  </si>
  <si>
    <t>Carolyn</t>
  </si>
  <si>
    <t>Attack</t>
  </si>
  <si>
    <t>Iris</t>
  </si>
  <si>
    <t xml:space="preserve"> Wagg</t>
  </si>
  <si>
    <t>Malory</t>
  </si>
  <si>
    <t>Biles</t>
  </si>
  <si>
    <t>Lea</t>
  </si>
  <si>
    <t>Chaplin</t>
  </si>
  <si>
    <t>Hinda</t>
  </si>
  <si>
    <t>Label</t>
  </si>
  <si>
    <t>Adrianne</t>
  </si>
  <si>
    <t>Gave</t>
  </si>
  <si>
    <t>Eleonore</t>
  </si>
  <si>
    <t>Airdrie</t>
  </si>
  <si>
    <t>Rafaelita</t>
  </si>
  <si>
    <t>Blaksland</t>
  </si>
  <si>
    <t>Bendite</t>
  </si>
  <si>
    <t xml:space="preserve"> Bloan</t>
  </si>
  <si>
    <t>Sidoney</t>
  </si>
  <si>
    <t>Yitzhok</t>
  </si>
  <si>
    <t>Vaughn</t>
  </si>
  <si>
    <t>Carvill</t>
  </si>
  <si>
    <t>Melva</t>
  </si>
  <si>
    <t xml:space="preserve"> Jickells</t>
  </si>
  <si>
    <t>Austine</t>
  </si>
  <si>
    <t>Littlewood</t>
  </si>
  <si>
    <t>Ruby</t>
  </si>
  <si>
    <t>Cracie</t>
  </si>
  <si>
    <t>Zach</t>
  </si>
  <si>
    <t>Polon</t>
  </si>
  <si>
    <t xml:space="preserve"> Dowdle</t>
  </si>
  <si>
    <t>Larissa</t>
  </si>
  <si>
    <t>Ingledow</t>
  </si>
  <si>
    <t>Yves</t>
  </si>
  <si>
    <t>Pawlik</t>
  </si>
  <si>
    <t>Nonah</t>
  </si>
  <si>
    <t>Bissell</t>
  </si>
  <si>
    <t>Luca</t>
  </si>
  <si>
    <t>Wolstenholme</t>
  </si>
  <si>
    <t>Gavan</t>
  </si>
  <si>
    <t>Puttan</t>
  </si>
  <si>
    <t>Hephzibah</t>
  </si>
  <si>
    <t>Summerell</t>
  </si>
  <si>
    <t>Beryl</t>
  </si>
  <si>
    <t>Burnsyde</t>
  </si>
  <si>
    <t>Mata</t>
  </si>
  <si>
    <t>Fishley</t>
  </si>
  <si>
    <t>Brad</t>
  </si>
  <si>
    <t>Gumb</t>
  </si>
  <si>
    <t>Karlen</t>
  </si>
  <si>
    <t>McCaffrey</t>
  </si>
  <si>
    <t>Addi</t>
  </si>
  <si>
    <t>Studdeard</t>
  </si>
  <si>
    <t>Joyce</t>
  </si>
  <si>
    <t>Leyband</t>
  </si>
  <si>
    <t>Tulley</t>
  </si>
  <si>
    <t>Chiddy</t>
  </si>
  <si>
    <t xml:space="preserve"> Hartin</t>
  </si>
  <si>
    <t>Pedro</t>
  </si>
  <si>
    <t>St. Hill</t>
  </si>
  <si>
    <t>Fonzie</t>
  </si>
  <si>
    <t>O'Shea</t>
  </si>
  <si>
    <t>Rodina</t>
  </si>
  <si>
    <t>Drinan</t>
  </si>
  <si>
    <t>Torrance</t>
  </si>
  <si>
    <t xml:space="preserve"> Collier</t>
  </si>
  <si>
    <t>Freda</t>
  </si>
  <si>
    <t>Legan</t>
  </si>
  <si>
    <t>Bernie</t>
  </si>
  <si>
    <t>Gorges</t>
  </si>
  <si>
    <t>Violante</t>
  </si>
  <si>
    <t>Courtonne</t>
  </si>
  <si>
    <t>Jeannie</t>
  </si>
  <si>
    <t>Petracco</t>
  </si>
  <si>
    <t>Nolan</t>
  </si>
  <si>
    <t xml:space="preserve"> Tortis</t>
  </si>
  <si>
    <t>Husein</t>
  </si>
  <si>
    <t>Augar</t>
  </si>
  <si>
    <t>Alida</t>
  </si>
  <si>
    <t>Welman</t>
  </si>
  <si>
    <t>Trix</t>
  </si>
  <si>
    <t>Lutsch</t>
  </si>
  <si>
    <t>Anni</t>
  </si>
  <si>
    <t>Izzard</t>
  </si>
  <si>
    <t>Sile</t>
  </si>
  <si>
    <t>Whorton</t>
  </si>
  <si>
    <t>Myer</t>
  </si>
  <si>
    <t>McCory</t>
  </si>
  <si>
    <t>Dayle</t>
  </si>
  <si>
    <t>O'Luney</t>
  </si>
  <si>
    <t>Joli</t>
  </si>
  <si>
    <t>Jodrelle</t>
  </si>
  <si>
    <t>Vlad</t>
  </si>
  <si>
    <t>Strangeway</t>
  </si>
  <si>
    <t>Erin</t>
  </si>
  <si>
    <t>Androsik</t>
  </si>
  <si>
    <t>Elbertine</t>
  </si>
  <si>
    <t>Hiscoe</t>
  </si>
  <si>
    <t>Hali</t>
  </si>
  <si>
    <t>Behnecke</t>
  </si>
  <si>
    <t>Gwenneth</t>
  </si>
  <si>
    <t>Fealey</t>
  </si>
  <si>
    <t>Konstantin</t>
  </si>
  <si>
    <t>Timblett</t>
  </si>
  <si>
    <t>Grier</t>
  </si>
  <si>
    <t>Kidsley</t>
  </si>
  <si>
    <t>Mendel</t>
  </si>
  <si>
    <t xml:space="preserve"> Gentsch</t>
  </si>
  <si>
    <t>Rey</t>
  </si>
  <si>
    <t>Chartman</t>
  </si>
  <si>
    <t>Glenny</t>
  </si>
  <si>
    <t>Patti</t>
  </si>
  <si>
    <t>Dradey</t>
  </si>
  <si>
    <t>Marjie</t>
  </si>
  <si>
    <t>Bamford</t>
  </si>
  <si>
    <t>Kelly</t>
  </si>
  <si>
    <t>Corkitt</t>
  </si>
  <si>
    <t>Claretta</t>
  </si>
  <si>
    <t>MacQuist</t>
  </si>
  <si>
    <t>Marmaduke</t>
  </si>
  <si>
    <t>Worssam</t>
  </si>
  <si>
    <t>Roselle</t>
  </si>
  <si>
    <t>Wandrach</t>
  </si>
  <si>
    <t>Koral</t>
  </si>
  <si>
    <t>Gerriet</t>
  </si>
  <si>
    <t>Anjela</t>
  </si>
  <si>
    <t>Spancock</t>
  </si>
  <si>
    <t>Hobie</t>
  </si>
  <si>
    <t>Stockbridge</t>
  </si>
  <si>
    <t>Bryant</t>
  </si>
  <si>
    <t>Scamp</t>
  </si>
  <si>
    <t>Carry</t>
  </si>
  <si>
    <t>Loblie</t>
  </si>
  <si>
    <t>Desi</t>
  </si>
  <si>
    <t>Peniman</t>
  </si>
  <si>
    <t>Fidela</t>
  </si>
  <si>
    <t>Artis</t>
  </si>
  <si>
    <t>Firstname</t>
  </si>
  <si>
    <t>Lastname</t>
  </si>
  <si>
    <t>City</t>
  </si>
  <si>
    <t>Country</t>
  </si>
  <si>
    <t>Employee Status</t>
  </si>
  <si>
    <t>Fulltime</t>
  </si>
  <si>
    <t>Parttime</t>
  </si>
  <si>
    <t xml:space="preserve">NAME </t>
  </si>
  <si>
    <t>TEST</t>
  </si>
  <si>
    <t>EXAM</t>
  </si>
  <si>
    <t>Ayo</t>
  </si>
  <si>
    <t>Bayo</t>
  </si>
  <si>
    <t>Dayo</t>
  </si>
  <si>
    <t>Fayo</t>
  </si>
  <si>
    <t>Layo</t>
  </si>
  <si>
    <t>TOTAL</t>
  </si>
  <si>
    <t>PRODUCT</t>
  </si>
  <si>
    <t>sum</t>
  </si>
  <si>
    <t>product</t>
  </si>
  <si>
    <t>min</t>
  </si>
  <si>
    <t>max</t>
  </si>
  <si>
    <t>average</t>
  </si>
  <si>
    <t>mode</t>
  </si>
  <si>
    <t>median</t>
  </si>
  <si>
    <t>count</t>
  </si>
  <si>
    <t>MIN</t>
  </si>
  <si>
    <t>MAX</t>
  </si>
  <si>
    <t>AVERSGE</t>
  </si>
  <si>
    <t>MEDIAN</t>
  </si>
  <si>
    <t>MODE</t>
  </si>
  <si>
    <t>COUNT</t>
  </si>
  <si>
    <t>Row Labels</t>
  </si>
  <si>
    <t>Grand Total</t>
  </si>
  <si>
    <t>Sum of Salary</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</si>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</sst>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4" fontId="0" fillId="0" borderId="0" xfId="0" applyNumberFormat="1"/>
    <xf numFmtId="0" fontId="3" fillId="0" borderId="0" xfId="1" applyAlignment="1">
      <alignment horizontal="center"/>
    </xf>
    <xf numFmtId="0" fontId="2" fillId="4"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5" borderId="0" xfId="0" applyFill="1"/>
  </cellXfs>
  <cellStyles count="2">
    <cellStyle name="Hyperlink" xfId="1" builtinId="8"/>
    <cellStyle name="Normal" xfId="0" builtinId="0"/>
  </cellStyles>
  <dxfs count="35">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patternType="solid">
          <bgColor rgb="FFFFFF00"/>
        </patternFill>
      </fill>
    </dxf>
    <dxf>
      <fill>
        <patternFill>
          <bgColor theme="4" tint="0.79998168889431442"/>
        </patternFill>
      </fill>
    </dxf>
    <dxf>
      <fill>
        <patternFill>
          <bgColor theme="4" tint="0.79998168889431442"/>
        </patternFill>
      </fill>
    </dxf>
    <dxf>
      <fill>
        <patternFill patternType="solid">
          <bgColor rgb="FFFFFF00"/>
        </patternFill>
      </fill>
    </dxf>
    <dxf>
      <font>
        <color rgb="FF9C5700"/>
      </font>
      <fill>
        <patternFill>
          <bgColor rgb="FFFFEB9C"/>
        </patternFill>
      </fil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[data-cleaning-in-excel.xlsx]Pivottable!PivotTable1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per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20000"/>
              <a:lumOff val="8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accent1">
              <a:lumMod val="75000"/>
            </a:schemeClr>
          </a:solidFill>
          <a:ln w="19050">
            <a:solidFill>
              <a:schemeClr val="lt1"/>
            </a:solidFill>
          </a:ln>
          <a:effectLst/>
        </c:spPr>
      </c:pivotFmt>
    </c:pivotFmts>
    <c:plotArea>
      <c:layout/>
      <c:pieChart>
        <c:varyColors val="1"/>
        <c:ser>
          <c:idx val="0"/>
          <c:order val="0"/>
          <c:tx>
            <c:strRef>
              <c:f>Pivottable!$B$3</c:f>
              <c:strCache>
                <c:ptCount val="1"/>
                <c:pt idx="0">
                  <c:v>Total</c:v>
                </c:pt>
              </c:strCache>
            </c:strRef>
          </c:tx>
          <c:spPr>
            <a:solidFill>
              <a:schemeClr val="accent1">
                <a:lumMod val="40000"/>
                <a:lumOff val="60000"/>
              </a:schemeClr>
            </a:solidFill>
          </c:spPr>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CD3D-4884-924B-EB3BFB8A437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CD3D-4884-924B-EB3BFB8A4377}"/>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4-CD3D-4884-924B-EB3BFB8A437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Pivottable!$A$4:$A$7</c:f>
              <c:strCache>
                <c:ptCount val="3"/>
                <c:pt idx="0">
                  <c:v>Female</c:v>
                </c:pt>
                <c:pt idx="1">
                  <c:v>Male</c:v>
                </c:pt>
                <c:pt idx="2">
                  <c:v>Others</c:v>
                </c:pt>
              </c:strCache>
            </c:strRef>
          </c:cat>
          <c:val>
            <c:numRef>
              <c:f>Pivottable!$B$4:$B$7</c:f>
              <c:numCache>
                <c:formatCode>General</c:formatCode>
                <c:ptCount val="3"/>
                <c:pt idx="0">
                  <c:v>8082604.5900000008</c:v>
                </c:pt>
                <c:pt idx="1">
                  <c:v>8074935.1500000004</c:v>
                </c:pt>
                <c:pt idx="2">
                  <c:v>619616.84000000008</c:v>
                </c:pt>
              </c:numCache>
            </c:numRef>
          </c:val>
          <c:extLst>
            <c:ext xmlns:c16="http://schemas.microsoft.com/office/drawing/2014/chart" uri="{C3380CC4-5D6E-409C-BE32-E72D297353CC}">
              <c16:uniqueId val="{00000000-CD3D-4884-924B-EB3BFB8A437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[data-cleaning-in-excel.xlsx]Pivottable!PivotTable1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Salary per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20000"/>
              <a:lumOff val="8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accent1">
              <a:lumMod val="75000"/>
            </a:schemeClr>
          </a:solidFill>
          <a:ln w="19050">
            <a:solidFill>
              <a:schemeClr val="lt1"/>
            </a:solidFill>
          </a:ln>
          <a:effectLst/>
        </c:spPr>
      </c:pivotFmt>
      <c:pivotFmt>
        <c:idx val="4"/>
        <c:spPr>
          <a:solidFill>
            <a:schemeClr val="accent1">
              <a:lumMod val="40000"/>
              <a:lumOff val="6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20000"/>
              <a:lumOff val="80000"/>
            </a:schemeClr>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20000"/>
              <a:lumOff val="80000"/>
            </a:schemeClr>
          </a:solidFill>
          <a:ln w="19050">
            <a:solidFill>
              <a:schemeClr val="lt1"/>
            </a:solidFill>
          </a:ln>
          <a:effectLst/>
        </c:spPr>
      </c:pivotFmt>
      <c:pivotFmt>
        <c:idx val="10"/>
        <c:spPr>
          <a:solidFill>
            <a:schemeClr val="accent1">
              <a:lumMod val="40000"/>
              <a:lumOff val="60000"/>
            </a:schemeClr>
          </a:solidFill>
          <a:ln w="19050">
            <a:solidFill>
              <a:schemeClr val="lt1"/>
            </a:solidFill>
          </a:ln>
          <a:effectLst/>
        </c:spPr>
      </c:pivotFmt>
      <c:pivotFmt>
        <c:idx val="11"/>
        <c:spPr>
          <a:solidFill>
            <a:schemeClr val="accent1">
              <a:lumMod val="75000"/>
            </a:schemeClr>
          </a:solidFill>
          <a:ln w="19050">
            <a:solidFill>
              <a:schemeClr val="lt1"/>
            </a:solidFill>
          </a:ln>
          <a:effectLst/>
        </c:spPr>
      </c:pivotFmt>
    </c:pivotFmts>
    <c:plotArea>
      <c:layout/>
      <c:pieChart>
        <c:varyColors val="1"/>
        <c:ser>
          <c:idx val="0"/>
          <c:order val="0"/>
          <c:tx>
            <c:strRef>
              <c:f>Pivottable!$B$3</c:f>
              <c:strCache>
                <c:ptCount val="1"/>
                <c:pt idx="0">
                  <c:v>Total</c:v>
                </c:pt>
              </c:strCache>
            </c:strRef>
          </c:tx>
          <c:spPr>
            <a:solidFill>
              <a:schemeClr val="accent1">
                <a:lumMod val="40000"/>
                <a:lumOff val="60000"/>
              </a:schemeClr>
            </a:solidFill>
          </c:spPr>
          <c:dPt>
            <c:idx val="0"/>
            <c:bubble3D val="0"/>
            <c:explosion val="3"/>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2EB-4667-B2A2-3B60F3E22D6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C2EB-4667-B2A2-3B60F3E22D67}"/>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C2EB-4667-B2A2-3B60F3E22D6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Pivottable!$A$4:$A$7</c:f>
              <c:strCache>
                <c:ptCount val="3"/>
                <c:pt idx="0">
                  <c:v>Female</c:v>
                </c:pt>
                <c:pt idx="1">
                  <c:v>Male</c:v>
                </c:pt>
                <c:pt idx="2">
                  <c:v>Others</c:v>
                </c:pt>
              </c:strCache>
            </c:strRef>
          </c:cat>
          <c:val>
            <c:numRef>
              <c:f>Pivottable!$B$4:$B$7</c:f>
              <c:numCache>
                <c:formatCode>General</c:formatCode>
                <c:ptCount val="3"/>
                <c:pt idx="0">
                  <c:v>8082604.5900000008</c:v>
                </c:pt>
                <c:pt idx="1">
                  <c:v>8074935.1500000004</c:v>
                </c:pt>
                <c:pt idx="2">
                  <c:v>619616.84000000008</c:v>
                </c:pt>
              </c:numCache>
            </c:numRef>
          </c:val>
          <c:extLst>
            <c:ext xmlns:c16="http://schemas.microsoft.com/office/drawing/2014/chart" uri="{C3380CC4-5D6E-409C-BE32-E72D297353CC}">
              <c16:uniqueId val="{00000006-C2EB-4667-B2A2-3B60F3E22D6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[data-cleaning-in-excel.xlsx]Pivottable!PivotTable16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Department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Pivottable!$B$18</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Pivottable!$A$19:$A$24</c:f>
              <c:strCache>
                <c:ptCount val="5"/>
                <c:pt idx="0">
                  <c:v>Product Management</c:v>
                </c:pt>
                <c:pt idx="1">
                  <c:v>Training</c:v>
                </c:pt>
                <c:pt idx="2">
                  <c:v>Business Development</c:v>
                </c:pt>
                <c:pt idx="3">
                  <c:v>Accounting</c:v>
                </c:pt>
                <c:pt idx="4">
                  <c:v>Human Resources</c:v>
                </c:pt>
              </c:strCache>
            </c:strRef>
          </c:cat>
          <c:val>
            <c:numRef>
              <c:f>Pivottable!$B$19:$B$24</c:f>
              <c:numCache>
                <c:formatCode>General</c:formatCode>
                <c:ptCount val="5"/>
                <c:pt idx="0">
                  <c:v>1791055.0899999999</c:v>
                </c:pt>
                <c:pt idx="1">
                  <c:v>1691817.64</c:v>
                </c:pt>
                <c:pt idx="2">
                  <c:v>1633177.86</c:v>
                </c:pt>
                <c:pt idx="3">
                  <c:v>1561142.2399999998</c:v>
                </c:pt>
                <c:pt idx="4">
                  <c:v>1405462.5900000003</c:v>
                </c:pt>
              </c:numCache>
            </c:numRef>
          </c:val>
          <c:extLst>
            <c:ext xmlns:c16="http://schemas.microsoft.com/office/drawing/2014/chart" uri="{C3380CC4-5D6E-409C-BE32-E72D297353CC}">
              <c16:uniqueId val="{00000000-99D8-42F3-8E6B-0674B35CBCF7}"/>
            </c:ext>
          </c:extLst>
        </c:ser>
        <c:dLbls>
          <c:dLblPos val="outEnd"/>
          <c:showLegendKey val="0"/>
          <c:showVal val="1"/>
          <c:showCatName val="0"/>
          <c:showSerName val="0"/>
          <c:showPercent val="0"/>
          <c:showBubbleSize val="0"/>
        </c:dLbls>
        <c:gapWidth val="219"/>
        <c:overlap val="-27"/>
        <c:axId val="874994720"/>
        <c:axId val="1765791376"/>
      </c:barChart>
      <c:catAx>
        <c:axId val="874994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91376"/>
        <c:crosses val="autoZero"/>
        <c:auto val="1"/>
        <c:lblAlgn val="ctr"/>
        <c:lblOffset val="100"/>
        <c:noMultiLvlLbl val="0"/>
      </c:catAx>
      <c:valAx>
        <c:axId val="1765791376"/>
        <c:scaling>
          <c:orientation val="minMax"/>
        </c:scaling>
        <c:delete val="1"/>
        <c:axPos val="l"/>
        <c:numFmt formatCode="General" sourceLinked="1"/>
        <c:majorTickMark val="out"/>
        <c:minorTickMark val="none"/>
        <c:tickLblPos val="nextTo"/>
        <c:crossAx val="87499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[data-cleaning-in-excel.xlsx]Pivottable!PivotTable17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Pivottable!$B$35</c:f>
              <c:strCache>
                <c:ptCount val="1"/>
                <c:pt idx="0">
                  <c:v>Total</c:v>
                </c:pt>
              </c:strCache>
            </c:strRef>
          </c:tx>
          <c:spPr>
            <a:solidFill>
              <a:schemeClr val="accent1">
                <a:lumMod val="60000"/>
                <a:lumOff val="40000"/>
              </a:schemeClr>
            </a:solidFill>
            <a:ln>
              <a:noFill/>
            </a:ln>
            <a:effectLst/>
          </c:spPr>
          <c:invertIfNegative val="0"/>
          <c:cat>
            <c:strRef>
              <c:f>Pivottable!$A$36:$A$41</c:f>
              <c:strCache>
                <c:ptCount val="5"/>
                <c:pt idx="0">
                  <c:v>Wellington</c:v>
                </c:pt>
                <c:pt idx="1">
                  <c:v>Columbus</c:v>
                </c:pt>
                <c:pt idx="2">
                  <c:v>Chennai</c:v>
                </c:pt>
                <c:pt idx="3">
                  <c:v>Hyderabad</c:v>
                </c:pt>
                <c:pt idx="4">
                  <c:v>Remote</c:v>
                </c:pt>
              </c:strCache>
            </c:strRef>
          </c:cat>
          <c:val>
            <c:numRef>
              <c:f>Pivottable!$B$36:$B$41</c:f>
              <c:numCache>
                <c:formatCode>General</c:formatCode>
                <c:ptCount val="5"/>
                <c:pt idx="0">
                  <c:v>2046936.3699999999</c:v>
                </c:pt>
                <c:pt idx="1">
                  <c:v>2114336.52</c:v>
                </c:pt>
                <c:pt idx="2">
                  <c:v>2126250.4700000002</c:v>
                </c:pt>
                <c:pt idx="3">
                  <c:v>2814783.7399999993</c:v>
                </c:pt>
                <c:pt idx="4">
                  <c:v>4154856.7500000014</c:v>
                </c:pt>
              </c:numCache>
            </c:numRef>
          </c:val>
          <c:extLst>
            <c:ext xmlns:c16="http://schemas.microsoft.com/office/drawing/2014/chart" uri="{C3380CC4-5D6E-409C-BE32-E72D297353CC}">
              <c16:uniqueId val="{00000000-425F-4481-B425-44FC593883C9}"/>
            </c:ext>
          </c:extLst>
        </c:ser>
        <c:dLbls>
          <c:showLegendKey val="0"/>
          <c:showVal val="0"/>
          <c:showCatName val="0"/>
          <c:showSerName val="0"/>
          <c:showPercent val="0"/>
          <c:showBubbleSize val="0"/>
        </c:dLbls>
        <c:gapWidth val="182"/>
        <c:axId val="1014680944"/>
        <c:axId val="1014681424"/>
      </c:barChart>
      <c:catAx>
        <c:axId val="1014680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81424"/>
        <c:crosses val="autoZero"/>
        <c:auto val="1"/>
        <c:lblAlgn val="ctr"/>
        <c:lblOffset val="100"/>
        <c:noMultiLvlLbl val="0"/>
      </c:catAx>
      <c:valAx>
        <c:axId val="1014681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8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[data-cleaning-in-excel.xlsx]Pivottable!PivotTable18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s>
    <c:plotArea>
      <c:layout/>
      <c:pieChart>
        <c:varyColors val="1"/>
        <c:ser>
          <c:idx val="0"/>
          <c:order val="0"/>
          <c:tx>
            <c:strRef>
              <c:f>Pivottable!$B$47</c:f>
              <c:strCache>
                <c:ptCount val="1"/>
                <c:pt idx="0">
                  <c:v>Total</c:v>
                </c:pt>
              </c:strCache>
            </c:strRef>
          </c:tx>
          <c:spPr>
            <a:solidFill>
              <a:schemeClr val="accent1">
                <a:lumMod val="75000"/>
              </a:schemeClr>
            </a:solidFill>
          </c:spPr>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64CA-4E55-9BF7-2DA14F7E9DDC}"/>
              </c:ext>
            </c:extLst>
          </c:dPt>
          <c:dPt>
            <c:idx val="1"/>
            <c:bubble3D val="0"/>
            <c:spPr>
              <a:solidFill>
                <a:schemeClr val="accent1">
                  <a:lumMod val="75000"/>
                </a:schemeClr>
              </a:solidFill>
              <a:ln w="19050">
                <a:solidFill>
                  <a:schemeClr val="lt1"/>
                </a:solidFill>
              </a:ln>
              <a:effectLst/>
            </c:spPr>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64CA-4E55-9BF7-2DA14F7E9DD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Pivottable!$A$48:$A$51</c:f>
              <c:strCache>
                <c:ptCount val="3"/>
                <c:pt idx="0">
                  <c:v>Fixed Term</c:v>
                </c:pt>
                <c:pt idx="1">
                  <c:v>Permanent</c:v>
                </c:pt>
                <c:pt idx="2">
                  <c:v>Temporary</c:v>
                </c:pt>
              </c:strCache>
            </c:strRef>
          </c:cat>
          <c:val>
            <c:numRef>
              <c:f>Pivottable!$B$48:$B$51</c:f>
              <c:numCache>
                <c:formatCode>General</c:formatCode>
                <c:ptCount val="3"/>
                <c:pt idx="0">
                  <c:v>3139093.7800000007</c:v>
                </c:pt>
                <c:pt idx="1">
                  <c:v>11128843.320000004</c:v>
                </c:pt>
                <c:pt idx="2">
                  <c:v>2509219.48</c:v>
                </c:pt>
              </c:numCache>
            </c:numRef>
          </c:val>
          <c:extLst>
            <c:ext xmlns:c16="http://schemas.microsoft.com/office/drawing/2014/chart" uri="{C3380CC4-5D6E-409C-BE32-E72D297353CC}">
              <c16:uniqueId val="{00000000-64CA-4E55-9BF7-2DA14F7E9DD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[data-cleaning-in-excel.xlsx]Pivottable!PivotTable19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Salary Trend</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Pivottable!$B$62</c:f>
              <c:strCache>
                <c:ptCount val="1"/>
                <c:pt idx="0">
                  <c:v>Total</c:v>
                </c:pt>
              </c:strCache>
            </c:strRef>
          </c:tx>
          <c:spPr>
            <a:ln w="28575" cap="rnd">
              <a:solidFill>
                <a:schemeClr val="accent1">
                  <a:lumMod val="60000"/>
                  <a:lumOff val="40000"/>
                </a:schemeClr>
              </a:solidFill>
              <a:round/>
            </a:ln>
            <a:effectLst/>
          </c:spPr>
          <c:marker>
            <c:symbol val="none"/>
          </c:marker>
          <c:cat>
            <c:strRef>
              <c:f>Pivottable!$A$63:$A$75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Pivottable!$B$63:$B$75</c:f>
              <c:numCache>
                <c:formatCode>General</c:formatCode>
                <c:ptCount val="12"/>
                <c:pt idx="0">
                  <c:v>1509382.3799999997</c:v>
                </c:pt>
                <c:pt idx="1">
                  <c:v>1431176.3500000003</c:v>
                </c:pt>
                <c:pt idx="2">
                  <c:v>1427120.93</c:v>
                </c:pt>
                <c:pt idx="3">
                  <c:v>1753673.81</c:v>
                </c:pt>
                <c:pt idx="4">
                  <c:v>680992.95</c:v>
                </c:pt>
                <c:pt idx="5">
                  <c:v>1225234.7599999998</c:v>
                </c:pt>
                <c:pt idx="6">
                  <c:v>2029285.8000000003</c:v>
                </c:pt>
                <c:pt idx="7">
                  <c:v>1291668.8199999998</c:v>
                </c:pt>
                <c:pt idx="8">
                  <c:v>846059.33</c:v>
                </c:pt>
                <c:pt idx="9">
                  <c:v>1301673.73</c:v>
                </c:pt>
                <c:pt idx="10">
                  <c:v>1733098.5399999996</c:v>
                </c:pt>
                <c:pt idx="11">
                  <c:v>1547789.18</c:v>
                </c:pt>
              </c:numCache>
            </c:numRef>
          </c:val>
          <c:smooth val="0"/>
          <c:extLst>
            <c:ext xmlns:c16="http://schemas.microsoft.com/office/drawing/2014/chart" uri="{C3380CC4-5D6E-409C-BE32-E72D297353CC}">
              <c16:uniqueId val="{00000000-E3F4-4C67-81A1-B57AFF29B6B9}"/>
            </c:ext>
          </c:extLst>
        </c:ser>
        <c:dLbls>
          <c:showLegendKey val="0"/>
          <c:showVal val="0"/>
          <c:showCatName val="0"/>
          <c:showSerName val="0"/>
          <c:showPercent val="0"/>
          <c:showBubbleSize val="0"/>
        </c:dLbls>
        <c:smooth val="0"/>
        <c:axId val="1008990992"/>
        <c:axId val="1009002512"/>
      </c:lineChart>
      <c:catAx>
        <c:axId val="1008990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02512"/>
        <c:crosses val="autoZero"/>
        <c:auto val="1"/>
        <c:lblAlgn val="ctr"/>
        <c:lblOffset val="100"/>
        <c:noMultiLvlLbl val="0"/>
      </c:catAx>
      <c:valAx>
        <c:axId val="10090025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9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[data-cleaning-in-excel.xlsx]Pivottable!PivotTable16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Department</a:t>
            </a:r>
          </a:p>
          <a:p>
            <a:pPr>
              <a:defRPr/>
            </a:pPr>
            <a:endParaRPr lang="en-US"/>
          </a:p>
        </c:rich>
      </c:tx>
      <c:layout>
        <c:manualLayout>
          <c:xMode val="edge"/>
          <c:yMode val="edge"/>
          <c:x val="0.29782626456129485"/>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Pivottable!$B$18</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Pivottable!$A$19:$A$24</c:f>
              <c:strCache>
                <c:ptCount val="5"/>
                <c:pt idx="0">
                  <c:v>Product Management</c:v>
                </c:pt>
                <c:pt idx="1">
                  <c:v>Training</c:v>
                </c:pt>
                <c:pt idx="2">
                  <c:v>Business Development</c:v>
                </c:pt>
                <c:pt idx="3">
                  <c:v>Accounting</c:v>
                </c:pt>
                <c:pt idx="4">
                  <c:v>Human Resources</c:v>
                </c:pt>
              </c:strCache>
            </c:strRef>
          </c:cat>
          <c:val>
            <c:numRef>
              <c:f>Pivottable!$B$19:$B$24</c:f>
              <c:numCache>
                <c:formatCode>General</c:formatCode>
                <c:ptCount val="5"/>
                <c:pt idx="0">
                  <c:v>1791055.0899999999</c:v>
                </c:pt>
                <c:pt idx="1">
                  <c:v>1691817.64</c:v>
                </c:pt>
                <c:pt idx="2">
                  <c:v>1633177.86</c:v>
                </c:pt>
                <c:pt idx="3">
                  <c:v>1561142.2399999998</c:v>
                </c:pt>
                <c:pt idx="4">
                  <c:v>1405462.5900000003</c:v>
                </c:pt>
              </c:numCache>
            </c:numRef>
          </c:val>
          <c:extLst>
            <c:ext xmlns:c16="http://schemas.microsoft.com/office/drawing/2014/chart" uri="{C3380CC4-5D6E-409C-BE32-E72D297353CC}">
              <c16:uniqueId val="{00000000-D145-4F62-9592-525D6C3FEC29}"/>
            </c:ext>
          </c:extLst>
        </c:ser>
        <c:dLbls>
          <c:dLblPos val="outEnd"/>
          <c:showLegendKey val="0"/>
          <c:showVal val="1"/>
          <c:showCatName val="0"/>
          <c:showSerName val="0"/>
          <c:showPercent val="0"/>
          <c:showBubbleSize val="0"/>
        </c:dLbls>
        <c:gapWidth val="219"/>
        <c:overlap val="-27"/>
        <c:axId val="874994720"/>
        <c:axId val="1765791376"/>
      </c:barChart>
      <c:catAx>
        <c:axId val="874994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91376"/>
        <c:crosses val="autoZero"/>
        <c:auto val="1"/>
        <c:lblAlgn val="ctr"/>
        <c:lblOffset val="100"/>
        <c:noMultiLvlLbl val="0"/>
      </c:catAx>
      <c:valAx>
        <c:axId val="1765791376"/>
        <c:scaling>
          <c:orientation val="minMax"/>
        </c:scaling>
        <c:delete val="1"/>
        <c:axPos val="l"/>
        <c:numFmt formatCode="General" sourceLinked="1"/>
        <c:majorTickMark val="out"/>
        <c:minorTickMark val="none"/>
        <c:tickLblPos val="nextTo"/>
        <c:crossAx val="87499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[data-cleaning-in-excel.xlsx]Pivottable!PivotTable18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accent1">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60000"/>
              <a:lumOff val="40000"/>
            </a:schemeClr>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60000"/>
              <a:lumOff val="40000"/>
            </a:schemeClr>
          </a:solidFill>
          <a:ln w="19050">
            <a:solidFill>
              <a:schemeClr val="lt1"/>
            </a:solidFill>
          </a:ln>
          <a:effectLst/>
        </c:spPr>
      </c:pivotFmt>
      <c:pivotFmt>
        <c:idx val="9"/>
        <c:spPr>
          <a:solidFill>
            <a:schemeClr val="accent1">
              <a:lumMod val="75000"/>
            </a:schemeClr>
          </a:solidFill>
          <a:ln w="19050">
            <a:solidFill>
              <a:schemeClr val="lt1"/>
            </a:solidFill>
          </a:ln>
          <a:effectLst/>
        </c:spPr>
      </c:pivotFmt>
      <c:pivotFmt>
        <c:idx val="10"/>
        <c:spPr>
          <a:solidFill>
            <a:schemeClr val="accent1">
              <a:lumMod val="40000"/>
              <a:lumOff val="60000"/>
            </a:schemeClr>
          </a:solidFill>
          <a:ln w="19050">
            <a:solidFill>
              <a:schemeClr val="lt1"/>
            </a:solidFill>
          </a:ln>
          <a:effectLst/>
        </c:spPr>
      </c:pivotFmt>
    </c:pivotFmts>
    <c:plotArea>
      <c:layout/>
      <c:pieChart>
        <c:varyColors val="1"/>
        <c:ser>
          <c:idx val="0"/>
          <c:order val="0"/>
          <c:tx>
            <c:strRef>
              <c:f>Pivottable!$B$47</c:f>
              <c:strCache>
                <c:ptCount val="1"/>
                <c:pt idx="0">
                  <c:v>Total</c:v>
                </c:pt>
              </c:strCache>
            </c:strRef>
          </c:tx>
          <c:spPr>
            <a:solidFill>
              <a:schemeClr val="accent1">
                <a:lumMod val="75000"/>
              </a:schemeClr>
            </a:solidFill>
          </c:spPr>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D37A-4E60-A3D2-CFCC3FA0B77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D37A-4E60-A3D2-CFCC3FA0B776}"/>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D37A-4E60-A3D2-CFCC3FA0B77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Pivottable!$A$48:$A$51</c:f>
              <c:strCache>
                <c:ptCount val="3"/>
                <c:pt idx="0">
                  <c:v>Fixed Term</c:v>
                </c:pt>
                <c:pt idx="1">
                  <c:v>Permanent</c:v>
                </c:pt>
                <c:pt idx="2">
                  <c:v>Temporary</c:v>
                </c:pt>
              </c:strCache>
            </c:strRef>
          </c:cat>
          <c:val>
            <c:numRef>
              <c:f>Pivottable!$B$48:$B$51</c:f>
              <c:numCache>
                <c:formatCode>General</c:formatCode>
                <c:ptCount val="3"/>
                <c:pt idx="0">
                  <c:v>3139093.7800000007</c:v>
                </c:pt>
                <c:pt idx="1">
                  <c:v>11128843.320000004</c:v>
                </c:pt>
                <c:pt idx="2">
                  <c:v>2509219.48</c:v>
                </c:pt>
              </c:numCache>
            </c:numRef>
          </c:val>
          <c:extLst>
            <c:ext xmlns:c16="http://schemas.microsoft.com/office/drawing/2014/chart" uri="{C3380CC4-5D6E-409C-BE32-E72D297353CC}">
              <c16:uniqueId val="{00000006-D37A-4E60-A3D2-CFCC3FA0B77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[data-cleaning-in-excel.xlsx]Pivottable!PivotTable19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Salary Trend</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Pivottable!$B$62</c:f>
              <c:strCache>
                <c:ptCount val="1"/>
                <c:pt idx="0">
                  <c:v>Total</c:v>
                </c:pt>
              </c:strCache>
            </c:strRef>
          </c:tx>
          <c:spPr>
            <a:ln w="28575" cap="rnd">
              <a:solidFill>
                <a:schemeClr val="accent1">
                  <a:lumMod val="60000"/>
                  <a:lumOff val="40000"/>
                </a:schemeClr>
              </a:solidFill>
              <a:round/>
            </a:ln>
            <a:effectLst/>
          </c:spPr>
          <c:marker>
            <c:symbol val="none"/>
          </c:marker>
          <c:cat>
            <c:strRef>
              <c:f>Pivottable!$A$63:$A$75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Pivottable!$B$63:$B$75</c:f>
              <c:numCache>
                <c:formatCode>General</c:formatCode>
                <c:ptCount val="12"/>
                <c:pt idx="0">
                  <c:v>1509382.3799999997</c:v>
                </c:pt>
                <c:pt idx="1">
                  <c:v>1431176.3500000003</c:v>
                </c:pt>
                <c:pt idx="2">
                  <c:v>1427120.93</c:v>
                </c:pt>
                <c:pt idx="3">
                  <c:v>1753673.81</c:v>
                </c:pt>
                <c:pt idx="4">
                  <c:v>680992.95</c:v>
                </c:pt>
                <c:pt idx="5">
                  <c:v>1225234.7599999998</c:v>
                </c:pt>
                <c:pt idx="6">
                  <c:v>2029285.8000000003</c:v>
                </c:pt>
                <c:pt idx="7">
                  <c:v>1291668.8199999998</c:v>
                </c:pt>
                <c:pt idx="8">
                  <c:v>846059.33</c:v>
                </c:pt>
                <c:pt idx="9">
                  <c:v>1301673.73</c:v>
                </c:pt>
                <c:pt idx="10">
                  <c:v>1733098.5399999996</c:v>
                </c:pt>
                <c:pt idx="11">
                  <c:v>1547789.18</c:v>
                </c:pt>
              </c:numCache>
            </c:numRef>
          </c:val>
          <c:smooth val="0"/>
          <c:extLst>
            <c:ext xmlns:c16="http://schemas.microsoft.com/office/drawing/2014/chart" uri="{C3380CC4-5D6E-409C-BE32-E72D297353CC}">
              <c16:uniqueId val="{00000000-31C2-432A-BF12-B5098BC21D68}"/>
            </c:ext>
          </c:extLst>
        </c:ser>
        <c:dLbls>
          <c:showLegendKey val="0"/>
          <c:showVal val="0"/>
          <c:showCatName val="0"/>
          <c:showSerName val="0"/>
          <c:showPercent val="0"/>
          <c:showBubbleSize val="0"/>
        </c:dLbls>
        <c:smooth val="0"/>
        <c:axId val="1008990992"/>
        <c:axId val="1009002512"/>
      </c:lineChart>
      <c:catAx>
        <c:axId val="1008990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02512"/>
        <c:crosses val="autoZero"/>
        <c:auto val="1"/>
        <c:lblAlgn val="ctr"/>
        <c:lblOffset val="100"/>
        <c:noMultiLvlLbl val="0"/>
      </c:catAx>
      <c:valAx>
        <c:axId val="10090025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9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[data-cleaning-in-excel.xlsx]Pivottable!PivotTable17</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15238515778836"/>
          <c:y val="0.27717335103980151"/>
          <c:w val="0.58859719412734623"/>
          <c:h val="0.53698251062962576"/>
        </c:manualLayout>
      </c:layout>
      <c:barChart>
        <c:barDir val="bar"/>
        <c:grouping val="clustered"/>
        <c:varyColors val="0"/>
        <c:ser>
          <c:idx val="0"/>
          <c:order val="0"/>
          <c:tx>
            <c:strRef>
              <c:f>Pivottable!$B$35</c:f>
              <c:strCache>
                <c:ptCount val="1"/>
                <c:pt idx="0">
                  <c:v>Total</c:v>
                </c:pt>
              </c:strCache>
            </c:strRef>
          </c:tx>
          <c:spPr>
            <a:solidFill>
              <a:schemeClr val="accent1">
                <a:lumMod val="60000"/>
                <a:lumOff val="40000"/>
              </a:schemeClr>
            </a:solidFill>
            <a:ln>
              <a:noFill/>
            </a:ln>
            <a:effectLst/>
          </c:spPr>
          <c:invertIfNegative val="0"/>
          <c:cat>
            <c:strRef>
              <c:f>Pivottable!$A$36:$A$41</c:f>
              <c:strCache>
                <c:ptCount val="5"/>
                <c:pt idx="0">
                  <c:v>Wellington</c:v>
                </c:pt>
                <c:pt idx="1">
                  <c:v>Columbus</c:v>
                </c:pt>
                <c:pt idx="2">
                  <c:v>Chennai</c:v>
                </c:pt>
                <c:pt idx="3">
                  <c:v>Hyderabad</c:v>
                </c:pt>
                <c:pt idx="4">
                  <c:v>Remote</c:v>
                </c:pt>
              </c:strCache>
            </c:strRef>
          </c:cat>
          <c:val>
            <c:numRef>
              <c:f>Pivottable!$B$36:$B$41</c:f>
              <c:numCache>
                <c:formatCode>General</c:formatCode>
                <c:ptCount val="5"/>
                <c:pt idx="0">
                  <c:v>2046936.3699999999</c:v>
                </c:pt>
                <c:pt idx="1">
                  <c:v>2114336.52</c:v>
                </c:pt>
                <c:pt idx="2">
                  <c:v>2126250.4700000002</c:v>
                </c:pt>
                <c:pt idx="3">
                  <c:v>2814783.7399999993</c:v>
                </c:pt>
                <c:pt idx="4">
                  <c:v>4154856.7500000014</c:v>
                </c:pt>
              </c:numCache>
            </c:numRef>
          </c:val>
          <c:extLst>
            <c:ext xmlns:c16="http://schemas.microsoft.com/office/drawing/2014/chart" uri="{C3380CC4-5D6E-409C-BE32-E72D297353CC}">
              <c16:uniqueId val="{00000000-AA24-41A1-ADD1-D9055A5D31BD}"/>
            </c:ext>
          </c:extLst>
        </c:ser>
        <c:dLbls>
          <c:showLegendKey val="0"/>
          <c:showVal val="0"/>
          <c:showCatName val="0"/>
          <c:showSerName val="0"/>
          <c:showPercent val="0"/>
          <c:showBubbleSize val="0"/>
        </c:dLbls>
        <c:gapWidth val="182"/>
        <c:axId val="1014680944"/>
        <c:axId val="1014681424"/>
      </c:barChart>
      <c:catAx>
        <c:axId val="1014680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81424"/>
        <c:crosses val="autoZero"/>
        <c:auto val="1"/>
        <c:lblAlgn val="ctr"/>
        <c:lblOffset val="100"/>
        <c:noMultiLvlLbl val="0"/>
      </c:catAx>
      <c:valAx>
        <c:axId val="10146814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8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youtu.be/SNVjndgWBlw" TargetMode="External"/><Relationship Id="rId7" Type="http://schemas.openxmlformats.org/officeDocument/2006/relationships/hyperlink" Target="https://chandoo.org/wp/excel-school-program/" TargetMode="External"/><Relationship Id="rId2" Type="http://schemas.openxmlformats.org/officeDocument/2006/relationships/image" Target="../media/image1.png"/><Relationship Id="rId1" Type="http://schemas.openxmlformats.org/officeDocument/2006/relationships/hyperlink" Target="https://chandoo.org/wp/" TargetMode="External"/><Relationship Id="rId6" Type="http://schemas.openxmlformats.org/officeDocument/2006/relationships/image" Target="../media/image3.png"/><Relationship Id="rId5" Type="http://schemas.openxmlformats.org/officeDocument/2006/relationships/hyperlink" Target="https://youtu.be/PiFAa_jjaEI"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19050</xdr:colOff>
      <xdr:row>2</xdr:row>
      <xdr:rowOff>0</xdr:rowOff>
    </xdr:from>
    <xdr:to>
      <xdr:col>6</xdr:col>
      <xdr:colOff>254000</xdr:colOff>
      <xdr:row>11</xdr:row>
      <xdr:rowOff>133350</xdr:rowOff>
    </xdr:to>
    <xdr:graphicFrame macro="">
      <xdr:nvGraphicFramePr>
        <xdr:cNvPr id="2" name="Chart 1">
          <a:extLst>
            <a:ext uri="{FF2B5EF4-FFF2-40B4-BE49-F238E27FC236}">
              <a16:creationId xmlns:a16="http://schemas.microsoft.com/office/drawing/2014/main" id="{ABE7C5A9-1BFC-DDF6-231E-F6307FB6D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xdr:colOff>
      <xdr:row>17</xdr:row>
      <xdr:rowOff>19050</xdr:rowOff>
    </xdr:from>
    <xdr:to>
      <xdr:col>8</xdr:col>
      <xdr:colOff>127000</xdr:colOff>
      <xdr:row>32</xdr:row>
      <xdr:rowOff>19050</xdr:rowOff>
    </xdr:to>
    <xdr:graphicFrame macro="">
      <xdr:nvGraphicFramePr>
        <xdr:cNvPr id="4" name="Chart 3">
          <a:extLst>
            <a:ext uri="{FF2B5EF4-FFF2-40B4-BE49-F238E27FC236}">
              <a16:creationId xmlns:a16="http://schemas.microsoft.com/office/drawing/2014/main" id="{49410106-D825-049D-5973-41555C0E0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33</xdr:row>
      <xdr:rowOff>177800</xdr:rowOff>
    </xdr:from>
    <xdr:to>
      <xdr:col>6</xdr:col>
      <xdr:colOff>425450</xdr:colOff>
      <xdr:row>43</xdr:row>
      <xdr:rowOff>38100</xdr:rowOff>
    </xdr:to>
    <xdr:graphicFrame macro="">
      <xdr:nvGraphicFramePr>
        <xdr:cNvPr id="6" name="Chart 5">
          <a:extLst>
            <a:ext uri="{FF2B5EF4-FFF2-40B4-BE49-F238E27FC236}">
              <a16:creationId xmlns:a16="http://schemas.microsoft.com/office/drawing/2014/main" id="{1B4040F1-2108-4976-A82D-A4B690714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831850</xdr:colOff>
      <xdr:row>46</xdr:row>
      <xdr:rowOff>12700</xdr:rowOff>
    </xdr:from>
    <xdr:to>
      <xdr:col>6</xdr:col>
      <xdr:colOff>539750</xdr:colOff>
      <xdr:row>55</xdr:row>
      <xdr:rowOff>6350</xdr:rowOff>
    </xdr:to>
    <xdr:graphicFrame macro="">
      <xdr:nvGraphicFramePr>
        <xdr:cNvPr id="7" name="Chart 6">
          <a:extLst>
            <a:ext uri="{FF2B5EF4-FFF2-40B4-BE49-F238E27FC236}">
              <a16:creationId xmlns:a16="http://schemas.microsoft.com/office/drawing/2014/main" id="{CC57978D-DD3A-ECA9-961C-E74E11E45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xdr:colOff>
      <xdr:row>60</xdr:row>
      <xdr:rowOff>152400</xdr:rowOff>
    </xdr:from>
    <xdr:to>
      <xdr:col>9</xdr:col>
      <xdr:colOff>323850</xdr:colOff>
      <xdr:row>74</xdr:row>
      <xdr:rowOff>165100</xdr:rowOff>
    </xdr:to>
    <xdr:graphicFrame macro="">
      <xdr:nvGraphicFramePr>
        <xdr:cNvPr id="8" name="Chart 7">
          <a:extLst>
            <a:ext uri="{FF2B5EF4-FFF2-40B4-BE49-F238E27FC236}">
              <a16:creationId xmlns:a16="http://schemas.microsoft.com/office/drawing/2014/main" id="{0F9B1CB7-E584-62B9-3A96-A6EA0D1AF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35312</xdr:colOff>
      <xdr:row>5</xdr:row>
      <xdr:rowOff>22612</xdr:rowOff>
    </xdr:from>
    <xdr:to>
      <xdr:col>6</xdr:col>
      <xdr:colOff>536962</xdr:colOff>
      <xdr:row>14</xdr:row>
      <xdr:rowOff>79762</xdr:rowOff>
    </xdr:to>
    <xdr:graphicFrame macro="">
      <xdr:nvGraphicFramePr>
        <xdr:cNvPr id="12" name="Chart 11">
          <a:extLst>
            <a:ext uri="{FF2B5EF4-FFF2-40B4-BE49-F238E27FC236}">
              <a16:creationId xmlns:a16="http://schemas.microsoft.com/office/drawing/2014/main" id="{3F65FB14-18FB-4C78-AAFA-5F256F855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193597</xdr:colOff>
      <xdr:row>14</xdr:row>
      <xdr:rowOff>123903</xdr:rowOff>
    </xdr:from>
    <xdr:to>
      <xdr:col>16</xdr:col>
      <xdr:colOff>170366</xdr:colOff>
      <xdr:row>25</xdr:row>
      <xdr:rowOff>23232</xdr:rowOff>
    </xdr:to>
    <xdr:graphicFrame macro="">
      <xdr:nvGraphicFramePr>
        <xdr:cNvPr id="16" name="Chart 15">
          <a:extLst>
            <a:ext uri="{FF2B5EF4-FFF2-40B4-BE49-F238E27FC236}">
              <a16:creationId xmlns:a16="http://schemas.microsoft.com/office/drawing/2014/main" id="{0F769AC6-64F8-4FDA-B84A-BEB383845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503354</xdr:colOff>
      <xdr:row>14</xdr:row>
      <xdr:rowOff>170367</xdr:rowOff>
    </xdr:from>
    <xdr:to>
      <xdr:col>10</xdr:col>
      <xdr:colOff>201341</xdr:colOff>
      <xdr:row>25</xdr:row>
      <xdr:rowOff>15489</xdr:rowOff>
    </xdr:to>
    <xdr:graphicFrame macro="">
      <xdr:nvGraphicFramePr>
        <xdr:cNvPr id="15" name="Chart 14">
          <a:extLst>
            <a:ext uri="{FF2B5EF4-FFF2-40B4-BE49-F238E27FC236}">
              <a16:creationId xmlns:a16="http://schemas.microsoft.com/office/drawing/2014/main" id="{DC59690E-ADC2-47A6-94E0-D90B0D643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147135</xdr:colOff>
      <xdr:row>4</xdr:row>
      <xdr:rowOff>104388</xdr:rowOff>
    </xdr:from>
    <xdr:to>
      <xdr:col>16</xdr:col>
      <xdr:colOff>23231</xdr:colOff>
      <xdr:row>14</xdr:row>
      <xdr:rowOff>92927</xdr:rowOff>
    </xdr:to>
    <xdr:graphicFrame macro="">
      <xdr:nvGraphicFramePr>
        <xdr:cNvPr id="14" name="Chart 13">
          <a:extLst>
            <a:ext uri="{FF2B5EF4-FFF2-40B4-BE49-F238E27FC236}">
              <a16:creationId xmlns:a16="http://schemas.microsoft.com/office/drawing/2014/main" id="{6A3E809C-545E-4170-B27B-C3EA1F755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353587</xdr:colOff>
      <xdr:row>5</xdr:row>
      <xdr:rowOff>13010</xdr:rowOff>
    </xdr:from>
    <xdr:to>
      <xdr:col>10</xdr:col>
      <xdr:colOff>296437</xdr:colOff>
      <xdr:row>14</xdr:row>
      <xdr:rowOff>38410</xdr:rowOff>
    </xdr:to>
    <xdr:graphicFrame macro="">
      <xdr:nvGraphicFramePr>
        <xdr:cNvPr id="13" name="Chart 12">
          <a:extLst>
            <a:ext uri="{FF2B5EF4-FFF2-40B4-BE49-F238E27FC236}">
              <a16:creationId xmlns:a16="http://schemas.microsoft.com/office/drawing/2014/main" id="{4C58CF20-2606-4756-9AC5-94B41F672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505987</xdr:colOff>
      <xdr:row>1</xdr:row>
      <xdr:rowOff>50800</xdr:rowOff>
    </xdr:from>
    <xdr:to>
      <xdr:col>15</xdr:col>
      <xdr:colOff>544087</xdr:colOff>
      <xdr:row>4</xdr:row>
      <xdr:rowOff>165100</xdr:rowOff>
    </xdr:to>
    <xdr:sp macro="" textlink="">
      <xdr:nvSpPr>
        <xdr:cNvPr id="2" name="Rectangle: Rounded Corners 1">
          <a:extLst>
            <a:ext uri="{FF2B5EF4-FFF2-40B4-BE49-F238E27FC236}">
              <a16:creationId xmlns:a16="http://schemas.microsoft.com/office/drawing/2014/main" id="{9D0133E5-5ADC-0288-3C03-32037A594ABA}"/>
            </a:ext>
          </a:extLst>
        </xdr:cNvPr>
        <xdr:cNvSpPr/>
      </xdr:nvSpPr>
      <xdr:spPr>
        <a:xfrm>
          <a:off x="505987" y="236654"/>
          <a:ext cx="9214624" cy="671861"/>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EMPLOYEE SALARY DATA DASHBOARD</a:t>
          </a:r>
        </a:p>
      </xdr:txBody>
    </xdr:sp>
    <xdr:clientData/>
  </xdr:twoCellAnchor>
  <xdr:twoCellAnchor>
    <xdr:from>
      <xdr:col>0</xdr:col>
      <xdr:colOff>542073</xdr:colOff>
      <xdr:row>5</xdr:row>
      <xdr:rowOff>12701</xdr:rowOff>
    </xdr:from>
    <xdr:to>
      <xdr:col>6</xdr:col>
      <xdr:colOff>584200</xdr:colOff>
      <xdr:row>14</xdr:row>
      <xdr:rowOff>116160</xdr:rowOff>
    </xdr:to>
    <xdr:sp macro="" textlink="">
      <xdr:nvSpPr>
        <xdr:cNvPr id="3" name="Rectangle: Rounded Corners 2">
          <a:extLst>
            <a:ext uri="{FF2B5EF4-FFF2-40B4-BE49-F238E27FC236}">
              <a16:creationId xmlns:a16="http://schemas.microsoft.com/office/drawing/2014/main" id="{73BF4B76-5BBE-213D-A6CA-71CBC673F25B}"/>
            </a:ext>
          </a:extLst>
        </xdr:cNvPr>
        <xdr:cNvSpPr/>
      </xdr:nvSpPr>
      <xdr:spPr>
        <a:xfrm>
          <a:off x="542073" y="941969"/>
          <a:ext cx="3712737" cy="177614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13474</xdr:colOff>
      <xdr:row>5</xdr:row>
      <xdr:rowOff>23232</xdr:rowOff>
    </xdr:from>
    <xdr:to>
      <xdr:col>10</xdr:col>
      <xdr:colOff>115074</xdr:colOff>
      <xdr:row>13</xdr:row>
      <xdr:rowOff>128859</xdr:rowOff>
    </xdr:to>
    <xdr:sp macro="" textlink="">
      <xdr:nvSpPr>
        <xdr:cNvPr id="4" name="Rectangle: Rounded Corners 3">
          <a:extLst>
            <a:ext uri="{FF2B5EF4-FFF2-40B4-BE49-F238E27FC236}">
              <a16:creationId xmlns:a16="http://schemas.microsoft.com/office/drawing/2014/main" id="{3DA8C986-2A6E-48CC-AEB7-4A6701AA6270}"/>
            </a:ext>
          </a:extLst>
        </xdr:cNvPr>
        <xdr:cNvSpPr/>
      </xdr:nvSpPr>
      <xdr:spPr>
        <a:xfrm>
          <a:off x="4295852" y="952500"/>
          <a:ext cx="1936905" cy="159245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201341</xdr:colOff>
      <xdr:row>14</xdr:row>
      <xdr:rowOff>131647</xdr:rowOff>
    </xdr:from>
    <xdr:to>
      <xdr:col>16</xdr:col>
      <xdr:colOff>30975</xdr:colOff>
      <xdr:row>25</xdr:row>
      <xdr:rowOff>23232</xdr:rowOff>
    </xdr:to>
    <xdr:sp macro="" textlink="">
      <xdr:nvSpPr>
        <xdr:cNvPr id="5" name="Rectangle: Rounded Corners 4">
          <a:extLst>
            <a:ext uri="{FF2B5EF4-FFF2-40B4-BE49-F238E27FC236}">
              <a16:creationId xmlns:a16="http://schemas.microsoft.com/office/drawing/2014/main" id="{AA80A5BA-1681-4F78-9838-8527DD916D61}"/>
            </a:ext>
          </a:extLst>
        </xdr:cNvPr>
        <xdr:cNvSpPr/>
      </xdr:nvSpPr>
      <xdr:spPr>
        <a:xfrm>
          <a:off x="6319024" y="2733598"/>
          <a:ext cx="3500244" cy="1935975"/>
        </a:xfrm>
        <a:prstGeom prst="roundRect">
          <a:avLst/>
        </a:prstGeom>
        <a:no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534329</xdr:colOff>
      <xdr:row>15</xdr:row>
      <xdr:rowOff>7744</xdr:rowOff>
    </xdr:from>
    <xdr:to>
      <xdr:col>10</xdr:col>
      <xdr:colOff>123902</xdr:colOff>
      <xdr:row>25</xdr:row>
      <xdr:rowOff>15488</xdr:rowOff>
    </xdr:to>
    <xdr:sp macro="" textlink="">
      <xdr:nvSpPr>
        <xdr:cNvPr id="6" name="Rectangle: Rounded Corners 5">
          <a:extLst>
            <a:ext uri="{FF2B5EF4-FFF2-40B4-BE49-F238E27FC236}">
              <a16:creationId xmlns:a16="http://schemas.microsoft.com/office/drawing/2014/main" id="{2B9B8099-94D2-49EC-87DC-3182AA92FFB9}"/>
            </a:ext>
          </a:extLst>
        </xdr:cNvPr>
        <xdr:cNvSpPr/>
      </xdr:nvSpPr>
      <xdr:spPr>
        <a:xfrm>
          <a:off x="534329" y="2795549"/>
          <a:ext cx="5707256" cy="186628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165100</xdr:colOff>
      <xdr:row>5</xdr:row>
      <xdr:rowOff>19050</xdr:rowOff>
    </xdr:from>
    <xdr:to>
      <xdr:col>15</xdr:col>
      <xdr:colOff>596281</xdr:colOff>
      <xdr:row>13</xdr:row>
      <xdr:rowOff>177800</xdr:rowOff>
    </xdr:to>
    <xdr:sp macro="" textlink="">
      <xdr:nvSpPr>
        <xdr:cNvPr id="8" name="Rectangle: Rounded Corners 7">
          <a:extLst>
            <a:ext uri="{FF2B5EF4-FFF2-40B4-BE49-F238E27FC236}">
              <a16:creationId xmlns:a16="http://schemas.microsoft.com/office/drawing/2014/main" id="{D4085443-B8F5-4451-B082-33EC0D049592}"/>
            </a:ext>
          </a:extLst>
        </xdr:cNvPr>
        <xdr:cNvSpPr/>
      </xdr:nvSpPr>
      <xdr:spPr>
        <a:xfrm>
          <a:off x="6282783" y="948318"/>
          <a:ext cx="3490022" cy="164558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406864</xdr:colOff>
      <xdr:row>0</xdr:row>
      <xdr:rowOff>1</xdr:rowOff>
    </xdr:from>
    <xdr:to>
      <xdr:col>15</xdr:col>
      <xdr:colOff>503353</xdr:colOff>
      <xdr:row>4</xdr:row>
      <xdr:rowOff>178110</xdr:rowOff>
    </xdr:to>
    <mc:AlternateContent xmlns:mc="http://schemas.openxmlformats.org/markup-compatibility/2006">
      <mc:Choice xmlns:a14="http://schemas.microsoft.com/office/drawing/2010/main" Requires="a14">
        <xdr:graphicFrame macro="">
          <xdr:nvGraphicFramePr>
            <xdr:cNvPr id="18" name="Years (Start Date)">
              <a:extLst>
                <a:ext uri="{FF2B5EF4-FFF2-40B4-BE49-F238E27FC236}">
                  <a16:creationId xmlns:a16="http://schemas.microsoft.com/office/drawing/2014/main" id="{4327599A-3264-CF88-8F65-53376E1C72A9}"/>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dr:sp macro="" textlink="">
          <xdr:nvSpPr>
            <xdr:cNvPr id="0" name=""/>
            <xdr:cNvSpPr>
              <a:spLocks noTextEdit="1"/>
            </xdr:cNvSpPr>
          </xdr:nvSpPr>
          <xdr:spPr>
            <a:xfrm>
              <a:off x="7748084" y="1"/>
              <a:ext cx="1931793" cy="92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93237</xdr:colOff>
      <xdr:row>0</xdr:row>
      <xdr:rowOff>34073</xdr:rowOff>
    </xdr:from>
    <xdr:to>
      <xdr:col>4</xdr:col>
      <xdr:colOff>86732</xdr:colOff>
      <xdr:row>5</xdr:row>
      <xdr:rowOff>38719</xdr:rowOff>
    </xdr:to>
    <mc:AlternateContent xmlns:mc="http://schemas.openxmlformats.org/markup-compatibility/2006">
      <mc:Choice xmlns:a14="http://schemas.microsoft.com/office/drawing/2010/main" Requires="a14">
        <xdr:graphicFrame macro="">
          <xdr:nvGraphicFramePr>
            <xdr:cNvPr id="17" name="Employee Status">
              <a:extLst>
                <a:ext uri="{FF2B5EF4-FFF2-40B4-BE49-F238E27FC236}">
                  <a16:creationId xmlns:a16="http://schemas.microsoft.com/office/drawing/2014/main" id="{4AFE496B-12EF-09C5-61F6-EFF416B88A0E}"/>
                </a:ext>
              </a:extLst>
            </xdr:cNvPr>
            <xdr:cNvGraphicFramePr/>
          </xdr:nvGraphicFramePr>
          <xdr:xfrm>
            <a:off x="0" y="0"/>
            <a:ext cx="0" cy="0"/>
          </xdr:xfrm>
          <a:graphic>
            <a:graphicData uri="http://schemas.microsoft.com/office/drawing/2010/slicer">
              <sle:slicer xmlns:sle="http://schemas.microsoft.com/office/drawing/2010/slicer" name="Employee Status"/>
            </a:graphicData>
          </a:graphic>
        </xdr:graphicFrame>
      </mc:Choice>
      <mc:Fallback>
        <xdr:sp macro="" textlink="">
          <xdr:nvSpPr>
            <xdr:cNvPr id="0" name=""/>
            <xdr:cNvSpPr>
              <a:spLocks noTextEdit="1"/>
            </xdr:cNvSpPr>
          </xdr:nvSpPr>
          <xdr:spPr>
            <a:xfrm>
              <a:off x="705005" y="34073"/>
              <a:ext cx="1828800" cy="933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126835</xdr:colOff>
      <xdr:row>0</xdr:row>
      <xdr:rowOff>152482</xdr:rowOff>
    </xdr:from>
    <xdr:to>
      <xdr:col>13</xdr:col>
      <xdr:colOff>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B3FAE968-17F4-4D44-80F2-1BEF7324FFD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4649139" y="152482"/>
          <a:ext cx="2324818" cy="708909"/>
        </a:xfrm>
        <a:prstGeom prst="roundRect">
          <a:avLst>
            <a:gd name="adj" fmla="val 9910"/>
          </a:avLst>
        </a:prstGeom>
        <a:solidFill>
          <a:schemeClr val="bg1"/>
        </a:solidFill>
      </xdr:spPr>
    </xdr:pic>
    <xdr:clientData/>
  </xdr:twoCellAnchor>
  <xdr:twoCellAnchor editAs="oneCell">
    <xdr:from>
      <xdr:col>2</xdr:col>
      <xdr:colOff>0</xdr:colOff>
      <xdr:row>4</xdr:row>
      <xdr:rowOff>1</xdr:rowOff>
    </xdr:from>
    <xdr:to>
      <xdr:col>7</xdr:col>
      <xdr:colOff>0</xdr:colOff>
      <xdr:row>13</xdr:row>
      <xdr:rowOff>40533</xdr:rowOff>
    </xdr:to>
    <xdr:pic>
      <xdr:nvPicPr>
        <xdr:cNvPr id="5" name="Picture 4">
          <a:hlinkClick xmlns:r="http://schemas.openxmlformats.org/officeDocument/2006/relationships" r:id="rId3"/>
          <a:extLst>
            <a:ext uri="{FF2B5EF4-FFF2-40B4-BE49-F238E27FC236}">
              <a16:creationId xmlns:a16="http://schemas.microsoft.com/office/drawing/2014/main" id="{1FB239E1-95B9-9A56-D1BA-1647B773F94F}"/>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b="21924"/>
        <a:stretch/>
      </xdr:blipFill>
      <xdr:spPr>
        <a:xfrm>
          <a:off x="231913" y="1242392"/>
          <a:ext cx="3064565" cy="1755032"/>
        </a:xfrm>
        <a:prstGeom prst="rect">
          <a:avLst/>
        </a:prstGeom>
      </xdr:spPr>
    </xdr:pic>
    <xdr:clientData/>
  </xdr:twoCellAnchor>
  <xdr:twoCellAnchor editAs="oneCell">
    <xdr:from>
      <xdr:col>8</xdr:col>
      <xdr:colOff>0</xdr:colOff>
      <xdr:row>4</xdr:row>
      <xdr:rowOff>0</xdr:rowOff>
    </xdr:from>
    <xdr:to>
      <xdr:col>13</xdr:col>
      <xdr:colOff>0</xdr:colOff>
      <xdr:row>13</xdr:row>
      <xdr:rowOff>79669</xdr:rowOff>
    </xdr:to>
    <xdr:pic>
      <xdr:nvPicPr>
        <xdr:cNvPr id="7" name="Picture 6">
          <a:hlinkClick xmlns:r="http://schemas.openxmlformats.org/officeDocument/2006/relationships" r:id="rId5"/>
          <a:extLst>
            <a:ext uri="{FF2B5EF4-FFF2-40B4-BE49-F238E27FC236}">
              <a16:creationId xmlns:a16="http://schemas.microsoft.com/office/drawing/2014/main" id="{6C273531-F978-9842-AAAA-3C083D9B86B4}"/>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b="23067"/>
        <a:stretch/>
      </xdr:blipFill>
      <xdr:spPr>
        <a:xfrm>
          <a:off x="3909391" y="1242391"/>
          <a:ext cx="3064566" cy="1794169"/>
        </a:xfrm>
        <a:prstGeom prst="rect">
          <a:avLst/>
        </a:prstGeom>
      </xdr:spPr>
    </xdr:pic>
    <xdr:clientData/>
  </xdr:twoCellAnchor>
  <xdr:twoCellAnchor editAs="oneCell">
    <xdr:from>
      <xdr:col>14</xdr:col>
      <xdr:colOff>0</xdr:colOff>
      <xdr:row>4</xdr:row>
      <xdr:rowOff>0</xdr:rowOff>
    </xdr:from>
    <xdr:to>
      <xdr:col>17</xdr:col>
      <xdr:colOff>8282</xdr:colOff>
      <xdr:row>13</xdr:row>
      <xdr:rowOff>85465</xdr:rowOff>
    </xdr:to>
    <xdr:pic>
      <xdr:nvPicPr>
        <xdr:cNvPr id="8" name="Picture 7">
          <a:hlinkClick xmlns:r="http://schemas.openxmlformats.org/officeDocument/2006/relationships" r:id="rId7"/>
          <a:extLst>
            <a:ext uri="{FF2B5EF4-FFF2-40B4-BE49-F238E27FC236}">
              <a16:creationId xmlns:a16="http://schemas.microsoft.com/office/drawing/2014/main" id="{24A14C75-2CDF-4708-88CD-BF95D6615A7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586870" y="1242391"/>
          <a:ext cx="2012673" cy="17999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utton" refreshedDate="45556.27703715278" createdVersion="8" refreshedVersion="8" minRefreshableVersion="3" recordCount="241" xr:uid="{2ECE1E66-C863-4021-A95D-AA496F54574C}">
  <cacheSource type="worksheet">
    <worksheetSource name="Salarytable_2"/>
  </cacheSource>
  <cacheFields count="15">
    <cacheField name="Emp ID" numFmtId="0">
      <sharedItems/>
    </cacheField>
    <cacheField name="Firstname" numFmtId="0">
      <sharedItems/>
    </cacheField>
    <cacheField name="Lastname" numFmtId="0">
      <sharedItems/>
    </cacheField>
    <cacheField name="Gender" numFmtId="0">
      <sharedItems count="3">
        <s v="Male"/>
        <s v="Female"/>
        <s v="Others"/>
      </sharedItems>
    </cacheField>
    <cacheField name="Department" numFmtId="0">
      <sharedItems count="13">
        <s v="Others"/>
        <s v="Business Development"/>
        <s v="Services"/>
        <s v="Training"/>
        <s v="Engineering"/>
        <s v="Support"/>
        <s v="Marketing"/>
        <s v="Research and Development"/>
        <s v="Human Resources"/>
        <s v="Accounting"/>
        <s v="Sales"/>
        <s v="Product Management"/>
        <s v="Legal"/>
      </sharedItems>
    </cacheField>
    <cacheField name="Salary" numFmtId="0">
      <sharedItems containsSemiMixedTypes="0" containsString="0" containsNumber="1" minValue="0" maxValue="119022.49"/>
    </cacheField>
    <cacheField name="Start Date" numFmtId="14">
      <sharedItems containsSemiMixedTypes="0" containsNonDate="0" containsDate="1" containsString="0" minDate="2018-01-29T00:00:00" maxDate="2021-11-11T00:00:00" count="206">
        <d v="2018-11-12T00:00:00"/>
        <d v="2019-09-02T00:00:00"/>
        <d v="2020-03-12T00:00:00"/>
        <d v="2018-03-05T00:00:00"/>
        <d v="2018-04-02T00:00:00"/>
        <d v="2020-10-16T00:00:00"/>
        <d v="2021-11-02T00:00:00"/>
        <d v="2019-06-27T00:00:00"/>
        <d v="2019-01-01T00:00:00"/>
        <d v="2019-01-29T00:00:00"/>
        <d v="2021-10-18T00:00:00"/>
        <d v="2020-01-27T00:00:00"/>
        <d v="2021-04-19T00:00:00"/>
        <d v="2018-03-12T00:00:00"/>
        <d v="2019-10-25T00:00:00"/>
        <d v="2019-12-24T00:00:00"/>
        <d v="2018-12-10T00:00:00"/>
        <d v="2019-04-29T00:00:00"/>
        <d v="2021-03-30T00:00:00"/>
        <d v="2021-04-02T00:00:00"/>
        <d v="2021-08-26T00:00:00"/>
        <d v="2019-12-10T00:00:00"/>
        <d v="2021-02-22T00:00:00"/>
        <d v="2019-06-17T00:00:00"/>
        <d v="2019-11-25T00:00:00"/>
        <d v="2018-04-16T00:00:00"/>
        <d v="2020-02-13T00:00:00"/>
        <d v="2019-04-18T00:00:00"/>
        <d v="2021-01-25T00:00:00"/>
        <d v="2019-12-27T00:00:00"/>
        <d v="2021-07-06T00:00:00"/>
        <d v="2020-05-21T00:00:00"/>
        <d v="2020-08-12T00:00:00"/>
        <d v="2018-11-14T00:00:00"/>
        <d v="2019-12-09T00:00:00"/>
        <d v="2018-06-04T00:00:00"/>
        <d v="2018-11-30T00:00:00"/>
        <d v="2020-08-24T00:00:00"/>
        <d v="2018-10-24T00:00:00"/>
        <d v="2020-07-27T00:00:00"/>
        <d v="2020-09-30T00:00:00"/>
        <d v="2019-07-19T00:00:00"/>
        <d v="2020-08-10T00:00:00"/>
        <d v="2019-09-09T00:00:00"/>
        <d v="2020-11-24T00:00:00"/>
        <d v="2018-07-24T00:00:00"/>
        <d v="2018-11-02T00:00:00"/>
        <d v="2018-02-21T00:00:00"/>
        <d v="2021-04-29T00:00:00"/>
        <d v="2019-02-12T00:00:00"/>
        <d v="2018-06-21T00:00:00"/>
        <d v="2020-09-04T00:00:00"/>
        <d v="2020-04-28T00:00:00"/>
        <d v="2020-01-09T00:00:00"/>
        <d v="2021-01-07T00:00:00"/>
        <d v="2020-05-11T00:00:00"/>
        <d v="2019-09-16T00:00:00"/>
        <d v="2019-06-26T00:00:00"/>
        <d v="2019-05-27T00:00:00"/>
        <d v="2021-10-04T00:00:00"/>
        <d v="2019-08-05T00:00:00"/>
        <d v="2020-04-10T00:00:00"/>
        <d v="2018-08-20T00:00:00"/>
        <d v="2018-10-17T00:00:00"/>
        <d v="2019-01-08T00:00:00"/>
        <d v="2019-02-18T00:00:00"/>
        <d v="2021-03-15T00:00:00"/>
        <d v="2018-02-05T00:00:00"/>
        <d v="2021-02-10T00:00:00"/>
        <d v="2020-06-29T00:00:00"/>
        <d v="2018-11-26T00:00:00"/>
        <d v="2018-07-10T00:00:00"/>
        <d v="2020-04-30T00:00:00"/>
        <d v="2019-08-23T00:00:00"/>
        <d v="2019-04-08T00:00:00"/>
        <d v="2021-02-01T00:00:00"/>
        <d v="2019-10-21T00:00:00"/>
        <d v="2018-08-13T00:00:00"/>
        <d v="2019-11-18T00:00:00"/>
        <d v="2020-02-26T00:00:00"/>
        <d v="2021-11-01T00:00:00"/>
        <d v="2021-01-27T00:00:00"/>
        <d v="2018-06-07T00:00:00"/>
        <d v="2019-12-16T00:00:00"/>
        <d v="2019-02-04T00:00:00"/>
        <d v="2020-05-22T00:00:00"/>
        <d v="2020-01-13T00:00:00"/>
        <d v="2021-07-05T00:00:00"/>
        <d v="2018-10-01T00:00:00"/>
        <d v="2020-04-22T00:00:00"/>
        <d v="2020-12-28T00:00:00"/>
        <d v="2019-01-28T00:00:00"/>
        <d v="2018-12-18T00:00:00"/>
        <d v="2018-05-30T00:00:00"/>
        <d v="2018-06-26T00:00:00"/>
        <d v="2020-06-22T00:00:00"/>
        <d v="2021-07-16T00:00:00"/>
        <d v="2020-12-07T00:00:00"/>
        <d v="2018-10-19T00:00:00"/>
        <d v="2019-03-26T00:00:00"/>
        <d v="2021-06-10T00:00:00"/>
        <d v="2019-02-08T00:00:00"/>
        <d v="2020-09-03T00:00:00"/>
        <d v="2019-05-17T00:00:00"/>
        <d v="2021-09-23T00:00:00"/>
        <d v="2018-07-16T00:00:00"/>
        <d v="2018-04-23T00:00:00"/>
        <d v="2018-10-29T00:00:00"/>
        <d v="2018-08-28T00:00:00"/>
        <d v="2020-03-05T00:00:00"/>
        <d v="2018-12-31T00:00:00"/>
        <d v="2018-06-29T00:00:00"/>
        <d v="2020-04-29T00:00:00"/>
        <d v="2019-04-12T00:00:00"/>
        <d v="2021-07-19T00:00:00"/>
        <d v="2018-12-24T00:00:00"/>
        <d v="2019-03-14T00:00:00"/>
        <d v="2020-05-05T00:00:00"/>
        <d v="2019-07-23T00:00:00"/>
        <d v="2020-01-16T00:00:00"/>
        <d v="2021-08-23T00:00:00"/>
        <d v="2020-08-19T00:00:00"/>
        <d v="2021-02-12T00:00:00"/>
        <d v="2019-10-02T00:00:00"/>
        <d v="2019-01-24T00:00:00"/>
        <d v="2019-12-23T00:00:00"/>
        <d v="2019-09-17T00:00:00"/>
        <d v="2020-03-24T00:00:00"/>
        <d v="2019-01-03T00:00:00"/>
        <d v="2018-05-14T00:00:00"/>
        <d v="2018-02-15T00:00:00"/>
        <d v="2019-02-25T00:00:00"/>
        <d v="2020-11-13T00:00:00"/>
        <d v="2018-07-30T00:00:00"/>
        <d v="2019-12-02T00:00:00"/>
        <d v="2019-11-22T00:00:00"/>
        <d v="2020-03-26T00:00:00"/>
        <d v="2018-07-02T00:00:00"/>
        <d v="2020-12-30T00:00:00"/>
        <d v="2020-10-12T00:00:00"/>
        <d v="2021-06-11T00:00:00"/>
        <d v="2018-09-03T00:00:00"/>
        <d v="2020-12-21T00:00:00"/>
        <d v="2019-07-16T00:00:00"/>
        <d v="2021-10-25T00:00:00"/>
        <d v="2019-09-25T00:00:00"/>
        <d v="2019-08-29T00:00:00"/>
        <d v="2020-03-18T00:00:00"/>
        <d v="2020-04-15T00:00:00"/>
        <d v="2019-07-03T00:00:00"/>
        <d v="2018-01-29T00:00:00"/>
        <d v="2020-04-24T00:00:00"/>
        <d v="2020-09-16T00:00:00"/>
        <d v="2019-07-08T00:00:00"/>
        <d v="2019-04-15T00:00:00"/>
        <d v="2019-05-14T00:00:00"/>
        <d v="2021-08-17T00:00:00"/>
        <d v="2020-07-07T00:00:00"/>
        <d v="2019-02-01T00:00:00"/>
        <d v="2019-08-30T00:00:00"/>
        <d v="2021-03-22T00:00:00"/>
        <d v="2018-11-05T00:00:00"/>
        <d v="2020-10-06T00:00:00"/>
        <d v="2019-11-11T00:00:00"/>
        <d v="2020-09-11T00:00:00"/>
        <d v="2019-04-17T00:00:00"/>
        <d v="2018-03-21T00:00:00"/>
        <d v="2018-05-21T00:00:00"/>
        <d v="2019-10-16T00:00:00"/>
        <d v="2020-10-01T00:00:00"/>
        <d v="2019-08-19T00:00:00"/>
        <d v="2020-12-01T00:00:00"/>
        <d v="2018-09-17T00:00:00"/>
        <d v="2021-02-08T00:00:00"/>
        <d v="2020-10-15T00:00:00"/>
        <d v="2019-02-05T00:00:00"/>
        <d v="2019-02-19T00:00:00"/>
        <d v="2021-01-11T00:00:00"/>
        <d v="2020-12-02T00:00:00"/>
        <d v="2019-06-20T00:00:00"/>
        <d v="2020-07-13T00:00:00"/>
        <d v="2018-02-02T00:00:00"/>
        <d v="2021-07-07T00:00:00"/>
        <d v="2018-12-06T00:00:00"/>
        <d v="2020-12-10T00:00:00"/>
        <d v="2020-12-29T00:00:00"/>
        <d v="2020-07-09T00:00:00"/>
        <d v="2018-06-05T00:00:00"/>
        <d v="2021-06-18T00:00:00"/>
        <d v="2019-01-07T00:00:00"/>
        <d v="2018-04-27T00:00:00"/>
        <d v="2020-03-30T00:00:00"/>
        <d v="2018-06-13T00:00:00"/>
        <d v="2020-07-23T00:00:00"/>
        <d v="2018-07-12T00:00:00"/>
        <d v="2021-02-24T00:00:00"/>
        <d v="2021-08-13T00:00:00"/>
        <d v="2021-09-15T00:00:00"/>
        <d v="2020-09-24T00:00:00"/>
        <d v="2020-11-02T00:00:00"/>
        <d v="2018-04-30T00:00:00"/>
        <d v="2019-01-09T00:00:00"/>
        <d v="2020-01-07T00:00:00"/>
        <d v="2021-11-10T00:00:00"/>
        <d v="2019-11-07T00:00:00"/>
        <d v="2020-03-09T00:00:00"/>
      </sharedItems>
      <fieldGroup par="14"/>
    </cacheField>
    <cacheField name="FTE" numFmtId="0">
      <sharedItems containsSemiMixedTypes="0" containsString="0" containsNumber="1" minValue="0.2" maxValue="1"/>
    </cacheField>
    <cacheField name="Employee type" numFmtId="0">
      <sharedItems count="3">
        <s v="Permanent"/>
        <s v="Fixed Term"/>
        <s v="Temporary"/>
      </sharedItems>
    </cacheField>
    <cacheField name="City" numFmtId="0">
      <sharedItems count="7">
        <s v="Remote"/>
        <s v="Seattle"/>
        <s v="Hyderabad"/>
        <s v="Wellington"/>
        <s v="Columbus"/>
        <s v="Auckland"/>
        <s v="Chennai"/>
      </sharedItems>
    </cacheField>
    <cacheField name="Country" numFmtId="0">
      <sharedItems/>
    </cacheField>
    <cacheField name="Employee Status" numFmtId="0">
      <sharedItems count="2">
        <s v="Fulltime"/>
        <s v="Parttime"/>
      </sharedItems>
    </cacheField>
    <cacheField name="Months (Start Date)" numFmtId="0" databaseField="0">
      <fieldGroup base="6">
        <rangePr groupBy="months" startDate="2018-01-29T00:00:00" endDate="2021-11-11T00:00:00"/>
        <groupItems count="14">
          <s v="&lt;1/29/2018"/>
          <s v="Jan"/>
          <s v="Feb"/>
          <s v="Mar"/>
          <s v="Apr"/>
          <s v="May"/>
          <s v="Jun"/>
          <s v="Jul"/>
          <s v="Aug"/>
          <s v="Sep"/>
          <s v="Oct"/>
          <s v="Nov"/>
          <s v="Dec"/>
          <s v="&gt;11/11/2021"/>
        </groupItems>
      </fieldGroup>
    </cacheField>
    <cacheField name="Quarters (Start Date)" numFmtId="0" databaseField="0">
      <fieldGroup base="6">
        <rangePr groupBy="quarters" startDate="2018-01-29T00:00:00" endDate="2021-11-11T00:00:00"/>
        <groupItems count="6">
          <s v="&lt;1/29/2018"/>
          <s v="Qtr1"/>
          <s v="Qtr2"/>
          <s v="Qtr3"/>
          <s v="Qtr4"/>
          <s v="&gt;11/11/2021"/>
        </groupItems>
      </fieldGroup>
    </cacheField>
    <cacheField name="Years (Start Date)" numFmtId="0" databaseField="0">
      <fieldGroup base="6">
        <rangePr groupBy="years" startDate="2018-01-29T00:00:00" endDate="2021-11-11T00:00:00"/>
        <groupItems count="6">
          <s v="&lt;1/29/2018"/>
          <s v="2018"/>
          <s v="2019"/>
          <s v="2020"/>
          <s v="2021"/>
          <s v="&gt;11/11/2021"/>
        </groupItems>
      </fieldGroup>
    </cacheField>
  </cacheFields>
  <extLst>
    <ext xmlns:x14="http://schemas.microsoft.com/office/spreadsheetml/2009/9/main" uri="{725AE2AE-9491-48be-B2B4-4EB974FC3084}">
      <x14:pivotCacheDefinition pivotCacheId="964270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s v="PR00147"/>
    <s v="Minerva"/>
    <s v="Ricardot"/>
    <x v="0"/>
    <x v="0"/>
    <n v="105468.7"/>
    <x v="0"/>
    <n v="1"/>
    <x v="0"/>
    <x v="0"/>
    <s v=""/>
    <x v="0"/>
  </r>
  <r>
    <s v="PR04686"/>
    <s v="Oona"/>
    <s v="Donan"/>
    <x v="1"/>
    <x v="1"/>
    <n v="88360.79"/>
    <x v="1"/>
    <n v="1"/>
    <x v="0"/>
    <x v="1"/>
    <s v=" USA"/>
    <x v="0"/>
  </r>
  <r>
    <s v="SQ04612"/>
    <s v="Mick"/>
    <s v="Spraberry"/>
    <x v="1"/>
    <x v="2"/>
    <n v="85879.23"/>
    <x v="2"/>
    <n v="1"/>
    <x v="0"/>
    <x v="0"/>
    <s v=""/>
    <x v="0"/>
  </r>
  <r>
    <s v="VT01803"/>
    <s v="Freddy"/>
    <s v="Linford"/>
    <x v="1"/>
    <x v="3"/>
    <n v="93128.34"/>
    <x v="3"/>
    <n v="1"/>
    <x v="1"/>
    <x v="1"/>
    <s v=" USA"/>
    <x v="0"/>
  </r>
  <r>
    <s v="TN02749"/>
    <s v="Mackenzie"/>
    <s v="Hannis"/>
    <x v="1"/>
    <x v="3"/>
    <n v="57002.02"/>
    <x v="4"/>
    <n v="0.7"/>
    <x v="0"/>
    <x v="2"/>
    <s v=" India"/>
    <x v="1"/>
  </r>
  <r>
    <s v="SQ00144"/>
    <s v="Collen"/>
    <s v="Dunbleton"/>
    <x v="0"/>
    <x v="4"/>
    <n v="118976.16"/>
    <x v="5"/>
    <n v="1"/>
    <x v="0"/>
    <x v="3"/>
    <s v=" New Zealand"/>
    <x v="0"/>
  </r>
  <r>
    <s v="PR04601"/>
    <s v="Nananne"/>
    <s v="Gehringer"/>
    <x v="2"/>
    <x v="5"/>
    <n v="104802.63"/>
    <x v="6"/>
    <n v="1"/>
    <x v="0"/>
    <x v="2"/>
    <s v=" India"/>
    <x v="0"/>
  </r>
  <r>
    <s v="SQ01854"/>
    <s v="Jessica"/>
    <s v="Callcott"/>
    <x v="1"/>
    <x v="6"/>
    <n v="66017.179999999993"/>
    <x v="7"/>
    <n v="0.9"/>
    <x v="0"/>
    <x v="0"/>
    <s v=""/>
    <x v="1"/>
  </r>
  <r>
    <s v="SQ00612"/>
    <s v="Leena"/>
    <s v="Bruckshaw"/>
    <x v="0"/>
    <x v="7"/>
    <n v="74279.009999999995"/>
    <x v="8"/>
    <n v="1"/>
    <x v="0"/>
    <x v="3"/>
    <s v=" New Zealand"/>
    <x v="0"/>
  </r>
  <r>
    <s v="PR00419"/>
    <s v="Billi"/>
    <s v="Fellgate"/>
    <x v="1"/>
    <x v="1"/>
    <n v="68980.52"/>
    <x v="9"/>
    <n v="0.8"/>
    <x v="0"/>
    <x v="0"/>
    <s v=""/>
    <x v="1"/>
  </r>
  <r>
    <s v="VT00578"/>
    <s v="Magnum"/>
    <s v="Locksley"/>
    <x v="1"/>
    <x v="2"/>
    <n v="42314.39"/>
    <x v="10"/>
    <n v="1"/>
    <x v="1"/>
    <x v="0"/>
    <s v=""/>
    <x v="0"/>
  </r>
  <r>
    <s v="TN01281"/>
    <s v="Cletus"/>
    <s v="McGarahan"/>
    <x v="1"/>
    <x v="4"/>
    <n v="114425.19"/>
    <x v="11"/>
    <n v="1"/>
    <x v="0"/>
    <x v="3"/>
    <s v=" New Zealand"/>
    <x v="0"/>
  </r>
  <r>
    <s v="PR04473"/>
    <s v="Wyn"/>
    <s v="Treadger"/>
    <x v="1"/>
    <x v="1"/>
    <n v="69192.850000000006"/>
    <x v="12"/>
    <n v="1"/>
    <x v="0"/>
    <x v="4"/>
    <s v=" USA"/>
    <x v="0"/>
  </r>
  <r>
    <s v="VT02417"/>
    <s v="Evangelina"/>
    <s v="Lergan"/>
    <x v="0"/>
    <x v="5"/>
    <n v="61214.26"/>
    <x v="13"/>
    <n v="1"/>
    <x v="2"/>
    <x v="5"/>
    <s v=" New Zealand"/>
    <x v="0"/>
  </r>
  <r>
    <s v="SQ00691"/>
    <s v="Verla"/>
    <s v="Timmis"/>
    <x v="0"/>
    <x v="5"/>
    <n v="54137.05"/>
    <x v="14"/>
    <n v="1"/>
    <x v="0"/>
    <x v="0"/>
    <s v=""/>
    <x v="0"/>
  </r>
  <r>
    <s v="TN00214"/>
    <s v="Jo-anne"/>
    <s v="Gobeau"/>
    <x v="1"/>
    <x v="3"/>
    <n v="37902.35"/>
    <x v="15"/>
    <n v="1"/>
    <x v="0"/>
    <x v="6"/>
    <s v=" India"/>
    <x v="0"/>
  </r>
  <r>
    <s v="VT02539"/>
    <s v="Devinne"/>
    <s v="Tuny"/>
    <x v="0"/>
    <x v="4"/>
    <n v="39969.72"/>
    <x v="16"/>
    <n v="1"/>
    <x v="2"/>
    <x v="4"/>
    <s v=" USA"/>
    <x v="0"/>
  </r>
  <r>
    <s v="SQ04598"/>
    <s v="Pearla"/>
    <s v=" Beteriss"/>
    <x v="0"/>
    <x v="2"/>
    <n v="69913.39"/>
    <x v="17"/>
    <n v="1"/>
    <x v="0"/>
    <x v="0"/>
    <s v=""/>
    <x v="0"/>
  </r>
  <r>
    <s v="TN00464"/>
    <s v="Maritsa"/>
    <s v="Marusic"/>
    <x v="0"/>
    <x v="7"/>
    <n v="52748.63"/>
    <x v="11"/>
    <n v="1"/>
    <x v="0"/>
    <x v="6"/>
    <s v=" India"/>
    <x v="0"/>
  </r>
  <r>
    <s v="PR00893"/>
    <s v="Daisie"/>
    <s v="McNeice"/>
    <x v="0"/>
    <x v="8"/>
    <n v="50310.09"/>
    <x v="18"/>
    <n v="0.4"/>
    <x v="0"/>
    <x v="2"/>
    <s v=" India"/>
    <x v="1"/>
  </r>
  <r>
    <s v="PR00882"/>
    <s v="Jill"/>
    <s v="Shipsey"/>
    <x v="0"/>
    <x v="9"/>
    <n v="52963.65"/>
    <x v="19"/>
    <n v="0.3"/>
    <x v="0"/>
    <x v="4"/>
    <s v=" USA"/>
    <x v="1"/>
  </r>
  <r>
    <s v="PR03445"/>
    <s v="Myrle"/>
    <s v="Prandoni"/>
    <x v="0"/>
    <x v="10"/>
    <n v="62195.47"/>
    <x v="20"/>
    <n v="1"/>
    <x v="0"/>
    <x v="0"/>
    <s v=""/>
    <x v="0"/>
  </r>
  <r>
    <s v="TN03416"/>
    <s v="Seward"/>
    <s v="Kubera"/>
    <x v="0"/>
    <x v="4"/>
    <n v="43329.22"/>
    <x v="21"/>
    <n v="0.5"/>
    <x v="1"/>
    <x v="0"/>
    <s v=""/>
    <x v="1"/>
  </r>
  <r>
    <s v="TN00890"/>
    <s v="Dean"/>
    <s v="Biggam"/>
    <x v="1"/>
    <x v="3"/>
    <n v="71570.990000000005"/>
    <x v="22"/>
    <n v="0.5"/>
    <x v="0"/>
    <x v="2"/>
    <s v=" India"/>
    <x v="1"/>
  </r>
  <r>
    <s v="VT04137"/>
    <s v="Marissa"/>
    <s v="Infante"/>
    <x v="2"/>
    <x v="3"/>
    <n v="78840.23"/>
    <x v="23"/>
    <n v="1"/>
    <x v="2"/>
    <x v="0"/>
    <s v=""/>
    <x v="0"/>
  </r>
  <r>
    <s v="PR02603"/>
    <s v="Daisie"/>
    <s v="Dahlman"/>
    <x v="1"/>
    <x v="8"/>
    <n v="61994.76"/>
    <x v="24"/>
    <n v="0.3"/>
    <x v="0"/>
    <x v="2"/>
    <s v=" India"/>
    <x v="1"/>
  </r>
  <r>
    <s v="PR03158"/>
    <s v="Danica"/>
    <s v="Nayshe"/>
    <x v="1"/>
    <x v="2"/>
    <n v="89690.38"/>
    <x v="25"/>
    <n v="1"/>
    <x v="0"/>
    <x v="3"/>
    <s v=" New Zealand"/>
    <x v="0"/>
  </r>
  <r>
    <s v="PR02288"/>
    <s v="Althea"/>
    <s v=" Bronger"/>
    <x v="0"/>
    <x v="11"/>
    <n v="104335.03999999999"/>
    <x v="26"/>
    <n v="1"/>
    <x v="0"/>
    <x v="4"/>
    <s v=" USA"/>
    <x v="0"/>
  </r>
  <r>
    <s v="VT03849"/>
    <s v="Leonidas"/>
    <s v="Cavaney"/>
    <x v="0"/>
    <x v="9"/>
    <n v="52246.29"/>
    <x v="27"/>
    <n v="1"/>
    <x v="2"/>
    <x v="3"/>
    <s v=" New Zealand"/>
    <x v="0"/>
  </r>
  <r>
    <s v="SQ01395"/>
    <s v="Dennison"/>
    <s v="Crosswaite"/>
    <x v="0"/>
    <x v="12"/>
    <n v="90697.67"/>
    <x v="28"/>
    <n v="0.8"/>
    <x v="0"/>
    <x v="1"/>
    <s v=" USA"/>
    <x v="1"/>
  </r>
  <r>
    <s v="SQ02559"/>
    <s v="Aldrich"/>
    <s v=" Glenny"/>
    <x v="0"/>
    <x v="1"/>
    <n v="90884.32"/>
    <x v="29"/>
    <n v="1"/>
    <x v="0"/>
    <x v="4"/>
    <s v=" USA"/>
    <x v="0"/>
  </r>
  <r>
    <s v="VT04627"/>
    <s v="Yvette"/>
    <s v=" Bett"/>
    <x v="0"/>
    <x v="8"/>
    <n v="76320.44"/>
    <x v="30"/>
    <n v="0.8"/>
    <x v="2"/>
    <x v="0"/>
    <s v=""/>
    <x v="1"/>
  </r>
  <r>
    <s v="VT03537"/>
    <s v="Renaldo"/>
    <s v="Thomassin"/>
    <x v="0"/>
    <x v="1"/>
    <n v="73360.38"/>
    <x v="31"/>
    <n v="1"/>
    <x v="2"/>
    <x v="0"/>
    <s v=""/>
    <x v="0"/>
  </r>
  <r>
    <s v="PR01951"/>
    <s v="Aloise"/>
    <s v="MacCathay"/>
    <x v="0"/>
    <x v="0"/>
    <n v="0"/>
    <x v="32"/>
    <n v="0.7"/>
    <x v="0"/>
    <x v="5"/>
    <s v=" New Zealand"/>
    <x v="1"/>
  </r>
  <r>
    <s v="PR01662"/>
    <s v="Genevra"/>
    <s v="Friday"/>
    <x v="1"/>
    <x v="7"/>
    <n v="50449.46"/>
    <x v="33"/>
    <n v="0.8"/>
    <x v="0"/>
    <x v="5"/>
    <s v=" New Zealand"/>
    <x v="1"/>
  </r>
  <r>
    <s v="VT02313"/>
    <s v="Thekla"/>
    <s v="Lynnett"/>
    <x v="0"/>
    <x v="3"/>
    <n v="53949.26"/>
    <x v="34"/>
    <n v="1"/>
    <x v="2"/>
    <x v="4"/>
    <s v=" USA"/>
    <x v="0"/>
  </r>
  <r>
    <s v="SQ01620"/>
    <s v="Westbrook"/>
    <s v="Brandino"/>
    <x v="0"/>
    <x v="12"/>
    <n v="113616.23"/>
    <x v="35"/>
    <n v="1"/>
    <x v="0"/>
    <x v="0"/>
    <s v=""/>
    <x v="0"/>
  </r>
  <r>
    <s v="VT04681"/>
    <s v="Nickolai"/>
    <s v=" Artin"/>
    <x v="1"/>
    <x v="11"/>
    <n v="110906.35"/>
    <x v="36"/>
    <n v="1"/>
    <x v="2"/>
    <x v="3"/>
    <s v=" New Zealand"/>
    <x v="0"/>
  </r>
  <r>
    <s v="TN04246"/>
    <s v="Shaylyn"/>
    <s v="Ransbury"/>
    <x v="1"/>
    <x v="5"/>
    <n v="100371.31"/>
    <x v="37"/>
    <n v="0.8"/>
    <x v="1"/>
    <x v="5"/>
    <s v=" New Zealand"/>
    <x v="1"/>
  </r>
  <r>
    <s v="TN02570"/>
    <s v="Grady"/>
    <s v="Rochelle"/>
    <x v="1"/>
    <x v="9"/>
    <n v="69163.39"/>
    <x v="38"/>
    <n v="1"/>
    <x v="0"/>
    <x v="0"/>
    <s v=""/>
    <x v="0"/>
  </r>
  <r>
    <s v="VT02801"/>
    <s v="Shellysheldon"/>
    <s v="Mahady"/>
    <x v="0"/>
    <x v="3"/>
    <n v="114691.03"/>
    <x v="39"/>
    <n v="1"/>
    <x v="2"/>
    <x v="3"/>
    <s v=" New Zealand"/>
    <x v="0"/>
  </r>
  <r>
    <s v="SQ01177"/>
    <s v="Riccardo"/>
    <s v="Hagan"/>
    <x v="0"/>
    <x v="8"/>
    <n v="86556.96"/>
    <x v="40"/>
    <n v="1"/>
    <x v="0"/>
    <x v="2"/>
    <s v=" India"/>
    <x v="0"/>
  </r>
  <r>
    <s v="VT01740"/>
    <s v="Ginger"/>
    <s v=" Myott"/>
    <x v="1"/>
    <x v="2"/>
    <n v="31172.77"/>
    <x v="41"/>
    <n v="1"/>
    <x v="1"/>
    <x v="0"/>
    <s v=""/>
    <x v="0"/>
  </r>
  <r>
    <s v="TN01876"/>
    <s v="Aileen"/>
    <s v="McCritchie"/>
    <x v="0"/>
    <x v="1"/>
    <n v="80169.42"/>
    <x v="42"/>
    <n v="1"/>
    <x v="0"/>
    <x v="5"/>
    <s v=" New Zealand"/>
    <x v="0"/>
  </r>
  <r>
    <s v="VT03988"/>
    <s v="Oby"/>
    <s v="Sorrel"/>
    <x v="1"/>
    <x v="5"/>
    <n v="58935.92"/>
    <x v="43"/>
    <n v="1"/>
    <x v="2"/>
    <x v="2"/>
    <s v=" India"/>
    <x v="0"/>
  </r>
  <r>
    <s v="TN00227"/>
    <s v="Lincoln"/>
    <s v="Cord"/>
    <x v="1"/>
    <x v="5"/>
    <n v="63555.73"/>
    <x v="44"/>
    <n v="1"/>
    <x v="0"/>
    <x v="6"/>
    <s v=" India"/>
    <x v="0"/>
  </r>
  <r>
    <s v="VT01092"/>
    <s v="Tabby"/>
    <s v=" Astall"/>
    <x v="0"/>
    <x v="9"/>
    <n v="57419.35"/>
    <x v="45"/>
    <n v="1"/>
    <x v="1"/>
    <x v="5"/>
    <s v=" New Zealand"/>
    <x v="0"/>
  </r>
  <r>
    <s v="TN03169"/>
    <s v="Doe"/>
    <s v="Clubley"/>
    <x v="1"/>
    <x v="11"/>
    <n v="67818.14"/>
    <x v="46"/>
    <n v="0.6"/>
    <x v="1"/>
    <x v="0"/>
    <s v=""/>
    <x v="1"/>
  </r>
  <r>
    <s v="SQ01402"/>
    <s v="Julietta"/>
    <s v="Culross"/>
    <x v="1"/>
    <x v="0"/>
    <n v="44403.77"/>
    <x v="0"/>
    <n v="1"/>
    <x v="0"/>
    <x v="2"/>
    <s v=" India"/>
    <x v="0"/>
  </r>
  <r>
    <s v="SQ00360"/>
    <s v="Orlando"/>
    <s v="Gorstidge"/>
    <x v="0"/>
    <x v="6"/>
    <n v="40753.54"/>
    <x v="47"/>
    <n v="0.6"/>
    <x v="0"/>
    <x v="3"/>
    <s v=" New Zealand"/>
    <x v="1"/>
  </r>
  <r>
    <s v="PR02208"/>
    <s v="Vernor"/>
    <s v="Atyea"/>
    <x v="1"/>
    <x v="3"/>
    <n v="102934.09"/>
    <x v="48"/>
    <n v="1"/>
    <x v="0"/>
    <x v="2"/>
    <s v=" India"/>
    <x v="0"/>
  </r>
  <r>
    <s v="SQ01637"/>
    <s v="Joaquin"/>
    <s v="McVitty"/>
    <x v="0"/>
    <x v="10"/>
    <n v="68860.399999999994"/>
    <x v="49"/>
    <n v="0.4"/>
    <x v="0"/>
    <x v="4"/>
    <s v=" USA"/>
    <x v="1"/>
  </r>
  <r>
    <s v="TN03210"/>
    <s v="Kellsie"/>
    <s v="Waby"/>
    <x v="0"/>
    <x v="3"/>
    <n v="79567.69"/>
    <x v="50"/>
    <n v="1"/>
    <x v="1"/>
    <x v="6"/>
    <s v=" India"/>
    <x v="0"/>
  </r>
  <r>
    <s v="PR03844"/>
    <s v="Brose"/>
    <s v="MacCorkell"/>
    <x v="1"/>
    <x v="8"/>
    <n v="35943.620000000003"/>
    <x v="51"/>
    <n v="1"/>
    <x v="0"/>
    <x v="4"/>
    <s v=" USA"/>
    <x v="0"/>
  </r>
  <r>
    <s v="VT04093"/>
    <s v="Ewart"/>
    <s v="Hovel"/>
    <x v="1"/>
    <x v="3"/>
    <n v="116767.63"/>
    <x v="52"/>
    <n v="0.4"/>
    <x v="2"/>
    <x v="6"/>
    <s v=" India"/>
    <x v="1"/>
  </r>
  <r>
    <s v="SQ02246"/>
    <s v="Matias"/>
    <s v="Cormack"/>
    <x v="0"/>
    <x v="7"/>
    <n v="85455.53"/>
    <x v="53"/>
    <n v="1"/>
    <x v="0"/>
    <x v="3"/>
    <s v=" New Zealand"/>
    <x v="0"/>
  </r>
  <r>
    <s v="TN03032"/>
    <s v="Debera"/>
    <s v="Gow"/>
    <x v="1"/>
    <x v="7"/>
    <n v="39700.82"/>
    <x v="54"/>
    <n v="0.8"/>
    <x v="0"/>
    <x v="6"/>
    <s v=" India"/>
    <x v="1"/>
  </r>
  <r>
    <s v="SQ00914"/>
    <s v="Ansley"/>
    <s v="Gounel"/>
    <x v="1"/>
    <x v="11"/>
    <n v="38438.239999999998"/>
    <x v="55"/>
    <n v="1"/>
    <x v="0"/>
    <x v="6"/>
    <s v=" India"/>
    <x v="0"/>
  </r>
  <r>
    <s v="SQ02525"/>
    <s v="Mickie"/>
    <s v="Dagwell"/>
    <x v="0"/>
    <x v="4"/>
    <n v="50855.53"/>
    <x v="28"/>
    <n v="1"/>
    <x v="0"/>
    <x v="3"/>
    <s v=" New Zealand"/>
    <x v="0"/>
  </r>
  <r>
    <s v="TN02667"/>
    <s v="Lizzie"/>
    <s v="Mullally"/>
    <x v="0"/>
    <x v="5"/>
    <n v="0"/>
    <x v="56"/>
    <n v="0.2"/>
    <x v="0"/>
    <x v="5"/>
    <s v=" New Zealand"/>
    <x v="1"/>
  </r>
  <r>
    <s v="PR02782"/>
    <s v="Isaak"/>
    <s v="Rawne"/>
    <x v="0"/>
    <x v="6"/>
    <n v="37362.300000000003"/>
    <x v="57"/>
    <n v="1"/>
    <x v="0"/>
    <x v="5"/>
    <s v=" New Zealand"/>
    <x v="0"/>
  </r>
  <r>
    <s v="TN03331"/>
    <s v="Crawford"/>
    <s v="Scad"/>
    <x v="0"/>
    <x v="8"/>
    <n v="72876.91"/>
    <x v="58"/>
    <n v="0.4"/>
    <x v="1"/>
    <x v="5"/>
    <s v=" New Zealand"/>
    <x v="1"/>
  </r>
  <r>
    <s v="VT01249"/>
    <s v="Brendan"/>
    <s v=" Edgeller"/>
    <x v="1"/>
    <x v="12"/>
    <n v="31042.51"/>
    <x v="59"/>
    <n v="0.3"/>
    <x v="1"/>
    <x v="0"/>
    <s v=""/>
    <x v="1"/>
  </r>
  <r>
    <s v="PR00576"/>
    <s v="Lion"/>
    <s v=" Adcock"/>
    <x v="1"/>
    <x v="12"/>
    <n v="63705.4"/>
    <x v="60"/>
    <n v="1"/>
    <x v="0"/>
    <x v="2"/>
    <s v=" India"/>
    <x v="0"/>
  </r>
  <r>
    <s v="VT02260"/>
    <s v="Rhiamon"/>
    <s v="Mollison"/>
    <x v="1"/>
    <x v="7"/>
    <n v="59434.18"/>
    <x v="61"/>
    <n v="1"/>
    <x v="2"/>
    <x v="1"/>
    <s v=" USA"/>
    <x v="0"/>
  </r>
  <r>
    <s v="TN02883"/>
    <s v="Iain"/>
    <s v="Wiburn"/>
    <x v="1"/>
    <x v="10"/>
    <n v="84762.76"/>
    <x v="62"/>
    <n v="1"/>
    <x v="0"/>
    <x v="2"/>
    <s v=" India"/>
    <x v="0"/>
  </r>
  <r>
    <s v="SQ03024"/>
    <s v="Inge"/>
    <s v="Creer"/>
    <x v="1"/>
    <x v="2"/>
    <n v="69057.320000000007"/>
    <x v="63"/>
    <n v="1"/>
    <x v="0"/>
    <x v="3"/>
    <s v=" New Zealand"/>
    <x v="0"/>
  </r>
  <r>
    <s v="TN04428"/>
    <s v="Tadio"/>
    <s v="Audritt"/>
    <x v="2"/>
    <x v="8"/>
    <n v="99448.78"/>
    <x v="64"/>
    <n v="1"/>
    <x v="1"/>
    <x v="3"/>
    <s v=" New Zealand"/>
    <x v="0"/>
  </r>
  <r>
    <s v="SQ03350"/>
    <s v="Felice"/>
    <s v="McMurty"/>
    <x v="1"/>
    <x v="11"/>
    <n v="66865.490000000005"/>
    <x v="65"/>
    <n v="1"/>
    <x v="0"/>
    <x v="1"/>
    <s v=" USA"/>
    <x v="0"/>
  </r>
  <r>
    <s v="VT03421"/>
    <s v="Alic"/>
    <s v="Bagg"/>
    <x v="0"/>
    <x v="12"/>
    <n v="113747.56"/>
    <x v="66"/>
    <n v="0.7"/>
    <x v="2"/>
    <x v="4"/>
    <s v=" USA"/>
    <x v="1"/>
  </r>
  <r>
    <s v="PR01346"/>
    <s v="Adolph"/>
    <s v="McNalley"/>
    <x v="0"/>
    <x v="1"/>
    <n v="85918.61"/>
    <x v="67"/>
    <n v="1"/>
    <x v="0"/>
    <x v="4"/>
    <s v=" USA"/>
    <x v="0"/>
  </r>
  <r>
    <s v="VT02118"/>
    <s v="Northrop"/>
    <s v="Reid"/>
    <x v="1"/>
    <x v="0"/>
    <n v="51165.37"/>
    <x v="68"/>
    <n v="1"/>
    <x v="1"/>
    <x v="2"/>
    <s v=" India"/>
    <x v="0"/>
  </r>
  <r>
    <s v="PR00210"/>
    <s v="Marquita"/>
    <s v="Liquorish"/>
    <x v="1"/>
    <x v="12"/>
    <n v="0"/>
    <x v="69"/>
    <n v="1"/>
    <x v="0"/>
    <x v="3"/>
    <s v=" New Zealand"/>
    <x v="0"/>
  </r>
  <r>
    <s v="TN02496"/>
    <s v="Anjanette"/>
    <s v="Ferre"/>
    <x v="2"/>
    <x v="8"/>
    <n v="67957.899999999994"/>
    <x v="70"/>
    <n v="1"/>
    <x v="0"/>
    <x v="6"/>
    <s v=" India"/>
    <x v="0"/>
  </r>
  <r>
    <s v="VT02491"/>
    <s v="Alexis"/>
    <s v="Gotfrey"/>
    <x v="0"/>
    <x v="4"/>
    <n v="114465.93"/>
    <x v="71"/>
    <n v="1"/>
    <x v="2"/>
    <x v="3"/>
    <s v=" New Zealand"/>
    <x v="0"/>
  </r>
  <r>
    <s v="PR03980"/>
    <s v="Kath"/>
    <s v="Bletsoe"/>
    <x v="0"/>
    <x v="6"/>
    <n v="65699.02"/>
    <x v="72"/>
    <n v="1"/>
    <x v="0"/>
    <x v="4"/>
    <s v=" USA"/>
    <x v="0"/>
  </r>
  <r>
    <s v="VT03307"/>
    <s v="Tallie"/>
    <s v="Chaikovski"/>
    <x v="0"/>
    <x v="10"/>
    <n v="83191.95"/>
    <x v="73"/>
    <n v="0.6"/>
    <x v="2"/>
    <x v="0"/>
    <s v=""/>
    <x v="1"/>
  </r>
  <r>
    <s v="TN04058"/>
    <s v="Bari"/>
    <s v="Toffano"/>
    <x v="0"/>
    <x v="11"/>
    <n v="106775.14"/>
    <x v="74"/>
    <n v="1"/>
    <x v="1"/>
    <x v="2"/>
    <s v=" India"/>
    <x v="0"/>
  </r>
  <r>
    <s v="VT03993"/>
    <s v="Dulce"/>
    <s v="Colbeck"/>
    <x v="0"/>
    <x v="8"/>
    <n v="83396.5"/>
    <x v="18"/>
    <n v="1"/>
    <x v="2"/>
    <x v="5"/>
    <s v=" New Zealand"/>
    <x v="0"/>
  </r>
  <r>
    <s v="VT02663"/>
    <s v="Ignacius"/>
    <s v="Losel"/>
    <x v="0"/>
    <x v="12"/>
    <n v="28481.16"/>
    <x v="75"/>
    <n v="1"/>
    <x v="2"/>
    <x v="6"/>
    <s v=" India"/>
    <x v="0"/>
  </r>
  <r>
    <s v="PR03034"/>
    <s v="Estell"/>
    <s v="Kingsland"/>
    <x v="0"/>
    <x v="10"/>
    <n v="32192.15"/>
    <x v="59"/>
    <n v="1"/>
    <x v="0"/>
    <x v="2"/>
    <s v=" India"/>
    <x v="0"/>
  </r>
  <r>
    <s v="PR01159"/>
    <s v="Mollie"/>
    <s v=" Hanway"/>
    <x v="0"/>
    <x v="0"/>
    <n v="112645.99"/>
    <x v="76"/>
    <n v="0.6"/>
    <x v="0"/>
    <x v="1"/>
    <s v=" USA"/>
    <x v="1"/>
  </r>
  <r>
    <s v="SQ03476"/>
    <s v="Inger"/>
    <s v="Andriveaux"/>
    <x v="2"/>
    <x v="9"/>
    <n v="107107.6"/>
    <x v="77"/>
    <n v="0.9"/>
    <x v="0"/>
    <x v="6"/>
    <s v=" India"/>
    <x v="1"/>
  </r>
  <r>
    <s v="PR04380"/>
    <s v="Van"/>
    <s v="Tuxwell"/>
    <x v="1"/>
    <x v="1"/>
    <n v="80695.740000000005"/>
    <x v="78"/>
    <n v="0.8"/>
    <x v="0"/>
    <x v="4"/>
    <s v=" USA"/>
    <x v="1"/>
  </r>
  <r>
    <s v="TN00182"/>
    <s v="Camilla"/>
    <s v="Castle"/>
    <x v="1"/>
    <x v="11"/>
    <n v="75475.929999999993"/>
    <x v="24"/>
    <n v="1"/>
    <x v="0"/>
    <x v="0"/>
    <s v=""/>
    <x v="0"/>
  </r>
  <r>
    <s v="VT01523"/>
    <s v="Charmane"/>
    <s v="Heistermann"/>
    <x v="1"/>
    <x v="1"/>
    <n v="86558.58"/>
    <x v="79"/>
    <n v="1"/>
    <x v="1"/>
    <x v="0"/>
    <s v=""/>
    <x v="0"/>
  </r>
  <r>
    <s v="PR00916"/>
    <s v="Inger"/>
    <s v="Chapelhow"/>
    <x v="1"/>
    <x v="7"/>
    <n v="84309.95"/>
    <x v="80"/>
    <n v="1"/>
    <x v="0"/>
    <x v="0"/>
    <s v=""/>
    <x v="0"/>
  </r>
  <r>
    <s v="PR01211"/>
    <s v="Enoch"/>
    <s v="Dowrey"/>
    <x v="0"/>
    <x v="9"/>
    <n v="91645.04"/>
    <x v="81"/>
    <n v="1"/>
    <x v="0"/>
    <x v="5"/>
    <s v=" New Zealand"/>
    <x v="0"/>
  </r>
  <r>
    <s v="VT01684"/>
    <s v="Audry"/>
    <s v="Yu"/>
    <x v="1"/>
    <x v="3"/>
    <n v="101187.36"/>
    <x v="82"/>
    <n v="1"/>
    <x v="1"/>
    <x v="4"/>
    <s v=" USA"/>
    <x v="0"/>
  </r>
  <r>
    <s v="TN04740"/>
    <s v="Tristam"/>
    <s v="Cuming"/>
    <x v="1"/>
    <x v="5"/>
    <n v="104038.9"/>
    <x v="83"/>
    <n v="1"/>
    <x v="1"/>
    <x v="0"/>
    <s v=""/>
    <x v="0"/>
  </r>
  <r>
    <s v="TN03575"/>
    <s v="Janina"/>
    <s v="Wolverson"/>
    <x v="1"/>
    <x v="7"/>
    <n v="99683.67"/>
    <x v="84"/>
    <n v="1"/>
    <x v="1"/>
    <x v="1"/>
    <s v=" USA"/>
    <x v="0"/>
  </r>
  <r>
    <s v="VT04984"/>
    <s v="Dell"/>
    <s v="Molloy"/>
    <x v="0"/>
    <x v="4"/>
    <n v="47362.62"/>
    <x v="85"/>
    <n v="1"/>
    <x v="2"/>
    <x v="0"/>
    <s v=""/>
    <x v="0"/>
  </r>
  <r>
    <s v="PR00095"/>
    <s v="Ardella"/>
    <s v="Dyment"/>
    <x v="1"/>
    <x v="1"/>
    <n v="70649.460000000006"/>
    <x v="86"/>
    <n v="1"/>
    <x v="0"/>
    <x v="2"/>
    <s v=" India"/>
    <x v="0"/>
  </r>
  <r>
    <s v="SQ03546"/>
    <s v="Alexandros"/>
    <s v="Rackley"/>
    <x v="1"/>
    <x v="12"/>
    <n v="75733.740000000005"/>
    <x v="87"/>
    <n v="1"/>
    <x v="0"/>
    <x v="2"/>
    <s v=" India"/>
    <x v="0"/>
  </r>
  <r>
    <s v="VT02374"/>
    <s v="Delphine"/>
    <s v="Jewis"/>
    <x v="1"/>
    <x v="9"/>
    <n v="71823.56"/>
    <x v="88"/>
    <n v="0.3"/>
    <x v="2"/>
    <x v="0"/>
    <s v=""/>
    <x v="1"/>
  </r>
  <r>
    <s v="SQ00450"/>
    <s v="Louise"/>
    <s v="Lamming"/>
    <x v="1"/>
    <x v="10"/>
    <n v="41934.71"/>
    <x v="89"/>
    <n v="1"/>
    <x v="0"/>
    <x v="0"/>
    <s v=""/>
    <x v="0"/>
  </r>
  <r>
    <s v="PR03804"/>
    <s v="Vere"/>
    <s v="Kulic"/>
    <x v="0"/>
    <x v="12"/>
    <n v="66572.58"/>
    <x v="90"/>
    <n v="1"/>
    <x v="0"/>
    <x v="6"/>
    <s v=" India"/>
    <x v="0"/>
  </r>
  <r>
    <s v="SQ04488"/>
    <s v="Yanaton"/>
    <s v="Wooster"/>
    <x v="0"/>
    <x v="6"/>
    <n v="76932.600000000006"/>
    <x v="91"/>
    <n v="1"/>
    <x v="0"/>
    <x v="2"/>
    <s v=" India"/>
    <x v="0"/>
  </r>
  <r>
    <s v="TN00735"/>
    <s v="Caresa"/>
    <s v="Christer"/>
    <x v="0"/>
    <x v="5"/>
    <n v="59258.19"/>
    <x v="92"/>
    <n v="0.8"/>
    <x v="0"/>
    <x v="1"/>
    <s v=" USA"/>
    <x v="1"/>
  </r>
  <r>
    <s v="VT01893"/>
    <s v="Lindy"/>
    <s v="Guillet"/>
    <x v="0"/>
    <x v="3"/>
    <n v="112778.28"/>
    <x v="93"/>
    <n v="1"/>
    <x v="1"/>
    <x v="0"/>
    <s v=""/>
    <x v="0"/>
  </r>
  <r>
    <s v="SQ02223"/>
    <s v="Pippy"/>
    <s v="Shepperd"/>
    <x v="1"/>
    <x v="9"/>
    <n v="44845.33"/>
    <x v="94"/>
    <n v="1"/>
    <x v="0"/>
    <x v="1"/>
    <s v=" USA"/>
    <x v="0"/>
  </r>
  <r>
    <s v="PR02010"/>
    <s v="Eilis"/>
    <s v="Pavlasek"/>
    <x v="0"/>
    <x v="11"/>
    <n v="115191.38"/>
    <x v="95"/>
    <n v="1"/>
    <x v="0"/>
    <x v="2"/>
    <s v=" India"/>
    <x v="0"/>
  </r>
  <r>
    <s v="SQ00498"/>
    <s v="Amery"/>
    <s v="Ofer"/>
    <x v="1"/>
    <x v="12"/>
    <n v="111049.84"/>
    <x v="96"/>
    <n v="1"/>
    <x v="0"/>
    <x v="3"/>
    <s v=" New Zealand"/>
    <x v="0"/>
  </r>
  <r>
    <s v="PR02113"/>
    <s v="Beverie"/>
    <s v="Moffet"/>
    <x v="1"/>
    <x v="5"/>
    <n v="75974.990000000005"/>
    <x v="97"/>
    <n v="1"/>
    <x v="0"/>
    <x v="0"/>
    <s v=""/>
    <x v="0"/>
  </r>
  <r>
    <s v="TN00727"/>
    <s v="Dulsea"/>
    <s v="Folkes"/>
    <x v="1"/>
    <x v="2"/>
    <n v="42161.77"/>
    <x v="9"/>
    <n v="1"/>
    <x v="0"/>
    <x v="5"/>
    <s v=" New Zealand"/>
    <x v="0"/>
  </r>
  <r>
    <s v="SQ01697"/>
    <s v="Frasier"/>
    <s v="Straw"/>
    <x v="0"/>
    <x v="1"/>
    <n v="71371.37"/>
    <x v="98"/>
    <n v="1"/>
    <x v="0"/>
    <x v="2"/>
    <s v=" India"/>
    <x v="0"/>
  </r>
  <r>
    <s v="SQ01519"/>
    <s v="Caron"/>
    <s v="Kolakovic"/>
    <x v="0"/>
    <x v="9"/>
    <n v="49915.14"/>
    <x v="99"/>
    <n v="1"/>
    <x v="0"/>
    <x v="0"/>
    <s v=""/>
    <x v="0"/>
  </r>
  <r>
    <s v="VT03500"/>
    <s v="Floyd"/>
    <s v=" Cowgill"/>
    <x v="0"/>
    <x v="5"/>
    <n v="37062.1"/>
    <x v="100"/>
    <n v="1"/>
    <x v="2"/>
    <x v="6"/>
    <s v=" India"/>
    <x v="0"/>
  </r>
  <r>
    <s v="SQ01962"/>
    <s v="Lezlie"/>
    <s v="Philcott"/>
    <x v="1"/>
    <x v="7"/>
    <n v="0"/>
    <x v="101"/>
    <n v="1"/>
    <x v="0"/>
    <x v="0"/>
    <s v=""/>
    <x v="0"/>
  </r>
  <r>
    <s v="VT00017"/>
    <s v="Maible"/>
    <s v="Azemar"/>
    <x v="0"/>
    <x v="9"/>
    <n v="0"/>
    <x v="102"/>
    <n v="1"/>
    <x v="1"/>
    <x v="4"/>
    <s v=" USA"/>
    <x v="0"/>
  </r>
  <r>
    <s v="TN01210"/>
    <s v="Alyosha"/>
    <s v="Riquet"/>
    <x v="0"/>
    <x v="12"/>
    <n v="89838.77"/>
    <x v="103"/>
    <n v="1"/>
    <x v="0"/>
    <x v="0"/>
    <s v=""/>
    <x v="0"/>
  </r>
  <r>
    <s v="SQ02051"/>
    <s v="Dave"/>
    <s v="Lacoste"/>
    <x v="0"/>
    <x v="12"/>
    <n v="0"/>
    <x v="104"/>
    <n v="1"/>
    <x v="0"/>
    <x v="6"/>
    <s v=" India"/>
    <x v="0"/>
  </r>
  <r>
    <s v="SQ03321"/>
    <s v="Gradey"/>
    <s v="Litton"/>
    <x v="1"/>
    <x v="9"/>
    <n v="68887.839999999997"/>
    <x v="105"/>
    <n v="1"/>
    <x v="0"/>
    <x v="0"/>
    <s v=""/>
    <x v="0"/>
  </r>
  <r>
    <s v="SQ00841"/>
    <s v="Danica"/>
    <s v="Nayshe"/>
    <x v="1"/>
    <x v="2"/>
    <n v="89690.38"/>
    <x v="106"/>
    <n v="1"/>
    <x v="0"/>
    <x v="2"/>
    <s v=" India"/>
    <x v="0"/>
  </r>
  <r>
    <s v="SQ04603"/>
    <s v="Natalee"/>
    <s v="Craiker"/>
    <x v="0"/>
    <x v="11"/>
    <n v="111229.47"/>
    <x v="107"/>
    <n v="1"/>
    <x v="0"/>
    <x v="0"/>
    <s v=""/>
    <x v="0"/>
  </r>
  <r>
    <s v="TN01028"/>
    <s v="Alicea"/>
    <s v="Pudsall"/>
    <x v="0"/>
    <x v="9"/>
    <n v="67633.850000000006"/>
    <x v="108"/>
    <n v="1"/>
    <x v="0"/>
    <x v="4"/>
    <s v=" USA"/>
    <x v="0"/>
  </r>
  <r>
    <s v="VT04028"/>
    <s v="Michale"/>
    <s v="Rolf"/>
    <x v="0"/>
    <x v="2"/>
    <n v="111815.49"/>
    <x v="109"/>
    <n v="0.7"/>
    <x v="2"/>
    <x v="0"/>
    <s v=""/>
    <x v="1"/>
  </r>
  <r>
    <s v="TN03068"/>
    <s v="Dare"/>
    <s v="Tully"/>
    <x v="0"/>
    <x v="1"/>
    <n v="39784.239999999998"/>
    <x v="110"/>
    <n v="1"/>
    <x v="1"/>
    <x v="6"/>
    <s v=" India"/>
    <x v="0"/>
  </r>
  <r>
    <s v="VT03701"/>
    <s v="Richy"/>
    <s v="Gray"/>
    <x v="1"/>
    <x v="11"/>
    <n v="89829.33"/>
    <x v="24"/>
    <n v="1"/>
    <x v="2"/>
    <x v="6"/>
    <s v=" India"/>
    <x v="0"/>
  </r>
  <r>
    <s v="TN04101"/>
    <s v="Marline"/>
    <s v="Wahncke"/>
    <x v="0"/>
    <x v="12"/>
    <n v="72843.23"/>
    <x v="111"/>
    <n v="1"/>
    <x v="1"/>
    <x v="3"/>
    <s v=" New Zealand"/>
    <x v="0"/>
  </r>
  <r>
    <s v="TN01632"/>
    <s v="Katya"/>
    <s v="Hundy"/>
    <x v="0"/>
    <x v="1"/>
    <n v="88511.17"/>
    <x v="112"/>
    <n v="1"/>
    <x v="0"/>
    <x v="4"/>
    <s v=" USA"/>
    <x v="0"/>
  </r>
  <r>
    <s v="PR01956"/>
    <s v="Jamesy"/>
    <s v="O'Ferris"/>
    <x v="0"/>
    <x v="9"/>
    <n v="36547.58"/>
    <x v="0"/>
    <n v="1"/>
    <x v="0"/>
    <x v="0"/>
    <s v=""/>
    <x v="0"/>
  </r>
  <r>
    <s v="PR02140"/>
    <s v="Fanchon"/>
    <s v="Furney"/>
    <x v="0"/>
    <x v="9"/>
    <n v="95954.02"/>
    <x v="113"/>
    <n v="0.3"/>
    <x v="0"/>
    <x v="2"/>
    <s v=" India"/>
    <x v="1"/>
  </r>
  <r>
    <s v="SQ03626"/>
    <s v="Easter"/>
    <s v="Pyke"/>
    <x v="1"/>
    <x v="3"/>
    <n v="95677.9"/>
    <x v="114"/>
    <n v="0.3"/>
    <x v="0"/>
    <x v="6"/>
    <s v=" India"/>
    <x v="1"/>
  </r>
  <r>
    <s v="VT01610"/>
    <s v="Gilles"/>
    <s v="Jaquet"/>
    <x v="1"/>
    <x v="9"/>
    <n v="76303.820000000007"/>
    <x v="115"/>
    <n v="1"/>
    <x v="1"/>
    <x v="2"/>
    <s v=" India"/>
    <x v="0"/>
  </r>
  <r>
    <s v="TN00129"/>
    <s v="Grazia"/>
    <s v="Bunkle"/>
    <x v="1"/>
    <x v="7"/>
    <n v="0"/>
    <x v="116"/>
    <n v="1"/>
    <x v="0"/>
    <x v="5"/>
    <s v=" New Zealand"/>
    <x v="0"/>
  </r>
  <r>
    <s v="TN01340"/>
    <s v="Granny"/>
    <s v="Spencelayh"/>
    <x v="0"/>
    <x v="12"/>
    <n v="99460.78"/>
    <x v="117"/>
    <n v="1"/>
    <x v="0"/>
    <x v="0"/>
    <s v=""/>
    <x v="0"/>
  </r>
  <r>
    <s v="TN00698"/>
    <s v="Barbara-anne"/>
    <s v="Kenchington"/>
    <x v="1"/>
    <x v="5"/>
    <n v="88034.67"/>
    <x v="118"/>
    <n v="1"/>
    <x v="0"/>
    <x v="0"/>
    <s v=""/>
    <x v="0"/>
  </r>
  <r>
    <s v="SQ00960"/>
    <s v="Calvin"/>
    <s v="O'Carroll"/>
    <x v="1"/>
    <x v="7"/>
    <n v="44447.26"/>
    <x v="119"/>
    <n v="0.4"/>
    <x v="0"/>
    <x v="1"/>
    <s v=" USA"/>
    <x v="1"/>
  </r>
  <r>
    <s v="SQ01998"/>
    <s v="Layton"/>
    <s v="Crayden"/>
    <x v="0"/>
    <x v="11"/>
    <n v="40445.29"/>
    <x v="96"/>
    <n v="1"/>
    <x v="0"/>
    <x v="6"/>
    <s v=" India"/>
    <x v="0"/>
  </r>
  <r>
    <s v="PR04446"/>
    <s v="Giffer"/>
    <s v="Berlin"/>
    <x v="1"/>
    <x v="7"/>
    <n v="92336.08"/>
    <x v="120"/>
    <n v="1"/>
    <x v="0"/>
    <x v="2"/>
    <s v=" India"/>
    <x v="0"/>
  </r>
  <r>
    <s v="SQ01283"/>
    <s v="Barr"/>
    <s v="Faughny"/>
    <x v="1"/>
    <x v="6"/>
    <n v="68008.55"/>
    <x v="121"/>
    <n v="1"/>
    <x v="0"/>
    <x v="5"/>
    <s v=" New Zealand"/>
    <x v="0"/>
  </r>
  <r>
    <s v="SQ01026"/>
    <s v="Faun"/>
    <s v="Rickeard"/>
    <x v="0"/>
    <x v="11"/>
    <n v="74924.649999999994"/>
    <x v="122"/>
    <n v="1"/>
    <x v="0"/>
    <x v="2"/>
    <s v=" India"/>
    <x v="0"/>
  </r>
  <r>
    <s v="TN01912"/>
    <s v="Fred"/>
    <s v="Dudeney"/>
    <x v="0"/>
    <x v="2"/>
    <n v="88689.09"/>
    <x v="123"/>
    <n v="1"/>
    <x v="0"/>
    <x v="1"/>
    <s v=" USA"/>
    <x v="0"/>
  </r>
  <r>
    <s v="VT02319"/>
    <s v="Aluin"/>
    <s v="Churly"/>
    <x v="1"/>
    <x v="7"/>
    <n v="96555.53"/>
    <x v="124"/>
    <n v="0.2"/>
    <x v="2"/>
    <x v="2"/>
    <s v=" India"/>
    <x v="1"/>
  </r>
  <r>
    <s v="SQ04960"/>
    <s v="Gilda"/>
    <s v="Richen"/>
    <x v="1"/>
    <x v="5"/>
    <n v="71924.850000000006"/>
    <x v="125"/>
    <n v="1"/>
    <x v="0"/>
    <x v="6"/>
    <s v=" India"/>
    <x v="0"/>
  </r>
  <r>
    <s v="SQ01829"/>
    <s v="Mabel"/>
    <s v="Orrow"/>
    <x v="0"/>
    <x v="11"/>
    <n v="31241.24"/>
    <x v="126"/>
    <n v="1"/>
    <x v="0"/>
    <x v="0"/>
    <s v=""/>
    <x v="0"/>
  </r>
  <r>
    <s v="SQ00022"/>
    <s v="Carlin"/>
    <s v="Demke"/>
    <x v="0"/>
    <x v="1"/>
    <n v="110042.37"/>
    <x v="127"/>
    <n v="1"/>
    <x v="0"/>
    <x v="4"/>
    <s v=" USA"/>
    <x v="0"/>
  </r>
  <r>
    <s v="TN02798"/>
    <s v="Thorvald"/>
    <s v="Milliken"/>
    <x v="1"/>
    <x v="1"/>
    <n v="33031.26"/>
    <x v="128"/>
    <n v="0.4"/>
    <x v="0"/>
    <x v="2"/>
    <s v=" India"/>
    <x v="1"/>
  </r>
  <r>
    <s v="VT02532"/>
    <s v="Adey"/>
    <s v="Ryal"/>
    <x v="1"/>
    <x v="12"/>
    <n v="32496.880000000001"/>
    <x v="129"/>
    <n v="1"/>
    <x v="2"/>
    <x v="0"/>
    <s v=""/>
    <x v="0"/>
  </r>
  <r>
    <s v="PR02321"/>
    <s v="Evanne"/>
    <s v=" Sheryn"/>
    <x v="1"/>
    <x v="2"/>
    <n v="81897.789999999994"/>
    <x v="130"/>
    <n v="1"/>
    <x v="0"/>
    <x v="5"/>
    <s v=" New Zealand"/>
    <x v="0"/>
  </r>
  <r>
    <s v="SQ03116"/>
    <s v="Syd"/>
    <s v="Fearn"/>
    <x v="0"/>
    <x v="4"/>
    <n v="108872.77"/>
    <x v="131"/>
    <n v="1"/>
    <x v="0"/>
    <x v="0"/>
    <s v=""/>
    <x v="0"/>
  </r>
  <r>
    <s v="SQ02638"/>
    <s v="Cara"/>
    <s v="Havers"/>
    <x v="0"/>
    <x v="6"/>
    <n v="89605.13"/>
    <x v="82"/>
    <n v="1"/>
    <x v="0"/>
    <x v="1"/>
    <s v=" USA"/>
    <x v="0"/>
  </r>
  <r>
    <s v="VT03704"/>
    <s v="Egor"/>
    <s v="Minto"/>
    <x v="2"/>
    <x v="12"/>
    <n v="63447.07"/>
    <x v="132"/>
    <n v="1"/>
    <x v="2"/>
    <x v="3"/>
    <s v=" New Zealand"/>
    <x v="0"/>
  </r>
  <r>
    <s v="VT04552"/>
    <s v="Theresita"/>
    <s v="Chasmer"/>
    <x v="1"/>
    <x v="11"/>
    <n v="106665.67"/>
    <x v="133"/>
    <n v="1"/>
    <x v="2"/>
    <x v="4"/>
    <s v=" USA"/>
    <x v="0"/>
  </r>
  <r>
    <s v="SQ04665"/>
    <s v="Collin"/>
    <s v="Jagson"/>
    <x v="0"/>
    <x v="2"/>
    <n v="100424.23"/>
    <x v="134"/>
    <n v="1"/>
    <x v="0"/>
    <x v="5"/>
    <s v=" New Zealand"/>
    <x v="0"/>
  </r>
  <r>
    <s v="VT00336"/>
    <s v="Giselbert"/>
    <s v="Newlands"/>
    <x v="0"/>
    <x v="2"/>
    <n v="47646.95"/>
    <x v="135"/>
    <n v="0.3"/>
    <x v="1"/>
    <x v="6"/>
    <s v=" India"/>
    <x v="1"/>
  </r>
  <r>
    <s v="TN01256"/>
    <s v="Ignacius"/>
    <s v="Losel"/>
    <x v="0"/>
    <x v="12"/>
    <n v="28481.16"/>
    <x v="136"/>
    <n v="1"/>
    <x v="0"/>
    <x v="2"/>
    <s v=" India"/>
    <x v="0"/>
  </r>
  <r>
    <s v="PR03271"/>
    <s v="Stan"/>
    <s v=" Tolliday"/>
    <x v="1"/>
    <x v="10"/>
    <n v="39535.49"/>
    <x v="38"/>
    <n v="0.3"/>
    <x v="0"/>
    <x v="0"/>
    <s v=""/>
    <x v="1"/>
  </r>
  <r>
    <s v="VT01101"/>
    <s v="Adela"/>
    <s v="Dowsett"/>
    <x v="0"/>
    <x v="5"/>
    <n v="95017.1"/>
    <x v="137"/>
    <n v="1"/>
    <x v="1"/>
    <x v="1"/>
    <s v=" USA"/>
    <x v="0"/>
  </r>
  <r>
    <s v="TN04660"/>
    <s v="Thedrick"/>
    <s v="Bothwell"/>
    <x v="0"/>
    <x v="1"/>
    <n v="69764.100000000006"/>
    <x v="138"/>
    <n v="1"/>
    <x v="1"/>
    <x v="1"/>
    <s v=" USA"/>
    <x v="0"/>
  </r>
  <r>
    <s v="VT00596"/>
    <s v="Letisha"/>
    <s v="Carrett"/>
    <x v="1"/>
    <x v="10"/>
    <n v="84598.88"/>
    <x v="139"/>
    <n v="1"/>
    <x v="1"/>
    <x v="1"/>
    <s v=" USA"/>
    <x v="0"/>
  </r>
  <r>
    <s v="VT03552"/>
    <s v="Karyn"/>
    <s v="Creeghan"/>
    <x v="0"/>
    <x v="4"/>
    <n v="36536.26"/>
    <x v="140"/>
    <n v="1"/>
    <x v="2"/>
    <x v="2"/>
    <s v=" India"/>
    <x v="0"/>
  </r>
  <r>
    <s v="TN00083"/>
    <s v="Tammi"/>
    <s v="Lackham"/>
    <x v="1"/>
    <x v="1"/>
    <n v="61688.77"/>
    <x v="141"/>
    <n v="0.9"/>
    <x v="0"/>
    <x v="6"/>
    <s v=" India"/>
    <x v="1"/>
  </r>
  <r>
    <s v="TN01389"/>
    <s v="Shantee"/>
    <s v=" D'Antonio"/>
    <x v="1"/>
    <x v="11"/>
    <n v="0"/>
    <x v="142"/>
    <n v="1"/>
    <x v="0"/>
    <x v="1"/>
    <s v=" USA"/>
    <x v="0"/>
  </r>
  <r>
    <s v="SQ02643"/>
    <s v="Niko"/>
    <s v="MacGille"/>
    <x v="1"/>
    <x v="4"/>
    <n v="88425.08"/>
    <x v="143"/>
    <n v="1"/>
    <x v="0"/>
    <x v="2"/>
    <s v=" India"/>
    <x v="0"/>
  </r>
  <r>
    <s v="TN02674"/>
    <s v="Antonetta"/>
    <s v=" Coggeshall"/>
    <x v="0"/>
    <x v="10"/>
    <n v="96753.78"/>
    <x v="144"/>
    <n v="1"/>
    <x v="0"/>
    <x v="5"/>
    <s v=" New Zealand"/>
    <x v="0"/>
  </r>
  <r>
    <s v="TN02727"/>
    <s v="Wald"/>
    <s v="Bountiff"/>
    <x v="1"/>
    <x v="5"/>
    <n v="28974.03"/>
    <x v="145"/>
    <n v="1"/>
    <x v="0"/>
    <x v="5"/>
    <s v=" New Zealand"/>
    <x v="0"/>
  </r>
  <r>
    <s v="VT01323"/>
    <s v="Lissy"/>
    <s v="McCoy"/>
    <x v="1"/>
    <x v="1"/>
    <n v="86233.83"/>
    <x v="146"/>
    <n v="1"/>
    <x v="1"/>
    <x v="6"/>
    <s v=" India"/>
    <x v="0"/>
  </r>
  <r>
    <s v="PR03886"/>
    <s v="Edd"/>
    <s v=" MacKnockiter"/>
    <x v="0"/>
    <x v="9"/>
    <n v="119022.49"/>
    <x v="120"/>
    <n v="1"/>
    <x v="0"/>
    <x v="5"/>
    <s v=" New Zealand"/>
    <x v="0"/>
  </r>
  <r>
    <s v="PR00746"/>
    <s v="Hogan"/>
    <s v="Iles"/>
    <x v="1"/>
    <x v="9"/>
    <n v="114177.23"/>
    <x v="147"/>
    <n v="1"/>
    <x v="0"/>
    <x v="3"/>
    <s v=" New Zealand"/>
    <x v="0"/>
  </r>
  <r>
    <s v="SQ03387"/>
    <s v="Robinia"/>
    <s v="Scholling"/>
    <x v="1"/>
    <x v="8"/>
    <n v="100731.95"/>
    <x v="148"/>
    <n v="1"/>
    <x v="0"/>
    <x v="5"/>
    <s v=" New Zealand"/>
    <x v="0"/>
  </r>
  <r>
    <s v="SQ00105"/>
    <s v="Melisa"/>
    <s v="Knott"/>
    <x v="1"/>
    <x v="3"/>
    <n v="86010.54"/>
    <x v="3"/>
    <n v="1"/>
    <x v="0"/>
    <x v="6"/>
    <s v=" India"/>
    <x v="0"/>
  </r>
  <r>
    <s v="SQ02424"/>
    <s v="Novelia"/>
    <s v="Pyffe"/>
    <x v="0"/>
    <x v="9"/>
    <n v="52270.22"/>
    <x v="131"/>
    <n v="0.3"/>
    <x v="0"/>
    <x v="6"/>
    <s v=" India"/>
    <x v="1"/>
  </r>
  <r>
    <s v="VT01703"/>
    <s v="Abigael"/>
    <s v="Basire"/>
    <x v="0"/>
    <x v="4"/>
    <n v="61624.77"/>
    <x v="70"/>
    <n v="0.3"/>
    <x v="1"/>
    <x v="2"/>
    <s v=" India"/>
    <x v="1"/>
  </r>
  <r>
    <s v="SQ02703"/>
    <s v="North"/>
    <s v="Bertomeu"/>
    <x v="1"/>
    <x v="6"/>
    <n v="104903.79"/>
    <x v="149"/>
    <n v="1"/>
    <x v="0"/>
    <x v="6"/>
    <s v=" India"/>
    <x v="0"/>
  </r>
  <r>
    <s v="VT04373"/>
    <s v="Edi"/>
    <s v=" Hofton"/>
    <x v="0"/>
    <x v="7"/>
    <n v="28160.79"/>
    <x v="150"/>
    <n v="1"/>
    <x v="2"/>
    <x v="0"/>
    <s v=""/>
    <x v="0"/>
  </r>
  <r>
    <s v="SQ03733"/>
    <s v="Revkah"/>
    <s v="Antonacci"/>
    <x v="0"/>
    <x v="0"/>
    <n v="109143.17"/>
    <x v="151"/>
    <n v="1"/>
    <x v="0"/>
    <x v="3"/>
    <s v=" New Zealand"/>
    <x v="0"/>
  </r>
  <r>
    <s v="VT04467"/>
    <s v="Carolyn"/>
    <s v="Attack"/>
    <x v="1"/>
    <x v="6"/>
    <n v="70755.5"/>
    <x v="152"/>
    <n v="0.8"/>
    <x v="2"/>
    <x v="2"/>
    <s v=" India"/>
    <x v="1"/>
  </r>
  <r>
    <s v="PR02016"/>
    <s v="Iris"/>
    <s v=" Wagg"/>
    <x v="1"/>
    <x v="0"/>
    <n v="58861.19"/>
    <x v="153"/>
    <n v="1"/>
    <x v="0"/>
    <x v="4"/>
    <s v=" USA"/>
    <x v="0"/>
  </r>
  <r>
    <s v="VT04415"/>
    <s v="Malory"/>
    <s v="Biles"/>
    <x v="1"/>
    <x v="3"/>
    <n v="58744.17"/>
    <x v="13"/>
    <n v="1"/>
    <x v="2"/>
    <x v="4"/>
    <s v=" USA"/>
    <x v="0"/>
  </r>
  <r>
    <s v="TN04067"/>
    <s v="Lea"/>
    <s v="Chaplin"/>
    <x v="1"/>
    <x v="8"/>
    <n v="73488.679999999993"/>
    <x v="154"/>
    <n v="1"/>
    <x v="1"/>
    <x v="1"/>
    <s v=" USA"/>
    <x v="0"/>
  </r>
  <r>
    <s v="TN04175"/>
    <s v="Hinda"/>
    <s v="Label"/>
    <x v="1"/>
    <x v="8"/>
    <n v="92704.48"/>
    <x v="70"/>
    <n v="1"/>
    <x v="1"/>
    <x v="4"/>
    <s v=" USA"/>
    <x v="0"/>
  </r>
  <r>
    <s v="VT00687"/>
    <s v="Adrianne"/>
    <s v="Gave"/>
    <x v="0"/>
    <x v="4"/>
    <n v="78443.78"/>
    <x v="155"/>
    <n v="1"/>
    <x v="1"/>
    <x v="2"/>
    <s v=" India"/>
    <x v="0"/>
  </r>
  <r>
    <s v="PR01269"/>
    <s v="Eleonore"/>
    <s v="Airdrie"/>
    <x v="1"/>
    <x v="4"/>
    <n v="97105.19"/>
    <x v="156"/>
    <n v="1"/>
    <x v="0"/>
    <x v="4"/>
    <s v=" USA"/>
    <x v="0"/>
  </r>
  <r>
    <s v="TN00579"/>
    <s v="Rafaelita"/>
    <s v="Blaksland"/>
    <x v="1"/>
    <x v="2"/>
    <n v="109163.39"/>
    <x v="157"/>
    <n v="0.8"/>
    <x v="0"/>
    <x v="1"/>
    <s v=" USA"/>
    <x v="1"/>
  </r>
  <r>
    <s v="TN03097"/>
    <s v="Bendite"/>
    <s v=" Bloan"/>
    <x v="0"/>
    <x v="6"/>
    <n v="31816.57"/>
    <x v="158"/>
    <n v="0.3"/>
    <x v="1"/>
    <x v="0"/>
    <s v=""/>
    <x v="1"/>
  </r>
  <r>
    <s v="SQ02174"/>
    <s v="Sidoney"/>
    <s v="Yitzhok"/>
    <x v="1"/>
    <x v="0"/>
    <n v="118442.54"/>
    <x v="90"/>
    <n v="1"/>
    <x v="0"/>
    <x v="5"/>
    <s v=" New Zealand"/>
    <x v="0"/>
  </r>
  <r>
    <s v="PR02957"/>
    <s v="Vaughn"/>
    <s v="Carvill"/>
    <x v="1"/>
    <x v="3"/>
    <n v="84745.93"/>
    <x v="159"/>
    <n v="1"/>
    <x v="0"/>
    <x v="3"/>
    <s v=" New Zealand"/>
    <x v="0"/>
  </r>
  <r>
    <s v="TN01601"/>
    <s v="Melva"/>
    <s v=" Jickells"/>
    <x v="1"/>
    <x v="11"/>
    <n v="68795.48"/>
    <x v="160"/>
    <n v="0.2"/>
    <x v="0"/>
    <x v="0"/>
    <s v=""/>
    <x v="1"/>
  </r>
  <r>
    <s v="SQ01730"/>
    <s v="Austine"/>
    <s v="Littlewood"/>
    <x v="1"/>
    <x v="2"/>
    <n v="32269.91"/>
    <x v="141"/>
    <n v="1"/>
    <x v="0"/>
    <x v="0"/>
    <s v=""/>
    <x v="0"/>
  </r>
  <r>
    <s v="TN03355"/>
    <s v="Ruby"/>
    <s v="Cracie"/>
    <x v="0"/>
    <x v="7"/>
    <n v="78705.929999999993"/>
    <x v="161"/>
    <n v="1"/>
    <x v="1"/>
    <x v="1"/>
    <s v=" USA"/>
    <x v="0"/>
  </r>
  <r>
    <s v="VT01246"/>
    <s v="Zach"/>
    <s v="Polon"/>
    <x v="0"/>
    <x v="6"/>
    <n v="53535.62"/>
    <x v="162"/>
    <n v="0.5"/>
    <x v="1"/>
    <x v="1"/>
    <s v=" USA"/>
    <x v="1"/>
  </r>
  <r>
    <s v="PR02275"/>
    <s v="Louise"/>
    <s v="Lamming"/>
    <x v="1"/>
    <x v="10"/>
    <n v="41934.71"/>
    <x v="163"/>
    <n v="1"/>
    <x v="0"/>
    <x v="0"/>
    <s v=""/>
    <x v="0"/>
  </r>
  <r>
    <s v="TN04166"/>
    <s v="Tadio"/>
    <s v=" Dowdle"/>
    <x v="1"/>
    <x v="11"/>
    <n v="91929.69"/>
    <x v="164"/>
    <n v="1"/>
    <x v="1"/>
    <x v="0"/>
    <s v=""/>
    <x v="0"/>
  </r>
  <r>
    <s v="SQ00070"/>
    <s v="Larissa"/>
    <s v="Ingledow"/>
    <x v="0"/>
    <x v="7"/>
    <n v="62281.24"/>
    <x v="50"/>
    <n v="1"/>
    <x v="0"/>
    <x v="0"/>
    <s v=""/>
    <x v="0"/>
  </r>
  <r>
    <s v="TN01701"/>
    <s v="Yves"/>
    <s v="Pawlik"/>
    <x v="0"/>
    <x v="9"/>
    <n v="57925.91"/>
    <x v="165"/>
    <n v="0.5"/>
    <x v="0"/>
    <x v="3"/>
    <s v=" New Zealand"/>
    <x v="1"/>
  </r>
  <r>
    <s v="VT03298"/>
    <s v="Nonah"/>
    <s v="Bissell"/>
    <x v="0"/>
    <x v="4"/>
    <n v="82239.53"/>
    <x v="119"/>
    <n v="1"/>
    <x v="2"/>
    <x v="4"/>
    <s v=" USA"/>
    <x v="0"/>
  </r>
  <r>
    <s v="TN04892"/>
    <s v="Luca"/>
    <s v="Wolstenholme"/>
    <x v="0"/>
    <x v="4"/>
    <n v="53184.02"/>
    <x v="166"/>
    <n v="1"/>
    <x v="1"/>
    <x v="0"/>
    <s v=""/>
    <x v="0"/>
  </r>
  <r>
    <s v="PR01055"/>
    <s v="Gavan"/>
    <s v="Puttan"/>
    <x v="0"/>
    <x v="9"/>
    <n v="35936.31"/>
    <x v="167"/>
    <n v="1"/>
    <x v="0"/>
    <x v="6"/>
    <s v=" India"/>
    <x v="0"/>
  </r>
  <r>
    <s v="SQ04437"/>
    <s v="Hephzibah"/>
    <s v="Summerell"/>
    <x v="1"/>
    <x v="2"/>
    <n v="28305.08"/>
    <x v="168"/>
    <n v="1"/>
    <x v="0"/>
    <x v="0"/>
    <s v=""/>
    <x v="0"/>
  </r>
  <r>
    <s v="PR00770"/>
    <s v="Beryl"/>
    <s v="Burnsyde"/>
    <x v="0"/>
    <x v="12"/>
    <n v="29774.76"/>
    <x v="169"/>
    <n v="1"/>
    <x v="0"/>
    <x v="3"/>
    <s v=" New Zealand"/>
    <x v="0"/>
  </r>
  <r>
    <s v="VT01762"/>
    <s v="Mata"/>
    <s v="Fishley"/>
    <x v="0"/>
    <x v="9"/>
    <n v="102515.81"/>
    <x v="2"/>
    <n v="1"/>
    <x v="1"/>
    <x v="6"/>
    <s v=" India"/>
    <x v="0"/>
  </r>
  <r>
    <s v="VT04273"/>
    <s v="Brad"/>
    <s v="Gumb"/>
    <x v="0"/>
    <x v="9"/>
    <n v="38825.18"/>
    <x v="170"/>
    <n v="1"/>
    <x v="2"/>
    <x v="0"/>
    <s v=""/>
    <x v="0"/>
  </r>
  <r>
    <s v="SQ00187"/>
    <s v="Karlen"/>
    <s v="McCaffrey"/>
    <x v="1"/>
    <x v="2"/>
    <n v="71229.42"/>
    <x v="171"/>
    <n v="1"/>
    <x v="0"/>
    <x v="2"/>
    <s v=" India"/>
    <x v="0"/>
  </r>
  <r>
    <s v="PR00113"/>
    <s v="Van"/>
    <s v="Tuxwell"/>
    <x v="1"/>
    <x v="1"/>
    <n v="80695.740000000005"/>
    <x v="172"/>
    <n v="1"/>
    <x v="0"/>
    <x v="4"/>
    <s v=" USA"/>
    <x v="0"/>
  </r>
  <r>
    <s v="PR01383"/>
    <s v="Addi"/>
    <s v="Studdeard"/>
    <x v="1"/>
    <x v="11"/>
    <n v="72502.61"/>
    <x v="173"/>
    <n v="1"/>
    <x v="0"/>
    <x v="3"/>
    <s v=" New Zealand"/>
    <x v="0"/>
  </r>
  <r>
    <s v="TN00258"/>
    <s v="Joyce"/>
    <s v="Leyband"/>
    <x v="1"/>
    <x v="11"/>
    <n v="68197.899999999994"/>
    <x v="174"/>
    <n v="1"/>
    <x v="0"/>
    <x v="5"/>
    <s v=" New Zealand"/>
    <x v="0"/>
  </r>
  <r>
    <s v="VT00839"/>
    <s v="Tulley"/>
    <s v="Chiddy"/>
    <x v="1"/>
    <x v="9"/>
    <n v="0"/>
    <x v="175"/>
    <n v="1"/>
    <x v="1"/>
    <x v="4"/>
    <s v=" USA"/>
    <x v="0"/>
  </r>
  <r>
    <s v="VT00476"/>
    <s v="Adolph"/>
    <s v=" Hartin"/>
    <x v="0"/>
    <x v="11"/>
    <n v="89960.6"/>
    <x v="176"/>
    <n v="1"/>
    <x v="1"/>
    <x v="5"/>
    <s v=" New Zealand"/>
    <x v="0"/>
  </r>
  <r>
    <s v="SQ04934"/>
    <s v="Pedro"/>
    <s v="St. Hill"/>
    <x v="0"/>
    <x v="4"/>
    <n v="0"/>
    <x v="177"/>
    <n v="0.7"/>
    <x v="0"/>
    <x v="1"/>
    <s v=" USA"/>
    <x v="1"/>
  </r>
  <r>
    <s v="TN01566"/>
    <s v="Fonzie"/>
    <s v="O'Shea"/>
    <x v="0"/>
    <x v="11"/>
    <n v="80360.41"/>
    <x v="178"/>
    <n v="1"/>
    <x v="0"/>
    <x v="0"/>
    <s v=""/>
    <x v="0"/>
  </r>
  <r>
    <s v="PR04851"/>
    <s v="Rodina"/>
    <s v="Drinan"/>
    <x v="1"/>
    <x v="10"/>
    <n v="77045.440000000002"/>
    <x v="179"/>
    <n v="1"/>
    <x v="0"/>
    <x v="0"/>
    <s v=""/>
    <x v="0"/>
  </r>
  <r>
    <s v="PR00007"/>
    <s v="Torrance"/>
    <s v=" Collier"/>
    <x v="1"/>
    <x v="3"/>
    <n v="96135.75"/>
    <x v="180"/>
    <n v="0.3"/>
    <x v="0"/>
    <x v="3"/>
    <s v=" New Zealand"/>
    <x v="1"/>
  </r>
  <r>
    <s v="SQ03491"/>
    <s v="Freda"/>
    <s v="Legan"/>
    <x v="1"/>
    <x v="10"/>
    <n v="102129.37"/>
    <x v="114"/>
    <n v="1"/>
    <x v="0"/>
    <x v="4"/>
    <s v=" USA"/>
    <x v="0"/>
  </r>
  <r>
    <s v="SQ02465"/>
    <s v="Bernie"/>
    <s v="Gorges"/>
    <x v="1"/>
    <x v="3"/>
    <n v="99965.97"/>
    <x v="181"/>
    <n v="1"/>
    <x v="0"/>
    <x v="0"/>
    <s v=""/>
    <x v="0"/>
  </r>
  <r>
    <s v="VT00194"/>
    <s v="Violante"/>
    <s v="Courtonne"/>
    <x v="1"/>
    <x v="11"/>
    <n v="49625.64"/>
    <x v="182"/>
    <n v="0.5"/>
    <x v="1"/>
    <x v="0"/>
    <s v=""/>
    <x v="1"/>
  </r>
  <r>
    <s v="TN00328"/>
    <s v="Jeannie"/>
    <s v="Petracco"/>
    <x v="1"/>
    <x v="4"/>
    <n v="94815.28"/>
    <x v="183"/>
    <n v="1"/>
    <x v="0"/>
    <x v="1"/>
    <s v=" USA"/>
    <x v="0"/>
  </r>
  <r>
    <s v="PR03137"/>
    <s v="Nolan"/>
    <s v=" Tortis"/>
    <x v="0"/>
    <x v="5"/>
    <n v="36714.379999999997"/>
    <x v="184"/>
    <n v="1"/>
    <x v="0"/>
    <x v="6"/>
    <s v=" India"/>
    <x v="0"/>
  </r>
  <r>
    <s v="PR00246"/>
    <s v="Husein"/>
    <s v="Augar"/>
    <x v="1"/>
    <x v="6"/>
    <n v="67905.8"/>
    <x v="185"/>
    <n v="1"/>
    <x v="0"/>
    <x v="0"/>
    <s v=""/>
    <x v="0"/>
  </r>
  <r>
    <s v="SQ02371"/>
    <s v="Alida"/>
    <s v="Welman"/>
    <x v="0"/>
    <x v="8"/>
    <n v="69862.38"/>
    <x v="115"/>
    <n v="1"/>
    <x v="0"/>
    <x v="3"/>
    <s v=" New Zealand"/>
    <x v="0"/>
  </r>
  <r>
    <s v="VT04350"/>
    <s v="Trix"/>
    <s v="Lutsch"/>
    <x v="0"/>
    <x v="1"/>
    <n v="106400.02"/>
    <x v="186"/>
    <n v="1"/>
    <x v="2"/>
    <x v="6"/>
    <s v=" India"/>
    <x v="0"/>
  </r>
  <r>
    <s v="SQ02035"/>
    <s v="Anni"/>
    <s v="Izzard"/>
    <x v="0"/>
    <x v="8"/>
    <n v="103494.94"/>
    <x v="187"/>
    <n v="1"/>
    <x v="0"/>
    <x v="0"/>
    <s v=""/>
    <x v="0"/>
  </r>
  <r>
    <s v="SQ00286"/>
    <s v="Sile"/>
    <s v="Whorton"/>
    <x v="1"/>
    <x v="12"/>
    <n v="61213.01"/>
    <x v="188"/>
    <n v="1"/>
    <x v="0"/>
    <x v="6"/>
    <s v=" India"/>
    <x v="0"/>
  </r>
  <r>
    <s v="TN02205"/>
    <s v="Myer"/>
    <s v="McCory"/>
    <x v="0"/>
    <x v="7"/>
    <n v="69709.509999999995"/>
    <x v="189"/>
    <n v="1"/>
    <x v="0"/>
    <x v="2"/>
    <s v=" India"/>
    <x v="0"/>
  </r>
  <r>
    <s v="VT00740"/>
    <s v="Dayle"/>
    <s v="O'Luney"/>
    <x v="1"/>
    <x v="7"/>
    <n v="46751.7"/>
    <x v="86"/>
    <n v="1"/>
    <x v="1"/>
    <x v="2"/>
    <s v=" India"/>
    <x v="0"/>
  </r>
  <r>
    <s v="PR01476"/>
    <s v="Joli"/>
    <s v="Jodrelle"/>
    <x v="0"/>
    <x v="2"/>
    <n v="77096.05"/>
    <x v="190"/>
    <n v="1"/>
    <x v="0"/>
    <x v="6"/>
    <s v=" India"/>
    <x v="0"/>
  </r>
  <r>
    <s v="SQ03112"/>
    <s v="Vlad"/>
    <s v="Strangeway"/>
    <x v="0"/>
    <x v="11"/>
    <n v="77743.149999999994"/>
    <x v="191"/>
    <n v="1"/>
    <x v="0"/>
    <x v="6"/>
    <s v=" India"/>
    <x v="0"/>
  </r>
  <r>
    <s v="PR01943"/>
    <s v="Erin"/>
    <s v="Androsik"/>
    <x v="0"/>
    <x v="8"/>
    <n v="48525.71"/>
    <x v="192"/>
    <n v="1"/>
    <x v="0"/>
    <x v="2"/>
    <s v=" India"/>
    <x v="0"/>
  </r>
  <r>
    <s v="TN00243"/>
    <s v="Elbertine"/>
    <s v="Hiscoe"/>
    <x v="1"/>
    <x v="3"/>
    <n v="0"/>
    <x v="193"/>
    <n v="1"/>
    <x v="0"/>
    <x v="5"/>
    <s v=" New Zealand"/>
    <x v="0"/>
  </r>
  <r>
    <s v="VT01996"/>
    <s v="Hali"/>
    <s v="Behnecke"/>
    <x v="0"/>
    <x v="8"/>
    <n v="65569.36"/>
    <x v="194"/>
    <n v="1"/>
    <x v="1"/>
    <x v="5"/>
    <s v=" New Zealand"/>
    <x v="0"/>
  </r>
  <r>
    <s v="SQ02624"/>
    <s v="Gwenneth"/>
    <s v="Fealey"/>
    <x v="1"/>
    <x v="0"/>
    <n v="114772.32"/>
    <x v="195"/>
    <n v="1"/>
    <x v="0"/>
    <x v="4"/>
    <s v=" USA"/>
    <x v="0"/>
  </r>
  <r>
    <s v="SQ02565"/>
    <s v="Konstantin"/>
    <s v="Timblett"/>
    <x v="1"/>
    <x v="3"/>
    <n v="56253.81"/>
    <x v="196"/>
    <n v="1"/>
    <x v="0"/>
    <x v="5"/>
    <s v=" New Zealand"/>
    <x v="0"/>
  </r>
  <r>
    <s v="SQ02582"/>
    <s v="Grier"/>
    <s v="Kidsley"/>
    <x v="1"/>
    <x v="11"/>
    <n v="51798.25"/>
    <x v="41"/>
    <n v="1"/>
    <x v="0"/>
    <x v="2"/>
    <s v=" India"/>
    <x v="0"/>
  </r>
  <r>
    <s v="TN02397"/>
    <s v="Mendel"/>
    <s v=" Gentsch"/>
    <x v="0"/>
    <x v="8"/>
    <n v="28329.77"/>
    <x v="107"/>
    <n v="1"/>
    <x v="0"/>
    <x v="1"/>
    <s v=" USA"/>
    <x v="0"/>
  </r>
  <r>
    <s v="TN04265"/>
    <s v="Rey"/>
    <s v="Chartman"/>
    <x v="1"/>
    <x v="3"/>
    <n v="93964.3"/>
    <x v="197"/>
    <n v="0.4"/>
    <x v="1"/>
    <x v="2"/>
    <s v=" India"/>
    <x v="1"/>
  </r>
  <r>
    <s v="TN02204"/>
    <s v="Aldrich"/>
    <s v="Glenny"/>
    <x v="0"/>
    <x v="1"/>
    <n v="90884.32"/>
    <x v="39"/>
    <n v="0.5"/>
    <x v="0"/>
    <x v="4"/>
    <s v=" USA"/>
    <x v="1"/>
  </r>
  <r>
    <s v="PR01306"/>
    <s v="Patti"/>
    <s v="Dradey"/>
    <x v="0"/>
    <x v="2"/>
    <n v="84742.86"/>
    <x v="198"/>
    <n v="1"/>
    <x v="0"/>
    <x v="5"/>
    <s v=" New Zealand"/>
    <x v="0"/>
  </r>
  <r>
    <s v="VT03771"/>
    <s v="Marjie"/>
    <s v="Bamford"/>
    <x v="0"/>
    <x v="10"/>
    <n v="80772.92"/>
    <x v="199"/>
    <n v="1"/>
    <x v="2"/>
    <x v="0"/>
    <s v=""/>
    <x v="0"/>
  </r>
  <r>
    <s v="SQ04613"/>
    <s v="Kelly"/>
    <s v="Corkitt"/>
    <x v="1"/>
    <x v="8"/>
    <n v="85264.38"/>
    <x v="200"/>
    <n v="1"/>
    <x v="0"/>
    <x v="6"/>
    <s v=" India"/>
    <x v="0"/>
  </r>
  <r>
    <s v="SQ04116"/>
    <s v="Claretta"/>
    <s v="MacQuist"/>
    <x v="0"/>
    <x v="8"/>
    <n v="0"/>
    <x v="65"/>
    <n v="1"/>
    <x v="0"/>
    <x v="4"/>
    <s v=" USA"/>
    <x v="0"/>
  </r>
  <r>
    <s v="PR02436"/>
    <s v="Marmaduke"/>
    <s v="Worssam"/>
    <x v="1"/>
    <x v="4"/>
    <n v="78378.2"/>
    <x v="110"/>
    <n v="0.4"/>
    <x v="0"/>
    <x v="0"/>
    <s v=""/>
    <x v="1"/>
  </r>
  <r>
    <s v="VT00534"/>
    <s v="Roselle"/>
    <s v="Wandrach"/>
    <x v="0"/>
    <x v="10"/>
    <n v="91314.75"/>
    <x v="61"/>
    <n v="1"/>
    <x v="1"/>
    <x v="1"/>
    <s v=" USA"/>
    <x v="0"/>
  </r>
  <r>
    <s v="TN01396"/>
    <s v="Koral"/>
    <s v="Gerriet"/>
    <x v="0"/>
    <x v="5"/>
    <n v="30077.45"/>
    <x v="201"/>
    <n v="1"/>
    <x v="0"/>
    <x v="3"/>
    <s v=" New Zealand"/>
    <x v="0"/>
  </r>
  <r>
    <s v="TN02377"/>
    <s v="Anjela"/>
    <s v="Spancock"/>
    <x v="2"/>
    <x v="9"/>
    <n v="98012.63"/>
    <x v="163"/>
    <n v="1"/>
    <x v="0"/>
    <x v="0"/>
    <s v=""/>
    <x v="0"/>
  </r>
  <r>
    <s v="PR03532"/>
    <s v="Crawford"/>
    <s v="Scad"/>
    <x v="0"/>
    <x v="8"/>
    <n v="72876.91"/>
    <x v="202"/>
    <n v="1"/>
    <x v="0"/>
    <x v="0"/>
    <s v=""/>
    <x v="0"/>
  </r>
  <r>
    <s v="TN02988"/>
    <s v="Hobie"/>
    <s v="Stockbridge"/>
    <x v="0"/>
    <x v="4"/>
    <n v="92943.89"/>
    <x v="203"/>
    <n v="1"/>
    <x v="0"/>
    <x v="2"/>
    <s v=" India"/>
    <x v="0"/>
  </r>
  <r>
    <s v="VT04905"/>
    <s v="Bryant"/>
    <s v="Scamp"/>
    <x v="1"/>
    <x v="8"/>
    <n v="29808.07"/>
    <x v="71"/>
    <n v="0.3"/>
    <x v="2"/>
    <x v="2"/>
    <s v=" India"/>
    <x v="1"/>
  </r>
  <r>
    <s v="PR04366"/>
    <s v="Carry"/>
    <s v="Loblie"/>
    <x v="1"/>
    <x v="10"/>
    <n v="47551.89"/>
    <x v="128"/>
    <n v="1"/>
    <x v="0"/>
    <x v="5"/>
    <s v=" New Zealand"/>
    <x v="0"/>
  </r>
  <r>
    <s v="TN04775"/>
    <s v="Desi"/>
    <s v="Peniman"/>
    <x v="1"/>
    <x v="12"/>
    <n v="31089.22"/>
    <x v="204"/>
    <n v="1"/>
    <x v="1"/>
    <x v="6"/>
    <s v=" India"/>
    <x v="0"/>
  </r>
  <r>
    <s v="SQ03625"/>
    <s v="Fidela"/>
    <s v="Artis"/>
    <x v="1"/>
    <x v="10"/>
    <n v="78020.39"/>
    <x v="205"/>
    <n v="1"/>
    <x v="0"/>
    <x v="0"/>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5215F2-9A23-4364-928F-AA99176AA6A8}" name="PivotTable1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2:B75" firstHeaderRow="1" firstDataRow="1" firstDataCol="1"/>
  <pivotFields count="15">
    <pivotField showAll="0"/>
    <pivotField showAll="0"/>
    <pivotField showAll="0"/>
    <pivotField showAll="0"/>
    <pivotField showAll="0"/>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showAll="0"/>
    <pivotField showAll="0"/>
    <pivotField showAll="0"/>
    <pivotField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Salary" fld="5"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15AE5C-9837-4743-94C5-C572CC0FE6B9}" name="PivotTable1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B51" firstHeaderRow="1" firstDataRow="1" firstDataCol="1"/>
  <pivotFields count="15">
    <pivotField showAll="0"/>
    <pivotField showAll="0"/>
    <pivotField showAll="0"/>
    <pivotField showAll="0"/>
    <pivotField showAll="0"/>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axis="axisRow" showAll="0">
      <items count="4">
        <item x="1"/>
        <item x="0"/>
        <item x="2"/>
        <item t="default"/>
      </items>
    </pivotField>
    <pivotField showAll="0"/>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4">
    <i>
      <x/>
    </i>
    <i>
      <x v="1"/>
    </i>
    <i>
      <x v="2"/>
    </i>
    <i t="grand">
      <x/>
    </i>
  </rowItems>
  <colItems count="1">
    <i/>
  </colItems>
  <dataFields count="1">
    <dataField name="Sum of Salary" fld="5" baseField="0"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8" count="1" selected="0">
            <x v="0"/>
          </reference>
        </references>
      </pivotArea>
    </chartFormat>
    <chartFormat chart="2" format="5">
      <pivotArea type="data" outline="0" fieldPosition="0">
        <references count="2">
          <reference field="4294967294" count="1" selected="0">
            <x v="0"/>
          </reference>
          <reference field="8" count="1" selected="0">
            <x v="1"/>
          </reference>
        </references>
      </pivotArea>
    </chartFormat>
    <chartFormat chart="2" format="6">
      <pivotArea type="data" outline="0" fieldPosition="0">
        <references count="2">
          <reference field="4294967294" count="1" selected="0">
            <x v="0"/>
          </reference>
          <reference field="8"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8" count="1" selected="0">
            <x v="0"/>
          </reference>
        </references>
      </pivotArea>
    </chartFormat>
    <chartFormat chart="4" format="9">
      <pivotArea type="data" outline="0" fieldPosition="0">
        <references count="2">
          <reference field="4294967294" count="1" selected="0">
            <x v="0"/>
          </reference>
          <reference field="8" count="1" selected="0">
            <x v="1"/>
          </reference>
        </references>
      </pivotArea>
    </chartFormat>
    <chartFormat chart="4" format="1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9EF059-9FBD-4528-A418-E7A454DFC3F3}" name="PivotTable1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5:B41" firstHeaderRow="1" firstDataRow="1" firstDataCol="1"/>
  <pivotFields count="15">
    <pivotField showAll="0"/>
    <pivotField showAll="0"/>
    <pivotField showAll="0"/>
    <pivotField showAll="0"/>
    <pivotField showAll="0"/>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showAll="0"/>
    <pivotField axis="axisRow" showAll="0" measureFilter="1" sortType="ascending">
      <items count="8">
        <item x="5"/>
        <item x="6"/>
        <item x="4"/>
        <item x="2"/>
        <item x="0"/>
        <item x="1"/>
        <item x="3"/>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6"/>
    </i>
    <i>
      <x v="2"/>
    </i>
    <i>
      <x v="1"/>
    </i>
    <i>
      <x v="3"/>
    </i>
    <i>
      <x v="4"/>
    </i>
    <i t="grand">
      <x/>
    </i>
  </rowItems>
  <colItems count="1">
    <i/>
  </colItems>
  <dataFields count="1">
    <dataField name="Sum of Salary" fld="5" baseField="0" baseItem="0"/>
  </dataFields>
  <formats count="2">
    <format dxfId="25">
      <pivotArea dataOnly="0" labelOnly="1" outline="0" axis="axisValues" fieldPosition="0"/>
    </format>
    <format dxfId="24">
      <pivotArea dataOnly="0" labelOnly="1" outline="0" axis="axisValues" fieldPosition="0"/>
    </format>
  </formats>
  <chartFormats count="3">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9" count="1" selected="0">
            <x v="5"/>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33E512-3220-43AA-9DD1-A7E331269E97}" name="PivotTable1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8:B24" firstHeaderRow="1" firstDataRow="1" firstDataCol="1"/>
  <pivotFields count="15">
    <pivotField showAll="0"/>
    <pivotField showAll="0"/>
    <pivotField showAll="0"/>
    <pivotField showAll="0"/>
    <pivotField axis="axisRow" showAll="0" measureFilter="1" sortType="descending">
      <items count="14">
        <item x="9"/>
        <item x="1"/>
        <item x="4"/>
        <item x="8"/>
        <item x="12"/>
        <item x="6"/>
        <item x="0"/>
        <item x="11"/>
        <item x="7"/>
        <item x="10"/>
        <item x="2"/>
        <item x="5"/>
        <item x="3"/>
        <item t="default"/>
      </items>
      <autoSortScope>
        <pivotArea dataOnly="0" outline="0" fieldPosition="0">
          <references count="1">
            <reference field="4294967294" count="1" selected="0">
              <x v="0"/>
            </reference>
          </references>
        </pivotArea>
      </autoSortScope>
    </pivotField>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showAll="0"/>
    <pivotField showAll="0"/>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6">
    <i>
      <x v="7"/>
    </i>
    <i>
      <x v="12"/>
    </i>
    <i>
      <x v="1"/>
    </i>
    <i>
      <x/>
    </i>
    <i>
      <x v="3"/>
    </i>
    <i t="grand">
      <x/>
    </i>
  </rowItems>
  <colItems count="1">
    <i/>
  </colItems>
  <dataFields count="1">
    <dataField name="Sum of Salary" fld="5" baseField="0" baseItem="0"/>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452A00-B3A2-4BA9-9FE1-3776B7612950}"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5">
    <pivotField showAll="0"/>
    <pivotField showAll="0"/>
    <pivotField showAll="0"/>
    <pivotField axis="axisRow" showAll="0">
      <items count="4">
        <item x="1"/>
        <item x="0"/>
        <item x="2"/>
        <item t="default"/>
      </items>
    </pivotField>
    <pivotField showAll="0"/>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showAll="0"/>
    <pivotField showAll="0"/>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4">
    <i>
      <x/>
    </i>
    <i>
      <x v="1"/>
    </i>
    <i>
      <x v="2"/>
    </i>
    <i t="grand">
      <x/>
    </i>
  </rowItems>
  <colItems count="1">
    <i/>
  </colItems>
  <dataFields count="1">
    <dataField name="Sum of Salary" fld="5" baseField="3"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3" count="1" selected="0">
            <x v="0"/>
          </reference>
        </references>
      </pivotArea>
    </chartFormat>
    <chartFormat chart="14" format="10">
      <pivotArea type="data" outline="0" fieldPosition="0">
        <references count="2">
          <reference field="4294967294" count="1" selected="0">
            <x v="0"/>
          </reference>
          <reference field="3" count="1" selected="0">
            <x v="1"/>
          </reference>
        </references>
      </pivotArea>
    </chartFormat>
    <chartFormat chart="1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CD84413-FDAE-4285-A76C-7591F9587008}" autoFormatId="16" applyNumberFormats="0" applyBorderFormats="0" applyFontFormats="0" applyPatternFormats="0" applyAlignmentFormats="0" applyWidthHeightFormats="0">
  <queryTableRefresh nextId="13">
    <queryTableFields count="12">
      <queryTableField id="1" name="Emp ID" tableColumnId="1"/>
      <queryTableField id="2" name="Firstname" tableColumnId="2"/>
      <queryTableField id="3" name="Lastname" tableColumnId="3"/>
      <queryTableField id="4" name="Gender" tableColumnId="4"/>
      <queryTableField id="5" name="Department" tableColumnId="5"/>
      <queryTableField id="6" name="Salary" tableColumnId="6"/>
      <queryTableField id="7" name="Start Date" tableColumnId="7"/>
      <queryTableField id="8" name="FTE" tableColumnId="8"/>
      <queryTableField id="9" name="Employee type" tableColumnId="9"/>
      <queryTableField id="10" name="City" tableColumnId="10"/>
      <queryTableField id="11" name="Country" tableColumnId="11"/>
      <queryTableField id="12" name="Employee Statu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Status" xr10:uid="{3B58D1D7-CC30-4E6C-9005-56706C247248}" sourceName="Employee Status">
  <pivotTables>
    <pivotTable tabId="11" name="PivotTable16"/>
    <pivotTable tabId="11" name="PivotTable1"/>
    <pivotTable tabId="11" name="PivotTable17"/>
    <pivotTable tabId="11" name="PivotTable18"/>
    <pivotTable tabId="11" name="PivotTable19"/>
  </pivotTables>
  <data>
    <tabular pivotCacheId="9642703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78596AEC-698B-453A-839E-E4930A4EC809}" sourceName="Years (Start Date)">
  <pivotTables>
    <pivotTable tabId="11" name="PivotTable16"/>
    <pivotTable tabId="11" name="PivotTable1"/>
    <pivotTable tabId="11" name="PivotTable17"/>
    <pivotTable tabId="11" name="PivotTable18"/>
    <pivotTable tabId="11" name="PivotTable19"/>
  </pivotTables>
  <data>
    <tabular pivotCacheId="964270312">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Status" xr10:uid="{715827C3-FAF7-4CB5-8566-A42DF5308836}" cache="Slicer_Employee_Status" caption="Employee Status" rowHeight="241300"/>
  <slicer name="Years (Start Date)" xr10:uid="{03133032-D601-49F4-87DD-03610D8831E6}" cache="Slicer_Years__Start_Date" caption="Years (Start 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4B4005-6FC5-46D6-8292-809876EA50D8}" name="Salarytable_2" displayName="Salarytable_2" ref="A1:L242" tableType="queryTable" totalsRowShown="0">
  <autoFilter ref="A1:L242" xr:uid="{C34B4005-6FC5-46D6-8292-809876EA50D8}"/>
  <tableColumns count="12">
    <tableColumn id="1" xr3:uid="{08A8F251-13D3-41B2-9AFD-63EBE75BB761}" uniqueName="1" name="Emp ID" queryTableFieldId="1"/>
    <tableColumn id="2" xr3:uid="{FA05C13C-62CC-4B40-9038-116AF8B4F2F0}" uniqueName="2" name="Firstname" queryTableFieldId="2" dataDxfId="34"/>
    <tableColumn id="3" xr3:uid="{F45A6DDA-05C3-4F02-A1DE-40EF6D32B117}" uniqueName="3" name="Lastname" queryTableFieldId="3" dataDxfId="33"/>
    <tableColumn id="4" xr3:uid="{6716A2AD-E41F-400C-8A2F-CF5DDC7E0813}" uniqueName="4" name="Gender" queryTableFieldId="4"/>
    <tableColumn id="5" xr3:uid="{393B0E16-1F0C-4F01-8A4C-19A8FC8D84C6}" uniqueName="5" name="Department" queryTableFieldId="5" dataDxfId="32"/>
    <tableColumn id="6" xr3:uid="{36893883-71F0-4CF2-BA48-08F2DDC31F59}" uniqueName="6" name="Salary" queryTableFieldId="6"/>
    <tableColumn id="7" xr3:uid="{D75F0126-C15B-4C99-B19D-FAD25ABEBE5B}" uniqueName="7" name="Start Date" queryTableFieldId="7" dataDxfId="31"/>
    <tableColumn id="8" xr3:uid="{E61EDFFD-7B60-4F99-9389-D446E7F122C0}" uniqueName="8" name="FTE" queryTableFieldId="8"/>
    <tableColumn id="9" xr3:uid="{527DE143-34F4-45F6-84A3-056B9D15137E}" uniqueName="9" name="Employee type" queryTableFieldId="9"/>
    <tableColumn id="10" xr3:uid="{650222B5-32A7-4B0C-88AF-B91D388E60D9}" uniqueName="10" name="City" queryTableFieldId="10" dataDxfId="30"/>
    <tableColumn id="11" xr3:uid="{17629F07-6307-4C65-ACF8-3731C2AFFBCE}" uniqueName="11" name="Country" queryTableFieldId="11" dataDxfId="29"/>
    <tableColumn id="12" xr3:uid="{09DD7AA4-38C2-4B72-8203-621C6A96D5F3}" uniqueName="12" name="Employee Statu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13C9A2-3713-4D97-ADED-0DBB4033AF72}" name="Table7" displayName="Table7" ref="C12:G18" totalsRowCount="1">
  <autoFilter ref="C12:G17" xr:uid="{5113C9A2-3713-4D97-ADED-0DBB4033AF72}"/>
  <tableColumns count="5">
    <tableColumn id="1" xr3:uid="{44FC953F-4946-48B8-8865-739FECA93A99}" name="NAME " totalsRowLabel="MIN"/>
    <tableColumn id="2" xr3:uid="{39168BE6-479B-4198-8DDC-B7AB0B404FDC}" name="TEST" totalsRowFunction="custom">
      <totalsRowFormula>MIN(Table7[TEST])</totalsRowFormula>
    </tableColumn>
    <tableColumn id="3" xr3:uid="{EB85BE83-FFA4-46E6-9358-7C7F23AC6EB3}" name="EXAM" totalsRowFunction="custom">
      <totalsRowFormula>MIN(Table7[EXAM])</totalsRowFormula>
    </tableColumn>
    <tableColumn id="4" xr3:uid="{17CB07AA-99B0-477C-9889-339887726B3D}" name="TOTAL" totalsRowFunction="custom" dataDxfId="28">
      <calculatedColumnFormula>Table7[[#This Row],[TEST]]+Table7[[#This Row],[EXAM]]</calculatedColumnFormula>
      <totalsRowFormula>MIN(Table7[TOTAL])</totalsRowFormula>
    </tableColumn>
    <tableColumn id="5" xr3:uid="{0E546D93-1DEF-4C53-919A-B7E620958278}" name="PRODUCT" totalsRowFunction="custom" dataDxfId="27">
      <calculatedColumnFormula>PRODUCT(Table7[[#This Row],[TEST]],Table7[[#This Row],[EXAM]])</calculatedColumnFormula>
      <totalsRowFormula>MIN(Table7[PRODUCT])</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hyperlink" Target="https://chandoo.org/wp/excel-school-program/" TargetMode="External"/><Relationship Id="rId2" Type="http://schemas.openxmlformats.org/officeDocument/2006/relationships/hyperlink" Target="https://youtu.be/PiFAa_jjaEI" TargetMode="External"/><Relationship Id="rId1" Type="http://schemas.openxmlformats.org/officeDocument/2006/relationships/hyperlink" Target="https://youtu.be/SNVjndgWBlw"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0D08A-FEBB-45C7-B17B-B572ABB25DA7}">
  <dimension ref="A1:L242"/>
  <sheetViews>
    <sheetView topLeftCell="A2" zoomScaleNormal="100" workbookViewId="0">
      <selection activeCell="D9" sqref="D9"/>
    </sheetView>
  </sheetViews>
  <sheetFormatPr defaultRowHeight="14.5" x14ac:dyDescent="0.35"/>
  <cols>
    <col min="1" max="1" width="9.08984375" bestFit="1" customWidth="1"/>
    <col min="2" max="2" width="12.26953125" bestFit="1" customWidth="1"/>
    <col min="3" max="3" width="13.08984375" bestFit="1" customWidth="1"/>
    <col min="4" max="4" width="9.26953125" bestFit="1" customWidth="1"/>
    <col min="5" max="5" width="23.90625" bestFit="1" customWidth="1"/>
    <col min="6" max="6" width="9.81640625" bestFit="1" customWidth="1"/>
    <col min="7" max="7" width="11.6328125" bestFit="1" customWidth="1"/>
    <col min="8" max="8" width="6" bestFit="1" customWidth="1"/>
    <col min="9" max="9" width="15.54296875" bestFit="1" customWidth="1"/>
    <col min="10" max="10" width="10" bestFit="1" customWidth="1"/>
    <col min="11" max="11" width="12" bestFit="1" customWidth="1"/>
    <col min="12" max="12" width="17.08984375" bestFit="1" customWidth="1"/>
  </cols>
  <sheetData>
    <row r="1" spans="1:12" x14ac:dyDescent="0.35">
      <c r="A1" t="s">
        <v>0</v>
      </c>
      <c r="B1" t="s">
        <v>749</v>
      </c>
      <c r="C1" t="s">
        <v>750</v>
      </c>
      <c r="D1" t="s">
        <v>1</v>
      </c>
      <c r="E1" t="s">
        <v>2</v>
      </c>
      <c r="F1" t="s">
        <v>3</v>
      </c>
      <c r="G1" t="s">
        <v>4</v>
      </c>
      <c r="H1" t="s">
        <v>5</v>
      </c>
      <c r="I1" t="s">
        <v>6</v>
      </c>
      <c r="J1" t="s">
        <v>751</v>
      </c>
      <c r="K1" t="s">
        <v>752</v>
      </c>
      <c r="L1" t="s">
        <v>753</v>
      </c>
    </row>
    <row r="2" spans="1:12" x14ac:dyDescent="0.35">
      <c r="A2" t="s">
        <v>18</v>
      </c>
      <c r="B2" t="s">
        <v>280</v>
      </c>
      <c r="C2" t="s">
        <v>281</v>
      </c>
      <c r="D2" t="s">
        <v>11</v>
      </c>
      <c r="E2" t="s">
        <v>282</v>
      </c>
      <c r="F2">
        <v>105468.7</v>
      </c>
      <c r="G2" s="4">
        <v>43416</v>
      </c>
      <c r="H2">
        <v>1</v>
      </c>
      <c r="I2" t="s">
        <v>10</v>
      </c>
      <c r="J2" t="s">
        <v>265</v>
      </c>
      <c r="K2" t="s">
        <v>283</v>
      </c>
      <c r="L2" t="s">
        <v>754</v>
      </c>
    </row>
    <row r="3" spans="1:12" x14ac:dyDescent="0.35">
      <c r="A3" t="s">
        <v>71</v>
      </c>
      <c r="B3" t="s">
        <v>284</v>
      </c>
      <c r="C3" t="s">
        <v>285</v>
      </c>
      <c r="D3" t="s">
        <v>8</v>
      </c>
      <c r="E3" t="s">
        <v>16</v>
      </c>
      <c r="F3">
        <v>88360.79</v>
      </c>
      <c r="G3" s="4">
        <v>43710</v>
      </c>
      <c r="H3">
        <v>1</v>
      </c>
      <c r="I3" t="s">
        <v>10</v>
      </c>
      <c r="J3" t="s">
        <v>271</v>
      </c>
      <c r="K3" t="s">
        <v>272</v>
      </c>
      <c r="L3" t="s">
        <v>754</v>
      </c>
    </row>
    <row r="4" spans="1:12" x14ac:dyDescent="0.35">
      <c r="A4" t="s">
        <v>134</v>
      </c>
      <c r="B4" t="s">
        <v>286</v>
      </c>
      <c r="C4" t="s">
        <v>287</v>
      </c>
      <c r="D4" t="s">
        <v>8</v>
      </c>
      <c r="E4" t="s">
        <v>19</v>
      </c>
      <c r="F4">
        <v>85879.23</v>
      </c>
      <c r="G4" s="4">
        <v>43902</v>
      </c>
      <c r="H4">
        <v>1</v>
      </c>
      <c r="I4" t="s">
        <v>10</v>
      </c>
      <c r="J4" t="s">
        <v>265</v>
      </c>
      <c r="K4" t="s">
        <v>283</v>
      </c>
      <c r="L4" t="s">
        <v>754</v>
      </c>
    </row>
    <row r="5" spans="1:12" x14ac:dyDescent="0.35">
      <c r="A5" t="s">
        <v>218</v>
      </c>
      <c r="B5" t="s">
        <v>288</v>
      </c>
      <c r="C5" t="s">
        <v>289</v>
      </c>
      <c r="D5" t="s">
        <v>8</v>
      </c>
      <c r="E5" t="s">
        <v>9</v>
      </c>
      <c r="F5">
        <v>93128.34</v>
      </c>
      <c r="G5" s="4">
        <v>43164</v>
      </c>
      <c r="H5">
        <v>1</v>
      </c>
      <c r="I5" t="s">
        <v>178</v>
      </c>
      <c r="J5" t="s">
        <v>271</v>
      </c>
      <c r="K5" t="s">
        <v>272</v>
      </c>
      <c r="L5" t="s">
        <v>754</v>
      </c>
    </row>
    <row r="6" spans="1:12" x14ac:dyDescent="0.35">
      <c r="A6" t="s">
        <v>174</v>
      </c>
      <c r="B6" t="s">
        <v>290</v>
      </c>
      <c r="C6" t="s">
        <v>291</v>
      </c>
      <c r="D6" t="s">
        <v>8</v>
      </c>
      <c r="E6" t="s">
        <v>9</v>
      </c>
      <c r="F6">
        <v>57002.02</v>
      </c>
      <c r="G6" s="4">
        <v>43192</v>
      </c>
      <c r="H6">
        <v>0.7</v>
      </c>
      <c r="I6" t="s">
        <v>10</v>
      </c>
      <c r="J6" t="s">
        <v>273</v>
      </c>
      <c r="K6" t="s">
        <v>274</v>
      </c>
      <c r="L6" t="s">
        <v>755</v>
      </c>
    </row>
    <row r="7" spans="1:12" x14ac:dyDescent="0.35">
      <c r="A7" t="s">
        <v>76</v>
      </c>
      <c r="B7" t="s">
        <v>292</v>
      </c>
      <c r="C7" t="s">
        <v>293</v>
      </c>
      <c r="D7" t="s">
        <v>11</v>
      </c>
      <c r="E7" t="s">
        <v>14</v>
      </c>
      <c r="F7">
        <v>118976.16</v>
      </c>
      <c r="G7" s="4">
        <v>44120</v>
      </c>
      <c r="H7">
        <v>1</v>
      </c>
      <c r="I7" t="s">
        <v>10</v>
      </c>
      <c r="J7" t="s">
        <v>275</v>
      </c>
      <c r="K7" t="s">
        <v>276</v>
      </c>
      <c r="L7" t="s">
        <v>754</v>
      </c>
    </row>
    <row r="8" spans="1:12" x14ac:dyDescent="0.35">
      <c r="A8" t="s">
        <v>263</v>
      </c>
      <c r="B8" t="s">
        <v>294</v>
      </c>
      <c r="C8" t="s">
        <v>295</v>
      </c>
      <c r="D8" t="s">
        <v>282</v>
      </c>
      <c r="E8" t="s">
        <v>28</v>
      </c>
      <c r="F8">
        <v>104802.63</v>
      </c>
      <c r="G8" s="4">
        <v>44502</v>
      </c>
      <c r="H8">
        <v>1</v>
      </c>
      <c r="I8" t="s">
        <v>10</v>
      </c>
      <c r="J8" t="s">
        <v>273</v>
      </c>
      <c r="K8" t="s">
        <v>274</v>
      </c>
      <c r="L8" t="s">
        <v>754</v>
      </c>
    </row>
    <row r="9" spans="1:12" x14ac:dyDescent="0.35">
      <c r="A9" t="s">
        <v>98</v>
      </c>
      <c r="B9" t="s">
        <v>296</v>
      </c>
      <c r="C9" t="s">
        <v>297</v>
      </c>
      <c r="D9" t="s">
        <v>8</v>
      </c>
      <c r="E9" t="s">
        <v>24</v>
      </c>
      <c r="F9">
        <v>66017.179999999993</v>
      </c>
      <c r="G9" s="4">
        <v>43643</v>
      </c>
      <c r="H9">
        <v>0.9</v>
      </c>
      <c r="I9" t="s">
        <v>10</v>
      </c>
      <c r="J9" t="s">
        <v>265</v>
      </c>
      <c r="K9" t="s">
        <v>283</v>
      </c>
      <c r="L9" t="s">
        <v>755</v>
      </c>
    </row>
    <row r="10" spans="1:12" x14ac:dyDescent="0.35">
      <c r="A10" t="s">
        <v>82</v>
      </c>
      <c r="B10" t="s">
        <v>298</v>
      </c>
      <c r="C10" t="s">
        <v>299</v>
      </c>
      <c r="D10" t="s">
        <v>11</v>
      </c>
      <c r="E10" t="s">
        <v>22</v>
      </c>
      <c r="F10">
        <v>74279.009999999995</v>
      </c>
      <c r="G10" s="4">
        <v>43466</v>
      </c>
      <c r="H10">
        <v>1</v>
      </c>
      <c r="I10" t="s">
        <v>10</v>
      </c>
      <c r="J10" t="s">
        <v>275</v>
      </c>
      <c r="K10" t="s">
        <v>276</v>
      </c>
      <c r="L10" t="s">
        <v>754</v>
      </c>
    </row>
    <row r="11" spans="1:12" x14ac:dyDescent="0.35">
      <c r="A11" t="s">
        <v>26</v>
      </c>
      <c r="B11" t="s">
        <v>300</v>
      </c>
      <c r="C11" t="s">
        <v>301</v>
      </c>
      <c r="D11" t="s">
        <v>8</v>
      </c>
      <c r="E11" t="s">
        <v>16</v>
      </c>
      <c r="F11">
        <v>68980.52</v>
      </c>
      <c r="G11" s="4">
        <v>43494</v>
      </c>
      <c r="H11">
        <v>0.8</v>
      </c>
      <c r="I11" t="s">
        <v>10</v>
      </c>
      <c r="J11" t="s">
        <v>265</v>
      </c>
      <c r="K11" t="s">
        <v>283</v>
      </c>
      <c r="L11" t="s">
        <v>755</v>
      </c>
    </row>
    <row r="12" spans="1:12" x14ac:dyDescent="0.35">
      <c r="A12" t="s">
        <v>260</v>
      </c>
      <c r="B12" t="s">
        <v>302</v>
      </c>
      <c r="C12" t="s">
        <v>303</v>
      </c>
      <c r="D12" t="s">
        <v>8</v>
      </c>
      <c r="E12" t="s">
        <v>19</v>
      </c>
      <c r="F12">
        <v>42314.39</v>
      </c>
      <c r="G12" s="4">
        <v>44487</v>
      </c>
      <c r="H12">
        <v>1</v>
      </c>
      <c r="I12" t="s">
        <v>178</v>
      </c>
      <c r="J12" t="s">
        <v>265</v>
      </c>
      <c r="K12" t="s">
        <v>283</v>
      </c>
      <c r="L12" t="s">
        <v>754</v>
      </c>
    </row>
    <row r="13" spans="1:12" x14ac:dyDescent="0.35">
      <c r="A13" t="s">
        <v>156</v>
      </c>
      <c r="B13" t="s">
        <v>304</v>
      </c>
      <c r="C13" t="s">
        <v>305</v>
      </c>
      <c r="D13" t="s">
        <v>8</v>
      </c>
      <c r="E13" t="s">
        <v>14</v>
      </c>
      <c r="F13">
        <v>114425.19</v>
      </c>
      <c r="G13" s="4">
        <v>43857</v>
      </c>
      <c r="H13">
        <v>1</v>
      </c>
      <c r="I13" t="s">
        <v>10</v>
      </c>
      <c r="J13" t="s">
        <v>275</v>
      </c>
      <c r="K13" t="s">
        <v>276</v>
      </c>
      <c r="L13" t="s">
        <v>754</v>
      </c>
    </row>
    <row r="14" spans="1:12" x14ac:dyDescent="0.35">
      <c r="A14" t="s">
        <v>70</v>
      </c>
      <c r="B14" t="s">
        <v>306</v>
      </c>
      <c r="C14" t="s">
        <v>307</v>
      </c>
      <c r="D14" t="s">
        <v>8</v>
      </c>
      <c r="E14" t="s">
        <v>16</v>
      </c>
      <c r="F14">
        <v>69192.850000000006</v>
      </c>
      <c r="G14" s="4">
        <v>44305</v>
      </c>
      <c r="H14">
        <v>1</v>
      </c>
      <c r="I14" t="s">
        <v>10</v>
      </c>
      <c r="J14" t="s">
        <v>277</v>
      </c>
      <c r="K14" t="s">
        <v>272</v>
      </c>
      <c r="L14" t="s">
        <v>754</v>
      </c>
    </row>
    <row r="15" spans="1:12" x14ac:dyDescent="0.35">
      <c r="A15" t="s">
        <v>227</v>
      </c>
      <c r="B15" t="s">
        <v>308</v>
      </c>
      <c r="C15" t="s">
        <v>309</v>
      </c>
      <c r="D15" t="s">
        <v>11</v>
      </c>
      <c r="E15" t="s">
        <v>28</v>
      </c>
      <c r="F15">
        <v>61214.26</v>
      </c>
      <c r="G15" s="4">
        <v>43171</v>
      </c>
      <c r="H15">
        <v>1</v>
      </c>
      <c r="I15" t="s">
        <v>222</v>
      </c>
      <c r="J15" t="s">
        <v>278</v>
      </c>
      <c r="K15" t="s">
        <v>276</v>
      </c>
      <c r="L15" t="s">
        <v>754</v>
      </c>
    </row>
    <row r="16" spans="1:12" x14ac:dyDescent="0.35">
      <c r="A16" t="s">
        <v>83</v>
      </c>
      <c r="B16" t="s">
        <v>310</v>
      </c>
      <c r="C16" t="s">
        <v>311</v>
      </c>
      <c r="D16" t="s">
        <v>11</v>
      </c>
      <c r="E16" t="s">
        <v>28</v>
      </c>
      <c r="F16">
        <v>54137.05</v>
      </c>
      <c r="G16" s="4">
        <v>43763</v>
      </c>
      <c r="H16">
        <v>1</v>
      </c>
      <c r="I16" t="s">
        <v>10</v>
      </c>
      <c r="J16" t="s">
        <v>265</v>
      </c>
      <c r="K16" t="s">
        <v>283</v>
      </c>
      <c r="L16" t="s">
        <v>754</v>
      </c>
    </row>
    <row r="17" spans="1:12" x14ac:dyDescent="0.35">
      <c r="A17" t="s">
        <v>142</v>
      </c>
      <c r="B17" t="s">
        <v>312</v>
      </c>
      <c r="C17" t="s">
        <v>313</v>
      </c>
      <c r="D17" t="s">
        <v>8</v>
      </c>
      <c r="E17" t="s">
        <v>9</v>
      </c>
      <c r="F17">
        <v>37902.35</v>
      </c>
      <c r="G17" s="4">
        <v>43823</v>
      </c>
      <c r="H17">
        <v>1</v>
      </c>
      <c r="I17" t="s">
        <v>10</v>
      </c>
      <c r="J17" t="s">
        <v>279</v>
      </c>
      <c r="K17" t="s">
        <v>274</v>
      </c>
      <c r="L17" t="s">
        <v>754</v>
      </c>
    </row>
    <row r="18" spans="1:12" x14ac:dyDescent="0.35">
      <c r="A18" t="s">
        <v>230</v>
      </c>
      <c r="B18" t="s">
        <v>314</v>
      </c>
      <c r="C18" t="s">
        <v>315</v>
      </c>
      <c r="D18" t="s">
        <v>11</v>
      </c>
      <c r="E18" t="s">
        <v>14</v>
      </c>
      <c r="F18">
        <v>39969.72</v>
      </c>
      <c r="G18" s="4">
        <v>43444</v>
      </c>
      <c r="H18">
        <v>1</v>
      </c>
      <c r="I18" t="s">
        <v>222</v>
      </c>
      <c r="J18" t="s">
        <v>277</v>
      </c>
      <c r="K18" t="s">
        <v>272</v>
      </c>
      <c r="L18" t="s">
        <v>754</v>
      </c>
    </row>
    <row r="19" spans="1:12" x14ac:dyDescent="0.35">
      <c r="A19" t="s">
        <v>132</v>
      </c>
      <c r="B19" t="s">
        <v>316</v>
      </c>
      <c r="C19" t="s">
        <v>317</v>
      </c>
      <c r="D19" t="s">
        <v>11</v>
      </c>
      <c r="E19" t="s">
        <v>19</v>
      </c>
      <c r="F19">
        <v>69913.39</v>
      </c>
      <c r="G19" s="4">
        <v>43584</v>
      </c>
      <c r="H19">
        <v>1</v>
      </c>
      <c r="I19" t="s">
        <v>10</v>
      </c>
      <c r="J19" t="s">
        <v>265</v>
      </c>
      <c r="K19" t="s">
        <v>283</v>
      </c>
      <c r="L19" t="s">
        <v>754</v>
      </c>
    </row>
    <row r="20" spans="1:12" x14ac:dyDescent="0.35">
      <c r="A20" t="s">
        <v>147</v>
      </c>
      <c r="B20" t="s">
        <v>318</v>
      </c>
      <c r="C20" t="s">
        <v>319</v>
      </c>
      <c r="D20" t="s">
        <v>11</v>
      </c>
      <c r="E20" t="s">
        <v>22</v>
      </c>
      <c r="F20">
        <v>52748.63</v>
      </c>
      <c r="G20" s="4">
        <v>43857</v>
      </c>
      <c r="H20">
        <v>1</v>
      </c>
      <c r="I20" t="s">
        <v>10</v>
      </c>
      <c r="J20" t="s">
        <v>279</v>
      </c>
      <c r="K20" t="s">
        <v>274</v>
      </c>
      <c r="L20" t="s">
        <v>754</v>
      </c>
    </row>
    <row r="21" spans="1:12" x14ac:dyDescent="0.35">
      <c r="A21" t="s">
        <v>33</v>
      </c>
      <c r="B21" t="s">
        <v>320</v>
      </c>
      <c r="C21" t="s">
        <v>321</v>
      </c>
      <c r="D21" t="s">
        <v>11</v>
      </c>
      <c r="E21" t="s">
        <v>12</v>
      </c>
      <c r="F21">
        <v>50310.09</v>
      </c>
      <c r="G21" s="4">
        <v>44285</v>
      </c>
      <c r="H21">
        <v>0.4</v>
      </c>
      <c r="I21" t="s">
        <v>10</v>
      </c>
      <c r="J21" t="s">
        <v>273</v>
      </c>
      <c r="K21" t="s">
        <v>274</v>
      </c>
      <c r="L21" t="s">
        <v>755</v>
      </c>
    </row>
    <row r="22" spans="1:12" x14ac:dyDescent="0.35">
      <c r="A22" t="s">
        <v>32</v>
      </c>
      <c r="B22" t="s">
        <v>322</v>
      </c>
      <c r="C22" t="s">
        <v>323</v>
      </c>
      <c r="D22" t="s">
        <v>11</v>
      </c>
      <c r="E22" t="s">
        <v>29</v>
      </c>
      <c r="F22">
        <v>52963.65</v>
      </c>
      <c r="G22" s="4">
        <v>44288</v>
      </c>
      <c r="H22">
        <v>0.3</v>
      </c>
      <c r="I22" t="s">
        <v>10</v>
      </c>
      <c r="J22" t="s">
        <v>277</v>
      </c>
      <c r="K22" t="s">
        <v>272</v>
      </c>
      <c r="L22" t="s">
        <v>755</v>
      </c>
    </row>
    <row r="23" spans="1:12" x14ac:dyDescent="0.35">
      <c r="A23" t="s">
        <v>61</v>
      </c>
      <c r="B23" t="s">
        <v>324</v>
      </c>
      <c r="C23" t="s">
        <v>325</v>
      </c>
      <c r="D23" t="s">
        <v>11</v>
      </c>
      <c r="E23" t="s">
        <v>25</v>
      </c>
      <c r="F23">
        <v>62195.47</v>
      </c>
      <c r="G23" s="4">
        <v>44434</v>
      </c>
      <c r="H23">
        <v>1</v>
      </c>
      <c r="I23" t="s">
        <v>10</v>
      </c>
      <c r="J23" t="s">
        <v>265</v>
      </c>
      <c r="K23" t="s">
        <v>283</v>
      </c>
      <c r="L23" t="s">
        <v>754</v>
      </c>
    </row>
    <row r="24" spans="1:12" x14ac:dyDescent="0.35">
      <c r="A24" t="s">
        <v>185</v>
      </c>
      <c r="B24" t="s">
        <v>326</v>
      </c>
      <c r="C24" t="s">
        <v>327</v>
      </c>
      <c r="D24" t="s">
        <v>11</v>
      </c>
      <c r="E24" t="s">
        <v>14</v>
      </c>
      <c r="F24">
        <v>43329.22</v>
      </c>
      <c r="G24" s="4">
        <v>43809</v>
      </c>
      <c r="H24">
        <v>0.5</v>
      </c>
      <c r="I24" t="s">
        <v>178</v>
      </c>
      <c r="J24" t="s">
        <v>265</v>
      </c>
      <c r="K24" t="s">
        <v>283</v>
      </c>
      <c r="L24" t="s">
        <v>755</v>
      </c>
    </row>
    <row r="25" spans="1:12" x14ac:dyDescent="0.35">
      <c r="A25" t="s">
        <v>152</v>
      </c>
      <c r="B25" t="s">
        <v>328</v>
      </c>
      <c r="C25" t="s">
        <v>329</v>
      </c>
      <c r="D25" t="s">
        <v>8</v>
      </c>
      <c r="E25" t="s">
        <v>9</v>
      </c>
      <c r="F25">
        <v>71570.990000000005</v>
      </c>
      <c r="G25" s="4">
        <v>44249</v>
      </c>
      <c r="H25">
        <v>0.5</v>
      </c>
      <c r="I25" t="s">
        <v>10</v>
      </c>
      <c r="J25" t="s">
        <v>273</v>
      </c>
      <c r="K25" t="s">
        <v>274</v>
      </c>
      <c r="L25" t="s">
        <v>755</v>
      </c>
    </row>
    <row r="26" spans="1:12" x14ac:dyDescent="0.35">
      <c r="A26" t="s">
        <v>247</v>
      </c>
      <c r="B26" t="s">
        <v>330</v>
      </c>
      <c r="C26" t="s">
        <v>331</v>
      </c>
      <c r="D26" t="s">
        <v>282</v>
      </c>
      <c r="E26" t="s">
        <v>9</v>
      </c>
      <c r="F26">
        <v>78840.23</v>
      </c>
      <c r="G26" s="4">
        <v>43633</v>
      </c>
      <c r="H26">
        <v>1</v>
      </c>
      <c r="I26" t="s">
        <v>222</v>
      </c>
      <c r="J26" t="s">
        <v>265</v>
      </c>
      <c r="K26" t="s">
        <v>283</v>
      </c>
      <c r="L26" t="s">
        <v>754</v>
      </c>
    </row>
    <row r="27" spans="1:12" x14ac:dyDescent="0.35">
      <c r="A27" t="s">
        <v>55</v>
      </c>
      <c r="B27" t="s">
        <v>320</v>
      </c>
      <c r="C27" t="s">
        <v>332</v>
      </c>
      <c r="D27" t="s">
        <v>8</v>
      </c>
      <c r="E27" t="s">
        <v>12</v>
      </c>
      <c r="F27">
        <v>61994.76</v>
      </c>
      <c r="G27" s="4">
        <v>43794</v>
      </c>
      <c r="H27">
        <v>0.3</v>
      </c>
      <c r="I27" t="s">
        <v>10</v>
      </c>
      <c r="J27" t="s">
        <v>273</v>
      </c>
      <c r="K27" t="s">
        <v>274</v>
      </c>
      <c r="L27" t="s">
        <v>755</v>
      </c>
    </row>
    <row r="28" spans="1:12" x14ac:dyDescent="0.35">
      <c r="A28" t="s">
        <v>59</v>
      </c>
      <c r="B28" t="s">
        <v>333</v>
      </c>
      <c r="C28" t="s">
        <v>334</v>
      </c>
      <c r="D28" t="s">
        <v>8</v>
      </c>
      <c r="E28" t="s">
        <v>19</v>
      </c>
      <c r="F28">
        <v>89690.38</v>
      </c>
      <c r="G28" s="4">
        <v>43206</v>
      </c>
      <c r="H28">
        <v>1</v>
      </c>
      <c r="I28" t="s">
        <v>10</v>
      </c>
      <c r="J28" t="s">
        <v>275</v>
      </c>
      <c r="K28" t="s">
        <v>276</v>
      </c>
      <c r="L28" t="s">
        <v>754</v>
      </c>
    </row>
    <row r="29" spans="1:12" x14ac:dyDescent="0.35">
      <c r="A29" t="s">
        <v>52</v>
      </c>
      <c r="B29" t="s">
        <v>335</v>
      </c>
      <c r="C29" t="s">
        <v>336</v>
      </c>
      <c r="D29" t="s">
        <v>11</v>
      </c>
      <c r="E29" t="s">
        <v>13</v>
      </c>
      <c r="F29">
        <v>104335.03999999999</v>
      </c>
      <c r="G29" s="4">
        <v>43874</v>
      </c>
      <c r="H29">
        <v>1</v>
      </c>
      <c r="I29" t="s">
        <v>10</v>
      </c>
      <c r="J29" t="s">
        <v>277</v>
      </c>
      <c r="K29" t="s">
        <v>272</v>
      </c>
      <c r="L29" t="s">
        <v>754</v>
      </c>
    </row>
    <row r="30" spans="1:12" x14ac:dyDescent="0.35">
      <c r="A30" t="s">
        <v>242</v>
      </c>
      <c r="B30" t="s">
        <v>337</v>
      </c>
      <c r="C30" t="s">
        <v>338</v>
      </c>
      <c r="D30" t="s">
        <v>11</v>
      </c>
      <c r="E30" t="s">
        <v>29</v>
      </c>
      <c r="F30">
        <v>52246.29</v>
      </c>
      <c r="G30" s="4">
        <v>43573</v>
      </c>
      <c r="H30">
        <v>1</v>
      </c>
      <c r="I30" t="s">
        <v>222</v>
      </c>
      <c r="J30" t="s">
        <v>275</v>
      </c>
      <c r="K30" t="s">
        <v>276</v>
      </c>
      <c r="L30" t="s">
        <v>754</v>
      </c>
    </row>
    <row r="31" spans="1:12" x14ac:dyDescent="0.35">
      <c r="A31" t="s">
        <v>90</v>
      </c>
      <c r="B31" t="s">
        <v>339</v>
      </c>
      <c r="C31" t="s">
        <v>340</v>
      </c>
      <c r="D31" t="s">
        <v>11</v>
      </c>
      <c r="E31" t="s">
        <v>21</v>
      </c>
      <c r="F31">
        <v>90697.67</v>
      </c>
      <c r="G31" s="4">
        <v>44221</v>
      </c>
      <c r="H31">
        <v>0.8</v>
      </c>
      <c r="I31" t="s">
        <v>10</v>
      </c>
      <c r="J31" t="s">
        <v>271</v>
      </c>
      <c r="K31" t="s">
        <v>272</v>
      </c>
      <c r="L31" t="s">
        <v>755</v>
      </c>
    </row>
    <row r="32" spans="1:12" x14ac:dyDescent="0.35">
      <c r="A32" t="s">
        <v>110</v>
      </c>
      <c r="B32" t="s">
        <v>341</v>
      </c>
      <c r="C32" t="s">
        <v>342</v>
      </c>
      <c r="D32" t="s">
        <v>11</v>
      </c>
      <c r="E32" t="s">
        <v>16</v>
      </c>
      <c r="F32">
        <v>90884.32</v>
      </c>
      <c r="G32" s="4">
        <v>43826</v>
      </c>
      <c r="H32">
        <v>1</v>
      </c>
      <c r="I32" t="s">
        <v>10</v>
      </c>
      <c r="J32" t="s">
        <v>277</v>
      </c>
      <c r="K32" t="s">
        <v>272</v>
      </c>
      <c r="L32" t="s">
        <v>754</v>
      </c>
    </row>
    <row r="33" spans="1:12" x14ac:dyDescent="0.35">
      <c r="A33" t="s">
        <v>254</v>
      </c>
      <c r="B33" t="s">
        <v>343</v>
      </c>
      <c r="C33" t="s">
        <v>344</v>
      </c>
      <c r="D33" t="s">
        <v>11</v>
      </c>
      <c r="E33" t="s">
        <v>12</v>
      </c>
      <c r="F33">
        <v>76320.44</v>
      </c>
      <c r="G33" s="4">
        <v>44383</v>
      </c>
      <c r="H33">
        <v>0.8</v>
      </c>
      <c r="I33" t="s">
        <v>222</v>
      </c>
      <c r="J33" t="s">
        <v>265</v>
      </c>
      <c r="K33" t="s">
        <v>283</v>
      </c>
      <c r="L33" t="s">
        <v>755</v>
      </c>
    </row>
    <row r="34" spans="1:12" x14ac:dyDescent="0.35">
      <c r="A34" t="s">
        <v>237</v>
      </c>
      <c r="B34" t="s">
        <v>345</v>
      </c>
      <c r="C34" t="s">
        <v>346</v>
      </c>
      <c r="D34" t="s">
        <v>11</v>
      </c>
      <c r="E34" t="s">
        <v>16</v>
      </c>
      <c r="F34">
        <v>73360.38</v>
      </c>
      <c r="G34" s="4">
        <v>43972</v>
      </c>
      <c r="H34">
        <v>1</v>
      </c>
      <c r="I34" t="s">
        <v>222</v>
      </c>
      <c r="J34" t="s">
        <v>265</v>
      </c>
      <c r="K34" t="s">
        <v>283</v>
      </c>
      <c r="L34" t="s">
        <v>754</v>
      </c>
    </row>
    <row r="35" spans="1:12" x14ac:dyDescent="0.35">
      <c r="A35" t="s">
        <v>44</v>
      </c>
      <c r="B35" t="s">
        <v>347</v>
      </c>
      <c r="C35" t="s">
        <v>348</v>
      </c>
      <c r="D35" t="s">
        <v>11</v>
      </c>
      <c r="E35" t="s">
        <v>282</v>
      </c>
      <c r="F35">
        <v>0</v>
      </c>
      <c r="G35" s="4">
        <v>44055</v>
      </c>
      <c r="H35">
        <v>0.7</v>
      </c>
      <c r="I35" t="s">
        <v>10</v>
      </c>
      <c r="J35" t="s">
        <v>278</v>
      </c>
      <c r="K35" t="s">
        <v>276</v>
      </c>
      <c r="L35" t="s">
        <v>755</v>
      </c>
    </row>
    <row r="36" spans="1:12" x14ac:dyDescent="0.35">
      <c r="A36" t="s">
        <v>42</v>
      </c>
      <c r="B36" t="s">
        <v>349</v>
      </c>
      <c r="C36" t="s">
        <v>350</v>
      </c>
      <c r="D36" t="s">
        <v>8</v>
      </c>
      <c r="E36" t="s">
        <v>22</v>
      </c>
      <c r="F36">
        <v>50449.46</v>
      </c>
      <c r="G36" s="4">
        <v>43418</v>
      </c>
      <c r="H36">
        <v>0.8</v>
      </c>
      <c r="I36" t="s">
        <v>10</v>
      </c>
      <c r="J36" t="s">
        <v>278</v>
      </c>
      <c r="K36" t="s">
        <v>276</v>
      </c>
      <c r="L36" t="s">
        <v>755</v>
      </c>
    </row>
    <row r="37" spans="1:12" x14ac:dyDescent="0.35">
      <c r="A37" t="s">
        <v>224</v>
      </c>
      <c r="B37" t="s">
        <v>351</v>
      </c>
      <c r="C37" t="s">
        <v>352</v>
      </c>
      <c r="D37" t="s">
        <v>11</v>
      </c>
      <c r="E37" t="s">
        <v>9</v>
      </c>
      <c r="F37">
        <v>53949.26</v>
      </c>
      <c r="G37" s="4">
        <v>43808</v>
      </c>
      <c r="H37">
        <v>1</v>
      </c>
      <c r="I37" t="s">
        <v>222</v>
      </c>
      <c r="J37" t="s">
        <v>277</v>
      </c>
      <c r="K37" t="s">
        <v>272</v>
      </c>
      <c r="L37" t="s">
        <v>754</v>
      </c>
    </row>
    <row r="38" spans="1:12" x14ac:dyDescent="0.35">
      <c r="A38" t="s">
        <v>93</v>
      </c>
      <c r="B38" t="s">
        <v>353</v>
      </c>
      <c r="C38" t="s">
        <v>354</v>
      </c>
      <c r="D38" t="s">
        <v>11</v>
      </c>
      <c r="E38" t="s">
        <v>21</v>
      </c>
      <c r="F38">
        <v>113616.23</v>
      </c>
      <c r="G38" s="4">
        <v>43255</v>
      </c>
      <c r="H38">
        <v>1</v>
      </c>
      <c r="I38" t="s">
        <v>10</v>
      </c>
      <c r="J38" t="s">
        <v>265</v>
      </c>
      <c r="K38" t="s">
        <v>283</v>
      </c>
      <c r="L38" t="s">
        <v>754</v>
      </c>
    </row>
    <row r="39" spans="1:12" x14ac:dyDescent="0.35">
      <c r="A39" t="s">
        <v>255</v>
      </c>
      <c r="B39" t="s">
        <v>355</v>
      </c>
      <c r="C39" t="s">
        <v>356</v>
      </c>
      <c r="D39" t="s">
        <v>8</v>
      </c>
      <c r="E39" t="s">
        <v>13</v>
      </c>
      <c r="F39">
        <v>110906.35</v>
      </c>
      <c r="G39" s="4">
        <v>43434</v>
      </c>
      <c r="H39">
        <v>1</v>
      </c>
      <c r="I39" t="s">
        <v>222</v>
      </c>
      <c r="J39" t="s">
        <v>275</v>
      </c>
      <c r="K39" t="s">
        <v>276</v>
      </c>
      <c r="L39" t="s">
        <v>754</v>
      </c>
    </row>
    <row r="40" spans="1:12" x14ac:dyDescent="0.35">
      <c r="A40" t="s">
        <v>192</v>
      </c>
      <c r="B40" t="s">
        <v>357</v>
      </c>
      <c r="C40" t="s">
        <v>358</v>
      </c>
      <c r="D40" t="s">
        <v>8</v>
      </c>
      <c r="E40" t="s">
        <v>28</v>
      </c>
      <c r="F40">
        <v>100371.31</v>
      </c>
      <c r="G40" s="4">
        <v>44067</v>
      </c>
      <c r="H40">
        <v>0.8</v>
      </c>
      <c r="I40" t="s">
        <v>178</v>
      </c>
      <c r="J40" t="s">
        <v>278</v>
      </c>
      <c r="K40" t="s">
        <v>276</v>
      </c>
      <c r="L40" t="s">
        <v>755</v>
      </c>
    </row>
    <row r="41" spans="1:12" x14ac:dyDescent="0.35">
      <c r="A41" t="s">
        <v>171</v>
      </c>
      <c r="B41" t="s">
        <v>359</v>
      </c>
      <c r="C41" t="s">
        <v>360</v>
      </c>
      <c r="D41" t="s">
        <v>8</v>
      </c>
      <c r="E41" t="s">
        <v>29</v>
      </c>
      <c r="F41">
        <v>69163.39</v>
      </c>
      <c r="G41" s="4">
        <v>43397</v>
      </c>
      <c r="H41">
        <v>1</v>
      </c>
      <c r="I41" t="s">
        <v>10</v>
      </c>
      <c r="J41" t="s">
        <v>265</v>
      </c>
      <c r="K41" t="s">
        <v>283</v>
      </c>
      <c r="L41" t="s">
        <v>754</v>
      </c>
    </row>
    <row r="42" spans="1:12" x14ac:dyDescent="0.35">
      <c r="A42" t="s">
        <v>232</v>
      </c>
      <c r="B42" t="s">
        <v>361</v>
      </c>
      <c r="C42" t="s">
        <v>362</v>
      </c>
      <c r="D42" t="s">
        <v>11</v>
      </c>
      <c r="E42" t="s">
        <v>9</v>
      </c>
      <c r="F42">
        <v>114691.03</v>
      </c>
      <c r="G42" s="4">
        <v>44039</v>
      </c>
      <c r="H42">
        <v>1</v>
      </c>
      <c r="I42" t="s">
        <v>222</v>
      </c>
      <c r="J42" t="s">
        <v>275</v>
      </c>
      <c r="K42" t="s">
        <v>276</v>
      </c>
      <c r="L42" t="s">
        <v>754</v>
      </c>
    </row>
    <row r="43" spans="1:12" x14ac:dyDescent="0.35">
      <c r="A43" t="s">
        <v>88</v>
      </c>
      <c r="B43" t="s">
        <v>363</v>
      </c>
      <c r="C43" t="s">
        <v>364</v>
      </c>
      <c r="D43" t="s">
        <v>11</v>
      </c>
      <c r="E43" t="s">
        <v>12</v>
      </c>
      <c r="F43">
        <v>86556.96</v>
      </c>
      <c r="G43" s="4">
        <v>44104</v>
      </c>
      <c r="H43">
        <v>1</v>
      </c>
      <c r="I43" t="s">
        <v>10</v>
      </c>
      <c r="J43" t="s">
        <v>273</v>
      </c>
      <c r="K43" t="s">
        <v>274</v>
      </c>
      <c r="L43" t="s">
        <v>754</v>
      </c>
    </row>
    <row r="44" spans="1:12" x14ac:dyDescent="0.35">
      <c r="A44" t="s">
        <v>216</v>
      </c>
      <c r="B44" t="s">
        <v>365</v>
      </c>
      <c r="C44" t="s">
        <v>366</v>
      </c>
      <c r="D44" t="s">
        <v>8</v>
      </c>
      <c r="E44" t="s">
        <v>19</v>
      </c>
      <c r="F44">
        <v>31172.77</v>
      </c>
      <c r="G44" s="4">
        <v>43665</v>
      </c>
      <c r="H44">
        <v>1</v>
      </c>
      <c r="I44" t="s">
        <v>178</v>
      </c>
      <c r="J44" t="s">
        <v>265</v>
      </c>
      <c r="K44" t="s">
        <v>283</v>
      </c>
      <c r="L44" t="s">
        <v>754</v>
      </c>
    </row>
    <row r="45" spans="1:12" x14ac:dyDescent="0.35">
      <c r="A45" t="s">
        <v>164</v>
      </c>
      <c r="B45" t="s">
        <v>367</v>
      </c>
      <c r="C45" t="s">
        <v>368</v>
      </c>
      <c r="D45" t="s">
        <v>11</v>
      </c>
      <c r="E45" t="s">
        <v>16</v>
      </c>
      <c r="F45">
        <v>80169.42</v>
      </c>
      <c r="G45" s="4">
        <v>44053</v>
      </c>
      <c r="H45">
        <v>1</v>
      </c>
      <c r="I45" t="s">
        <v>10</v>
      </c>
      <c r="J45" t="s">
        <v>278</v>
      </c>
      <c r="K45" t="s">
        <v>276</v>
      </c>
      <c r="L45" t="s">
        <v>754</v>
      </c>
    </row>
    <row r="46" spans="1:12" x14ac:dyDescent="0.35">
      <c r="A46" t="s">
        <v>243</v>
      </c>
      <c r="B46" t="s">
        <v>369</v>
      </c>
      <c r="C46" t="s">
        <v>370</v>
      </c>
      <c r="D46" t="s">
        <v>8</v>
      </c>
      <c r="E46" t="s">
        <v>28</v>
      </c>
      <c r="F46">
        <v>58935.92</v>
      </c>
      <c r="G46" s="4">
        <v>43717</v>
      </c>
      <c r="H46">
        <v>1</v>
      </c>
      <c r="I46" t="s">
        <v>222</v>
      </c>
      <c r="J46" t="s">
        <v>273</v>
      </c>
      <c r="K46" t="s">
        <v>274</v>
      </c>
      <c r="L46" t="s">
        <v>754</v>
      </c>
    </row>
    <row r="47" spans="1:12" x14ac:dyDescent="0.35">
      <c r="A47" t="s">
        <v>143</v>
      </c>
      <c r="B47" t="s">
        <v>371</v>
      </c>
      <c r="C47" t="s">
        <v>372</v>
      </c>
      <c r="D47" t="s">
        <v>8</v>
      </c>
      <c r="E47" t="s">
        <v>28</v>
      </c>
      <c r="F47">
        <v>63555.73</v>
      </c>
      <c r="G47" s="4">
        <v>44159</v>
      </c>
      <c r="H47">
        <v>1</v>
      </c>
      <c r="I47" t="s">
        <v>10</v>
      </c>
      <c r="J47" t="s">
        <v>279</v>
      </c>
      <c r="K47" t="s">
        <v>274</v>
      </c>
      <c r="L47" t="s">
        <v>754</v>
      </c>
    </row>
    <row r="48" spans="1:12" x14ac:dyDescent="0.35">
      <c r="A48" t="s">
        <v>208</v>
      </c>
      <c r="B48" t="s">
        <v>373</v>
      </c>
      <c r="C48" t="s">
        <v>374</v>
      </c>
      <c r="D48" t="s">
        <v>11</v>
      </c>
      <c r="E48" t="s">
        <v>29</v>
      </c>
      <c r="F48">
        <v>57419.35</v>
      </c>
      <c r="G48" s="4">
        <v>43305</v>
      </c>
      <c r="H48">
        <v>1</v>
      </c>
      <c r="I48" t="s">
        <v>178</v>
      </c>
      <c r="J48" t="s">
        <v>278</v>
      </c>
      <c r="K48" t="s">
        <v>276</v>
      </c>
      <c r="L48" t="s">
        <v>754</v>
      </c>
    </row>
    <row r="49" spans="1:12" x14ac:dyDescent="0.35">
      <c r="A49" t="s">
        <v>181</v>
      </c>
      <c r="B49" t="s">
        <v>375</v>
      </c>
      <c r="C49" t="s">
        <v>376</v>
      </c>
      <c r="D49" t="s">
        <v>8</v>
      </c>
      <c r="E49" t="s">
        <v>13</v>
      </c>
      <c r="F49">
        <v>67818.14</v>
      </c>
      <c r="G49" s="4">
        <v>43406</v>
      </c>
      <c r="H49">
        <v>0.6</v>
      </c>
      <c r="I49" t="s">
        <v>178</v>
      </c>
      <c r="J49" t="s">
        <v>265</v>
      </c>
      <c r="K49" t="s">
        <v>283</v>
      </c>
      <c r="L49" t="s">
        <v>755</v>
      </c>
    </row>
    <row r="50" spans="1:12" x14ac:dyDescent="0.35">
      <c r="A50" t="s">
        <v>91</v>
      </c>
      <c r="B50" t="s">
        <v>377</v>
      </c>
      <c r="C50" t="s">
        <v>378</v>
      </c>
      <c r="D50" t="s">
        <v>8</v>
      </c>
      <c r="E50" t="s">
        <v>282</v>
      </c>
      <c r="F50">
        <v>44403.77</v>
      </c>
      <c r="G50" s="4">
        <v>43416</v>
      </c>
      <c r="H50">
        <v>1</v>
      </c>
      <c r="I50" t="s">
        <v>10</v>
      </c>
      <c r="J50" t="s">
        <v>273</v>
      </c>
      <c r="K50" t="s">
        <v>274</v>
      </c>
      <c r="L50" t="s">
        <v>754</v>
      </c>
    </row>
    <row r="51" spans="1:12" x14ac:dyDescent="0.35">
      <c r="A51" t="s">
        <v>79</v>
      </c>
      <c r="B51" t="s">
        <v>379</v>
      </c>
      <c r="C51" t="s">
        <v>380</v>
      </c>
      <c r="D51" t="s">
        <v>11</v>
      </c>
      <c r="E51" t="s">
        <v>24</v>
      </c>
      <c r="F51">
        <v>40753.54</v>
      </c>
      <c r="G51" s="4">
        <v>43152</v>
      </c>
      <c r="H51">
        <v>0.6</v>
      </c>
      <c r="I51" t="s">
        <v>10</v>
      </c>
      <c r="J51" t="s">
        <v>275</v>
      </c>
      <c r="K51" t="s">
        <v>276</v>
      </c>
      <c r="L51" t="s">
        <v>755</v>
      </c>
    </row>
    <row r="52" spans="1:12" x14ac:dyDescent="0.35">
      <c r="A52" t="s">
        <v>50</v>
      </c>
      <c r="B52" t="s">
        <v>381</v>
      </c>
      <c r="C52" t="s">
        <v>382</v>
      </c>
      <c r="D52" t="s">
        <v>8</v>
      </c>
      <c r="E52" t="s">
        <v>9</v>
      </c>
      <c r="F52">
        <v>102934.09</v>
      </c>
      <c r="G52" s="4">
        <v>44315</v>
      </c>
      <c r="H52">
        <v>1</v>
      </c>
      <c r="I52" t="s">
        <v>10</v>
      </c>
      <c r="J52" t="s">
        <v>273</v>
      </c>
      <c r="K52" t="s">
        <v>274</v>
      </c>
      <c r="L52" t="s">
        <v>754</v>
      </c>
    </row>
    <row r="53" spans="1:12" x14ac:dyDescent="0.35">
      <c r="A53" t="s">
        <v>94</v>
      </c>
      <c r="B53" t="s">
        <v>383</v>
      </c>
      <c r="C53" t="s">
        <v>384</v>
      </c>
      <c r="D53" t="s">
        <v>11</v>
      </c>
      <c r="E53" t="s">
        <v>25</v>
      </c>
      <c r="F53">
        <v>68860.399999999994</v>
      </c>
      <c r="G53" s="4">
        <v>43508</v>
      </c>
      <c r="H53">
        <v>0.4</v>
      </c>
      <c r="I53" t="s">
        <v>10</v>
      </c>
      <c r="J53" t="s">
        <v>277</v>
      </c>
      <c r="K53" t="s">
        <v>272</v>
      </c>
      <c r="L53" t="s">
        <v>755</v>
      </c>
    </row>
    <row r="54" spans="1:12" x14ac:dyDescent="0.35">
      <c r="A54" t="s">
        <v>182</v>
      </c>
      <c r="B54" t="s">
        <v>385</v>
      </c>
      <c r="C54" t="s">
        <v>386</v>
      </c>
      <c r="D54" t="s">
        <v>11</v>
      </c>
      <c r="E54" t="s">
        <v>9</v>
      </c>
      <c r="F54">
        <v>79567.69</v>
      </c>
      <c r="G54" s="4">
        <v>43272</v>
      </c>
      <c r="H54">
        <v>1</v>
      </c>
      <c r="I54" t="s">
        <v>178</v>
      </c>
      <c r="J54" t="s">
        <v>279</v>
      </c>
      <c r="K54" t="s">
        <v>274</v>
      </c>
      <c r="L54" t="s">
        <v>754</v>
      </c>
    </row>
    <row r="55" spans="1:12" x14ac:dyDescent="0.35">
      <c r="A55" t="s">
        <v>64</v>
      </c>
      <c r="B55" t="s">
        <v>387</v>
      </c>
      <c r="C55" t="s">
        <v>388</v>
      </c>
      <c r="D55" t="s">
        <v>8</v>
      </c>
      <c r="E55" t="s">
        <v>12</v>
      </c>
      <c r="F55">
        <v>35943.620000000003</v>
      </c>
      <c r="G55" s="4">
        <v>44078</v>
      </c>
      <c r="H55">
        <v>1</v>
      </c>
      <c r="I55" t="s">
        <v>10</v>
      </c>
      <c r="J55" t="s">
        <v>277</v>
      </c>
      <c r="K55" t="s">
        <v>272</v>
      </c>
      <c r="L55" t="s">
        <v>754</v>
      </c>
    </row>
    <row r="56" spans="1:12" x14ac:dyDescent="0.35">
      <c r="A56" t="s">
        <v>246</v>
      </c>
      <c r="B56" t="s">
        <v>389</v>
      </c>
      <c r="C56" t="s">
        <v>390</v>
      </c>
      <c r="D56" t="s">
        <v>8</v>
      </c>
      <c r="E56" t="s">
        <v>9</v>
      </c>
      <c r="F56">
        <v>116767.63</v>
      </c>
      <c r="G56" s="4">
        <v>43949</v>
      </c>
      <c r="H56">
        <v>0.4</v>
      </c>
      <c r="I56" t="s">
        <v>222</v>
      </c>
      <c r="J56" t="s">
        <v>279</v>
      </c>
      <c r="K56" t="s">
        <v>274</v>
      </c>
      <c r="L56" t="s">
        <v>755</v>
      </c>
    </row>
    <row r="57" spans="1:12" x14ac:dyDescent="0.35">
      <c r="A57" t="s">
        <v>105</v>
      </c>
      <c r="B57" t="s">
        <v>391</v>
      </c>
      <c r="C57" t="s">
        <v>392</v>
      </c>
      <c r="D57" t="s">
        <v>11</v>
      </c>
      <c r="E57" t="s">
        <v>22</v>
      </c>
      <c r="F57">
        <v>85455.53</v>
      </c>
      <c r="G57" s="4">
        <v>43839</v>
      </c>
      <c r="H57">
        <v>1</v>
      </c>
      <c r="I57" t="s">
        <v>10</v>
      </c>
      <c r="J57" t="s">
        <v>275</v>
      </c>
      <c r="K57" t="s">
        <v>276</v>
      </c>
      <c r="L57" t="s">
        <v>754</v>
      </c>
    </row>
    <row r="58" spans="1:12" x14ac:dyDescent="0.35">
      <c r="A58" t="s">
        <v>177</v>
      </c>
      <c r="B58" t="s">
        <v>393</v>
      </c>
      <c r="C58" t="s">
        <v>394</v>
      </c>
      <c r="D58" t="s">
        <v>8</v>
      </c>
      <c r="E58" t="s">
        <v>22</v>
      </c>
      <c r="F58">
        <v>39700.82</v>
      </c>
      <c r="G58" s="4">
        <v>44203</v>
      </c>
      <c r="H58">
        <v>0.8</v>
      </c>
      <c r="I58" t="s">
        <v>10</v>
      </c>
      <c r="J58" t="s">
        <v>279</v>
      </c>
      <c r="K58" t="s">
        <v>274</v>
      </c>
      <c r="L58" t="s">
        <v>755</v>
      </c>
    </row>
    <row r="59" spans="1:12" x14ac:dyDescent="0.35">
      <c r="A59" t="s">
        <v>85</v>
      </c>
      <c r="B59" t="s">
        <v>395</v>
      </c>
      <c r="C59" t="s">
        <v>396</v>
      </c>
      <c r="D59" t="s">
        <v>8</v>
      </c>
      <c r="E59" t="s">
        <v>13</v>
      </c>
      <c r="F59">
        <v>38438.239999999998</v>
      </c>
      <c r="G59" s="4">
        <v>43962</v>
      </c>
      <c r="H59">
        <v>1</v>
      </c>
      <c r="I59" t="s">
        <v>10</v>
      </c>
      <c r="J59" t="s">
        <v>279</v>
      </c>
      <c r="K59" t="s">
        <v>274</v>
      </c>
      <c r="L59" t="s">
        <v>754</v>
      </c>
    </row>
    <row r="60" spans="1:12" x14ac:dyDescent="0.35">
      <c r="A60" t="s">
        <v>109</v>
      </c>
      <c r="B60" t="s">
        <v>397</v>
      </c>
      <c r="C60" t="s">
        <v>398</v>
      </c>
      <c r="D60" t="s">
        <v>11</v>
      </c>
      <c r="E60" t="s">
        <v>14</v>
      </c>
      <c r="F60">
        <v>50855.53</v>
      </c>
      <c r="G60" s="4">
        <v>44221</v>
      </c>
      <c r="H60">
        <v>1</v>
      </c>
      <c r="I60" t="s">
        <v>10</v>
      </c>
      <c r="J60" t="s">
        <v>275</v>
      </c>
      <c r="K60" t="s">
        <v>276</v>
      </c>
      <c r="L60" t="s">
        <v>754</v>
      </c>
    </row>
    <row r="61" spans="1:12" x14ac:dyDescent="0.35">
      <c r="A61" t="s">
        <v>172</v>
      </c>
      <c r="B61" t="s">
        <v>399</v>
      </c>
      <c r="C61" t="s">
        <v>400</v>
      </c>
      <c r="D61" t="s">
        <v>11</v>
      </c>
      <c r="E61" t="s">
        <v>28</v>
      </c>
      <c r="F61">
        <v>0</v>
      </c>
      <c r="G61" s="4">
        <v>43724</v>
      </c>
      <c r="H61">
        <v>0.2</v>
      </c>
      <c r="I61" t="s">
        <v>10</v>
      </c>
      <c r="J61" t="s">
        <v>278</v>
      </c>
      <c r="K61" t="s">
        <v>276</v>
      </c>
      <c r="L61" t="s">
        <v>755</v>
      </c>
    </row>
    <row r="62" spans="1:12" x14ac:dyDescent="0.35">
      <c r="A62" t="s">
        <v>56</v>
      </c>
      <c r="B62" t="s">
        <v>401</v>
      </c>
      <c r="C62" t="s">
        <v>402</v>
      </c>
      <c r="D62" t="s">
        <v>11</v>
      </c>
      <c r="E62" t="s">
        <v>24</v>
      </c>
      <c r="F62">
        <v>37362.300000000003</v>
      </c>
      <c r="G62" s="4">
        <v>43642</v>
      </c>
      <c r="H62">
        <v>1</v>
      </c>
      <c r="I62" t="s">
        <v>10</v>
      </c>
      <c r="J62" t="s">
        <v>278</v>
      </c>
      <c r="K62" t="s">
        <v>276</v>
      </c>
      <c r="L62" t="s">
        <v>754</v>
      </c>
    </row>
    <row r="63" spans="1:12" x14ac:dyDescent="0.35">
      <c r="A63" t="s">
        <v>183</v>
      </c>
      <c r="B63" t="s">
        <v>403</v>
      </c>
      <c r="C63" t="s">
        <v>404</v>
      </c>
      <c r="D63" t="s">
        <v>11</v>
      </c>
      <c r="E63" t="s">
        <v>12</v>
      </c>
      <c r="F63">
        <v>72876.91</v>
      </c>
      <c r="G63" s="4">
        <v>43612</v>
      </c>
      <c r="H63">
        <v>0.4</v>
      </c>
      <c r="I63" t="s">
        <v>178</v>
      </c>
      <c r="J63" t="s">
        <v>278</v>
      </c>
      <c r="K63" t="s">
        <v>276</v>
      </c>
      <c r="L63" t="s">
        <v>755</v>
      </c>
    </row>
    <row r="64" spans="1:12" x14ac:dyDescent="0.35">
      <c r="A64" t="s">
        <v>259</v>
      </c>
      <c r="B64" t="s">
        <v>405</v>
      </c>
      <c r="C64" t="s">
        <v>406</v>
      </c>
      <c r="D64" t="s">
        <v>8</v>
      </c>
      <c r="E64" t="s">
        <v>21</v>
      </c>
      <c r="F64">
        <v>31042.51</v>
      </c>
      <c r="G64" s="4">
        <v>44473</v>
      </c>
      <c r="H64">
        <v>0.3</v>
      </c>
      <c r="I64" t="s">
        <v>178</v>
      </c>
      <c r="J64" t="s">
        <v>265</v>
      </c>
      <c r="K64" t="s">
        <v>283</v>
      </c>
      <c r="L64" t="s">
        <v>755</v>
      </c>
    </row>
    <row r="65" spans="1:12" x14ac:dyDescent="0.35">
      <c r="A65" t="s">
        <v>27</v>
      </c>
      <c r="B65" t="s">
        <v>407</v>
      </c>
      <c r="C65" t="s">
        <v>408</v>
      </c>
      <c r="D65" t="s">
        <v>8</v>
      </c>
      <c r="E65" t="s">
        <v>21</v>
      </c>
      <c r="F65">
        <v>63705.4</v>
      </c>
      <c r="G65" s="4">
        <v>43682</v>
      </c>
      <c r="H65">
        <v>1</v>
      </c>
      <c r="I65" t="s">
        <v>10</v>
      </c>
      <c r="J65" t="s">
        <v>273</v>
      </c>
      <c r="K65" t="s">
        <v>274</v>
      </c>
      <c r="L65" t="s">
        <v>754</v>
      </c>
    </row>
    <row r="66" spans="1:12" x14ac:dyDescent="0.35">
      <c r="A66" t="s">
        <v>223</v>
      </c>
      <c r="B66" t="s">
        <v>409</v>
      </c>
      <c r="C66" t="s">
        <v>410</v>
      </c>
      <c r="D66" t="s">
        <v>8</v>
      </c>
      <c r="E66" t="s">
        <v>22</v>
      </c>
      <c r="F66">
        <v>59434.18</v>
      </c>
      <c r="G66" s="4">
        <v>43931</v>
      </c>
      <c r="H66">
        <v>1</v>
      </c>
      <c r="I66" t="s">
        <v>222</v>
      </c>
      <c r="J66" t="s">
        <v>271</v>
      </c>
      <c r="K66" t="s">
        <v>272</v>
      </c>
      <c r="L66" t="s">
        <v>754</v>
      </c>
    </row>
    <row r="67" spans="1:12" x14ac:dyDescent="0.35">
      <c r="A67" t="s">
        <v>176</v>
      </c>
      <c r="B67" t="s">
        <v>411</v>
      </c>
      <c r="C67" t="s">
        <v>412</v>
      </c>
      <c r="D67" t="s">
        <v>8</v>
      </c>
      <c r="E67" t="s">
        <v>25</v>
      </c>
      <c r="F67">
        <v>84762.76</v>
      </c>
      <c r="G67" s="4">
        <v>43332</v>
      </c>
      <c r="H67">
        <v>1</v>
      </c>
      <c r="I67" t="s">
        <v>10</v>
      </c>
      <c r="J67" t="s">
        <v>273</v>
      </c>
      <c r="K67" t="s">
        <v>274</v>
      </c>
      <c r="L67" t="s">
        <v>754</v>
      </c>
    </row>
    <row r="68" spans="1:12" x14ac:dyDescent="0.35">
      <c r="A68" t="s">
        <v>117</v>
      </c>
      <c r="B68" t="s">
        <v>413</v>
      </c>
      <c r="C68" t="s">
        <v>414</v>
      </c>
      <c r="D68" t="s">
        <v>8</v>
      </c>
      <c r="E68" t="s">
        <v>19</v>
      </c>
      <c r="F68">
        <v>69057.320000000007</v>
      </c>
      <c r="G68" s="4">
        <v>43390</v>
      </c>
      <c r="H68">
        <v>1</v>
      </c>
      <c r="I68" t="s">
        <v>10</v>
      </c>
      <c r="J68" t="s">
        <v>275</v>
      </c>
      <c r="K68" t="s">
        <v>276</v>
      </c>
      <c r="L68" t="s">
        <v>754</v>
      </c>
    </row>
    <row r="69" spans="1:12" x14ac:dyDescent="0.35">
      <c r="A69" t="s">
        <v>194</v>
      </c>
      <c r="B69" t="s">
        <v>415</v>
      </c>
      <c r="C69" t="s">
        <v>416</v>
      </c>
      <c r="D69" t="s">
        <v>282</v>
      </c>
      <c r="E69" t="s">
        <v>12</v>
      </c>
      <c r="F69">
        <v>99448.78</v>
      </c>
      <c r="G69" s="4">
        <v>43473</v>
      </c>
      <c r="H69">
        <v>1</v>
      </c>
      <c r="I69" t="s">
        <v>178</v>
      </c>
      <c r="J69" t="s">
        <v>275</v>
      </c>
      <c r="K69" t="s">
        <v>276</v>
      </c>
      <c r="L69" t="s">
        <v>754</v>
      </c>
    </row>
    <row r="70" spans="1:12" x14ac:dyDescent="0.35">
      <c r="A70" t="s">
        <v>121</v>
      </c>
      <c r="B70" t="s">
        <v>417</v>
      </c>
      <c r="C70" t="s">
        <v>418</v>
      </c>
      <c r="D70" t="s">
        <v>8</v>
      </c>
      <c r="E70" t="s">
        <v>13</v>
      </c>
      <c r="F70">
        <v>66865.490000000005</v>
      </c>
      <c r="G70" s="4">
        <v>43514</v>
      </c>
      <c r="H70">
        <v>1</v>
      </c>
      <c r="I70" t="s">
        <v>10</v>
      </c>
      <c r="J70" t="s">
        <v>271</v>
      </c>
      <c r="K70" t="s">
        <v>272</v>
      </c>
      <c r="L70" t="s">
        <v>754</v>
      </c>
    </row>
    <row r="71" spans="1:12" x14ac:dyDescent="0.35">
      <c r="A71" t="s">
        <v>235</v>
      </c>
      <c r="B71" t="s">
        <v>419</v>
      </c>
      <c r="C71" t="s">
        <v>420</v>
      </c>
      <c r="D71" t="s">
        <v>11</v>
      </c>
      <c r="E71" t="s">
        <v>21</v>
      </c>
      <c r="F71">
        <v>113747.56</v>
      </c>
      <c r="G71" s="4">
        <v>44270</v>
      </c>
      <c r="H71">
        <v>0.7</v>
      </c>
      <c r="I71" t="s">
        <v>222</v>
      </c>
      <c r="J71" t="s">
        <v>277</v>
      </c>
      <c r="K71" t="s">
        <v>272</v>
      </c>
      <c r="L71" t="s">
        <v>755</v>
      </c>
    </row>
    <row r="72" spans="1:12" x14ac:dyDescent="0.35">
      <c r="A72" t="s">
        <v>39</v>
      </c>
      <c r="B72" t="s">
        <v>421</v>
      </c>
      <c r="C72" t="s">
        <v>422</v>
      </c>
      <c r="D72" t="s">
        <v>11</v>
      </c>
      <c r="E72" t="s">
        <v>16</v>
      </c>
      <c r="F72">
        <v>85918.61</v>
      </c>
      <c r="G72" s="4">
        <v>43136</v>
      </c>
      <c r="H72">
        <v>1</v>
      </c>
      <c r="I72" t="s">
        <v>10</v>
      </c>
      <c r="J72" t="s">
        <v>277</v>
      </c>
      <c r="K72" t="s">
        <v>272</v>
      </c>
      <c r="L72" t="s">
        <v>754</v>
      </c>
    </row>
    <row r="73" spans="1:12" x14ac:dyDescent="0.35">
      <c r="A73" t="s">
        <v>221</v>
      </c>
      <c r="B73" t="s">
        <v>423</v>
      </c>
      <c r="C73" t="s">
        <v>424</v>
      </c>
      <c r="D73" t="s">
        <v>8</v>
      </c>
      <c r="E73" t="s">
        <v>282</v>
      </c>
      <c r="F73">
        <v>51165.37</v>
      </c>
      <c r="G73" s="4">
        <v>44237</v>
      </c>
      <c r="H73">
        <v>1</v>
      </c>
      <c r="I73" t="s">
        <v>178</v>
      </c>
      <c r="J73" t="s">
        <v>273</v>
      </c>
      <c r="K73" t="s">
        <v>274</v>
      </c>
      <c r="L73" t="s">
        <v>754</v>
      </c>
    </row>
    <row r="74" spans="1:12" x14ac:dyDescent="0.35">
      <c r="A74" t="s">
        <v>20</v>
      </c>
      <c r="B74" t="s">
        <v>425</v>
      </c>
      <c r="C74" t="s">
        <v>426</v>
      </c>
      <c r="D74" t="s">
        <v>8</v>
      </c>
      <c r="E74" t="s">
        <v>21</v>
      </c>
      <c r="F74">
        <v>0</v>
      </c>
      <c r="G74" s="4">
        <v>44011</v>
      </c>
      <c r="H74">
        <v>1</v>
      </c>
      <c r="I74" t="s">
        <v>10</v>
      </c>
      <c r="J74" t="s">
        <v>275</v>
      </c>
      <c r="K74" t="s">
        <v>276</v>
      </c>
      <c r="L74" t="s">
        <v>754</v>
      </c>
    </row>
    <row r="75" spans="1:12" x14ac:dyDescent="0.35">
      <c r="A75" t="s">
        <v>170</v>
      </c>
      <c r="B75" t="s">
        <v>427</v>
      </c>
      <c r="C75" t="s">
        <v>428</v>
      </c>
      <c r="D75" t="s">
        <v>282</v>
      </c>
      <c r="E75" t="s">
        <v>12</v>
      </c>
      <c r="F75">
        <v>67957.899999999994</v>
      </c>
      <c r="G75" s="4">
        <v>43430</v>
      </c>
      <c r="H75">
        <v>1</v>
      </c>
      <c r="I75" t="s">
        <v>10</v>
      </c>
      <c r="J75" t="s">
        <v>279</v>
      </c>
      <c r="K75" t="s">
        <v>274</v>
      </c>
      <c r="L75" t="s">
        <v>754</v>
      </c>
    </row>
    <row r="76" spans="1:12" x14ac:dyDescent="0.35">
      <c r="A76" t="s">
        <v>228</v>
      </c>
      <c r="B76" t="s">
        <v>429</v>
      </c>
      <c r="C76" t="s">
        <v>430</v>
      </c>
      <c r="D76" t="s">
        <v>11</v>
      </c>
      <c r="E76" t="s">
        <v>14</v>
      </c>
      <c r="F76">
        <v>114465.93</v>
      </c>
      <c r="G76" s="4">
        <v>43291</v>
      </c>
      <c r="H76">
        <v>1</v>
      </c>
      <c r="I76" t="s">
        <v>222</v>
      </c>
      <c r="J76" t="s">
        <v>275</v>
      </c>
      <c r="K76" t="s">
        <v>276</v>
      </c>
      <c r="L76" t="s">
        <v>754</v>
      </c>
    </row>
    <row r="77" spans="1:12" x14ac:dyDescent="0.35">
      <c r="A77" t="s">
        <v>66</v>
      </c>
      <c r="B77" t="s">
        <v>431</v>
      </c>
      <c r="C77" t="s">
        <v>432</v>
      </c>
      <c r="D77" t="s">
        <v>11</v>
      </c>
      <c r="E77" t="s">
        <v>24</v>
      </c>
      <c r="F77">
        <v>65699.02</v>
      </c>
      <c r="G77" s="4">
        <v>43951</v>
      </c>
      <c r="H77">
        <v>1</v>
      </c>
      <c r="I77" t="s">
        <v>10</v>
      </c>
      <c r="J77" t="s">
        <v>277</v>
      </c>
      <c r="K77" t="s">
        <v>272</v>
      </c>
      <c r="L77" t="s">
        <v>754</v>
      </c>
    </row>
    <row r="78" spans="1:12" x14ac:dyDescent="0.35">
      <c r="A78" t="s">
        <v>234</v>
      </c>
      <c r="B78" t="s">
        <v>433</v>
      </c>
      <c r="C78" t="s">
        <v>434</v>
      </c>
      <c r="D78" t="s">
        <v>11</v>
      </c>
      <c r="E78" t="s">
        <v>25</v>
      </c>
      <c r="F78">
        <v>83191.95</v>
      </c>
      <c r="G78" s="4">
        <v>43700</v>
      </c>
      <c r="H78">
        <v>0.6</v>
      </c>
      <c r="I78" t="s">
        <v>222</v>
      </c>
      <c r="J78" t="s">
        <v>265</v>
      </c>
      <c r="K78" t="s">
        <v>283</v>
      </c>
      <c r="L78" t="s">
        <v>755</v>
      </c>
    </row>
    <row r="79" spans="1:12" x14ac:dyDescent="0.35">
      <c r="A79" t="s">
        <v>187</v>
      </c>
      <c r="B79" t="s">
        <v>435</v>
      </c>
      <c r="C79" t="s">
        <v>436</v>
      </c>
      <c r="D79" t="s">
        <v>11</v>
      </c>
      <c r="E79" t="s">
        <v>13</v>
      </c>
      <c r="F79">
        <v>106775.14</v>
      </c>
      <c r="G79" s="4">
        <v>43563</v>
      </c>
      <c r="H79">
        <v>1</v>
      </c>
      <c r="I79" t="s">
        <v>178</v>
      </c>
      <c r="J79" t="s">
        <v>273</v>
      </c>
      <c r="K79" t="s">
        <v>274</v>
      </c>
      <c r="L79" t="s">
        <v>754</v>
      </c>
    </row>
    <row r="80" spans="1:12" x14ac:dyDescent="0.35">
      <c r="A80" t="s">
        <v>244</v>
      </c>
      <c r="B80" t="s">
        <v>437</v>
      </c>
      <c r="C80" t="s">
        <v>438</v>
      </c>
      <c r="D80" t="s">
        <v>11</v>
      </c>
      <c r="E80" t="s">
        <v>12</v>
      </c>
      <c r="F80">
        <v>83396.5</v>
      </c>
      <c r="G80" s="4">
        <v>44285</v>
      </c>
      <c r="H80">
        <v>1</v>
      </c>
      <c r="I80" t="s">
        <v>222</v>
      </c>
      <c r="J80" t="s">
        <v>278</v>
      </c>
      <c r="K80" t="s">
        <v>276</v>
      </c>
      <c r="L80" t="s">
        <v>754</v>
      </c>
    </row>
    <row r="81" spans="1:12" x14ac:dyDescent="0.35">
      <c r="A81" t="s">
        <v>231</v>
      </c>
      <c r="B81" t="s">
        <v>439</v>
      </c>
      <c r="C81" t="s">
        <v>440</v>
      </c>
      <c r="D81" t="s">
        <v>11</v>
      </c>
      <c r="E81" t="s">
        <v>21</v>
      </c>
      <c r="F81">
        <v>28481.16</v>
      </c>
      <c r="G81" s="4">
        <v>44228</v>
      </c>
      <c r="H81">
        <v>1</v>
      </c>
      <c r="I81" t="s">
        <v>222</v>
      </c>
      <c r="J81" t="s">
        <v>279</v>
      </c>
      <c r="K81" t="s">
        <v>274</v>
      </c>
      <c r="L81" t="s">
        <v>754</v>
      </c>
    </row>
    <row r="82" spans="1:12" x14ac:dyDescent="0.35">
      <c r="A82" t="s">
        <v>258</v>
      </c>
      <c r="B82" t="s">
        <v>441</v>
      </c>
      <c r="C82" t="s">
        <v>442</v>
      </c>
      <c r="D82" t="s">
        <v>11</v>
      </c>
      <c r="E82" t="s">
        <v>25</v>
      </c>
      <c r="F82">
        <v>32192.15</v>
      </c>
      <c r="G82" s="4">
        <v>44473</v>
      </c>
      <c r="H82">
        <v>1</v>
      </c>
      <c r="I82" t="s">
        <v>10</v>
      </c>
      <c r="J82" t="s">
        <v>273</v>
      </c>
      <c r="K82" t="s">
        <v>274</v>
      </c>
      <c r="L82" t="s">
        <v>754</v>
      </c>
    </row>
    <row r="83" spans="1:12" x14ac:dyDescent="0.35">
      <c r="A83" t="s">
        <v>35</v>
      </c>
      <c r="B83" t="s">
        <v>443</v>
      </c>
      <c r="C83" t="s">
        <v>444</v>
      </c>
      <c r="D83" t="s">
        <v>11</v>
      </c>
      <c r="E83" t="s">
        <v>282</v>
      </c>
      <c r="F83">
        <v>112645.99</v>
      </c>
      <c r="G83" s="4">
        <v>43759</v>
      </c>
      <c r="H83">
        <v>0.6</v>
      </c>
      <c r="I83" t="s">
        <v>10</v>
      </c>
      <c r="J83" t="s">
        <v>271</v>
      </c>
      <c r="K83" t="s">
        <v>272</v>
      </c>
      <c r="L83" t="s">
        <v>755</v>
      </c>
    </row>
    <row r="84" spans="1:12" x14ac:dyDescent="0.35">
      <c r="A84" t="s">
        <v>123</v>
      </c>
      <c r="B84" t="s">
        <v>445</v>
      </c>
      <c r="C84" t="s">
        <v>446</v>
      </c>
      <c r="D84" t="s">
        <v>282</v>
      </c>
      <c r="E84" t="s">
        <v>29</v>
      </c>
      <c r="F84">
        <v>107107.6</v>
      </c>
      <c r="G84" s="4">
        <v>43325</v>
      </c>
      <c r="H84">
        <v>0.9</v>
      </c>
      <c r="I84" t="s">
        <v>10</v>
      </c>
      <c r="J84" t="s">
        <v>279</v>
      </c>
      <c r="K84" t="s">
        <v>274</v>
      </c>
      <c r="L84" t="s">
        <v>755</v>
      </c>
    </row>
    <row r="85" spans="1:12" x14ac:dyDescent="0.35">
      <c r="A85" t="s">
        <v>68</v>
      </c>
      <c r="B85" t="s">
        <v>447</v>
      </c>
      <c r="C85" t="s">
        <v>448</v>
      </c>
      <c r="D85" t="s">
        <v>8</v>
      </c>
      <c r="E85" t="s">
        <v>16</v>
      </c>
      <c r="F85">
        <v>80695.740000000005</v>
      </c>
      <c r="G85" s="4">
        <v>43787</v>
      </c>
      <c r="H85">
        <v>0.8</v>
      </c>
      <c r="I85" t="s">
        <v>10</v>
      </c>
      <c r="J85" t="s">
        <v>277</v>
      </c>
      <c r="K85" t="s">
        <v>272</v>
      </c>
      <c r="L85" t="s">
        <v>755</v>
      </c>
    </row>
    <row r="86" spans="1:12" x14ac:dyDescent="0.35">
      <c r="A86" t="s">
        <v>141</v>
      </c>
      <c r="B86" t="s">
        <v>449</v>
      </c>
      <c r="C86" t="s">
        <v>450</v>
      </c>
      <c r="D86" t="s">
        <v>8</v>
      </c>
      <c r="E86" t="s">
        <v>13</v>
      </c>
      <c r="F86">
        <v>75475.929999999993</v>
      </c>
      <c r="G86" s="4">
        <v>43794</v>
      </c>
      <c r="H86">
        <v>1</v>
      </c>
      <c r="I86" t="s">
        <v>10</v>
      </c>
      <c r="J86" t="s">
        <v>265</v>
      </c>
      <c r="K86" t="s">
        <v>283</v>
      </c>
      <c r="L86" t="s">
        <v>754</v>
      </c>
    </row>
    <row r="87" spans="1:12" x14ac:dyDescent="0.35">
      <c r="A87" t="s">
        <v>212</v>
      </c>
      <c r="B87" t="s">
        <v>451</v>
      </c>
      <c r="C87" t="s">
        <v>452</v>
      </c>
      <c r="D87" t="s">
        <v>8</v>
      </c>
      <c r="E87" t="s">
        <v>16</v>
      </c>
      <c r="F87">
        <v>86558.58</v>
      </c>
      <c r="G87" s="4">
        <v>43887</v>
      </c>
      <c r="H87">
        <v>1</v>
      </c>
      <c r="I87" t="s">
        <v>178</v>
      </c>
      <c r="J87" t="s">
        <v>265</v>
      </c>
      <c r="K87" t="s">
        <v>283</v>
      </c>
      <c r="L87" t="s">
        <v>754</v>
      </c>
    </row>
    <row r="88" spans="1:12" x14ac:dyDescent="0.35">
      <c r="A88" t="s">
        <v>262</v>
      </c>
      <c r="B88" t="s">
        <v>445</v>
      </c>
      <c r="C88" t="s">
        <v>453</v>
      </c>
      <c r="D88" t="s">
        <v>8</v>
      </c>
      <c r="E88" t="s">
        <v>22</v>
      </c>
      <c r="F88">
        <v>84309.95</v>
      </c>
      <c r="G88" s="4">
        <v>44501</v>
      </c>
      <c r="H88">
        <v>1</v>
      </c>
      <c r="I88" t="s">
        <v>10</v>
      </c>
      <c r="J88" t="s">
        <v>265</v>
      </c>
      <c r="K88" t="s">
        <v>283</v>
      </c>
      <c r="L88" t="s">
        <v>754</v>
      </c>
    </row>
    <row r="89" spans="1:12" x14ac:dyDescent="0.35">
      <c r="A89" t="s">
        <v>36</v>
      </c>
      <c r="B89" t="s">
        <v>454</v>
      </c>
      <c r="C89" t="s">
        <v>455</v>
      </c>
      <c r="D89" t="s">
        <v>11</v>
      </c>
      <c r="E89" t="s">
        <v>29</v>
      </c>
      <c r="F89">
        <v>91645.04</v>
      </c>
      <c r="G89" s="4">
        <v>44223</v>
      </c>
      <c r="H89">
        <v>1</v>
      </c>
      <c r="I89" t="s">
        <v>10</v>
      </c>
      <c r="J89" t="s">
        <v>278</v>
      </c>
      <c r="K89" t="s">
        <v>276</v>
      </c>
      <c r="L89" t="s">
        <v>754</v>
      </c>
    </row>
    <row r="90" spans="1:12" x14ac:dyDescent="0.35">
      <c r="A90" t="s">
        <v>214</v>
      </c>
      <c r="B90" t="s">
        <v>456</v>
      </c>
      <c r="C90" t="s">
        <v>457</v>
      </c>
      <c r="D90" t="s">
        <v>8</v>
      </c>
      <c r="E90" t="s">
        <v>9</v>
      </c>
      <c r="F90">
        <v>101187.36</v>
      </c>
      <c r="G90" s="4">
        <v>43258</v>
      </c>
      <c r="H90">
        <v>1</v>
      </c>
      <c r="I90" t="s">
        <v>178</v>
      </c>
      <c r="J90" t="s">
        <v>277</v>
      </c>
      <c r="K90" t="s">
        <v>272</v>
      </c>
      <c r="L90" t="s">
        <v>754</v>
      </c>
    </row>
    <row r="91" spans="1:12" x14ac:dyDescent="0.35">
      <c r="A91" t="s">
        <v>196</v>
      </c>
      <c r="B91" t="s">
        <v>458</v>
      </c>
      <c r="C91" t="s">
        <v>459</v>
      </c>
      <c r="D91" t="s">
        <v>8</v>
      </c>
      <c r="E91" t="s">
        <v>28</v>
      </c>
      <c r="F91">
        <v>104038.9</v>
      </c>
      <c r="G91" s="4">
        <v>43815</v>
      </c>
      <c r="H91">
        <v>1</v>
      </c>
      <c r="I91" t="s">
        <v>178</v>
      </c>
      <c r="J91" t="s">
        <v>265</v>
      </c>
      <c r="K91" t="s">
        <v>283</v>
      </c>
      <c r="L91" t="s">
        <v>754</v>
      </c>
    </row>
    <row r="92" spans="1:12" x14ac:dyDescent="0.35">
      <c r="A92" t="s">
        <v>186</v>
      </c>
      <c r="B92" t="s">
        <v>460</v>
      </c>
      <c r="C92" t="s">
        <v>461</v>
      </c>
      <c r="D92" t="s">
        <v>8</v>
      </c>
      <c r="E92" t="s">
        <v>22</v>
      </c>
      <c r="F92">
        <v>99683.67</v>
      </c>
      <c r="G92" s="4">
        <v>43500</v>
      </c>
      <c r="H92">
        <v>1</v>
      </c>
      <c r="I92" t="s">
        <v>178</v>
      </c>
      <c r="J92" t="s">
        <v>271</v>
      </c>
      <c r="K92" t="s">
        <v>272</v>
      </c>
      <c r="L92" t="s">
        <v>754</v>
      </c>
    </row>
    <row r="93" spans="1:12" x14ac:dyDescent="0.35">
      <c r="A93" t="s">
        <v>257</v>
      </c>
      <c r="B93" t="s">
        <v>462</v>
      </c>
      <c r="C93" t="s">
        <v>463</v>
      </c>
      <c r="D93" t="s">
        <v>11</v>
      </c>
      <c r="E93" t="s">
        <v>14</v>
      </c>
      <c r="F93">
        <v>47362.62</v>
      </c>
      <c r="G93" s="4">
        <v>43973</v>
      </c>
      <c r="H93">
        <v>1</v>
      </c>
      <c r="I93" t="s">
        <v>222</v>
      </c>
      <c r="J93" t="s">
        <v>265</v>
      </c>
      <c r="K93" t="s">
        <v>283</v>
      </c>
      <c r="L93" t="s">
        <v>754</v>
      </c>
    </row>
    <row r="94" spans="1:12" x14ac:dyDescent="0.35">
      <c r="A94" t="s">
        <v>15</v>
      </c>
      <c r="B94" t="s">
        <v>464</v>
      </c>
      <c r="C94" t="s">
        <v>465</v>
      </c>
      <c r="D94" t="s">
        <v>8</v>
      </c>
      <c r="E94" t="s">
        <v>16</v>
      </c>
      <c r="F94">
        <v>70649.460000000006</v>
      </c>
      <c r="G94" s="4">
        <v>43843</v>
      </c>
      <c r="H94">
        <v>1</v>
      </c>
      <c r="I94" t="s">
        <v>10</v>
      </c>
      <c r="J94" t="s">
        <v>273</v>
      </c>
      <c r="K94" t="s">
        <v>274</v>
      </c>
      <c r="L94" t="s">
        <v>754</v>
      </c>
    </row>
    <row r="95" spans="1:12" x14ac:dyDescent="0.35">
      <c r="A95" t="s">
        <v>125</v>
      </c>
      <c r="B95" t="s">
        <v>466</v>
      </c>
      <c r="C95" t="s">
        <v>467</v>
      </c>
      <c r="D95" t="s">
        <v>8</v>
      </c>
      <c r="E95" t="s">
        <v>21</v>
      </c>
      <c r="F95">
        <v>75733.740000000005</v>
      </c>
      <c r="G95" s="4">
        <v>44382</v>
      </c>
      <c r="H95">
        <v>1</v>
      </c>
      <c r="I95" t="s">
        <v>10</v>
      </c>
      <c r="J95" t="s">
        <v>273</v>
      </c>
      <c r="K95" t="s">
        <v>274</v>
      </c>
      <c r="L95" t="s">
        <v>754</v>
      </c>
    </row>
    <row r="96" spans="1:12" x14ac:dyDescent="0.35">
      <c r="A96" t="s">
        <v>226</v>
      </c>
      <c r="B96" t="s">
        <v>468</v>
      </c>
      <c r="C96" t="s">
        <v>469</v>
      </c>
      <c r="D96" t="s">
        <v>8</v>
      </c>
      <c r="E96" t="s">
        <v>29</v>
      </c>
      <c r="F96">
        <v>71823.56</v>
      </c>
      <c r="G96" s="4">
        <v>43374</v>
      </c>
      <c r="H96">
        <v>0.3</v>
      </c>
      <c r="I96" t="s">
        <v>222</v>
      </c>
      <c r="J96" t="s">
        <v>265</v>
      </c>
      <c r="K96" t="s">
        <v>283</v>
      </c>
      <c r="L96" t="s">
        <v>755</v>
      </c>
    </row>
    <row r="97" spans="1:12" x14ac:dyDescent="0.35">
      <c r="A97" t="s">
        <v>80</v>
      </c>
      <c r="B97" t="s">
        <v>470</v>
      </c>
      <c r="C97" t="s">
        <v>471</v>
      </c>
      <c r="D97" t="s">
        <v>8</v>
      </c>
      <c r="E97" t="s">
        <v>25</v>
      </c>
      <c r="F97">
        <v>41934.71</v>
      </c>
      <c r="G97" s="4">
        <v>43943</v>
      </c>
      <c r="H97">
        <v>1</v>
      </c>
      <c r="I97" t="s">
        <v>10</v>
      </c>
      <c r="J97" t="s">
        <v>265</v>
      </c>
      <c r="K97" t="s">
        <v>283</v>
      </c>
      <c r="L97" t="s">
        <v>754</v>
      </c>
    </row>
    <row r="98" spans="1:12" x14ac:dyDescent="0.35">
      <c r="A98" t="s">
        <v>63</v>
      </c>
      <c r="B98" t="s">
        <v>472</v>
      </c>
      <c r="C98" t="s">
        <v>473</v>
      </c>
      <c r="D98" t="s">
        <v>11</v>
      </c>
      <c r="E98" t="s">
        <v>21</v>
      </c>
      <c r="F98">
        <v>66572.58</v>
      </c>
      <c r="G98" s="4">
        <v>44193</v>
      </c>
      <c r="H98">
        <v>1</v>
      </c>
      <c r="I98" t="s">
        <v>10</v>
      </c>
      <c r="J98" t="s">
        <v>279</v>
      </c>
      <c r="K98" t="s">
        <v>274</v>
      </c>
      <c r="L98" t="s">
        <v>754</v>
      </c>
    </row>
    <row r="99" spans="1:12" x14ac:dyDescent="0.35">
      <c r="A99" t="s">
        <v>131</v>
      </c>
      <c r="B99" t="s">
        <v>474</v>
      </c>
      <c r="C99" t="s">
        <v>475</v>
      </c>
      <c r="D99" t="s">
        <v>11</v>
      </c>
      <c r="E99" t="s">
        <v>24</v>
      </c>
      <c r="F99">
        <v>76932.600000000006</v>
      </c>
      <c r="G99" s="4">
        <v>43493</v>
      </c>
      <c r="H99">
        <v>1</v>
      </c>
      <c r="I99" t="s">
        <v>10</v>
      </c>
      <c r="J99" t="s">
        <v>273</v>
      </c>
      <c r="K99" t="s">
        <v>274</v>
      </c>
      <c r="L99" t="s">
        <v>754</v>
      </c>
    </row>
    <row r="100" spans="1:12" x14ac:dyDescent="0.35">
      <c r="A100" t="s">
        <v>151</v>
      </c>
      <c r="B100" t="s">
        <v>476</v>
      </c>
      <c r="C100" t="s">
        <v>477</v>
      </c>
      <c r="D100" t="s">
        <v>11</v>
      </c>
      <c r="E100" t="s">
        <v>28</v>
      </c>
      <c r="F100">
        <v>59258.19</v>
      </c>
      <c r="G100" s="4">
        <v>43452</v>
      </c>
      <c r="H100">
        <v>0.8</v>
      </c>
      <c r="I100" t="s">
        <v>10</v>
      </c>
      <c r="J100" t="s">
        <v>271</v>
      </c>
      <c r="K100" t="s">
        <v>272</v>
      </c>
      <c r="L100" t="s">
        <v>755</v>
      </c>
    </row>
    <row r="101" spans="1:12" x14ac:dyDescent="0.35">
      <c r="A101" t="s">
        <v>219</v>
      </c>
      <c r="B101" t="s">
        <v>478</v>
      </c>
      <c r="C101" t="s">
        <v>479</v>
      </c>
      <c r="D101" t="s">
        <v>11</v>
      </c>
      <c r="E101" t="s">
        <v>9</v>
      </c>
      <c r="F101">
        <v>112778.28</v>
      </c>
      <c r="G101" s="4">
        <v>43250</v>
      </c>
      <c r="H101">
        <v>1</v>
      </c>
      <c r="I101" t="s">
        <v>178</v>
      </c>
      <c r="J101" t="s">
        <v>265</v>
      </c>
      <c r="K101" t="s">
        <v>283</v>
      </c>
      <c r="L101" t="s">
        <v>754</v>
      </c>
    </row>
    <row r="102" spans="1:12" x14ac:dyDescent="0.35">
      <c r="A102" t="s">
        <v>104</v>
      </c>
      <c r="B102" t="s">
        <v>480</v>
      </c>
      <c r="C102" t="s">
        <v>481</v>
      </c>
      <c r="D102" t="s">
        <v>8</v>
      </c>
      <c r="E102" t="s">
        <v>29</v>
      </c>
      <c r="F102">
        <v>44845.33</v>
      </c>
      <c r="G102" s="4">
        <v>43277</v>
      </c>
      <c r="H102">
        <v>1</v>
      </c>
      <c r="I102" t="s">
        <v>10</v>
      </c>
      <c r="J102" t="s">
        <v>271</v>
      </c>
      <c r="K102" t="s">
        <v>272</v>
      </c>
      <c r="L102" t="s">
        <v>754</v>
      </c>
    </row>
    <row r="103" spans="1:12" x14ac:dyDescent="0.35">
      <c r="A103" t="s">
        <v>46</v>
      </c>
      <c r="B103" t="s">
        <v>482</v>
      </c>
      <c r="C103" t="s">
        <v>483</v>
      </c>
      <c r="D103" t="s">
        <v>11</v>
      </c>
      <c r="E103" t="s">
        <v>13</v>
      </c>
      <c r="F103">
        <v>115191.38</v>
      </c>
      <c r="G103" s="4">
        <v>44004</v>
      </c>
      <c r="H103">
        <v>1</v>
      </c>
      <c r="I103" t="s">
        <v>10</v>
      </c>
      <c r="J103" t="s">
        <v>273</v>
      </c>
      <c r="K103" t="s">
        <v>274</v>
      </c>
      <c r="L103" t="s">
        <v>754</v>
      </c>
    </row>
    <row r="104" spans="1:12" x14ac:dyDescent="0.35">
      <c r="A104" t="s">
        <v>81</v>
      </c>
      <c r="B104" t="s">
        <v>484</v>
      </c>
      <c r="C104" t="s">
        <v>485</v>
      </c>
      <c r="D104" t="s">
        <v>8</v>
      </c>
      <c r="E104" t="s">
        <v>21</v>
      </c>
      <c r="F104">
        <v>111049.84</v>
      </c>
      <c r="G104" s="4">
        <v>44393</v>
      </c>
      <c r="H104">
        <v>1</v>
      </c>
      <c r="I104" t="s">
        <v>10</v>
      </c>
      <c r="J104" t="s">
        <v>275</v>
      </c>
      <c r="K104" t="s">
        <v>276</v>
      </c>
      <c r="L104" t="s">
        <v>754</v>
      </c>
    </row>
    <row r="105" spans="1:12" x14ac:dyDescent="0.35">
      <c r="A105" t="s">
        <v>48</v>
      </c>
      <c r="B105" t="s">
        <v>486</v>
      </c>
      <c r="C105" t="s">
        <v>487</v>
      </c>
      <c r="D105" t="s">
        <v>8</v>
      </c>
      <c r="E105" t="s">
        <v>28</v>
      </c>
      <c r="F105">
        <v>75974.990000000005</v>
      </c>
      <c r="G105" s="4">
        <v>44172</v>
      </c>
      <c r="H105">
        <v>1</v>
      </c>
      <c r="I105" t="s">
        <v>10</v>
      </c>
      <c r="J105" t="s">
        <v>265</v>
      </c>
      <c r="K105" t="s">
        <v>283</v>
      </c>
      <c r="L105" t="s">
        <v>754</v>
      </c>
    </row>
    <row r="106" spans="1:12" x14ac:dyDescent="0.35">
      <c r="A106" t="s">
        <v>150</v>
      </c>
      <c r="B106" t="s">
        <v>488</v>
      </c>
      <c r="C106" t="s">
        <v>489</v>
      </c>
      <c r="D106" t="s">
        <v>8</v>
      </c>
      <c r="E106" t="s">
        <v>19</v>
      </c>
      <c r="F106">
        <v>42161.77</v>
      </c>
      <c r="G106" s="4">
        <v>43494</v>
      </c>
      <c r="H106">
        <v>1</v>
      </c>
      <c r="I106" t="s">
        <v>10</v>
      </c>
      <c r="J106" t="s">
        <v>278</v>
      </c>
      <c r="K106" t="s">
        <v>276</v>
      </c>
      <c r="L106" t="s">
        <v>754</v>
      </c>
    </row>
    <row r="107" spans="1:12" x14ac:dyDescent="0.35">
      <c r="A107" t="s">
        <v>95</v>
      </c>
      <c r="B107" t="s">
        <v>490</v>
      </c>
      <c r="C107" t="s">
        <v>491</v>
      </c>
      <c r="D107" t="s">
        <v>11</v>
      </c>
      <c r="E107" t="s">
        <v>16</v>
      </c>
      <c r="F107">
        <v>71371.37</v>
      </c>
      <c r="G107" s="4">
        <v>43392</v>
      </c>
      <c r="H107">
        <v>1</v>
      </c>
      <c r="I107" t="s">
        <v>10</v>
      </c>
      <c r="J107" t="s">
        <v>273</v>
      </c>
      <c r="K107" t="s">
        <v>274</v>
      </c>
      <c r="L107" t="s">
        <v>754</v>
      </c>
    </row>
    <row r="108" spans="1:12" x14ac:dyDescent="0.35">
      <c r="A108" t="s">
        <v>92</v>
      </c>
      <c r="B108" t="s">
        <v>492</v>
      </c>
      <c r="C108" t="s">
        <v>493</v>
      </c>
      <c r="D108" t="s">
        <v>11</v>
      </c>
      <c r="E108" t="s">
        <v>29</v>
      </c>
      <c r="F108">
        <v>49915.14</v>
      </c>
      <c r="G108" s="4">
        <v>43550</v>
      </c>
      <c r="H108">
        <v>1</v>
      </c>
      <c r="I108" t="s">
        <v>10</v>
      </c>
      <c r="J108" t="s">
        <v>265</v>
      </c>
      <c r="K108" t="s">
        <v>283</v>
      </c>
      <c r="L108" t="s">
        <v>754</v>
      </c>
    </row>
    <row r="109" spans="1:12" x14ac:dyDescent="0.35">
      <c r="A109" t="s">
        <v>236</v>
      </c>
      <c r="B109" t="s">
        <v>494</v>
      </c>
      <c r="C109" t="s">
        <v>495</v>
      </c>
      <c r="D109" t="s">
        <v>11</v>
      </c>
      <c r="E109" t="s">
        <v>28</v>
      </c>
      <c r="F109">
        <v>37062.1</v>
      </c>
      <c r="G109" s="4">
        <v>44357</v>
      </c>
      <c r="H109">
        <v>1</v>
      </c>
      <c r="I109" t="s">
        <v>222</v>
      </c>
      <c r="J109" t="s">
        <v>279</v>
      </c>
      <c r="K109" t="s">
        <v>274</v>
      </c>
      <c r="L109" t="s">
        <v>754</v>
      </c>
    </row>
    <row r="110" spans="1:12" x14ac:dyDescent="0.35">
      <c r="A110" t="s">
        <v>99</v>
      </c>
      <c r="B110" t="s">
        <v>496</v>
      </c>
      <c r="C110" t="s">
        <v>497</v>
      </c>
      <c r="D110" t="s">
        <v>8</v>
      </c>
      <c r="E110" t="s">
        <v>22</v>
      </c>
      <c r="F110">
        <v>0</v>
      </c>
      <c r="G110" s="4">
        <v>43504</v>
      </c>
      <c r="H110">
        <v>1</v>
      </c>
      <c r="I110" t="s">
        <v>10</v>
      </c>
      <c r="J110" t="s">
        <v>265</v>
      </c>
      <c r="K110" t="s">
        <v>283</v>
      </c>
      <c r="L110" t="s">
        <v>754</v>
      </c>
    </row>
    <row r="111" spans="1:12" x14ac:dyDescent="0.35">
      <c r="A111" t="s">
        <v>199</v>
      </c>
      <c r="B111" t="s">
        <v>498</v>
      </c>
      <c r="C111" t="s">
        <v>499</v>
      </c>
      <c r="D111" t="s">
        <v>11</v>
      </c>
      <c r="E111" t="s">
        <v>29</v>
      </c>
      <c r="F111">
        <v>0</v>
      </c>
      <c r="G111" s="4">
        <v>44077</v>
      </c>
      <c r="H111">
        <v>1</v>
      </c>
      <c r="I111" t="s">
        <v>178</v>
      </c>
      <c r="J111" t="s">
        <v>277</v>
      </c>
      <c r="K111" t="s">
        <v>272</v>
      </c>
      <c r="L111" t="s">
        <v>754</v>
      </c>
    </row>
    <row r="112" spans="1:12" x14ac:dyDescent="0.35">
      <c r="A112" t="s">
        <v>154</v>
      </c>
      <c r="B112" t="s">
        <v>500</v>
      </c>
      <c r="C112" t="s">
        <v>501</v>
      </c>
      <c r="D112" t="s">
        <v>11</v>
      </c>
      <c r="E112" t="s">
        <v>21</v>
      </c>
      <c r="F112">
        <v>89838.77</v>
      </c>
      <c r="G112" s="4">
        <v>43602</v>
      </c>
      <c r="H112">
        <v>1</v>
      </c>
      <c r="I112" t="s">
        <v>10</v>
      </c>
      <c r="J112" t="s">
        <v>265</v>
      </c>
      <c r="K112" t="s">
        <v>283</v>
      </c>
      <c r="L112" t="s">
        <v>754</v>
      </c>
    </row>
    <row r="113" spans="1:12" x14ac:dyDescent="0.35">
      <c r="A113" t="s">
        <v>102</v>
      </c>
      <c r="B113" t="s">
        <v>502</v>
      </c>
      <c r="C113" t="s">
        <v>503</v>
      </c>
      <c r="D113" t="s">
        <v>11</v>
      </c>
      <c r="E113" t="s">
        <v>21</v>
      </c>
      <c r="F113">
        <v>0</v>
      </c>
      <c r="G113" s="4">
        <v>44462</v>
      </c>
      <c r="H113">
        <v>1</v>
      </c>
      <c r="I113" t="s">
        <v>10</v>
      </c>
      <c r="J113" t="s">
        <v>279</v>
      </c>
      <c r="K113" t="s">
        <v>274</v>
      </c>
      <c r="L113" t="s">
        <v>754</v>
      </c>
    </row>
    <row r="114" spans="1:12" x14ac:dyDescent="0.35">
      <c r="A114" t="s">
        <v>120</v>
      </c>
      <c r="B114" t="s">
        <v>504</v>
      </c>
      <c r="C114" t="s">
        <v>505</v>
      </c>
      <c r="D114" t="s">
        <v>8</v>
      </c>
      <c r="E114" t="s">
        <v>29</v>
      </c>
      <c r="F114">
        <v>68887.839999999997</v>
      </c>
      <c r="G114" s="4">
        <v>43297</v>
      </c>
      <c r="H114">
        <v>1</v>
      </c>
      <c r="I114" t="s">
        <v>10</v>
      </c>
      <c r="J114" t="s">
        <v>265</v>
      </c>
      <c r="K114" t="s">
        <v>283</v>
      </c>
      <c r="L114" t="s">
        <v>754</v>
      </c>
    </row>
    <row r="115" spans="1:12" x14ac:dyDescent="0.35">
      <c r="A115" t="s">
        <v>84</v>
      </c>
      <c r="B115" t="s">
        <v>333</v>
      </c>
      <c r="C115" t="s">
        <v>334</v>
      </c>
      <c r="D115" t="s">
        <v>8</v>
      </c>
      <c r="E115" t="s">
        <v>19</v>
      </c>
      <c r="F115">
        <v>89690.38</v>
      </c>
      <c r="G115" s="4">
        <v>43213</v>
      </c>
      <c r="H115">
        <v>1</v>
      </c>
      <c r="I115" t="s">
        <v>10</v>
      </c>
      <c r="J115" t="s">
        <v>273</v>
      </c>
      <c r="K115" t="s">
        <v>274</v>
      </c>
      <c r="L115" t="s">
        <v>754</v>
      </c>
    </row>
    <row r="116" spans="1:12" x14ac:dyDescent="0.35">
      <c r="A116" t="s">
        <v>133</v>
      </c>
      <c r="B116" t="s">
        <v>506</v>
      </c>
      <c r="C116" t="s">
        <v>507</v>
      </c>
      <c r="D116" t="s">
        <v>11</v>
      </c>
      <c r="E116" t="s">
        <v>13</v>
      </c>
      <c r="F116">
        <v>111229.47</v>
      </c>
      <c r="G116" s="4">
        <v>43402</v>
      </c>
      <c r="H116">
        <v>1</v>
      </c>
      <c r="I116" t="s">
        <v>10</v>
      </c>
      <c r="J116" t="s">
        <v>265</v>
      </c>
      <c r="K116" t="s">
        <v>283</v>
      </c>
      <c r="L116" t="s">
        <v>754</v>
      </c>
    </row>
    <row r="117" spans="1:12" x14ac:dyDescent="0.35">
      <c r="A117" t="s">
        <v>153</v>
      </c>
      <c r="B117" t="s">
        <v>508</v>
      </c>
      <c r="C117" t="s">
        <v>509</v>
      </c>
      <c r="D117" t="s">
        <v>11</v>
      </c>
      <c r="E117" t="s">
        <v>29</v>
      </c>
      <c r="F117">
        <v>67633.850000000006</v>
      </c>
      <c r="G117" s="4">
        <v>43340</v>
      </c>
      <c r="H117">
        <v>1</v>
      </c>
      <c r="I117" t="s">
        <v>10</v>
      </c>
      <c r="J117" t="s">
        <v>277</v>
      </c>
      <c r="K117" t="s">
        <v>272</v>
      </c>
      <c r="L117" t="s">
        <v>754</v>
      </c>
    </row>
    <row r="118" spans="1:12" x14ac:dyDescent="0.35">
      <c r="A118" t="s">
        <v>245</v>
      </c>
      <c r="B118" t="s">
        <v>510</v>
      </c>
      <c r="C118" t="s">
        <v>511</v>
      </c>
      <c r="D118" t="s">
        <v>11</v>
      </c>
      <c r="E118" t="s">
        <v>19</v>
      </c>
      <c r="F118">
        <v>111815.49</v>
      </c>
      <c r="G118" s="4">
        <v>43895</v>
      </c>
      <c r="H118">
        <v>0.7</v>
      </c>
      <c r="I118" t="s">
        <v>222</v>
      </c>
      <c r="J118" t="s">
        <v>265</v>
      </c>
      <c r="K118" t="s">
        <v>283</v>
      </c>
      <c r="L118" t="s">
        <v>755</v>
      </c>
    </row>
    <row r="119" spans="1:12" x14ac:dyDescent="0.35">
      <c r="A119" t="s">
        <v>179</v>
      </c>
      <c r="B119" t="s">
        <v>512</v>
      </c>
      <c r="C119" t="s">
        <v>513</v>
      </c>
      <c r="D119" t="s">
        <v>11</v>
      </c>
      <c r="E119" t="s">
        <v>16</v>
      </c>
      <c r="F119">
        <v>39784.239999999998</v>
      </c>
      <c r="G119" s="4">
        <v>43465</v>
      </c>
      <c r="H119">
        <v>1</v>
      </c>
      <c r="I119" t="s">
        <v>178</v>
      </c>
      <c r="J119" t="s">
        <v>279</v>
      </c>
      <c r="K119" t="s">
        <v>274</v>
      </c>
      <c r="L119" t="s">
        <v>754</v>
      </c>
    </row>
    <row r="120" spans="1:12" x14ac:dyDescent="0.35">
      <c r="A120" t="s">
        <v>239</v>
      </c>
      <c r="B120" t="s">
        <v>514</v>
      </c>
      <c r="C120" t="s">
        <v>515</v>
      </c>
      <c r="D120" t="s">
        <v>8</v>
      </c>
      <c r="E120" t="s">
        <v>13</v>
      </c>
      <c r="F120">
        <v>89829.33</v>
      </c>
      <c r="G120" s="4">
        <v>43794</v>
      </c>
      <c r="H120">
        <v>1</v>
      </c>
      <c r="I120" t="s">
        <v>222</v>
      </c>
      <c r="J120" t="s">
        <v>279</v>
      </c>
      <c r="K120" t="s">
        <v>274</v>
      </c>
      <c r="L120" t="s">
        <v>754</v>
      </c>
    </row>
    <row r="121" spans="1:12" x14ac:dyDescent="0.35">
      <c r="A121" t="s">
        <v>189</v>
      </c>
      <c r="B121" t="s">
        <v>516</v>
      </c>
      <c r="C121" t="s">
        <v>517</v>
      </c>
      <c r="D121" t="s">
        <v>11</v>
      </c>
      <c r="E121" t="s">
        <v>21</v>
      </c>
      <c r="F121">
        <v>72843.23</v>
      </c>
      <c r="G121" s="4">
        <v>43280</v>
      </c>
      <c r="H121">
        <v>1</v>
      </c>
      <c r="I121" t="s">
        <v>178</v>
      </c>
      <c r="J121" t="s">
        <v>275</v>
      </c>
      <c r="K121" t="s">
        <v>276</v>
      </c>
      <c r="L121" t="s">
        <v>754</v>
      </c>
    </row>
    <row r="122" spans="1:12" x14ac:dyDescent="0.35">
      <c r="A122" t="s">
        <v>162</v>
      </c>
      <c r="B122" t="s">
        <v>518</v>
      </c>
      <c r="C122" t="s">
        <v>519</v>
      </c>
      <c r="D122" t="s">
        <v>11</v>
      </c>
      <c r="E122" t="s">
        <v>16</v>
      </c>
      <c r="F122">
        <v>88511.17</v>
      </c>
      <c r="G122" s="4">
        <v>43950</v>
      </c>
      <c r="H122">
        <v>1</v>
      </c>
      <c r="I122" t="s">
        <v>10</v>
      </c>
      <c r="J122" t="s">
        <v>277</v>
      </c>
      <c r="K122" t="s">
        <v>272</v>
      </c>
      <c r="L122" t="s">
        <v>754</v>
      </c>
    </row>
    <row r="123" spans="1:12" x14ac:dyDescent="0.35">
      <c r="A123" t="s">
        <v>45</v>
      </c>
      <c r="B123" t="s">
        <v>520</v>
      </c>
      <c r="C123" t="s">
        <v>521</v>
      </c>
      <c r="D123" t="s">
        <v>11</v>
      </c>
      <c r="E123" t="s">
        <v>29</v>
      </c>
      <c r="F123">
        <v>36547.58</v>
      </c>
      <c r="G123" s="4">
        <v>43416</v>
      </c>
      <c r="H123">
        <v>1</v>
      </c>
      <c r="I123" t="s">
        <v>10</v>
      </c>
      <c r="J123" t="s">
        <v>265</v>
      </c>
      <c r="K123" t="s">
        <v>283</v>
      </c>
      <c r="L123" t="s">
        <v>754</v>
      </c>
    </row>
    <row r="124" spans="1:12" x14ac:dyDescent="0.35">
      <c r="A124" t="s">
        <v>49</v>
      </c>
      <c r="B124" t="s">
        <v>522</v>
      </c>
      <c r="C124" t="s">
        <v>523</v>
      </c>
      <c r="D124" t="s">
        <v>11</v>
      </c>
      <c r="E124" t="s">
        <v>29</v>
      </c>
      <c r="F124">
        <v>95954.02</v>
      </c>
      <c r="G124" s="4">
        <v>43567</v>
      </c>
      <c r="H124">
        <v>0.3</v>
      </c>
      <c r="I124" t="s">
        <v>10</v>
      </c>
      <c r="J124" t="s">
        <v>273</v>
      </c>
      <c r="K124" t="s">
        <v>274</v>
      </c>
      <c r="L124" t="s">
        <v>755</v>
      </c>
    </row>
    <row r="125" spans="1:12" x14ac:dyDescent="0.35">
      <c r="A125" t="s">
        <v>127</v>
      </c>
      <c r="B125" t="s">
        <v>524</v>
      </c>
      <c r="C125" t="s">
        <v>525</v>
      </c>
      <c r="D125" t="s">
        <v>8</v>
      </c>
      <c r="E125" t="s">
        <v>9</v>
      </c>
      <c r="F125">
        <v>95677.9</v>
      </c>
      <c r="G125" s="4">
        <v>44396</v>
      </c>
      <c r="H125">
        <v>0.3</v>
      </c>
      <c r="I125" t="s">
        <v>10</v>
      </c>
      <c r="J125" t="s">
        <v>279</v>
      </c>
      <c r="K125" t="s">
        <v>274</v>
      </c>
      <c r="L125" t="s">
        <v>755</v>
      </c>
    </row>
    <row r="126" spans="1:12" x14ac:dyDescent="0.35">
      <c r="A126" t="s">
        <v>213</v>
      </c>
      <c r="B126" t="s">
        <v>526</v>
      </c>
      <c r="C126" t="s">
        <v>527</v>
      </c>
      <c r="D126" t="s">
        <v>8</v>
      </c>
      <c r="E126" t="s">
        <v>29</v>
      </c>
      <c r="F126">
        <v>76303.820000000007</v>
      </c>
      <c r="G126" s="4">
        <v>43458</v>
      </c>
      <c r="H126">
        <v>1</v>
      </c>
      <c r="I126" t="s">
        <v>178</v>
      </c>
      <c r="J126" t="s">
        <v>273</v>
      </c>
      <c r="K126" t="s">
        <v>274</v>
      </c>
      <c r="L126" t="s">
        <v>754</v>
      </c>
    </row>
    <row r="127" spans="1:12" x14ac:dyDescent="0.35">
      <c r="A127" t="s">
        <v>140</v>
      </c>
      <c r="B127" t="s">
        <v>528</v>
      </c>
      <c r="C127" t="s">
        <v>529</v>
      </c>
      <c r="D127" t="s">
        <v>8</v>
      </c>
      <c r="E127" t="s">
        <v>22</v>
      </c>
      <c r="F127">
        <v>0</v>
      </c>
      <c r="G127" s="4">
        <v>43538</v>
      </c>
      <c r="H127">
        <v>1</v>
      </c>
      <c r="I127" t="s">
        <v>10</v>
      </c>
      <c r="J127" t="s">
        <v>278</v>
      </c>
      <c r="K127" t="s">
        <v>276</v>
      </c>
      <c r="L127" t="s">
        <v>754</v>
      </c>
    </row>
    <row r="128" spans="1:12" x14ac:dyDescent="0.35">
      <c r="A128" t="s">
        <v>157</v>
      </c>
      <c r="B128" t="s">
        <v>530</v>
      </c>
      <c r="C128" t="s">
        <v>531</v>
      </c>
      <c r="D128" t="s">
        <v>11</v>
      </c>
      <c r="E128" t="s">
        <v>21</v>
      </c>
      <c r="F128">
        <v>99460.78</v>
      </c>
      <c r="G128" s="4">
        <v>43956</v>
      </c>
      <c r="H128">
        <v>1</v>
      </c>
      <c r="I128" t="s">
        <v>10</v>
      </c>
      <c r="J128" t="s">
        <v>265</v>
      </c>
      <c r="K128" t="s">
        <v>283</v>
      </c>
      <c r="L128" t="s">
        <v>754</v>
      </c>
    </row>
    <row r="129" spans="1:12" x14ac:dyDescent="0.35">
      <c r="A129" t="s">
        <v>149</v>
      </c>
      <c r="B129" t="s">
        <v>532</v>
      </c>
      <c r="C129" t="s">
        <v>533</v>
      </c>
      <c r="D129" t="s">
        <v>8</v>
      </c>
      <c r="E129" t="s">
        <v>28</v>
      </c>
      <c r="F129">
        <v>88034.67</v>
      </c>
      <c r="G129" s="4">
        <v>43669</v>
      </c>
      <c r="H129">
        <v>1</v>
      </c>
      <c r="I129" t="s">
        <v>10</v>
      </c>
      <c r="J129" t="s">
        <v>265</v>
      </c>
      <c r="K129" t="s">
        <v>283</v>
      </c>
      <c r="L129" t="s">
        <v>754</v>
      </c>
    </row>
    <row r="130" spans="1:12" x14ac:dyDescent="0.35">
      <c r="A130" t="s">
        <v>86</v>
      </c>
      <c r="B130" t="s">
        <v>534</v>
      </c>
      <c r="C130" t="s">
        <v>535</v>
      </c>
      <c r="D130" t="s">
        <v>8</v>
      </c>
      <c r="E130" t="s">
        <v>22</v>
      </c>
      <c r="F130">
        <v>44447.26</v>
      </c>
      <c r="G130" s="4">
        <v>43846</v>
      </c>
      <c r="H130">
        <v>0.4</v>
      </c>
      <c r="I130" t="s">
        <v>10</v>
      </c>
      <c r="J130" t="s">
        <v>271</v>
      </c>
      <c r="K130" t="s">
        <v>272</v>
      </c>
      <c r="L130" t="s">
        <v>755</v>
      </c>
    </row>
    <row r="131" spans="1:12" x14ac:dyDescent="0.35">
      <c r="A131" t="s">
        <v>100</v>
      </c>
      <c r="B131" t="s">
        <v>536</v>
      </c>
      <c r="C131" t="s">
        <v>537</v>
      </c>
      <c r="D131" t="s">
        <v>11</v>
      </c>
      <c r="E131" t="s">
        <v>13</v>
      </c>
      <c r="F131">
        <v>40445.29</v>
      </c>
      <c r="G131" s="4">
        <v>44393</v>
      </c>
      <c r="H131">
        <v>1</v>
      </c>
      <c r="I131" t="s">
        <v>10</v>
      </c>
      <c r="J131" t="s">
        <v>279</v>
      </c>
      <c r="K131" t="s">
        <v>274</v>
      </c>
      <c r="L131" t="s">
        <v>754</v>
      </c>
    </row>
    <row r="132" spans="1:12" x14ac:dyDescent="0.35">
      <c r="A132" t="s">
        <v>69</v>
      </c>
      <c r="B132" t="s">
        <v>538</v>
      </c>
      <c r="C132" t="s">
        <v>539</v>
      </c>
      <c r="D132" t="s">
        <v>8</v>
      </c>
      <c r="E132" t="s">
        <v>22</v>
      </c>
      <c r="F132">
        <v>92336.08</v>
      </c>
      <c r="G132" s="4">
        <v>44431</v>
      </c>
      <c r="H132">
        <v>1</v>
      </c>
      <c r="I132" t="s">
        <v>10</v>
      </c>
      <c r="J132" t="s">
        <v>273</v>
      </c>
      <c r="K132" t="s">
        <v>274</v>
      </c>
      <c r="L132" t="s">
        <v>754</v>
      </c>
    </row>
    <row r="133" spans="1:12" x14ac:dyDescent="0.35">
      <c r="A133" t="s">
        <v>89</v>
      </c>
      <c r="B133" t="s">
        <v>540</v>
      </c>
      <c r="C133" t="s">
        <v>541</v>
      </c>
      <c r="D133" t="s">
        <v>8</v>
      </c>
      <c r="E133" t="s">
        <v>24</v>
      </c>
      <c r="F133">
        <v>68008.55</v>
      </c>
      <c r="G133" s="4">
        <v>44062</v>
      </c>
      <c r="H133">
        <v>1</v>
      </c>
      <c r="I133" t="s">
        <v>10</v>
      </c>
      <c r="J133" t="s">
        <v>278</v>
      </c>
      <c r="K133" t="s">
        <v>276</v>
      </c>
      <c r="L133" t="s">
        <v>754</v>
      </c>
    </row>
    <row r="134" spans="1:12" x14ac:dyDescent="0.35">
      <c r="A134" t="s">
        <v>87</v>
      </c>
      <c r="B134" t="s">
        <v>542</v>
      </c>
      <c r="C134" t="s">
        <v>543</v>
      </c>
      <c r="D134" t="s">
        <v>11</v>
      </c>
      <c r="E134" t="s">
        <v>13</v>
      </c>
      <c r="F134">
        <v>74924.649999999994</v>
      </c>
      <c r="G134" s="4">
        <v>44239</v>
      </c>
      <c r="H134">
        <v>1</v>
      </c>
      <c r="I134" t="s">
        <v>10</v>
      </c>
      <c r="J134" t="s">
        <v>273</v>
      </c>
      <c r="K134" t="s">
        <v>274</v>
      </c>
      <c r="L134" t="s">
        <v>754</v>
      </c>
    </row>
    <row r="135" spans="1:12" x14ac:dyDescent="0.35">
      <c r="A135" t="s">
        <v>165</v>
      </c>
      <c r="B135" t="s">
        <v>544</v>
      </c>
      <c r="C135" t="s">
        <v>545</v>
      </c>
      <c r="D135" t="s">
        <v>11</v>
      </c>
      <c r="E135" t="s">
        <v>19</v>
      </c>
      <c r="F135">
        <v>88689.09</v>
      </c>
      <c r="G135" s="4">
        <v>43740</v>
      </c>
      <c r="H135">
        <v>1</v>
      </c>
      <c r="I135" t="s">
        <v>10</v>
      </c>
      <c r="J135" t="s">
        <v>271</v>
      </c>
      <c r="K135" t="s">
        <v>272</v>
      </c>
      <c r="L135" t="s">
        <v>754</v>
      </c>
    </row>
    <row r="136" spans="1:12" x14ac:dyDescent="0.35">
      <c r="A136" t="s">
        <v>225</v>
      </c>
      <c r="B136" t="s">
        <v>546</v>
      </c>
      <c r="C136" t="s">
        <v>547</v>
      </c>
      <c r="D136" t="s">
        <v>8</v>
      </c>
      <c r="E136" t="s">
        <v>22</v>
      </c>
      <c r="F136">
        <v>96555.53</v>
      </c>
      <c r="G136" s="4">
        <v>43489</v>
      </c>
      <c r="H136">
        <v>0.2</v>
      </c>
      <c r="I136" t="s">
        <v>222</v>
      </c>
      <c r="J136" t="s">
        <v>273</v>
      </c>
      <c r="K136" t="s">
        <v>274</v>
      </c>
      <c r="L136" t="s">
        <v>755</v>
      </c>
    </row>
    <row r="137" spans="1:12" x14ac:dyDescent="0.35">
      <c r="A137" t="s">
        <v>138</v>
      </c>
      <c r="B137" t="s">
        <v>548</v>
      </c>
      <c r="C137" t="s">
        <v>549</v>
      </c>
      <c r="D137" t="s">
        <v>8</v>
      </c>
      <c r="E137" t="s">
        <v>28</v>
      </c>
      <c r="F137">
        <v>71924.850000000006</v>
      </c>
      <c r="G137" s="4">
        <v>43822</v>
      </c>
      <c r="H137">
        <v>1</v>
      </c>
      <c r="I137" t="s">
        <v>10</v>
      </c>
      <c r="J137" t="s">
        <v>279</v>
      </c>
      <c r="K137" t="s">
        <v>274</v>
      </c>
      <c r="L137" t="s">
        <v>754</v>
      </c>
    </row>
    <row r="138" spans="1:12" x14ac:dyDescent="0.35">
      <c r="A138" t="s">
        <v>97</v>
      </c>
      <c r="B138" t="s">
        <v>550</v>
      </c>
      <c r="C138" t="s">
        <v>551</v>
      </c>
      <c r="D138" t="s">
        <v>11</v>
      </c>
      <c r="E138" t="s">
        <v>13</v>
      </c>
      <c r="F138">
        <v>31241.24</v>
      </c>
      <c r="G138" s="4">
        <v>43725</v>
      </c>
      <c r="H138">
        <v>1</v>
      </c>
      <c r="I138" t="s">
        <v>10</v>
      </c>
      <c r="J138" t="s">
        <v>265</v>
      </c>
      <c r="K138" t="s">
        <v>283</v>
      </c>
      <c r="L138" t="s">
        <v>754</v>
      </c>
    </row>
    <row r="139" spans="1:12" x14ac:dyDescent="0.35">
      <c r="A139" t="s">
        <v>73</v>
      </c>
      <c r="B139" t="s">
        <v>552</v>
      </c>
      <c r="C139" t="s">
        <v>553</v>
      </c>
      <c r="D139" t="s">
        <v>11</v>
      </c>
      <c r="E139" t="s">
        <v>16</v>
      </c>
      <c r="F139">
        <v>110042.37</v>
      </c>
      <c r="G139" s="4">
        <v>43914</v>
      </c>
      <c r="H139">
        <v>1</v>
      </c>
      <c r="I139" t="s">
        <v>10</v>
      </c>
      <c r="J139" t="s">
        <v>277</v>
      </c>
      <c r="K139" t="s">
        <v>272</v>
      </c>
      <c r="L139" t="s">
        <v>754</v>
      </c>
    </row>
    <row r="140" spans="1:12" x14ac:dyDescent="0.35">
      <c r="A140" t="s">
        <v>175</v>
      </c>
      <c r="B140" t="s">
        <v>554</v>
      </c>
      <c r="C140" t="s">
        <v>555</v>
      </c>
      <c r="D140" t="s">
        <v>8</v>
      </c>
      <c r="E140" t="s">
        <v>16</v>
      </c>
      <c r="F140">
        <v>33031.26</v>
      </c>
      <c r="G140" s="4">
        <v>43468</v>
      </c>
      <c r="H140">
        <v>0.4</v>
      </c>
      <c r="I140" t="s">
        <v>10</v>
      </c>
      <c r="J140" t="s">
        <v>273</v>
      </c>
      <c r="K140" t="s">
        <v>274</v>
      </c>
      <c r="L140" t="s">
        <v>755</v>
      </c>
    </row>
    <row r="141" spans="1:12" x14ac:dyDescent="0.35">
      <c r="A141" t="s">
        <v>229</v>
      </c>
      <c r="B141" t="s">
        <v>556</v>
      </c>
      <c r="C141" t="s">
        <v>557</v>
      </c>
      <c r="D141" t="s">
        <v>8</v>
      </c>
      <c r="E141" t="s">
        <v>21</v>
      </c>
      <c r="F141">
        <v>32496.880000000001</v>
      </c>
      <c r="G141" s="4">
        <v>43234</v>
      </c>
      <c r="H141">
        <v>1</v>
      </c>
      <c r="I141" t="s">
        <v>222</v>
      </c>
      <c r="J141" t="s">
        <v>265</v>
      </c>
      <c r="K141" t="s">
        <v>283</v>
      </c>
      <c r="L141" t="s">
        <v>754</v>
      </c>
    </row>
    <row r="142" spans="1:12" x14ac:dyDescent="0.35">
      <c r="A142" t="s">
        <v>53</v>
      </c>
      <c r="B142" t="s">
        <v>558</v>
      </c>
      <c r="C142" t="s">
        <v>559</v>
      </c>
      <c r="D142" t="s">
        <v>8</v>
      </c>
      <c r="E142" t="s">
        <v>19</v>
      </c>
      <c r="F142">
        <v>81897.789999999994</v>
      </c>
      <c r="G142" s="4">
        <v>43146</v>
      </c>
      <c r="H142">
        <v>1</v>
      </c>
      <c r="I142" t="s">
        <v>10</v>
      </c>
      <c r="J142" t="s">
        <v>278</v>
      </c>
      <c r="K142" t="s">
        <v>276</v>
      </c>
      <c r="L142" t="s">
        <v>754</v>
      </c>
    </row>
    <row r="143" spans="1:12" x14ac:dyDescent="0.35">
      <c r="A143" t="s">
        <v>119</v>
      </c>
      <c r="B143" t="s">
        <v>560</v>
      </c>
      <c r="C143" t="s">
        <v>561</v>
      </c>
      <c r="D143" t="s">
        <v>11</v>
      </c>
      <c r="E143" t="s">
        <v>14</v>
      </c>
      <c r="F143">
        <v>108872.77</v>
      </c>
      <c r="G143" s="4">
        <v>43521</v>
      </c>
      <c r="H143">
        <v>1</v>
      </c>
      <c r="I143" t="s">
        <v>10</v>
      </c>
      <c r="J143" t="s">
        <v>265</v>
      </c>
      <c r="K143" t="s">
        <v>283</v>
      </c>
      <c r="L143" t="s">
        <v>754</v>
      </c>
    </row>
    <row r="144" spans="1:12" x14ac:dyDescent="0.35">
      <c r="A144" t="s">
        <v>114</v>
      </c>
      <c r="B144" t="s">
        <v>562</v>
      </c>
      <c r="C144" t="s">
        <v>563</v>
      </c>
      <c r="D144" t="s">
        <v>11</v>
      </c>
      <c r="E144" t="s">
        <v>24</v>
      </c>
      <c r="F144">
        <v>89605.13</v>
      </c>
      <c r="G144" s="4">
        <v>43258</v>
      </c>
      <c r="H144">
        <v>1</v>
      </c>
      <c r="I144" t="s">
        <v>10</v>
      </c>
      <c r="J144" t="s">
        <v>271</v>
      </c>
      <c r="K144" t="s">
        <v>272</v>
      </c>
      <c r="L144" t="s">
        <v>754</v>
      </c>
    </row>
    <row r="145" spans="1:12" x14ac:dyDescent="0.35">
      <c r="A145" t="s">
        <v>240</v>
      </c>
      <c r="B145" t="s">
        <v>564</v>
      </c>
      <c r="C145" t="s">
        <v>565</v>
      </c>
      <c r="D145" t="s">
        <v>282</v>
      </c>
      <c r="E145" t="s">
        <v>21</v>
      </c>
      <c r="F145">
        <v>63447.07</v>
      </c>
      <c r="G145" s="4">
        <v>44148</v>
      </c>
      <c r="H145">
        <v>1</v>
      </c>
      <c r="I145" t="s">
        <v>222</v>
      </c>
      <c r="J145" t="s">
        <v>275</v>
      </c>
      <c r="K145" t="s">
        <v>276</v>
      </c>
      <c r="L145" t="s">
        <v>754</v>
      </c>
    </row>
    <row r="146" spans="1:12" x14ac:dyDescent="0.35">
      <c r="A146" t="s">
        <v>253</v>
      </c>
      <c r="B146" t="s">
        <v>566</v>
      </c>
      <c r="C146" t="s">
        <v>567</v>
      </c>
      <c r="D146" t="s">
        <v>8</v>
      </c>
      <c r="E146" t="s">
        <v>13</v>
      </c>
      <c r="F146">
        <v>106665.67</v>
      </c>
      <c r="G146" s="4">
        <v>43311</v>
      </c>
      <c r="H146">
        <v>1</v>
      </c>
      <c r="I146" t="s">
        <v>222</v>
      </c>
      <c r="J146" t="s">
        <v>277</v>
      </c>
      <c r="K146" t="s">
        <v>272</v>
      </c>
      <c r="L146" t="s">
        <v>754</v>
      </c>
    </row>
    <row r="147" spans="1:12" x14ac:dyDescent="0.35">
      <c r="A147" t="s">
        <v>136</v>
      </c>
      <c r="B147" t="s">
        <v>568</v>
      </c>
      <c r="C147" t="s">
        <v>569</v>
      </c>
      <c r="D147" t="s">
        <v>11</v>
      </c>
      <c r="E147" t="s">
        <v>19</v>
      </c>
      <c r="F147">
        <v>100424.23</v>
      </c>
      <c r="G147" s="4">
        <v>43801</v>
      </c>
      <c r="H147">
        <v>1</v>
      </c>
      <c r="I147" t="s">
        <v>10</v>
      </c>
      <c r="J147" t="s">
        <v>278</v>
      </c>
      <c r="K147" t="s">
        <v>276</v>
      </c>
      <c r="L147" t="s">
        <v>754</v>
      </c>
    </row>
    <row r="148" spans="1:12" x14ac:dyDescent="0.35">
      <c r="A148" t="s">
        <v>201</v>
      </c>
      <c r="B148" t="s">
        <v>570</v>
      </c>
      <c r="C148" t="s">
        <v>571</v>
      </c>
      <c r="D148" t="s">
        <v>11</v>
      </c>
      <c r="E148" t="s">
        <v>19</v>
      </c>
      <c r="F148">
        <v>47646.95</v>
      </c>
      <c r="G148" s="4">
        <v>43791</v>
      </c>
      <c r="H148">
        <v>0.3</v>
      </c>
      <c r="I148" t="s">
        <v>178</v>
      </c>
      <c r="J148" t="s">
        <v>279</v>
      </c>
      <c r="K148" t="s">
        <v>274</v>
      </c>
      <c r="L148" t="s">
        <v>755</v>
      </c>
    </row>
    <row r="149" spans="1:12" x14ac:dyDescent="0.35">
      <c r="A149" t="s">
        <v>155</v>
      </c>
      <c r="B149" t="s">
        <v>439</v>
      </c>
      <c r="C149" t="s">
        <v>440</v>
      </c>
      <c r="D149" t="s">
        <v>11</v>
      </c>
      <c r="E149" t="s">
        <v>21</v>
      </c>
      <c r="F149">
        <v>28481.16</v>
      </c>
      <c r="G149" s="4">
        <v>43916</v>
      </c>
      <c r="H149">
        <v>1</v>
      </c>
      <c r="I149" t="s">
        <v>10</v>
      </c>
      <c r="J149" t="s">
        <v>273</v>
      </c>
      <c r="K149" t="s">
        <v>274</v>
      </c>
      <c r="L149" t="s">
        <v>754</v>
      </c>
    </row>
    <row r="150" spans="1:12" x14ac:dyDescent="0.35">
      <c r="A150" t="s">
        <v>60</v>
      </c>
      <c r="B150" t="s">
        <v>572</v>
      </c>
      <c r="C150" t="s">
        <v>573</v>
      </c>
      <c r="D150" t="s">
        <v>8</v>
      </c>
      <c r="E150" t="s">
        <v>25</v>
      </c>
      <c r="F150">
        <v>39535.49</v>
      </c>
      <c r="G150" s="4">
        <v>43397</v>
      </c>
      <c r="H150">
        <v>0.3</v>
      </c>
      <c r="I150" t="s">
        <v>10</v>
      </c>
      <c r="J150" t="s">
        <v>265</v>
      </c>
      <c r="K150" t="s">
        <v>283</v>
      </c>
      <c r="L150" t="s">
        <v>755</v>
      </c>
    </row>
    <row r="151" spans="1:12" x14ac:dyDescent="0.35">
      <c r="A151" t="s">
        <v>209</v>
      </c>
      <c r="B151" t="s">
        <v>574</v>
      </c>
      <c r="C151" t="s">
        <v>575</v>
      </c>
      <c r="D151" t="s">
        <v>11</v>
      </c>
      <c r="E151" t="s">
        <v>28</v>
      </c>
      <c r="F151">
        <v>95017.1</v>
      </c>
      <c r="G151" s="4">
        <v>43283</v>
      </c>
      <c r="H151">
        <v>1</v>
      </c>
      <c r="I151" t="s">
        <v>178</v>
      </c>
      <c r="J151" t="s">
        <v>271</v>
      </c>
      <c r="K151" t="s">
        <v>272</v>
      </c>
      <c r="L151" t="s">
        <v>754</v>
      </c>
    </row>
    <row r="152" spans="1:12" x14ac:dyDescent="0.35">
      <c r="A152" t="s">
        <v>195</v>
      </c>
      <c r="B152" t="s">
        <v>576</v>
      </c>
      <c r="C152" t="s">
        <v>577</v>
      </c>
      <c r="D152" t="s">
        <v>11</v>
      </c>
      <c r="E152" t="s">
        <v>16</v>
      </c>
      <c r="F152">
        <v>69764.100000000006</v>
      </c>
      <c r="G152" s="4">
        <v>44195</v>
      </c>
      <c r="H152">
        <v>1</v>
      </c>
      <c r="I152" t="s">
        <v>178</v>
      </c>
      <c r="J152" t="s">
        <v>271</v>
      </c>
      <c r="K152" t="s">
        <v>272</v>
      </c>
      <c r="L152" t="s">
        <v>754</v>
      </c>
    </row>
    <row r="153" spans="1:12" x14ac:dyDescent="0.35">
      <c r="A153" t="s">
        <v>204</v>
      </c>
      <c r="B153" t="s">
        <v>578</v>
      </c>
      <c r="C153" t="s">
        <v>579</v>
      </c>
      <c r="D153" t="s">
        <v>8</v>
      </c>
      <c r="E153" t="s">
        <v>25</v>
      </c>
      <c r="F153">
        <v>84598.88</v>
      </c>
      <c r="G153" s="4">
        <v>44116</v>
      </c>
      <c r="H153">
        <v>1</v>
      </c>
      <c r="I153" t="s">
        <v>178</v>
      </c>
      <c r="J153" t="s">
        <v>271</v>
      </c>
      <c r="K153" t="s">
        <v>272</v>
      </c>
      <c r="L153" t="s">
        <v>754</v>
      </c>
    </row>
    <row r="154" spans="1:12" x14ac:dyDescent="0.35">
      <c r="A154" t="s">
        <v>238</v>
      </c>
      <c r="B154" t="s">
        <v>580</v>
      </c>
      <c r="C154" t="s">
        <v>581</v>
      </c>
      <c r="D154" t="s">
        <v>11</v>
      </c>
      <c r="E154" t="s">
        <v>14</v>
      </c>
      <c r="F154">
        <v>36536.26</v>
      </c>
      <c r="G154" s="4">
        <v>44358</v>
      </c>
      <c r="H154">
        <v>1</v>
      </c>
      <c r="I154" t="s">
        <v>222</v>
      </c>
      <c r="J154" t="s">
        <v>273</v>
      </c>
      <c r="K154" t="s">
        <v>274</v>
      </c>
      <c r="L154" t="s">
        <v>754</v>
      </c>
    </row>
    <row r="155" spans="1:12" x14ac:dyDescent="0.35">
      <c r="A155" t="s">
        <v>139</v>
      </c>
      <c r="B155" t="s">
        <v>582</v>
      </c>
      <c r="C155" t="s">
        <v>583</v>
      </c>
      <c r="D155" t="s">
        <v>8</v>
      </c>
      <c r="E155" t="s">
        <v>16</v>
      </c>
      <c r="F155">
        <v>61688.77</v>
      </c>
      <c r="G155" s="4">
        <v>43346</v>
      </c>
      <c r="H155">
        <v>0.9</v>
      </c>
      <c r="I155" t="s">
        <v>10</v>
      </c>
      <c r="J155" t="s">
        <v>279</v>
      </c>
      <c r="K155" t="s">
        <v>274</v>
      </c>
      <c r="L155" t="s">
        <v>755</v>
      </c>
    </row>
    <row r="156" spans="1:12" x14ac:dyDescent="0.35">
      <c r="A156" t="s">
        <v>158</v>
      </c>
      <c r="B156" t="s">
        <v>584</v>
      </c>
      <c r="C156" t="s">
        <v>585</v>
      </c>
      <c r="D156" t="s">
        <v>8</v>
      </c>
      <c r="E156" t="s">
        <v>13</v>
      </c>
      <c r="F156">
        <v>0</v>
      </c>
      <c r="G156" s="4">
        <v>44186</v>
      </c>
      <c r="H156">
        <v>1</v>
      </c>
      <c r="I156" t="s">
        <v>10</v>
      </c>
      <c r="J156" t="s">
        <v>271</v>
      </c>
      <c r="K156" t="s">
        <v>272</v>
      </c>
      <c r="L156" t="s">
        <v>754</v>
      </c>
    </row>
    <row r="157" spans="1:12" x14ac:dyDescent="0.35">
      <c r="A157" t="s">
        <v>115</v>
      </c>
      <c r="B157" t="s">
        <v>586</v>
      </c>
      <c r="C157" t="s">
        <v>587</v>
      </c>
      <c r="D157" t="s">
        <v>8</v>
      </c>
      <c r="E157" t="s">
        <v>14</v>
      </c>
      <c r="F157">
        <v>88425.08</v>
      </c>
      <c r="G157" s="4">
        <v>43662</v>
      </c>
      <c r="H157">
        <v>1</v>
      </c>
      <c r="I157" t="s">
        <v>10</v>
      </c>
      <c r="J157" t="s">
        <v>273</v>
      </c>
      <c r="K157" t="s">
        <v>274</v>
      </c>
      <c r="L157" t="s">
        <v>754</v>
      </c>
    </row>
    <row r="158" spans="1:12" x14ac:dyDescent="0.35">
      <c r="A158" t="s">
        <v>261</v>
      </c>
      <c r="B158" t="s">
        <v>588</v>
      </c>
      <c r="C158" t="s">
        <v>589</v>
      </c>
      <c r="D158" t="s">
        <v>11</v>
      </c>
      <c r="E158" t="s">
        <v>25</v>
      </c>
      <c r="F158">
        <v>96753.78</v>
      </c>
      <c r="G158" s="4">
        <v>44494</v>
      </c>
      <c r="H158">
        <v>1</v>
      </c>
      <c r="I158" t="s">
        <v>10</v>
      </c>
      <c r="J158" t="s">
        <v>278</v>
      </c>
      <c r="K158" t="s">
        <v>276</v>
      </c>
      <c r="L158" t="s">
        <v>754</v>
      </c>
    </row>
    <row r="159" spans="1:12" x14ac:dyDescent="0.35">
      <c r="A159" t="s">
        <v>173</v>
      </c>
      <c r="B159" t="s">
        <v>590</v>
      </c>
      <c r="C159" t="s">
        <v>591</v>
      </c>
      <c r="D159" t="s">
        <v>8</v>
      </c>
      <c r="E159" t="s">
        <v>28</v>
      </c>
      <c r="F159">
        <v>28974.03</v>
      </c>
      <c r="G159" s="4">
        <v>43733</v>
      </c>
      <c r="H159">
        <v>1</v>
      </c>
      <c r="I159" t="s">
        <v>10</v>
      </c>
      <c r="J159" t="s">
        <v>278</v>
      </c>
      <c r="K159" t="s">
        <v>276</v>
      </c>
      <c r="L159" t="s">
        <v>754</v>
      </c>
    </row>
    <row r="160" spans="1:12" x14ac:dyDescent="0.35">
      <c r="A160" t="s">
        <v>211</v>
      </c>
      <c r="B160" t="s">
        <v>592</v>
      </c>
      <c r="C160" t="s">
        <v>593</v>
      </c>
      <c r="D160" t="s">
        <v>8</v>
      </c>
      <c r="E160" t="s">
        <v>16</v>
      </c>
      <c r="F160">
        <v>86233.83</v>
      </c>
      <c r="G160" s="4">
        <v>43706</v>
      </c>
      <c r="H160">
        <v>1</v>
      </c>
      <c r="I160" t="s">
        <v>178</v>
      </c>
      <c r="J160" t="s">
        <v>279</v>
      </c>
      <c r="K160" t="s">
        <v>274</v>
      </c>
      <c r="L160" t="s">
        <v>754</v>
      </c>
    </row>
    <row r="161" spans="1:12" x14ac:dyDescent="0.35">
      <c r="A161" t="s">
        <v>65</v>
      </c>
      <c r="B161" t="s">
        <v>594</v>
      </c>
      <c r="C161" t="s">
        <v>595</v>
      </c>
      <c r="D161" t="s">
        <v>11</v>
      </c>
      <c r="E161" t="s">
        <v>29</v>
      </c>
      <c r="F161">
        <v>119022.49</v>
      </c>
      <c r="G161" s="4">
        <v>44431</v>
      </c>
      <c r="H161">
        <v>1</v>
      </c>
      <c r="I161" t="s">
        <v>10</v>
      </c>
      <c r="J161" t="s">
        <v>278</v>
      </c>
      <c r="K161" t="s">
        <v>276</v>
      </c>
      <c r="L161" t="s">
        <v>754</v>
      </c>
    </row>
    <row r="162" spans="1:12" x14ac:dyDescent="0.35">
      <c r="A162" t="s">
        <v>30</v>
      </c>
      <c r="B162" t="s">
        <v>596</v>
      </c>
      <c r="C162" t="s">
        <v>597</v>
      </c>
      <c r="D162" t="s">
        <v>8</v>
      </c>
      <c r="E162" t="s">
        <v>29</v>
      </c>
      <c r="F162">
        <v>114177.23</v>
      </c>
      <c r="G162" s="4">
        <v>43908</v>
      </c>
      <c r="H162">
        <v>1</v>
      </c>
      <c r="I162" t="s">
        <v>10</v>
      </c>
      <c r="J162" t="s">
        <v>275</v>
      </c>
      <c r="K162" t="s">
        <v>276</v>
      </c>
      <c r="L162" t="s">
        <v>754</v>
      </c>
    </row>
    <row r="163" spans="1:12" x14ac:dyDescent="0.35">
      <c r="A163" t="s">
        <v>122</v>
      </c>
      <c r="B163" t="s">
        <v>598</v>
      </c>
      <c r="C163" t="s">
        <v>599</v>
      </c>
      <c r="D163" t="s">
        <v>8</v>
      </c>
      <c r="E163" t="s">
        <v>12</v>
      </c>
      <c r="F163">
        <v>100731.95</v>
      </c>
      <c r="G163" s="4">
        <v>43936</v>
      </c>
      <c r="H163">
        <v>1</v>
      </c>
      <c r="I163" t="s">
        <v>10</v>
      </c>
      <c r="J163" t="s">
        <v>278</v>
      </c>
      <c r="K163" t="s">
        <v>276</v>
      </c>
      <c r="L163" t="s">
        <v>754</v>
      </c>
    </row>
    <row r="164" spans="1:12" x14ac:dyDescent="0.35">
      <c r="A164" t="s">
        <v>75</v>
      </c>
      <c r="B164" t="s">
        <v>600</v>
      </c>
      <c r="C164" t="s">
        <v>601</v>
      </c>
      <c r="D164" t="s">
        <v>8</v>
      </c>
      <c r="E164" t="s">
        <v>9</v>
      </c>
      <c r="F164">
        <v>86010.54</v>
      </c>
      <c r="G164" s="4">
        <v>43164</v>
      </c>
      <c r="H164">
        <v>1</v>
      </c>
      <c r="I164" t="s">
        <v>10</v>
      </c>
      <c r="J164" t="s">
        <v>279</v>
      </c>
      <c r="K164" t="s">
        <v>274</v>
      </c>
      <c r="L164" t="s">
        <v>754</v>
      </c>
    </row>
    <row r="165" spans="1:12" x14ac:dyDescent="0.35">
      <c r="A165" t="s">
        <v>107</v>
      </c>
      <c r="B165" t="s">
        <v>602</v>
      </c>
      <c r="C165" t="s">
        <v>603</v>
      </c>
      <c r="D165" t="s">
        <v>11</v>
      </c>
      <c r="E165" t="s">
        <v>29</v>
      </c>
      <c r="F165">
        <v>52270.22</v>
      </c>
      <c r="G165" s="4">
        <v>43521</v>
      </c>
      <c r="H165">
        <v>0.3</v>
      </c>
      <c r="I165" t="s">
        <v>10</v>
      </c>
      <c r="J165" t="s">
        <v>279</v>
      </c>
      <c r="K165" t="s">
        <v>274</v>
      </c>
      <c r="L165" t="s">
        <v>755</v>
      </c>
    </row>
    <row r="166" spans="1:12" x14ac:dyDescent="0.35">
      <c r="A166" t="s">
        <v>215</v>
      </c>
      <c r="B166" t="s">
        <v>604</v>
      </c>
      <c r="C166" t="s">
        <v>605</v>
      </c>
      <c r="D166" t="s">
        <v>11</v>
      </c>
      <c r="E166" t="s">
        <v>14</v>
      </c>
      <c r="F166">
        <v>61624.77</v>
      </c>
      <c r="G166" s="4">
        <v>43430</v>
      </c>
      <c r="H166">
        <v>0.3</v>
      </c>
      <c r="I166" t="s">
        <v>178</v>
      </c>
      <c r="J166" t="s">
        <v>273</v>
      </c>
      <c r="K166" t="s">
        <v>274</v>
      </c>
      <c r="L166" t="s">
        <v>755</v>
      </c>
    </row>
    <row r="167" spans="1:12" x14ac:dyDescent="0.35">
      <c r="A167" t="s">
        <v>116</v>
      </c>
      <c r="B167" t="s">
        <v>606</v>
      </c>
      <c r="C167" t="s">
        <v>607</v>
      </c>
      <c r="D167" t="s">
        <v>8</v>
      </c>
      <c r="E167" t="s">
        <v>24</v>
      </c>
      <c r="F167">
        <v>104903.79</v>
      </c>
      <c r="G167" s="4">
        <v>43649</v>
      </c>
      <c r="H167">
        <v>1</v>
      </c>
      <c r="I167" t="s">
        <v>10</v>
      </c>
      <c r="J167" t="s">
        <v>279</v>
      </c>
      <c r="K167" t="s">
        <v>274</v>
      </c>
      <c r="L167" t="s">
        <v>754</v>
      </c>
    </row>
    <row r="168" spans="1:12" x14ac:dyDescent="0.35">
      <c r="A168" t="s">
        <v>250</v>
      </c>
      <c r="B168" t="s">
        <v>608</v>
      </c>
      <c r="C168" t="s">
        <v>609</v>
      </c>
      <c r="D168" t="s">
        <v>11</v>
      </c>
      <c r="E168" t="s">
        <v>22</v>
      </c>
      <c r="F168">
        <v>28160.79</v>
      </c>
      <c r="G168" s="4">
        <v>43129</v>
      </c>
      <c r="H168">
        <v>1</v>
      </c>
      <c r="I168" t="s">
        <v>222</v>
      </c>
      <c r="J168" t="s">
        <v>265</v>
      </c>
      <c r="K168" t="s">
        <v>283</v>
      </c>
      <c r="L168" t="s">
        <v>754</v>
      </c>
    </row>
    <row r="169" spans="1:12" x14ac:dyDescent="0.35">
      <c r="A169" t="s">
        <v>128</v>
      </c>
      <c r="B169" t="s">
        <v>610</v>
      </c>
      <c r="C169" t="s">
        <v>611</v>
      </c>
      <c r="D169" t="s">
        <v>11</v>
      </c>
      <c r="E169" t="s">
        <v>282</v>
      </c>
      <c r="F169">
        <v>109143.17</v>
      </c>
      <c r="G169" s="4">
        <v>43945</v>
      </c>
      <c r="H169">
        <v>1</v>
      </c>
      <c r="I169" t="s">
        <v>10</v>
      </c>
      <c r="J169" t="s">
        <v>275</v>
      </c>
      <c r="K169" t="s">
        <v>276</v>
      </c>
      <c r="L169" t="s">
        <v>754</v>
      </c>
    </row>
    <row r="170" spans="1:12" x14ac:dyDescent="0.35">
      <c r="A170" t="s">
        <v>252</v>
      </c>
      <c r="B170" t="s">
        <v>612</v>
      </c>
      <c r="C170" t="s">
        <v>613</v>
      </c>
      <c r="D170" t="s">
        <v>8</v>
      </c>
      <c r="E170" t="s">
        <v>24</v>
      </c>
      <c r="F170">
        <v>70755.5</v>
      </c>
      <c r="G170" s="4">
        <v>44090</v>
      </c>
      <c r="H170">
        <v>0.8</v>
      </c>
      <c r="I170" t="s">
        <v>222</v>
      </c>
      <c r="J170" t="s">
        <v>273</v>
      </c>
      <c r="K170" t="s">
        <v>274</v>
      </c>
      <c r="L170" t="s">
        <v>755</v>
      </c>
    </row>
    <row r="171" spans="1:12" x14ac:dyDescent="0.35">
      <c r="A171" t="s">
        <v>47</v>
      </c>
      <c r="B171" t="s">
        <v>614</v>
      </c>
      <c r="C171" t="s">
        <v>615</v>
      </c>
      <c r="D171" t="s">
        <v>8</v>
      </c>
      <c r="E171" t="s">
        <v>282</v>
      </c>
      <c r="F171">
        <v>58861.19</v>
      </c>
      <c r="G171" s="4">
        <v>43654</v>
      </c>
      <c r="H171">
        <v>1</v>
      </c>
      <c r="I171" t="s">
        <v>10</v>
      </c>
      <c r="J171" t="s">
        <v>277</v>
      </c>
      <c r="K171" t="s">
        <v>272</v>
      </c>
      <c r="L171" t="s">
        <v>754</v>
      </c>
    </row>
    <row r="172" spans="1:12" x14ac:dyDescent="0.35">
      <c r="A172" t="s">
        <v>251</v>
      </c>
      <c r="B172" t="s">
        <v>616</v>
      </c>
      <c r="C172" t="s">
        <v>617</v>
      </c>
      <c r="D172" t="s">
        <v>8</v>
      </c>
      <c r="E172" t="s">
        <v>9</v>
      </c>
      <c r="F172">
        <v>58744.17</v>
      </c>
      <c r="G172" s="4">
        <v>43171</v>
      </c>
      <c r="H172">
        <v>1</v>
      </c>
      <c r="I172" t="s">
        <v>222</v>
      </c>
      <c r="J172" t="s">
        <v>277</v>
      </c>
      <c r="K172" t="s">
        <v>272</v>
      </c>
      <c r="L172" t="s">
        <v>754</v>
      </c>
    </row>
    <row r="173" spans="1:12" x14ac:dyDescent="0.35">
      <c r="A173" t="s">
        <v>188</v>
      </c>
      <c r="B173" t="s">
        <v>618</v>
      </c>
      <c r="C173" t="s">
        <v>619</v>
      </c>
      <c r="D173" t="s">
        <v>8</v>
      </c>
      <c r="E173" t="s">
        <v>12</v>
      </c>
      <c r="F173">
        <v>73488.679999999993</v>
      </c>
      <c r="G173" s="4">
        <v>43570</v>
      </c>
      <c r="H173">
        <v>1</v>
      </c>
      <c r="I173" t="s">
        <v>178</v>
      </c>
      <c r="J173" t="s">
        <v>271</v>
      </c>
      <c r="K173" t="s">
        <v>272</v>
      </c>
      <c r="L173" t="s">
        <v>754</v>
      </c>
    </row>
    <row r="174" spans="1:12" x14ac:dyDescent="0.35">
      <c r="A174" t="s">
        <v>191</v>
      </c>
      <c r="B174" t="s">
        <v>620</v>
      </c>
      <c r="C174" t="s">
        <v>621</v>
      </c>
      <c r="D174" t="s">
        <v>8</v>
      </c>
      <c r="E174" t="s">
        <v>12</v>
      </c>
      <c r="F174">
        <v>92704.48</v>
      </c>
      <c r="G174" s="4">
        <v>43430</v>
      </c>
      <c r="H174">
        <v>1</v>
      </c>
      <c r="I174" t="s">
        <v>178</v>
      </c>
      <c r="J174" t="s">
        <v>277</v>
      </c>
      <c r="K174" t="s">
        <v>272</v>
      </c>
      <c r="L174" t="s">
        <v>754</v>
      </c>
    </row>
    <row r="175" spans="1:12" x14ac:dyDescent="0.35">
      <c r="A175" t="s">
        <v>205</v>
      </c>
      <c r="B175" t="s">
        <v>622</v>
      </c>
      <c r="C175" t="s">
        <v>623</v>
      </c>
      <c r="D175" t="s">
        <v>11</v>
      </c>
      <c r="E175" t="s">
        <v>14</v>
      </c>
      <c r="F175">
        <v>78443.78</v>
      </c>
      <c r="G175" s="4">
        <v>43599</v>
      </c>
      <c r="H175">
        <v>1</v>
      </c>
      <c r="I175" t="s">
        <v>178</v>
      </c>
      <c r="J175" t="s">
        <v>273</v>
      </c>
      <c r="K175" t="s">
        <v>274</v>
      </c>
      <c r="L175" t="s">
        <v>754</v>
      </c>
    </row>
    <row r="176" spans="1:12" x14ac:dyDescent="0.35">
      <c r="A176" t="s">
        <v>37</v>
      </c>
      <c r="B176" t="s">
        <v>624</v>
      </c>
      <c r="C176" t="s">
        <v>625</v>
      </c>
      <c r="D176" t="s">
        <v>8</v>
      </c>
      <c r="E176" t="s">
        <v>14</v>
      </c>
      <c r="F176">
        <v>97105.19</v>
      </c>
      <c r="G176" s="4">
        <v>44425</v>
      </c>
      <c r="H176">
        <v>1</v>
      </c>
      <c r="I176" t="s">
        <v>10</v>
      </c>
      <c r="J176" t="s">
        <v>277</v>
      </c>
      <c r="K176" t="s">
        <v>272</v>
      </c>
      <c r="L176" t="s">
        <v>754</v>
      </c>
    </row>
    <row r="177" spans="1:12" x14ac:dyDescent="0.35">
      <c r="A177" t="s">
        <v>148</v>
      </c>
      <c r="B177" t="s">
        <v>626</v>
      </c>
      <c r="C177" t="s">
        <v>627</v>
      </c>
      <c r="D177" t="s">
        <v>8</v>
      </c>
      <c r="E177" t="s">
        <v>19</v>
      </c>
      <c r="F177">
        <v>109163.39</v>
      </c>
      <c r="G177" s="4">
        <v>44019</v>
      </c>
      <c r="H177">
        <v>0.8</v>
      </c>
      <c r="I177" t="s">
        <v>10</v>
      </c>
      <c r="J177" t="s">
        <v>271</v>
      </c>
      <c r="K177" t="s">
        <v>272</v>
      </c>
      <c r="L177" t="s">
        <v>755</v>
      </c>
    </row>
    <row r="178" spans="1:12" x14ac:dyDescent="0.35">
      <c r="A178" t="s">
        <v>180</v>
      </c>
      <c r="B178" t="s">
        <v>628</v>
      </c>
      <c r="C178" t="s">
        <v>629</v>
      </c>
      <c r="D178" t="s">
        <v>11</v>
      </c>
      <c r="E178" t="s">
        <v>24</v>
      </c>
      <c r="F178">
        <v>31816.57</v>
      </c>
      <c r="G178" s="4">
        <v>43497</v>
      </c>
      <c r="H178">
        <v>0.3</v>
      </c>
      <c r="I178" t="s">
        <v>178</v>
      </c>
      <c r="J178" t="s">
        <v>265</v>
      </c>
      <c r="K178" t="s">
        <v>283</v>
      </c>
      <c r="L178" t="s">
        <v>755</v>
      </c>
    </row>
    <row r="179" spans="1:12" x14ac:dyDescent="0.35">
      <c r="A179" t="s">
        <v>103</v>
      </c>
      <c r="B179" t="s">
        <v>630</v>
      </c>
      <c r="C179" t="s">
        <v>631</v>
      </c>
      <c r="D179" t="s">
        <v>8</v>
      </c>
      <c r="E179" t="s">
        <v>282</v>
      </c>
      <c r="F179">
        <v>118442.54</v>
      </c>
      <c r="G179" s="4">
        <v>44193</v>
      </c>
      <c r="H179">
        <v>1</v>
      </c>
      <c r="I179" t="s">
        <v>10</v>
      </c>
      <c r="J179" t="s">
        <v>278</v>
      </c>
      <c r="K179" t="s">
        <v>276</v>
      </c>
      <c r="L179" t="s">
        <v>754</v>
      </c>
    </row>
    <row r="180" spans="1:12" x14ac:dyDescent="0.35">
      <c r="A180" t="s">
        <v>57</v>
      </c>
      <c r="B180" t="s">
        <v>632</v>
      </c>
      <c r="C180" t="s">
        <v>633</v>
      </c>
      <c r="D180" t="s">
        <v>8</v>
      </c>
      <c r="E180" t="s">
        <v>9</v>
      </c>
      <c r="F180">
        <v>84745.93</v>
      </c>
      <c r="G180" s="4">
        <v>43707</v>
      </c>
      <c r="H180">
        <v>1</v>
      </c>
      <c r="I180" t="s">
        <v>10</v>
      </c>
      <c r="J180" t="s">
        <v>275</v>
      </c>
      <c r="K180" t="s">
        <v>276</v>
      </c>
      <c r="L180" t="s">
        <v>754</v>
      </c>
    </row>
    <row r="181" spans="1:12" x14ac:dyDescent="0.35">
      <c r="A181" t="s">
        <v>161</v>
      </c>
      <c r="B181" t="s">
        <v>634</v>
      </c>
      <c r="C181" t="s">
        <v>635</v>
      </c>
      <c r="D181" t="s">
        <v>8</v>
      </c>
      <c r="E181" t="s">
        <v>13</v>
      </c>
      <c r="F181">
        <v>68795.48</v>
      </c>
      <c r="G181" s="4">
        <v>44277</v>
      </c>
      <c r="H181">
        <v>0.2</v>
      </c>
      <c r="I181" t="s">
        <v>10</v>
      </c>
      <c r="J181" t="s">
        <v>265</v>
      </c>
      <c r="K181" t="s">
        <v>283</v>
      </c>
      <c r="L181" t="s">
        <v>755</v>
      </c>
    </row>
    <row r="182" spans="1:12" x14ac:dyDescent="0.35">
      <c r="A182" t="s">
        <v>96</v>
      </c>
      <c r="B182" t="s">
        <v>636</v>
      </c>
      <c r="C182" t="s">
        <v>637</v>
      </c>
      <c r="D182" t="s">
        <v>8</v>
      </c>
      <c r="E182" t="s">
        <v>19</v>
      </c>
      <c r="F182">
        <v>32269.91</v>
      </c>
      <c r="G182" s="4">
        <v>43346</v>
      </c>
      <c r="H182">
        <v>1</v>
      </c>
      <c r="I182" t="s">
        <v>10</v>
      </c>
      <c r="J182" t="s">
        <v>265</v>
      </c>
      <c r="K182" t="s">
        <v>283</v>
      </c>
      <c r="L182" t="s">
        <v>754</v>
      </c>
    </row>
    <row r="183" spans="1:12" x14ac:dyDescent="0.35">
      <c r="A183" t="s">
        <v>184</v>
      </c>
      <c r="B183" t="s">
        <v>638</v>
      </c>
      <c r="C183" t="s">
        <v>639</v>
      </c>
      <c r="D183" t="s">
        <v>11</v>
      </c>
      <c r="E183" t="s">
        <v>22</v>
      </c>
      <c r="F183">
        <v>78705.929999999993</v>
      </c>
      <c r="G183" s="4">
        <v>43409</v>
      </c>
      <c r="H183">
        <v>1</v>
      </c>
      <c r="I183" t="s">
        <v>178</v>
      </c>
      <c r="J183" t="s">
        <v>271</v>
      </c>
      <c r="K183" t="s">
        <v>272</v>
      </c>
      <c r="L183" t="s">
        <v>754</v>
      </c>
    </row>
    <row r="184" spans="1:12" x14ac:dyDescent="0.35">
      <c r="A184" t="s">
        <v>210</v>
      </c>
      <c r="B184" t="s">
        <v>640</v>
      </c>
      <c r="C184" t="s">
        <v>641</v>
      </c>
      <c r="D184" t="s">
        <v>11</v>
      </c>
      <c r="E184" t="s">
        <v>24</v>
      </c>
      <c r="F184">
        <v>53535.62</v>
      </c>
      <c r="G184" s="4">
        <v>44110</v>
      </c>
      <c r="H184">
        <v>0.5</v>
      </c>
      <c r="I184" t="s">
        <v>178</v>
      </c>
      <c r="J184" t="s">
        <v>271</v>
      </c>
      <c r="K184" t="s">
        <v>272</v>
      </c>
      <c r="L184" t="s">
        <v>755</v>
      </c>
    </row>
    <row r="185" spans="1:12" x14ac:dyDescent="0.35">
      <c r="A185" t="s">
        <v>51</v>
      </c>
      <c r="B185" t="s">
        <v>470</v>
      </c>
      <c r="C185" t="s">
        <v>471</v>
      </c>
      <c r="D185" t="s">
        <v>8</v>
      </c>
      <c r="E185" t="s">
        <v>25</v>
      </c>
      <c r="F185">
        <v>41934.71</v>
      </c>
      <c r="G185" s="4">
        <v>43780</v>
      </c>
      <c r="H185">
        <v>1</v>
      </c>
      <c r="I185" t="s">
        <v>10</v>
      </c>
      <c r="J185" t="s">
        <v>265</v>
      </c>
      <c r="K185" t="s">
        <v>283</v>
      </c>
      <c r="L185" t="s">
        <v>754</v>
      </c>
    </row>
    <row r="186" spans="1:12" x14ac:dyDescent="0.35">
      <c r="A186" t="s">
        <v>190</v>
      </c>
      <c r="B186" t="s">
        <v>415</v>
      </c>
      <c r="C186" t="s">
        <v>642</v>
      </c>
      <c r="D186" t="s">
        <v>8</v>
      </c>
      <c r="E186" t="s">
        <v>13</v>
      </c>
      <c r="F186">
        <v>91929.69</v>
      </c>
      <c r="G186" s="4">
        <v>44085</v>
      </c>
      <c r="H186">
        <v>1</v>
      </c>
      <c r="I186" t="s">
        <v>178</v>
      </c>
      <c r="J186" t="s">
        <v>265</v>
      </c>
      <c r="K186" t="s">
        <v>283</v>
      </c>
      <c r="L186" t="s">
        <v>754</v>
      </c>
    </row>
    <row r="187" spans="1:12" x14ac:dyDescent="0.35">
      <c r="A187" t="s">
        <v>74</v>
      </c>
      <c r="B187" t="s">
        <v>643</v>
      </c>
      <c r="C187" t="s">
        <v>644</v>
      </c>
      <c r="D187" t="s">
        <v>11</v>
      </c>
      <c r="E187" t="s">
        <v>22</v>
      </c>
      <c r="F187">
        <v>62281.24</v>
      </c>
      <c r="G187" s="4">
        <v>43272</v>
      </c>
      <c r="H187">
        <v>1</v>
      </c>
      <c r="I187" t="s">
        <v>10</v>
      </c>
      <c r="J187" t="s">
        <v>265</v>
      </c>
      <c r="K187" t="s">
        <v>283</v>
      </c>
      <c r="L187" t="s">
        <v>754</v>
      </c>
    </row>
    <row r="188" spans="1:12" x14ac:dyDescent="0.35">
      <c r="A188" t="s">
        <v>163</v>
      </c>
      <c r="B188" t="s">
        <v>645</v>
      </c>
      <c r="C188" t="s">
        <v>646</v>
      </c>
      <c r="D188" t="s">
        <v>11</v>
      </c>
      <c r="E188" t="s">
        <v>29</v>
      </c>
      <c r="F188">
        <v>57925.91</v>
      </c>
      <c r="G188" s="4">
        <v>43572</v>
      </c>
      <c r="H188">
        <v>0.5</v>
      </c>
      <c r="I188" t="s">
        <v>10</v>
      </c>
      <c r="J188" t="s">
        <v>275</v>
      </c>
      <c r="K188" t="s">
        <v>276</v>
      </c>
      <c r="L188" t="s">
        <v>755</v>
      </c>
    </row>
    <row r="189" spans="1:12" x14ac:dyDescent="0.35">
      <c r="A189" t="s">
        <v>233</v>
      </c>
      <c r="B189" t="s">
        <v>647</v>
      </c>
      <c r="C189" t="s">
        <v>648</v>
      </c>
      <c r="D189" t="s">
        <v>11</v>
      </c>
      <c r="E189" t="s">
        <v>14</v>
      </c>
      <c r="F189">
        <v>82239.53</v>
      </c>
      <c r="G189" s="4">
        <v>43846</v>
      </c>
      <c r="H189">
        <v>1</v>
      </c>
      <c r="I189" t="s">
        <v>222</v>
      </c>
      <c r="J189" t="s">
        <v>277</v>
      </c>
      <c r="K189" t="s">
        <v>272</v>
      </c>
      <c r="L189" t="s">
        <v>754</v>
      </c>
    </row>
    <row r="190" spans="1:12" x14ac:dyDescent="0.35">
      <c r="A190" t="s">
        <v>198</v>
      </c>
      <c r="B190" t="s">
        <v>649</v>
      </c>
      <c r="C190" t="s">
        <v>650</v>
      </c>
      <c r="D190" t="s">
        <v>11</v>
      </c>
      <c r="E190" t="s">
        <v>14</v>
      </c>
      <c r="F190">
        <v>53184.02</v>
      </c>
      <c r="G190" s="4">
        <v>43180</v>
      </c>
      <c r="H190">
        <v>1</v>
      </c>
      <c r="I190" t="s">
        <v>178</v>
      </c>
      <c r="J190" t="s">
        <v>265</v>
      </c>
      <c r="K190" t="s">
        <v>283</v>
      </c>
      <c r="L190" t="s">
        <v>754</v>
      </c>
    </row>
    <row r="191" spans="1:12" x14ac:dyDescent="0.35">
      <c r="A191" t="s">
        <v>34</v>
      </c>
      <c r="B191" t="s">
        <v>651</v>
      </c>
      <c r="C191" t="s">
        <v>652</v>
      </c>
      <c r="D191" t="s">
        <v>11</v>
      </c>
      <c r="E191" t="s">
        <v>29</v>
      </c>
      <c r="F191">
        <v>35936.31</v>
      </c>
      <c r="G191" s="4">
        <v>43241</v>
      </c>
      <c r="H191">
        <v>1</v>
      </c>
      <c r="I191" t="s">
        <v>10</v>
      </c>
      <c r="J191" t="s">
        <v>279</v>
      </c>
      <c r="K191" t="s">
        <v>274</v>
      </c>
      <c r="L191" t="s">
        <v>754</v>
      </c>
    </row>
    <row r="192" spans="1:12" x14ac:dyDescent="0.35">
      <c r="A192" t="s">
        <v>130</v>
      </c>
      <c r="B192" t="s">
        <v>653</v>
      </c>
      <c r="C192" t="s">
        <v>654</v>
      </c>
      <c r="D192" t="s">
        <v>8</v>
      </c>
      <c r="E192" t="s">
        <v>19</v>
      </c>
      <c r="F192">
        <v>28305.08</v>
      </c>
      <c r="G192" s="4">
        <v>43754</v>
      </c>
      <c r="H192">
        <v>1</v>
      </c>
      <c r="I192" t="s">
        <v>10</v>
      </c>
      <c r="J192" t="s">
        <v>265</v>
      </c>
      <c r="K192" t="s">
        <v>283</v>
      </c>
      <c r="L192" t="s">
        <v>754</v>
      </c>
    </row>
    <row r="193" spans="1:12" x14ac:dyDescent="0.35">
      <c r="A193" t="s">
        <v>31</v>
      </c>
      <c r="B193" t="s">
        <v>655</v>
      </c>
      <c r="C193" t="s">
        <v>656</v>
      </c>
      <c r="D193" t="s">
        <v>11</v>
      </c>
      <c r="E193" t="s">
        <v>21</v>
      </c>
      <c r="F193">
        <v>29774.76</v>
      </c>
      <c r="G193" s="4">
        <v>44105</v>
      </c>
      <c r="H193">
        <v>1</v>
      </c>
      <c r="I193" t="s">
        <v>10</v>
      </c>
      <c r="J193" t="s">
        <v>275</v>
      </c>
      <c r="K193" t="s">
        <v>276</v>
      </c>
      <c r="L193" t="s">
        <v>754</v>
      </c>
    </row>
    <row r="194" spans="1:12" x14ac:dyDescent="0.35">
      <c r="A194" t="s">
        <v>217</v>
      </c>
      <c r="B194" t="s">
        <v>657</v>
      </c>
      <c r="C194" t="s">
        <v>658</v>
      </c>
      <c r="D194" t="s">
        <v>11</v>
      </c>
      <c r="E194" t="s">
        <v>29</v>
      </c>
      <c r="F194">
        <v>102515.81</v>
      </c>
      <c r="G194" s="4">
        <v>43902</v>
      </c>
      <c r="H194">
        <v>1</v>
      </c>
      <c r="I194" t="s">
        <v>178</v>
      </c>
      <c r="J194" t="s">
        <v>279</v>
      </c>
      <c r="K194" t="s">
        <v>274</v>
      </c>
      <c r="L194" t="s">
        <v>754</v>
      </c>
    </row>
    <row r="195" spans="1:12" x14ac:dyDescent="0.35">
      <c r="A195" t="s">
        <v>248</v>
      </c>
      <c r="B195" t="s">
        <v>659</v>
      </c>
      <c r="C195" t="s">
        <v>660</v>
      </c>
      <c r="D195" t="s">
        <v>11</v>
      </c>
      <c r="E195" t="s">
        <v>29</v>
      </c>
      <c r="F195">
        <v>38825.18</v>
      </c>
      <c r="G195" s="4">
        <v>43696</v>
      </c>
      <c r="H195">
        <v>1</v>
      </c>
      <c r="I195" t="s">
        <v>222</v>
      </c>
      <c r="J195" t="s">
        <v>265</v>
      </c>
      <c r="K195" t="s">
        <v>283</v>
      </c>
      <c r="L195" t="s">
        <v>754</v>
      </c>
    </row>
    <row r="196" spans="1:12" x14ac:dyDescent="0.35">
      <c r="A196" t="s">
        <v>77</v>
      </c>
      <c r="B196" t="s">
        <v>661</v>
      </c>
      <c r="C196" t="s">
        <v>662</v>
      </c>
      <c r="D196" t="s">
        <v>8</v>
      </c>
      <c r="E196" t="s">
        <v>19</v>
      </c>
      <c r="F196">
        <v>71229.42</v>
      </c>
      <c r="G196" s="4">
        <v>44166</v>
      </c>
      <c r="H196">
        <v>1</v>
      </c>
      <c r="I196" t="s">
        <v>10</v>
      </c>
      <c r="J196" t="s">
        <v>273</v>
      </c>
      <c r="K196" t="s">
        <v>274</v>
      </c>
      <c r="L196" t="s">
        <v>754</v>
      </c>
    </row>
    <row r="197" spans="1:12" x14ac:dyDescent="0.35">
      <c r="A197" t="s">
        <v>17</v>
      </c>
      <c r="B197" t="s">
        <v>447</v>
      </c>
      <c r="C197" t="s">
        <v>448</v>
      </c>
      <c r="D197" t="s">
        <v>8</v>
      </c>
      <c r="E197" t="s">
        <v>16</v>
      </c>
      <c r="F197">
        <v>80695.740000000005</v>
      </c>
      <c r="G197" s="4">
        <v>43360</v>
      </c>
      <c r="H197">
        <v>1</v>
      </c>
      <c r="I197" t="s">
        <v>10</v>
      </c>
      <c r="J197" t="s">
        <v>277</v>
      </c>
      <c r="K197" t="s">
        <v>272</v>
      </c>
      <c r="L197" t="s">
        <v>754</v>
      </c>
    </row>
    <row r="198" spans="1:12" x14ac:dyDescent="0.35">
      <c r="A198" t="s">
        <v>40</v>
      </c>
      <c r="B198" t="s">
        <v>663</v>
      </c>
      <c r="C198" t="s">
        <v>664</v>
      </c>
      <c r="D198" t="s">
        <v>8</v>
      </c>
      <c r="E198" t="s">
        <v>13</v>
      </c>
      <c r="F198">
        <v>72502.61</v>
      </c>
      <c r="G198" s="4">
        <v>44235</v>
      </c>
      <c r="H198">
        <v>1</v>
      </c>
      <c r="I198" t="s">
        <v>10</v>
      </c>
      <c r="J198" t="s">
        <v>275</v>
      </c>
      <c r="K198" t="s">
        <v>276</v>
      </c>
      <c r="L198" t="s">
        <v>754</v>
      </c>
    </row>
    <row r="199" spans="1:12" x14ac:dyDescent="0.35">
      <c r="A199" t="s">
        <v>145</v>
      </c>
      <c r="B199" t="s">
        <v>665</v>
      </c>
      <c r="C199" t="s">
        <v>666</v>
      </c>
      <c r="D199" t="s">
        <v>8</v>
      </c>
      <c r="E199" t="s">
        <v>13</v>
      </c>
      <c r="F199">
        <v>68197.899999999994</v>
      </c>
      <c r="G199" s="4">
        <v>44119</v>
      </c>
      <c r="H199">
        <v>1</v>
      </c>
      <c r="I199" t="s">
        <v>10</v>
      </c>
      <c r="J199" t="s">
        <v>278</v>
      </c>
      <c r="K199" t="s">
        <v>276</v>
      </c>
      <c r="L199" t="s">
        <v>754</v>
      </c>
    </row>
    <row r="200" spans="1:12" x14ac:dyDescent="0.35">
      <c r="A200" t="s">
        <v>207</v>
      </c>
      <c r="B200" t="s">
        <v>667</v>
      </c>
      <c r="C200" t="s">
        <v>668</v>
      </c>
      <c r="D200" t="s">
        <v>8</v>
      </c>
      <c r="E200" t="s">
        <v>29</v>
      </c>
      <c r="F200">
        <v>0</v>
      </c>
      <c r="G200" s="4">
        <v>43501</v>
      </c>
      <c r="H200">
        <v>1</v>
      </c>
      <c r="I200" t="s">
        <v>178</v>
      </c>
      <c r="J200" t="s">
        <v>277</v>
      </c>
      <c r="K200" t="s">
        <v>272</v>
      </c>
      <c r="L200" t="s">
        <v>754</v>
      </c>
    </row>
    <row r="201" spans="1:12" x14ac:dyDescent="0.35">
      <c r="A201" t="s">
        <v>202</v>
      </c>
      <c r="B201" t="s">
        <v>421</v>
      </c>
      <c r="C201" t="s">
        <v>669</v>
      </c>
      <c r="D201" t="s">
        <v>11</v>
      </c>
      <c r="E201" t="s">
        <v>13</v>
      </c>
      <c r="F201">
        <v>89960.6</v>
      </c>
      <c r="G201" s="4">
        <v>43515</v>
      </c>
      <c r="H201">
        <v>1</v>
      </c>
      <c r="I201" t="s">
        <v>178</v>
      </c>
      <c r="J201" t="s">
        <v>278</v>
      </c>
      <c r="K201" t="s">
        <v>276</v>
      </c>
      <c r="L201" t="s">
        <v>754</v>
      </c>
    </row>
    <row r="202" spans="1:12" x14ac:dyDescent="0.35">
      <c r="A202" t="s">
        <v>137</v>
      </c>
      <c r="B202" t="s">
        <v>670</v>
      </c>
      <c r="C202" t="s">
        <v>671</v>
      </c>
      <c r="D202" t="s">
        <v>11</v>
      </c>
      <c r="E202" t="s">
        <v>14</v>
      </c>
      <c r="F202">
        <v>0</v>
      </c>
      <c r="G202" s="4">
        <v>44207</v>
      </c>
      <c r="H202">
        <v>0.7</v>
      </c>
      <c r="I202" t="s">
        <v>10</v>
      </c>
      <c r="J202" t="s">
        <v>271</v>
      </c>
      <c r="K202" t="s">
        <v>272</v>
      </c>
      <c r="L202" t="s">
        <v>755</v>
      </c>
    </row>
    <row r="203" spans="1:12" x14ac:dyDescent="0.35">
      <c r="A203" t="s">
        <v>160</v>
      </c>
      <c r="B203" t="s">
        <v>672</v>
      </c>
      <c r="C203" t="s">
        <v>673</v>
      </c>
      <c r="D203" t="s">
        <v>11</v>
      </c>
      <c r="E203" t="s">
        <v>13</v>
      </c>
      <c r="F203">
        <v>80360.41</v>
      </c>
      <c r="G203" s="4">
        <v>44167</v>
      </c>
      <c r="H203">
        <v>1</v>
      </c>
      <c r="I203" t="s">
        <v>10</v>
      </c>
      <c r="J203" t="s">
        <v>265</v>
      </c>
      <c r="K203" t="s">
        <v>283</v>
      </c>
      <c r="L203" t="s">
        <v>754</v>
      </c>
    </row>
    <row r="204" spans="1:12" x14ac:dyDescent="0.35">
      <c r="A204" t="s">
        <v>72</v>
      </c>
      <c r="B204" t="s">
        <v>674</v>
      </c>
      <c r="C204" t="s">
        <v>675</v>
      </c>
      <c r="D204" t="s">
        <v>8</v>
      </c>
      <c r="E204" t="s">
        <v>25</v>
      </c>
      <c r="F204">
        <v>77045.440000000002</v>
      </c>
      <c r="G204" s="4">
        <v>43636</v>
      </c>
      <c r="H204">
        <v>1</v>
      </c>
      <c r="I204" t="s">
        <v>10</v>
      </c>
      <c r="J204" t="s">
        <v>265</v>
      </c>
      <c r="K204" t="s">
        <v>283</v>
      </c>
      <c r="L204" t="s">
        <v>754</v>
      </c>
    </row>
    <row r="205" spans="1:12" x14ac:dyDescent="0.35">
      <c r="A205" t="s">
        <v>7</v>
      </c>
      <c r="B205" t="s">
        <v>676</v>
      </c>
      <c r="C205" t="s">
        <v>677</v>
      </c>
      <c r="D205" t="s">
        <v>8</v>
      </c>
      <c r="E205" t="s">
        <v>9</v>
      </c>
      <c r="F205">
        <v>96135.75</v>
      </c>
      <c r="G205" s="4">
        <v>44025</v>
      </c>
      <c r="H205">
        <v>0.3</v>
      </c>
      <c r="I205" t="s">
        <v>10</v>
      </c>
      <c r="J205" t="s">
        <v>275</v>
      </c>
      <c r="K205" t="s">
        <v>276</v>
      </c>
      <c r="L205" t="s">
        <v>755</v>
      </c>
    </row>
    <row r="206" spans="1:12" x14ac:dyDescent="0.35">
      <c r="A206" t="s">
        <v>124</v>
      </c>
      <c r="B206" t="s">
        <v>678</v>
      </c>
      <c r="C206" t="s">
        <v>679</v>
      </c>
      <c r="D206" t="s">
        <v>8</v>
      </c>
      <c r="E206" t="s">
        <v>25</v>
      </c>
      <c r="F206">
        <v>102129.37</v>
      </c>
      <c r="G206" s="4">
        <v>44396</v>
      </c>
      <c r="H206">
        <v>1</v>
      </c>
      <c r="I206" t="s">
        <v>10</v>
      </c>
      <c r="J206" t="s">
        <v>277</v>
      </c>
      <c r="K206" t="s">
        <v>272</v>
      </c>
      <c r="L206" t="s">
        <v>754</v>
      </c>
    </row>
    <row r="207" spans="1:12" x14ac:dyDescent="0.35">
      <c r="A207" t="s">
        <v>108</v>
      </c>
      <c r="B207" t="s">
        <v>680</v>
      </c>
      <c r="C207" t="s">
        <v>681</v>
      </c>
      <c r="D207" t="s">
        <v>8</v>
      </c>
      <c r="E207" t="s">
        <v>9</v>
      </c>
      <c r="F207">
        <v>99965.97</v>
      </c>
      <c r="G207" s="4">
        <v>43133</v>
      </c>
      <c r="H207">
        <v>1</v>
      </c>
      <c r="I207" t="s">
        <v>10</v>
      </c>
      <c r="J207" t="s">
        <v>265</v>
      </c>
      <c r="K207" t="s">
        <v>283</v>
      </c>
      <c r="L207" t="s">
        <v>754</v>
      </c>
    </row>
    <row r="208" spans="1:12" x14ac:dyDescent="0.35">
      <c r="A208" t="s">
        <v>200</v>
      </c>
      <c r="B208" t="s">
        <v>682</v>
      </c>
      <c r="C208" t="s">
        <v>683</v>
      </c>
      <c r="D208" t="s">
        <v>8</v>
      </c>
      <c r="E208" t="s">
        <v>13</v>
      </c>
      <c r="F208">
        <v>49625.64</v>
      </c>
      <c r="G208" s="4">
        <v>44384</v>
      </c>
      <c r="H208">
        <v>0.5</v>
      </c>
      <c r="I208" t="s">
        <v>178</v>
      </c>
      <c r="J208" t="s">
        <v>265</v>
      </c>
      <c r="K208" t="s">
        <v>283</v>
      </c>
      <c r="L208" t="s">
        <v>755</v>
      </c>
    </row>
    <row r="209" spans="1:12" x14ac:dyDescent="0.35">
      <c r="A209" t="s">
        <v>146</v>
      </c>
      <c r="B209" t="s">
        <v>684</v>
      </c>
      <c r="C209" t="s">
        <v>685</v>
      </c>
      <c r="D209" t="s">
        <v>8</v>
      </c>
      <c r="E209" t="s">
        <v>14</v>
      </c>
      <c r="F209">
        <v>94815.28</v>
      </c>
      <c r="G209" s="4">
        <v>43440</v>
      </c>
      <c r="H209">
        <v>1</v>
      </c>
      <c r="I209" t="s">
        <v>10</v>
      </c>
      <c r="J209" t="s">
        <v>271</v>
      </c>
      <c r="K209" t="s">
        <v>272</v>
      </c>
      <c r="L209" t="s">
        <v>754</v>
      </c>
    </row>
    <row r="210" spans="1:12" x14ac:dyDescent="0.35">
      <c r="A210" t="s">
        <v>58</v>
      </c>
      <c r="B210" t="s">
        <v>686</v>
      </c>
      <c r="C210" t="s">
        <v>687</v>
      </c>
      <c r="D210" t="s">
        <v>11</v>
      </c>
      <c r="E210" t="s">
        <v>28</v>
      </c>
      <c r="F210">
        <v>36714.379999999997</v>
      </c>
      <c r="G210" s="4">
        <v>44175</v>
      </c>
      <c r="H210">
        <v>1</v>
      </c>
      <c r="I210" t="s">
        <v>10</v>
      </c>
      <c r="J210" t="s">
        <v>279</v>
      </c>
      <c r="K210" t="s">
        <v>274</v>
      </c>
      <c r="L210" t="s">
        <v>754</v>
      </c>
    </row>
    <row r="211" spans="1:12" x14ac:dyDescent="0.35">
      <c r="A211" t="s">
        <v>23</v>
      </c>
      <c r="B211" t="s">
        <v>688</v>
      </c>
      <c r="C211" t="s">
        <v>689</v>
      </c>
      <c r="D211" t="s">
        <v>8</v>
      </c>
      <c r="E211" t="s">
        <v>24</v>
      </c>
      <c r="F211">
        <v>67905.8</v>
      </c>
      <c r="G211" s="4">
        <v>44194</v>
      </c>
      <c r="H211">
        <v>1</v>
      </c>
      <c r="I211" t="s">
        <v>10</v>
      </c>
      <c r="J211" t="s">
        <v>265</v>
      </c>
      <c r="K211" t="s">
        <v>283</v>
      </c>
      <c r="L211" t="s">
        <v>754</v>
      </c>
    </row>
    <row r="212" spans="1:12" x14ac:dyDescent="0.35">
      <c r="A212" t="s">
        <v>106</v>
      </c>
      <c r="B212" t="s">
        <v>690</v>
      </c>
      <c r="C212" t="s">
        <v>691</v>
      </c>
      <c r="D212" t="s">
        <v>11</v>
      </c>
      <c r="E212" t="s">
        <v>12</v>
      </c>
      <c r="F212">
        <v>69862.38</v>
      </c>
      <c r="G212" s="4">
        <v>43458</v>
      </c>
      <c r="H212">
        <v>1</v>
      </c>
      <c r="I212" t="s">
        <v>10</v>
      </c>
      <c r="J212" t="s">
        <v>275</v>
      </c>
      <c r="K212" t="s">
        <v>276</v>
      </c>
      <c r="L212" t="s">
        <v>754</v>
      </c>
    </row>
    <row r="213" spans="1:12" x14ac:dyDescent="0.35">
      <c r="A213" t="s">
        <v>249</v>
      </c>
      <c r="B213" t="s">
        <v>692</v>
      </c>
      <c r="C213" t="s">
        <v>693</v>
      </c>
      <c r="D213" t="s">
        <v>11</v>
      </c>
      <c r="E213" t="s">
        <v>16</v>
      </c>
      <c r="F213">
        <v>106400.02</v>
      </c>
      <c r="G213" s="4">
        <v>44021</v>
      </c>
      <c r="H213">
        <v>1</v>
      </c>
      <c r="I213" t="s">
        <v>222</v>
      </c>
      <c r="J213" t="s">
        <v>279</v>
      </c>
      <c r="K213" t="s">
        <v>274</v>
      </c>
      <c r="L213" t="s">
        <v>754</v>
      </c>
    </row>
    <row r="214" spans="1:12" x14ac:dyDescent="0.35">
      <c r="A214" t="s">
        <v>101</v>
      </c>
      <c r="B214" t="s">
        <v>694</v>
      </c>
      <c r="C214" t="s">
        <v>695</v>
      </c>
      <c r="D214" t="s">
        <v>11</v>
      </c>
      <c r="E214" t="s">
        <v>12</v>
      </c>
      <c r="F214">
        <v>103494.94</v>
      </c>
      <c r="G214" s="4">
        <v>43256</v>
      </c>
      <c r="H214">
        <v>1</v>
      </c>
      <c r="I214" t="s">
        <v>10</v>
      </c>
      <c r="J214" t="s">
        <v>265</v>
      </c>
      <c r="K214" t="s">
        <v>283</v>
      </c>
      <c r="L214" t="s">
        <v>754</v>
      </c>
    </row>
    <row r="215" spans="1:12" x14ac:dyDescent="0.35">
      <c r="A215" t="s">
        <v>78</v>
      </c>
      <c r="B215" t="s">
        <v>696</v>
      </c>
      <c r="C215" t="s">
        <v>697</v>
      </c>
      <c r="D215" t="s">
        <v>8</v>
      </c>
      <c r="E215" t="s">
        <v>21</v>
      </c>
      <c r="F215">
        <v>61213.01</v>
      </c>
      <c r="G215" s="4">
        <v>44365</v>
      </c>
      <c r="H215">
        <v>1</v>
      </c>
      <c r="I215" t="s">
        <v>10</v>
      </c>
      <c r="J215" t="s">
        <v>279</v>
      </c>
      <c r="K215" t="s">
        <v>274</v>
      </c>
      <c r="L215" t="s">
        <v>754</v>
      </c>
    </row>
    <row r="216" spans="1:12" x14ac:dyDescent="0.35">
      <c r="A216" t="s">
        <v>167</v>
      </c>
      <c r="B216" t="s">
        <v>698</v>
      </c>
      <c r="C216" t="s">
        <v>699</v>
      </c>
      <c r="D216" t="s">
        <v>11</v>
      </c>
      <c r="E216" t="s">
        <v>22</v>
      </c>
      <c r="F216">
        <v>69709.509999999995</v>
      </c>
      <c r="G216" s="4">
        <v>43472</v>
      </c>
      <c r="H216">
        <v>1</v>
      </c>
      <c r="I216" t="s">
        <v>10</v>
      </c>
      <c r="J216" t="s">
        <v>273</v>
      </c>
      <c r="K216" t="s">
        <v>274</v>
      </c>
      <c r="L216" t="s">
        <v>754</v>
      </c>
    </row>
    <row r="217" spans="1:12" x14ac:dyDescent="0.35">
      <c r="A217" t="s">
        <v>206</v>
      </c>
      <c r="B217" t="s">
        <v>700</v>
      </c>
      <c r="C217" t="s">
        <v>701</v>
      </c>
      <c r="D217" t="s">
        <v>8</v>
      </c>
      <c r="E217" t="s">
        <v>22</v>
      </c>
      <c r="F217">
        <v>46751.7</v>
      </c>
      <c r="G217" s="4">
        <v>43843</v>
      </c>
      <c r="H217">
        <v>1</v>
      </c>
      <c r="I217" t="s">
        <v>178</v>
      </c>
      <c r="J217" t="s">
        <v>273</v>
      </c>
      <c r="K217" t="s">
        <v>274</v>
      </c>
      <c r="L217" t="s">
        <v>754</v>
      </c>
    </row>
    <row r="218" spans="1:12" x14ac:dyDescent="0.35">
      <c r="A218" t="s">
        <v>41</v>
      </c>
      <c r="B218" t="s">
        <v>702</v>
      </c>
      <c r="C218" t="s">
        <v>703</v>
      </c>
      <c r="D218" t="s">
        <v>11</v>
      </c>
      <c r="E218" t="s">
        <v>19</v>
      </c>
      <c r="F218">
        <v>77096.05</v>
      </c>
      <c r="G218" s="4">
        <v>43217</v>
      </c>
      <c r="H218">
        <v>1</v>
      </c>
      <c r="I218" t="s">
        <v>10</v>
      </c>
      <c r="J218" t="s">
        <v>279</v>
      </c>
      <c r="K218" t="s">
        <v>274</v>
      </c>
      <c r="L218" t="s">
        <v>754</v>
      </c>
    </row>
    <row r="219" spans="1:12" x14ac:dyDescent="0.35">
      <c r="A219" t="s">
        <v>118</v>
      </c>
      <c r="B219" t="s">
        <v>704</v>
      </c>
      <c r="C219" t="s">
        <v>705</v>
      </c>
      <c r="D219" t="s">
        <v>11</v>
      </c>
      <c r="E219" t="s">
        <v>13</v>
      </c>
      <c r="F219">
        <v>77743.149999999994</v>
      </c>
      <c r="G219" s="4">
        <v>43920</v>
      </c>
      <c r="H219">
        <v>1</v>
      </c>
      <c r="I219" t="s">
        <v>10</v>
      </c>
      <c r="J219" t="s">
        <v>279</v>
      </c>
      <c r="K219" t="s">
        <v>274</v>
      </c>
      <c r="L219" t="s">
        <v>754</v>
      </c>
    </row>
    <row r="220" spans="1:12" x14ac:dyDescent="0.35">
      <c r="A220" t="s">
        <v>43</v>
      </c>
      <c r="B220" t="s">
        <v>706</v>
      </c>
      <c r="C220" t="s">
        <v>707</v>
      </c>
      <c r="D220" t="s">
        <v>11</v>
      </c>
      <c r="E220" t="s">
        <v>12</v>
      </c>
      <c r="F220">
        <v>48525.71</v>
      </c>
      <c r="G220" s="4">
        <v>43264</v>
      </c>
      <c r="H220">
        <v>1</v>
      </c>
      <c r="I220" t="s">
        <v>10</v>
      </c>
      <c r="J220" t="s">
        <v>273</v>
      </c>
      <c r="K220" t="s">
        <v>274</v>
      </c>
      <c r="L220" t="s">
        <v>754</v>
      </c>
    </row>
    <row r="221" spans="1:12" x14ac:dyDescent="0.35">
      <c r="A221" t="s">
        <v>144</v>
      </c>
      <c r="B221" t="s">
        <v>708</v>
      </c>
      <c r="C221" t="s">
        <v>709</v>
      </c>
      <c r="D221" t="s">
        <v>8</v>
      </c>
      <c r="E221" t="s">
        <v>9</v>
      </c>
      <c r="F221">
        <v>0</v>
      </c>
      <c r="G221" s="4">
        <v>44035</v>
      </c>
      <c r="H221">
        <v>1</v>
      </c>
      <c r="I221" t="s">
        <v>10</v>
      </c>
      <c r="J221" t="s">
        <v>278</v>
      </c>
      <c r="K221" t="s">
        <v>276</v>
      </c>
      <c r="L221" t="s">
        <v>754</v>
      </c>
    </row>
    <row r="222" spans="1:12" x14ac:dyDescent="0.35">
      <c r="A222" t="s">
        <v>220</v>
      </c>
      <c r="B222" t="s">
        <v>710</v>
      </c>
      <c r="C222" t="s">
        <v>711</v>
      </c>
      <c r="D222" t="s">
        <v>11</v>
      </c>
      <c r="E222" t="s">
        <v>12</v>
      </c>
      <c r="F222">
        <v>65569.36</v>
      </c>
      <c r="G222" s="4">
        <v>43293</v>
      </c>
      <c r="H222">
        <v>1</v>
      </c>
      <c r="I222" t="s">
        <v>178</v>
      </c>
      <c r="J222" t="s">
        <v>278</v>
      </c>
      <c r="K222" t="s">
        <v>276</v>
      </c>
      <c r="L222" t="s">
        <v>754</v>
      </c>
    </row>
    <row r="223" spans="1:12" x14ac:dyDescent="0.35">
      <c r="A223" t="s">
        <v>113</v>
      </c>
      <c r="B223" t="s">
        <v>712</v>
      </c>
      <c r="C223" t="s">
        <v>713</v>
      </c>
      <c r="D223" t="s">
        <v>8</v>
      </c>
      <c r="E223" t="s">
        <v>282</v>
      </c>
      <c r="F223">
        <v>114772.32</v>
      </c>
      <c r="G223" s="4">
        <v>44251</v>
      </c>
      <c r="H223">
        <v>1</v>
      </c>
      <c r="I223" t="s">
        <v>10</v>
      </c>
      <c r="J223" t="s">
        <v>277</v>
      </c>
      <c r="K223" t="s">
        <v>272</v>
      </c>
      <c r="L223" t="s">
        <v>754</v>
      </c>
    </row>
    <row r="224" spans="1:12" x14ac:dyDescent="0.35">
      <c r="A224" t="s">
        <v>111</v>
      </c>
      <c r="B224" t="s">
        <v>714</v>
      </c>
      <c r="C224" t="s">
        <v>715</v>
      </c>
      <c r="D224" t="s">
        <v>8</v>
      </c>
      <c r="E224" t="s">
        <v>9</v>
      </c>
      <c r="F224">
        <v>56253.81</v>
      </c>
      <c r="G224" s="4">
        <v>44421</v>
      </c>
      <c r="H224">
        <v>1</v>
      </c>
      <c r="I224" t="s">
        <v>10</v>
      </c>
      <c r="J224" t="s">
        <v>278</v>
      </c>
      <c r="K224" t="s">
        <v>276</v>
      </c>
      <c r="L224" t="s">
        <v>754</v>
      </c>
    </row>
    <row r="225" spans="1:12" x14ac:dyDescent="0.35">
      <c r="A225" t="s">
        <v>112</v>
      </c>
      <c r="B225" t="s">
        <v>716</v>
      </c>
      <c r="C225" t="s">
        <v>717</v>
      </c>
      <c r="D225" t="s">
        <v>8</v>
      </c>
      <c r="E225" t="s">
        <v>13</v>
      </c>
      <c r="F225">
        <v>51798.25</v>
      </c>
      <c r="G225" s="4">
        <v>43665</v>
      </c>
      <c r="H225">
        <v>1</v>
      </c>
      <c r="I225" t="s">
        <v>10</v>
      </c>
      <c r="J225" t="s">
        <v>273</v>
      </c>
      <c r="K225" t="s">
        <v>274</v>
      </c>
      <c r="L225" t="s">
        <v>754</v>
      </c>
    </row>
    <row r="226" spans="1:12" x14ac:dyDescent="0.35">
      <c r="A226" t="s">
        <v>169</v>
      </c>
      <c r="B226" t="s">
        <v>718</v>
      </c>
      <c r="C226" t="s">
        <v>719</v>
      </c>
      <c r="D226" t="s">
        <v>11</v>
      </c>
      <c r="E226" t="s">
        <v>12</v>
      </c>
      <c r="F226">
        <v>28329.77</v>
      </c>
      <c r="G226" s="4">
        <v>43402</v>
      </c>
      <c r="H226">
        <v>1</v>
      </c>
      <c r="I226" t="s">
        <v>10</v>
      </c>
      <c r="J226" t="s">
        <v>271</v>
      </c>
      <c r="K226" t="s">
        <v>272</v>
      </c>
      <c r="L226" t="s">
        <v>754</v>
      </c>
    </row>
    <row r="227" spans="1:12" x14ac:dyDescent="0.35">
      <c r="A227" t="s">
        <v>193</v>
      </c>
      <c r="B227" t="s">
        <v>720</v>
      </c>
      <c r="C227" t="s">
        <v>721</v>
      </c>
      <c r="D227" t="s">
        <v>8</v>
      </c>
      <c r="E227" t="s">
        <v>9</v>
      </c>
      <c r="F227">
        <v>93964.3</v>
      </c>
      <c r="G227" s="4">
        <v>44454</v>
      </c>
      <c r="H227">
        <v>0.4</v>
      </c>
      <c r="I227" t="s">
        <v>178</v>
      </c>
      <c r="J227" t="s">
        <v>273</v>
      </c>
      <c r="K227" t="s">
        <v>274</v>
      </c>
      <c r="L227" t="s">
        <v>755</v>
      </c>
    </row>
    <row r="228" spans="1:12" x14ac:dyDescent="0.35">
      <c r="A228" t="s">
        <v>166</v>
      </c>
      <c r="B228" t="s">
        <v>341</v>
      </c>
      <c r="C228" t="s">
        <v>722</v>
      </c>
      <c r="D228" t="s">
        <v>11</v>
      </c>
      <c r="E228" t="s">
        <v>16</v>
      </c>
      <c r="F228">
        <v>90884.32</v>
      </c>
      <c r="G228" s="4">
        <v>44039</v>
      </c>
      <c r="H228">
        <v>0.5</v>
      </c>
      <c r="I228" t="s">
        <v>10</v>
      </c>
      <c r="J228" t="s">
        <v>277</v>
      </c>
      <c r="K228" t="s">
        <v>272</v>
      </c>
      <c r="L228" t="s">
        <v>755</v>
      </c>
    </row>
    <row r="229" spans="1:12" x14ac:dyDescent="0.35">
      <c r="A229" t="s">
        <v>38</v>
      </c>
      <c r="B229" t="s">
        <v>723</v>
      </c>
      <c r="C229" t="s">
        <v>724</v>
      </c>
      <c r="D229" t="s">
        <v>11</v>
      </c>
      <c r="E229" t="s">
        <v>19</v>
      </c>
      <c r="F229">
        <v>84742.86</v>
      </c>
      <c r="G229" s="4">
        <v>44098</v>
      </c>
      <c r="H229">
        <v>1</v>
      </c>
      <c r="I229" t="s">
        <v>10</v>
      </c>
      <c r="J229" t="s">
        <v>278</v>
      </c>
      <c r="K229" t="s">
        <v>276</v>
      </c>
      <c r="L229" t="s">
        <v>754</v>
      </c>
    </row>
    <row r="230" spans="1:12" x14ac:dyDescent="0.35">
      <c r="A230" t="s">
        <v>241</v>
      </c>
      <c r="B230" t="s">
        <v>725</v>
      </c>
      <c r="C230" t="s">
        <v>726</v>
      </c>
      <c r="D230" t="s">
        <v>11</v>
      </c>
      <c r="E230" t="s">
        <v>25</v>
      </c>
      <c r="F230">
        <v>80772.92</v>
      </c>
      <c r="G230" s="4">
        <v>44137</v>
      </c>
      <c r="H230">
        <v>1</v>
      </c>
      <c r="I230" t="s">
        <v>222</v>
      </c>
      <c r="J230" t="s">
        <v>265</v>
      </c>
      <c r="K230" t="s">
        <v>283</v>
      </c>
      <c r="L230" t="s">
        <v>754</v>
      </c>
    </row>
    <row r="231" spans="1:12" x14ac:dyDescent="0.35">
      <c r="A231" t="s">
        <v>135</v>
      </c>
      <c r="B231" t="s">
        <v>727</v>
      </c>
      <c r="C231" t="s">
        <v>728</v>
      </c>
      <c r="D231" t="s">
        <v>8</v>
      </c>
      <c r="E231" t="s">
        <v>12</v>
      </c>
      <c r="F231">
        <v>85264.38</v>
      </c>
      <c r="G231" s="4">
        <v>43220</v>
      </c>
      <c r="H231">
        <v>1</v>
      </c>
      <c r="I231" t="s">
        <v>10</v>
      </c>
      <c r="J231" t="s">
        <v>279</v>
      </c>
      <c r="K231" t="s">
        <v>274</v>
      </c>
      <c r="L231" t="s">
        <v>754</v>
      </c>
    </row>
    <row r="232" spans="1:12" x14ac:dyDescent="0.35">
      <c r="A232" t="s">
        <v>129</v>
      </c>
      <c r="B232" t="s">
        <v>729</v>
      </c>
      <c r="C232" t="s">
        <v>730</v>
      </c>
      <c r="D232" t="s">
        <v>11</v>
      </c>
      <c r="E232" t="s">
        <v>12</v>
      </c>
      <c r="F232">
        <v>0</v>
      </c>
      <c r="G232" s="4">
        <v>43514</v>
      </c>
      <c r="H232">
        <v>1</v>
      </c>
      <c r="I232" t="s">
        <v>10</v>
      </c>
      <c r="J232" t="s">
        <v>277</v>
      </c>
      <c r="K232" t="s">
        <v>272</v>
      </c>
      <c r="L232" t="s">
        <v>754</v>
      </c>
    </row>
    <row r="233" spans="1:12" x14ac:dyDescent="0.35">
      <c r="A233" t="s">
        <v>54</v>
      </c>
      <c r="B233" t="s">
        <v>731</v>
      </c>
      <c r="C233" t="s">
        <v>732</v>
      </c>
      <c r="D233" t="s">
        <v>8</v>
      </c>
      <c r="E233" t="s">
        <v>14</v>
      </c>
      <c r="F233">
        <v>78378.2</v>
      </c>
      <c r="G233" s="4">
        <v>43465</v>
      </c>
      <c r="H233">
        <v>0.4</v>
      </c>
      <c r="I233" t="s">
        <v>10</v>
      </c>
      <c r="J233" t="s">
        <v>265</v>
      </c>
      <c r="K233" t="s">
        <v>283</v>
      </c>
      <c r="L233" t="s">
        <v>755</v>
      </c>
    </row>
    <row r="234" spans="1:12" x14ac:dyDescent="0.35">
      <c r="A234" t="s">
        <v>203</v>
      </c>
      <c r="B234" t="s">
        <v>733</v>
      </c>
      <c r="C234" t="s">
        <v>734</v>
      </c>
      <c r="D234" t="s">
        <v>11</v>
      </c>
      <c r="E234" t="s">
        <v>25</v>
      </c>
      <c r="F234">
        <v>91314.75</v>
      </c>
      <c r="G234" s="4">
        <v>43931</v>
      </c>
      <c r="H234">
        <v>1</v>
      </c>
      <c r="I234" t="s">
        <v>178</v>
      </c>
      <c r="J234" t="s">
        <v>271</v>
      </c>
      <c r="K234" t="s">
        <v>272</v>
      </c>
      <c r="L234" t="s">
        <v>754</v>
      </c>
    </row>
    <row r="235" spans="1:12" x14ac:dyDescent="0.35">
      <c r="A235" t="s">
        <v>159</v>
      </c>
      <c r="B235" t="s">
        <v>735</v>
      </c>
      <c r="C235" t="s">
        <v>736</v>
      </c>
      <c r="D235" t="s">
        <v>11</v>
      </c>
      <c r="E235" t="s">
        <v>28</v>
      </c>
      <c r="F235">
        <v>30077.45</v>
      </c>
      <c r="G235" s="4">
        <v>43474</v>
      </c>
      <c r="H235">
        <v>1</v>
      </c>
      <c r="I235" t="s">
        <v>10</v>
      </c>
      <c r="J235" t="s">
        <v>275</v>
      </c>
      <c r="K235" t="s">
        <v>276</v>
      </c>
      <c r="L235" t="s">
        <v>754</v>
      </c>
    </row>
    <row r="236" spans="1:12" x14ac:dyDescent="0.35">
      <c r="A236" t="s">
        <v>168</v>
      </c>
      <c r="B236" t="s">
        <v>737</v>
      </c>
      <c r="C236" t="s">
        <v>738</v>
      </c>
      <c r="D236" t="s">
        <v>282</v>
      </c>
      <c r="E236" t="s">
        <v>29</v>
      </c>
      <c r="F236">
        <v>98012.63</v>
      </c>
      <c r="G236" s="4">
        <v>43780</v>
      </c>
      <c r="H236">
        <v>1</v>
      </c>
      <c r="I236" t="s">
        <v>10</v>
      </c>
      <c r="J236" t="s">
        <v>265</v>
      </c>
      <c r="K236" t="s">
        <v>283</v>
      </c>
      <c r="L236" t="s">
        <v>754</v>
      </c>
    </row>
    <row r="237" spans="1:12" x14ac:dyDescent="0.35">
      <c r="A237" t="s">
        <v>62</v>
      </c>
      <c r="B237" t="s">
        <v>403</v>
      </c>
      <c r="C237" t="s">
        <v>404</v>
      </c>
      <c r="D237" t="s">
        <v>11</v>
      </c>
      <c r="E237" t="s">
        <v>12</v>
      </c>
      <c r="F237">
        <v>72876.91</v>
      </c>
      <c r="G237" s="4">
        <v>43837</v>
      </c>
      <c r="H237">
        <v>1</v>
      </c>
      <c r="I237" t="s">
        <v>10</v>
      </c>
      <c r="J237" t="s">
        <v>265</v>
      </c>
      <c r="K237" t="s">
        <v>283</v>
      </c>
      <c r="L237" t="s">
        <v>754</v>
      </c>
    </row>
    <row r="238" spans="1:12" x14ac:dyDescent="0.35">
      <c r="A238" t="s">
        <v>264</v>
      </c>
      <c r="B238" t="s">
        <v>739</v>
      </c>
      <c r="C238" t="s">
        <v>740</v>
      </c>
      <c r="D238" t="s">
        <v>11</v>
      </c>
      <c r="E238" t="s">
        <v>14</v>
      </c>
      <c r="F238">
        <v>92943.89</v>
      </c>
      <c r="G238" s="4">
        <v>44510</v>
      </c>
      <c r="H238">
        <v>1</v>
      </c>
      <c r="I238" t="s">
        <v>10</v>
      </c>
      <c r="J238" t="s">
        <v>273</v>
      </c>
      <c r="K238" t="s">
        <v>274</v>
      </c>
      <c r="L238" t="s">
        <v>754</v>
      </c>
    </row>
    <row r="239" spans="1:12" x14ac:dyDescent="0.35">
      <c r="A239" t="s">
        <v>256</v>
      </c>
      <c r="B239" t="s">
        <v>741</v>
      </c>
      <c r="C239" t="s">
        <v>742</v>
      </c>
      <c r="D239" t="s">
        <v>8</v>
      </c>
      <c r="E239" t="s">
        <v>12</v>
      </c>
      <c r="F239">
        <v>29808.07</v>
      </c>
      <c r="G239" s="4">
        <v>43291</v>
      </c>
      <c r="H239">
        <v>0.3</v>
      </c>
      <c r="I239" t="s">
        <v>222</v>
      </c>
      <c r="J239" t="s">
        <v>273</v>
      </c>
      <c r="K239" t="s">
        <v>274</v>
      </c>
      <c r="L239" t="s">
        <v>755</v>
      </c>
    </row>
    <row r="240" spans="1:12" x14ac:dyDescent="0.35">
      <c r="A240" t="s">
        <v>67</v>
      </c>
      <c r="B240" t="s">
        <v>743</v>
      </c>
      <c r="C240" t="s">
        <v>744</v>
      </c>
      <c r="D240" t="s">
        <v>8</v>
      </c>
      <c r="E240" t="s">
        <v>25</v>
      </c>
      <c r="F240">
        <v>47551.89</v>
      </c>
      <c r="G240" s="4">
        <v>43468</v>
      </c>
      <c r="H240">
        <v>1</v>
      </c>
      <c r="I240" t="s">
        <v>10</v>
      </c>
      <c r="J240" t="s">
        <v>278</v>
      </c>
      <c r="K240" t="s">
        <v>276</v>
      </c>
      <c r="L240" t="s">
        <v>754</v>
      </c>
    </row>
    <row r="241" spans="1:12" x14ac:dyDescent="0.35">
      <c r="A241" t="s">
        <v>197</v>
      </c>
      <c r="B241" t="s">
        <v>745</v>
      </c>
      <c r="C241" t="s">
        <v>746</v>
      </c>
      <c r="D241" t="s">
        <v>8</v>
      </c>
      <c r="E241" t="s">
        <v>21</v>
      </c>
      <c r="F241">
        <v>31089.22</v>
      </c>
      <c r="G241" s="4">
        <v>43776</v>
      </c>
      <c r="H241">
        <v>1</v>
      </c>
      <c r="I241" t="s">
        <v>178</v>
      </c>
      <c r="J241" t="s">
        <v>279</v>
      </c>
      <c r="K241" t="s">
        <v>274</v>
      </c>
      <c r="L241" t="s">
        <v>754</v>
      </c>
    </row>
    <row r="242" spans="1:12" x14ac:dyDescent="0.35">
      <c r="A242" t="s">
        <v>126</v>
      </c>
      <c r="B242" t="s">
        <v>747</v>
      </c>
      <c r="C242" t="s">
        <v>748</v>
      </c>
      <c r="D242" t="s">
        <v>8</v>
      </c>
      <c r="E242" t="s">
        <v>25</v>
      </c>
      <c r="F242">
        <v>78020.39</v>
      </c>
      <c r="G242" s="4">
        <v>43899</v>
      </c>
      <c r="H242">
        <v>1</v>
      </c>
      <c r="I242" t="s">
        <v>10</v>
      </c>
      <c r="J242" t="s">
        <v>265</v>
      </c>
      <c r="K242" t="s">
        <v>283</v>
      </c>
      <c r="L242" t="s">
        <v>754</v>
      </c>
    </row>
  </sheetData>
  <conditionalFormatting sqref="F1:F1048576">
    <cfRule type="top10" dxfId="26" priority="1" rank="10"/>
  </conditionalFormatting>
  <dataValidations count="4">
    <dataValidation type="whole" allowBlank="1" showInputMessage="1" showErrorMessage="1" error="Only 0 to 1000000 allowed" sqref="F1:F242 F244:F1048576" xr:uid="{45DB10E3-3E46-4C4C-B20D-CAD0AE808C03}">
      <formula1>0</formula1>
      <formula2>1000000</formula2>
    </dataValidation>
    <dataValidation type="whole" allowBlank="1" showInputMessage="1" showErrorMessage="1" error="Only 0 to 1000000 allowed" prompt="Input values between 0 and a million" sqref="F243" xr:uid="{2FCD7BA3-117F-4BBC-853C-D04C5E686818}">
      <formula1>0</formula1>
      <formula2>1000000</formula2>
    </dataValidation>
    <dataValidation type="list" allowBlank="1" showInputMessage="1" showErrorMessage="1" sqref="D1:D1048576" xr:uid="{C43EE959-151F-489C-8EDD-68EA93CC41F7}">
      <formula1>"Male, Female , Others"</formula1>
    </dataValidation>
    <dataValidation type="textLength" allowBlank="1" showInputMessage="1" showErrorMessage="1" sqref="B1:B1048576" xr:uid="{4AF53074-0F90-4423-8616-1B478A9E4492}">
      <formula1>1</formula1>
      <formula2>20</formula2>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D509-A2AB-4521-9664-FF95B36298E9}">
  <dimension ref="A3:B75"/>
  <sheetViews>
    <sheetView zoomScale="25" workbookViewId="0">
      <selection activeCell="AA52" sqref="AA52"/>
    </sheetView>
  </sheetViews>
  <sheetFormatPr defaultRowHeight="14.5" x14ac:dyDescent="0.35"/>
  <cols>
    <col min="1" max="1" width="23" bestFit="1" customWidth="1"/>
    <col min="2" max="2" width="16.453125" bestFit="1" customWidth="1"/>
  </cols>
  <sheetData>
    <row r="3" spans="1:2" x14ac:dyDescent="0.35">
      <c r="A3" s="7" t="s">
        <v>780</v>
      </c>
      <c r="B3" t="s">
        <v>782</v>
      </c>
    </row>
    <row r="4" spans="1:2" x14ac:dyDescent="0.35">
      <c r="A4" s="8" t="s">
        <v>8</v>
      </c>
      <c r="B4" s="9">
        <v>8082604.5900000008</v>
      </c>
    </row>
    <row r="5" spans="1:2" x14ac:dyDescent="0.35">
      <c r="A5" s="8" t="s">
        <v>11</v>
      </c>
      <c r="B5" s="9">
        <v>8074935.1500000004</v>
      </c>
    </row>
    <row r="6" spans="1:2" x14ac:dyDescent="0.35">
      <c r="A6" s="8" t="s">
        <v>282</v>
      </c>
      <c r="B6" s="9">
        <v>619616.84000000008</v>
      </c>
    </row>
    <row r="7" spans="1:2" x14ac:dyDescent="0.35">
      <c r="A7" s="8" t="s">
        <v>781</v>
      </c>
      <c r="B7" s="9">
        <v>16777156.580000002</v>
      </c>
    </row>
    <row r="18" spans="1:2" x14ac:dyDescent="0.35">
      <c r="A18" s="7" t="s">
        <v>780</v>
      </c>
      <c r="B18" t="s">
        <v>782</v>
      </c>
    </row>
    <row r="19" spans="1:2" x14ac:dyDescent="0.35">
      <c r="A19" s="8" t="s">
        <v>13</v>
      </c>
      <c r="B19" s="9">
        <v>1791055.0899999999</v>
      </c>
    </row>
    <row r="20" spans="1:2" x14ac:dyDescent="0.35">
      <c r="A20" s="8" t="s">
        <v>9</v>
      </c>
      <c r="B20" s="9">
        <v>1691817.64</v>
      </c>
    </row>
    <row r="21" spans="1:2" x14ac:dyDescent="0.35">
      <c r="A21" s="8" t="s">
        <v>16</v>
      </c>
      <c r="B21" s="9">
        <v>1633177.86</v>
      </c>
    </row>
    <row r="22" spans="1:2" x14ac:dyDescent="0.35">
      <c r="A22" s="8" t="s">
        <v>29</v>
      </c>
      <c r="B22" s="9">
        <v>1561142.2399999998</v>
      </c>
    </row>
    <row r="23" spans="1:2" x14ac:dyDescent="0.35">
      <c r="A23" s="8" t="s">
        <v>12</v>
      </c>
      <c r="B23" s="9">
        <v>1405462.5900000003</v>
      </c>
    </row>
    <row r="24" spans="1:2" x14ac:dyDescent="0.35">
      <c r="A24" s="8" t="s">
        <v>781</v>
      </c>
      <c r="B24" s="9">
        <v>8082655.419999999</v>
      </c>
    </row>
    <row r="35" spans="1:2" x14ac:dyDescent="0.35">
      <c r="A35" s="7" t="s">
        <v>780</v>
      </c>
      <c r="B35" s="10" t="s">
        <v>782</v>
      </c>
    </row>
    <row r="36" spans="1:2" x14ac:dyDescent="0.35">
      <c r="A36" s="8" t="s">
        <v>275</v>
      </c>
      <c r="B36" s="9">
        <v>2046936.3699999999</v>
      </c>
    </row>
    <row r="37" spans="1:2" x14ac:dyDescent="0.35">
      <c r="A37" s="8" t="s">
        <v>277</v>
      </c>
      <c r="B37" s="9">
        <v>2114336.52</v>
      </c>
    </row>
    <row r="38" spans="1:2" x14ac:dyDescent="0.35">
      <c r="A38" s="8" t="s">
        <v>279</v>
      </c>
      <c r="B38" s="9">
        <v>2126250.4700000002</v>
      </c>
    </row>
    <row r="39" spans="1:2" x14ac:dyDescent="0.35">
      <c r="A39" s="8" t="s">
        <v>273</v>
      </c>
      <c r="B39" s="9">
        <v>2814783.7399999993</v>
      </c>
    </row>
    <row r="40" spans="1:2" x14ac:dyDescent="0.35">
      <c r="A40" s="8" t="s">
        <v>265</v>
      </c>
      <c r="B40" s="9">
        <v>4154856.7500000014</v>
      </c>
    </row>
    <row r="41" spans="1:2" x14ac:dyDescent="0.35">
      <c r="A41" s="8" t="s">
        <v>781</v>
      </c>
      <c r="B41" s="9">
        <v>13257163.85</v>
      </c>
    </row>
    <row r="47" spans="1:2" x14ac:dyDescent="0.35">
      <c r="A47" s="7" t="s">
        <v>780</v>
      </c>
      <c r="B47" t="s">
        <v>782</v>
      </c>
    </row>
    <row r="48" spans="1:2" x14ac:dyDescent="0.35">
      <c r="A48" s="8" t="s">
        <v>178</v>
      </c>
      <c r="B48" s="9">
        <v>3139093.7800000007</v>
      </c>
    </row>
    <row r="49" spans="1:2" x14ac:dyDescent="0.35">
      <c r="A49" s="8" t="s">
        <v>10</v>
      </c>
      <c r="B49" s="9">
        <v>11128843.320000004</v>
      </c>
    </row>
    <row r="50" spans="1:2" x14ac:dyDescent="0.35">
      <c r="A50" s="8" t="s">
        <v>222</v>
      </c>
      <c r="B50" s="9">
        <v>2509219.48</v>
      </c>
    </row>
    <row r="51" spans="1:2" x14ac:dyDescent="0.35">
      <c r="A51" s="8" t="s">
        <v>781</v>
      </c>
      <c r="B51" s="9">
        <v>16777156.580000006</v>
      </c>
    </row>
    <row r="62" spans="1:2" x14ac:dyDescent="0.35">
      <c r="A62" s="7" t="s">
        <v>780</v>
      </c>
      <c r="B62" t="s">
        <v>782</v>
      </c>
    </row>
    <row r="63" spans="1:2" x14ac:dyDescent="0.35">
      <c r="A63" s="8" t="s">
        <v>783</v>
      </c>
      <c r="B63" s="9">
        <v>1509382.3799999997</v>
      </c>
    </row>
    <row r="64" spans="1:2" x14ac:dyDescent="0.35">
      <c r="A64" s="8" t="s">
        <v>784</v>
      </c>
      <c r="B64" s="9">
        <v>1431176.3500000003</v>
      </c>
    </row>
    <row r="65" spans="1:2" x14ac:dyDescent="0.35">
      <c r="A65" s="8" t="s">
        <v>785</v>
      </c>
      <c r="B65" s="9">
        <v>1427120.93</v>
      </c>
    </row>
    <row r="66" spans="1:2" x14ac:dyDescent="0.35">
      <c r="A66" s="8" t="s">
        <v>786</v>
      </c>
      <c r="B66" s="9">
        <v>1753673.81</v>
      </c>
    </row>
    <row r="67" spans="1:2" x14ac:dyDescent="0.35">
      <c r="A67" s="8" t="s">
        <v>787</v>
      </c>
      <c r="B67" s="9">
        <v>680992.95</v>
      </c>
    </row>
    <row r="68" spans="1:2" x14ac:dyDescent="0.35">
      <c r="A68" s="8" t="s">
        <v>788</v>
      </c>
      <c r="B68" s="9">
        <v>1225234.7599999998</v>
      </c>
    </row>
    <row r="69" spans="1:2" x14ac:dyDescent="0.35">
      <c r="A69" s="8" t="s">
        <v>789</v>
      </c>
      <c r="B69" s="9">
        <v>2029285.8000000003</v>
      </c>
    </row>
    <row r="70" spans="1:2" x14ac:dyDescent="0.35">
      <c r="A70" s="8" t="s">
        <v>790</v>
      </c>
      <c r="B70" s="9">
        <v>1291668.8199999998</v>
      </c>
    </row>
    <row r="71" spans="1:2" x14ac:dyDescent="0.35">
      <c r="A71" s="8" t="s">
        <v>791</v>
      </c>
      <c r="B71" s="9">
        <v>846059.33</v>
      </c>
    </row>
    <row r="72" spans="1:2" x14ac:dyDescent="0.35">
      <c r="A72" s="8" t="s">
        <v>792</v>
      </c>
      <c r="B72" s="9">
        <v>1301673.73</v>
      </c>
    </row>
    <row r="73" spans="1:2" x14ac:dyDescent="0.35">
      <c r="A73" s="8" t="s">
        <v>793</v>
      </c>
      <c r="B73" s="9">
        <v>1733098.5399999996</v>
      </c>
    </row>
    <row r="74" spans="1:2" x14ac:dyDescent="0.35">
      <c r="A74" s="8" t="s">
        <v>794</v>
      </c>
      <c r="B74" s="9">
        <v>1547789.18</v>
      </c>
    </row>
    <row r="75" spans="1:2" x14ac:dyDescent="0.35">
      <c r="A75" s="8" t="s">
        <v>781</v>
      </c>
      <c r="B75" s="9">
        <v>16777156.58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4575-9D64-4217-B739-D325B5693DF8}">
  <dimension ref="A1"/>
  <sheetViews>
    <sheetView tabSelected="1" zoomScale="82" workbookViewId="0">
      <selection activeCell="O27" sqref="O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BCB0-F339-4063-9CE5-7AA3E6AF37EE}">
  <dimension ref="A4:L31"/>
  <sheetViews>
    <sheetView topLeftCell="A7" workbookViewId="0">
      <selection activeCell="D23" sqref="D23:G23"/>
    </sheetView>
  </sheetViews>
  <sheetFormatPr defaultRowHeight="14.5" x14ac:dyDescent="0.35"/>
  <sheetData>
    <row r="4" spans="1:12" x14ac:dyDescent="0.35">
      <c r="A4" t="s">
        <v>766</v>
      </c>
      <c r="C4" t="s">
        <v>756</v>
      </c>
      <c r="D4" t="s">
        <v>757</v>
      </c>
      <c r="E4" t="s">
        <v>758</v>
      </c>
      <c r="F4" t="s">
        <v>764</v>
      </c>
      <c r="J4" t="s">
        <v>756</v>
      </c>
      <c r="K4" t="s">
        <v>757</v>
      </c>
      <c r="L4" t="s">
        <v>758</v>
      </c>
    </row>
    <row r="5" spans="1:12" x14ac:dyDescent="0.35">
      <c r="A5" t="s">
        <v>767</v>
      </c>
      <c r="C5" t="s">
        <v>759</v>
      </c>
      <c r="D5">
        <v>17</v>
      </c>
      <c r="E5">
        <v>57</v>
      </c>
      <c r="F5">
        <f>D5+E5</f>
        <v>74</v>
      </c>
      <c r="J5" t="s">
        <v>759</v>
      </c>
      <c r="K5">
        <v>17</v>
      </c>
      <c r="L5">
        <v>57</v>
      </c>
    </row>
    <row r="6" spans="1:12" x14ac:dyDescent="0.35">
      <c r="A6" t="s">
        <v>768</v>
      </c>
      <c r="C6" t="s">
        <v>760</v>
      </c>
      <c r="D6">
        <v>18</v>
      </c>
      <c r="E6">
        <v>65</v>
      </c>
      <c r="F6">
        <f t="shared" ref="F6:F9" si="0">D6+E6</f>
        <v>83</v>
      </c>
      <c r="J6" t="s">
        <v>760</v>
      </c>
      <c r="K6">
        <v>18</v>
      </c>
      <c r="L6">
        <v>65</v>
      </c>
    </row>
    <row r="7" spans="1:12" x14ac:dyDescent="0.35">
      <c r="A7" t="s">
        <v>769</v>
      </c>
      <c r="C7" t="s">
        <v>761</v>
      </c>
      <c r="D7">
        <v>15</v>
      </c>
      <c r="E7">
        <v>56</v>
      </c>
      <c r="F7">
        <f t="shared" si="0"/>
        <v>71</v>
      </c>
      <c r="J7" t="s">
        <v>761</v>
      </c>
      <c r="K7">
        <v>15</v>
      </c>
      <c r="L7">
        <v>56</v>
      </c>
    </row>
    <row r="8" spans="1:12" x14ac:dyDescent="0.35">
      <c r="A8" t="s">
        <v>770</v>
      </c>
      <c r="C8" t="s">
        <v>762</v>
      </c>
      <c r="D8">
        <v>16</v>
      </c>
      <c r="E8">
        <v>65</v>
      </c>
      <c r="F8">
        <f t="shared" si="0"/>
        <v>81</v>
      </c>
      <c r="J8" t="s">
        <v>762</v>
      </c>
      <c r="K8">
        <v>16</v>
      </c>
      <c r="L8">
        <v>65</v>
      </c>
    </row>
    <row r="9" spans="1:12" x14ac:dyDescent="0.35">
      <c r="A9" t="s">
        <v>771</v>
      </c>
      <c r="C9" t="s">
        <v>763</v>
      </c>
      <c r="D9">
        <v>18</v>
      </c>
      <c r="E9">
        <v>64</v>
      </c>
      <c r="F9">
        <f t="shared" si="0"/>
        <v>82</v>
      </c>
      <c r="J9" t="s">
        <v>763</v>
      </c>
      <c r="K9">
        <v>18</v>
      </c>
      <c r="L9">
        <v>64</v>
      </c>
    </row>
    <row r="10" spans="1:12" x14ac:dyDescent="0.35">
      <c r="A10" t="s">
        <v>772</v>
      </c>
    </row>
    <row r="11" spans="1:12" x14ac:dyDescent="0.35">
      <c r="A11" t="s">
        <v>773</v>
      </c>
    </row>
    <row r="12" spans="1:12" x14ac:dyDescent="0.35">
      <c r="C12" t="s">
        <v>756</v>
      </c>
      <c r="D12" t="s">
        <v>757</v>
      </c>
      <c r="E12" t="s">
        <v>758</v>
      </c>
      <c r="F12" t="s">
        <v>764</v>
      </c>
      <c r="G12" t="s">
        <v>765</v>
      </c>
      <c r="J12" t="s">
        <v>756</v>
      </c>
      <c r="K12" t="s">
        <v>757</v>
      </c>
      <c r="L12" t="s">
        <v>758</v>
      </c>
    </row>
    <row r="13" spans="1:12" x14ac:dyDescent="0.35">
      <c r="C13" t="s">
        <v>759</v>
      </c>
      <c r="D13">
        <v>17</v>
      </c>
      <c r="E13">
        <v>57</v>
      </c>
      <c r="F13">
        <f>Table7[[#This Row],[TEST]]+Table7[[#This Row],[EXAM]]</f>
        <v>74</v>
      </c>
      <c r="G13">
        <f>PRODUCT(Table7[[#This Row],[TEST]],Table7[[#This Row],[EXAM]])</f>
        <v>969</v>
      </c>
      <c r="J13" t="s">
        <v>759</v>
      </c>
      <c r="K13">
        <v>17</v>
      </c>
      <c r="L13">
        <v>57</v>
      </c>
    </row>
    <row r="14" spans="1:12" x14ac:dyDescent="0.35">
      <c r="C14" t="s">
        <v>760</v>
      </c>
      <c r="D14">
        <v>18</v>
      </c>
      <c r="E14">
        <v>65</v>
      </c>
      <c r="F14">
        <f>Table7[[#This Row],[TEST]]+Table7[[#This Row],[EXAM]]</f>
        <v>83</v>
      </c>
      <c r="G14">
        <f>PRODUCT(Table7[[#This Row],[TEST]],Table7[[#This Row],[EXAM]])</f>
        <v>1170</v>
      </c>
      <c r="J14" t="s">
        <v>760</v>
      </c>
      <c r="K14">
        <v>18</v>
      </c>
      <c r="L14">
        <v>65</v>
      </c>
    </row>
    <row r="15" spans="1:12" x14ac:dyDescent="0.35">
      <c r="C15" t="s">
        <v>761</v>
      </c>
      <c r="D15">
        <v>15</v>
      </c>
      <c r="E15">
        <v>56</v>
      </c>
      <c r="F15">
        <f>Table7[[#This Row],[TEST]]+Table7[[#This Row],[EXAM]]</f>
        <v>71</v>
      </c>
      <c r="G15">
        <f>PRODUCT(Table7[[#This Row],[TEST]],Table7[[#This Row],[EXAM]])</f>
        <v>840</v>
      </c>
      <c r="J15" t="s">
        <v>761</v>
      </c>
      <c r="K15">
        <v>15</v>
      </c>
      <c r="L15">
        <v>56</v>
      </c>
    </row>
    <row r="16" spans="1:12" x14ac:dyDescent="0.35">
      <c r="C16" t="s">
        <v>762</v>
      </c>
      <c r="D16">
        <v>16</v>
      </c>
      <c r="E16">
        <v>65</v>
      </c>
      <c r="F16">
        <f>Table7[[#This Row],[TEST]]+Table7[[#This Row],[EXAM]]</f>
        <v>81</v>
      </c>
      <c r="G16">
        <f>PRODUCT(Table7[[#This Row],[TEST]],Table7[[#This Row],[EXAM]])</f>
        <v>1040</v>
      </c>
      <c r="J16" t="s">
        <v>762</v>
      </c>
      <c r="K16">
        <v>16</v>
      </c>
      <c r="L16">
        <v>65</v>
      </c>
    </row>
    <row r="17" spans="3:12" x14ac:dyDescent="0.35">
      <c r="C17" t="s">
        <v>763</v>
      </c>
      <c r="D17">
        <v>18</v>
      </c>
      <c r="E17">
        <v>64</v>
      </c>
      <c r="F17">
        <f>Table7[[#This Row],[TEST]]+Table7[[#This Row],[EXAM]]</f>
        <v>82</v>
      </c>
      <c r="G17">
        <f>PRODUCT(Table7[[#This Row],[TEST]],Table7[[#This Row],[EXAM]])</f>
        <v>1152</v>
      </c>
      <c r="J17" t="s">
        <v>763</v>
      </c>
      <c r="K17">
        <v>18</v>
      </c>
      <c r="L17">
        <v>64</v>
      </c>
    </row>
    <row r="18" spans="3:12" x14ac:dyDescent="0.35">
      <c r="C18" t="s">
        <v>774</v>
      </c>
      <c r="D18">
        <f>MIN(Table7[TEST])</f>
        <v>15</v>
      </c>
      <c r="E18">
        <f>MIN(Table7[EXAM])</f>
        <v>56</v>
      </c>
      <c r="F18">
        <f>MIN(Table7[TOTAL])</f>
        <v>71</v>
      </c>
      <c r="G18">
        <f>MIN(Table7[PRODUCT])</f>
        <v>840</v>
      </c>
    </row>
    <row r="19" spans="3:12" x14ac:dyDescent="0.35">
      <c r="C19" t="s">
        <v>775</v>
      </c>
      <c r="D19">
        <f>MAX(Table7[TEST])</f>
        <v>18</v>
      </c>
      <c r="E19">
        <f>MAX(Table7[EXAM])</f>
        <v>65</v>
      </c>
      <c r="F19">
        <f>MAX(Table7[TOTAL])</f>
        <v>83</v>
      </c>
      <c r="G19">
        <f>MAX(Table7[PRODUCT])</f>
        <v>1170</v>
      </c>
    </row>
    <row r="20" spans="3:12" x14ac:dyDescent="0.35">
      <c r="C20" t="s">
        <v>776</v>
      </c>
      <c r="D20">
        <f>AVERAGE(Table7[TEST])</f>
        <v>16.8</v>
      </c>
      <c r="E20">
        <f>AVERAGE(Table7[EXAM])</f>
        <v>61.4</v>
      </c>
      <c r="F20">
        <f>AVERAGE(Table7[TOTAL])</f>
        <v>78.2</v>
      </c>
      <c r="G20">
        <f>AVERAGE(Table7[PRODUCT])</f>
        <v>1034.2</v>
      </c>
    </row>
    <row r="21" spans="3:12" x14ac:dyDescent="0.35">
      <c r="C21" t="s">
        <v>777</v>
      </c>
      <c r="D21">
        <f>MEDIAN(Table7[TEST])</f>
        <v>17</v>
      </c>
      <c r="E21">
        <f>MEDIAN(Table7[EXAM])</f>
        <v>64</v>
      </c>
      <c r="F21">
        <f>MEDIAN(Table7[TOTAL])</f>
        <v>81</v>
      </c>
      <c r="G21">
        <f>MEDIAN(Table7[PRODUCT])</f>
        <v>1040</v>
      </c>
    </row>
    <row r="22" spans="3:12" x14ac:dyDescent="0.35">
      <c r="C22" t="s">
        <v>778</v>
      </c>
      <c r="D22">
        <f>MODE(Table7[TEST])</f>
        <v>18</v>
      </c>
      <c r="E22">
        <f>MODE(Table7[EXAM])</f>
        <v>65</v>
      </c>
      <c r="F22" t="e">
        <f>MODE(Table7[TOTAL])</f>
        <v>#N/A</v>
      </c>
      <c r="G22" t="e">
        <f>MODE(Table7[PRODUCT])</f>
        <v>#N/A</v>
      </c>
    </row>
    <row r="23" spans="3:12" x14ac:dyDescent="0.35">
      <c r="C23" t="s">
        <v>779</v>
      </c>
      <c r="D23">
        <f>COUNT(Table7[TEST])</f>
        <v>5</v>
      </c>
      <c r="E23">
        <f>COUNT(Table7[EXAM])</f>
        <v>5</v>
      </c>
      <c r="F23">
        <f>COUNT(Table7[TOTAL])</f>
        <v>5</v>
      </c>
      <c r="G23">
        <f>COUNT(Table7[PRODUCT])</f>
        <v>5</v>
      </c>
    </row>
    <row r="26" spans="3:12" x14ac:dyDescent="0.35">
      <c r="C26" t="s">
        <v>756</v>
      </c>
      <c r="D26" t="s">
        <v>757</v>
      </c>
      <c r="E26" t="s">
        <v>758</v>
      </c>
      <c r="J26" t="s">
        <v>756</v>
      </c>
      <c r="K26" t="s">
        <v>757</v>
      </c>
      <c r="L26" t="s">
        <v>758</v>
      </c>
    </row>
    <row r="27" spans="3:12" x14ac:dyDescent="0.35">
      <c r="C27" t="s">
        <v>759</v>
      </c>
      <c r="D27">
        <v>17</v>
      </c>
      <c r="E27">
        <v>57</v>
      </c>
      <c r="J27" t="s">
        <v>759</v>
      </c>
      <c r="K27">
        <v>17</v>
      </c>
      <c r="L27">
        <v>57</v>
      </c>
    </row>
    <row r="28" spans="3:12" x14ac:dyDescent="0.35">
      <c r="C28" t="s">
        <v>760</v>
      </c>
      <c r="D28">
        <v>18</v>
      </c>
      <c r="E28">
        <v>65</v>
      </c>
      <c r="J28" t="s">
        <v>760</v>
      </c>
      <c r="K28">
        <v>18</v>
      </c>
      <c r="L28">
        <v>65</v>
      </c>
    </row>
    <row r="29" spans="3:12" x14ac:dyDescent="0.35">
      <c r="C29" t="s">
        <v>761</v>
      </c>
      <c r="D29">
        <v>15</v>
      </c>
      <c r="E29">
        <v>56</v>
      </c>
      <c r="J29" t="s">
        <v>761</v>
      </c>
      <c r="K29">
        <v>15</v>
      </c>
      <c r="L29">
        <v>56</v>
      </c>
    </row>
    <row r="30" spans="3:12" x14ac:dyDescent="0.35">
      <c r="C30" t="s">
        <v>762</v>
      </c>
      <c r="D30">
        <v>16</v>
      </c>
      <c r="E30">
        <v>65</v>
      </c>
      <c r="J30" t="s">
        <v>762</v>
      </c>
      <c r="K30">
        <v>16</v>
      </c>
      <c r="L30">
        <v>65</v>
      </c>
    </row>
    <row r="31" spans="3:12" x14ac:dyDescent="0.35">
      <c r="C31" t="s">
        <v>763</v>
      </c>
      <c r="D31">
        <v>18</v>
      </c>
      <c r="E31">
        <v>64</v>
      </c>
      <c r="J31" t="s">
        <v>763</v>
      </c>
      <c r="K31">
        <v>18</v>
      </c>
      <c r="L31">
        <v>64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E2A3F-433B-4220-ADB4-5DFFC734D9CA}">
  <dimension ref="A1:Q15"/>
  <sheetViews>
    <sheetView zoomScale="115" zoomScaleNormal="115" workbookViewId="0">
      <selection activeCell="Q19" sqref="Q19"/>
    </sheetView>
  </sheetViews>
  <sheetFormatPr defaultRowHeight="14.5" x14ac:dyDescent="0.35"/>
  <cols>
    <col min="1" max="2" width="1.7265625" customWidth="1"/>
    <col min="17" max="17" width="11.7265625" customWidth="1"/>
  </cols>
  <sheetData>
    <row r="1" spans="1:17" s="2" customFormat="1" ht="52.5" customHeight="1" x14ac:dyDescent="0.35">
      <c r="A1" s="1"/>
      <c r="C1" s="3" t="s">
        <v>266</v>
      </c>
    </row>
    <row r="4" spans="1:17" x14ac:dyDescent="0.35">
      <c r="O4" s="6" t="s">
        <v>269</v>
      </c>
      <c r="P4" s="6"/>
      <c r="Q4" s="6"/>
    </row>
    <row r="15" spans="1:17" x14ac:dyDescent="0.35">
      <c r="C15" s="5" t="s">
        <v>268</v>
      </c>
      <c r="D15" s="5"/>
      <c r="E15" s="5"/>
      <c r="F15" s="5"/>
      <c r="G15" s="5"/>
      <c r="I15" s="5" t="s">
        <v>267</v>
      </c>
      <c r="J15" s="5"/>
      <c r="K15" s="5"/>
      <c r="L15" s="5"/>
      <c r="M15" s="5"/>
      <c r="O15" s="5" t="s">
        <v>270</v>
      </c>
      <c r="P15" s="5"/>
      <c r="Q15" s="5"/>
    </row>
  </sheetData>
  <mergeCells count="4">
    <mergeCell ref="I15:M15"/>
    <mergeCell ref="C15:G15"/>
    <mergeCell ref="O4:Q4"/>
    <mergeCell ref="O15:Q15"/>
  </mergeCells>
  <hyperlinks>
    <hyperlink ref="C15:G15" r:id="rId1" display="Data Cleaning - Quick Tricks" xr:uid="{2346F658-B6AE-4CDB-8592-13BF84943372}"/>
    <hyperlink ref="I15:M15" r:id="rId2" display="Power Query - Detailed Lesson" xr:uid="{8F86CDD4-836F-46B0-BB91-8542D6E4A3E9}"/>
    <hyperlink ref="O15:Q15" r:id="rId3" display="Excel School Program" xr:uid="{27F1BF4F-73F2-479C-A9C8-621A9DF7E75B}"/>
  </hyperlinks>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g F A A B Q S w M E F A A C A A g A Q j Y u W W 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B C N i 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j Y u W W X t B 8 l j A g A A 0 w c A A B M A H A B G b 3 J t d W x h c y 9 T Z W N 0 a W 9 u M S 5 t I K I Y A C i g F A A A A A A A A A A A A A A A A A A A A A A A A A A A A K V V w Y 7 a M B C 9 I / E P I / c S J C t q 6 H G 1 h z a w V S W 0 b R e 2 P S A O J j H F W s d G j r P a C P H v H S d A S M A s a r m A 7 f F 7 b 8 b z h p w n V m g F 0 / o 7 u u v 3 + r 1 8 z Q x P Y c o k M 6 V l S 8 n h H i S 3 / R 7 g Z 6 o L k 7 i d 8 V v C Z R g X x n B l f 2 v z s t T 6 J R h s 5 4 8 s 4 / f k 5 D p Z 7 O a x V h b j F r R G + U C e e K Z f k W Z U b K R I m O U 5 Q d C Z i w 9 H I r d C J T a o y S h s y T j b w L c R 2 Q 2 O A D M j s g w B Z v z N N l d n h q l 8 p U 0 W a 1 l k K g 8 u M t H t l j i Z h F b X Q 4 d F w Z Y b D h b X u x O a K V 6 y U K P B s o Q R l y I T l p u G s w q p I 4 K O L g o H n i o I r 9 X R 7 v B L O W b J + o g X b A m Q H Y W f h b Z 8 a k s E j v N X C i s m c z 5 w N X B I Y X T A D I e n 1 Y j X T P 1 x r J i D t x r u 0 F X E n 9 O h M B V N U 4 8 j + 5 B 4 y v T E F X N Z 7 8 v e S K g P m t d o C W 3 R k Q d h c u u i S Z u Q T N h h v 8 W 4 k S x B p F 9 M F v y U s N q v d o N z Y V Q V U l L y 3 a 6 5 w d U + 2 r S u 0 S 3 5 y l W K 9 f D y R V c I W 7 o o e X y e T I i f 0 b U C E o 7 4 h h m b o U f 8 p M M b S a N 9 l h + 9 6 d X u 9 D V Q 9 G 4 H d X W 5 h 5 x a T A B G a L B D k 6 T 4 e + e x r J + j 2 y V R h e 4 m D E i N / s V B 9 T + + j W 4 x b t W P X c p b L E y v W 7 g F G Z 6 z + E 0 9 / H d X X y j g B X 9 3 d X i N f v r y n 7 w d 2 d a + d 5 3 f b 1 e q 0 H F w 5 J 8 t X W 3 n a V f j J N a F s q 7 7 P S 8 S C 1 u 2 R s 3 n N K 3 4 V S p c F J N 7 L Y 0 S j D j 2 0 Z l e h M S / L 6 l L z g F N Y g u c A s C x c U C s Y P 4 w G y 8 Q J w K c D w q H I B b K C p x 1 w L F p g P x A U 1 X r Q b 8 n 1 L u K 7 v 4 C U E s B A i 0 A F A A C A A g A Q j Y u W W R s f M W j A A A A 9 g A A A B I A A A A A A A A A A A A A A A A A A A A A A E N v b m Z p Z y 9 Q Y W N r Y W d l L n h t b F B L A Q I t A B Q A A g A I A E I 2 L l k P y u m r p A A A A O k A A A A T A A A A A A A A A A A A A A A A A O 8 A A A B b Q 2 9 u d G V u d F 9 U e X B l c 1 0 u e G 1 s U E s B A i 0 A F A A C A A g A Q j Y u W W X t B 8 l j A g A A 0 w c A A B M A A A A A A A A A A A A A A A A A 4 A E A A E Z v c m 1 1 b G F z L 1 N l Y 3 R p b 2 4 x L m 1 Q S w U G A A A A A A M A A w D C A A A A k 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h c A A A A A A A D s 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Y X J 5 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Y X J 5 d G F i b G V f M i I g L z 4 8 R W 5 0 c n k g V H l w Z T 0 i R m l s b G V k Q 2 9 t c G x l d G V S Z X N 1 b H R U b 1 d v c m t z a G V l d C I g V m F s d W U 9 I m w x I i A v P j x F b n R y e S B U e X B l P S J B Z G R l Z F R v R G F 0 Y U 1 v Z G V s I i B W Y W x 1 Z T 0 i b D A i I C 8 + P E V u d H J 5 I F R 5 c G U 9 I k Z p b G x D b 3 V u d C I g V m F s d W U 9 I m w y N D E i I C 8 + P E V u d H J 5 I F R 5 c G U 9 I k Z p b G x F c n J v c k N v Z G U i I F Z h b H V l P S J z V W 5 r b m 9 3 b i I g L z 4 8 R W 5 0 c n k g V H l w Z T 0 i R m l s b E V y c m 9 y Q 2 9 1 b n Q i I F Z h b H V l P S J s M C I g L z 4 8 R W 5 0 c n k g V H l w Z T 0 i R m l s b E x h c 3 R V c G R h d G V k I i B W Y W x 1 Z T 0 i Z D I w M j Q t M D k t M T R U M T M 6 N D E 6 M j k u O D U 4 O D c z O F o i I C 8 + P E V u d H J 5 I F R 5 c G U 9 I k Z p b G x D b 2 x 1 b W 5 U e X B l c y I g V m F s d W U 9 I n N B Q V l H Q U F Z Q U N R Q U F C Z 1 l B I i A v P j x F b n R y e S B U e X B l P S J G a W x s Q 2 9 s d W 1 u T m F t Z X M i I F Z h b H V l P S J z W y Z x d W 9 0 O 0 V t c C B J R C Z x d W 9 0 O y w m c X V v d D t G a X J z d G 5 h b W U m c X V v d D s s J n F 1 b 3 Q 7 T G F z d G 5 h b W U m c X V v d D s s J n F 1 b 3 Q 7 R 2 V u Z G V y J n F 1 b 3 Q 7 L C Z x d W 9 0 O 0 R l c G F y d G 1 l b n Q m c X V v d D s s J n F 1 b 3 Q 7 U 2 F s Y X J 5 J n F 1 b 3 Q 7 L C Z x d W 9 0 O 1 N 0 Y X J 0 I E R h d G U m c X V v d D s s J n F 1 b 3 Q 7 R l R F J n F 1 b 3 Q 7 L C Z x d W 9 0 O 0 V t c G x v e W V l I H R 5 c G U m c X V v d D s s J n F 1 b 3 Q 7 Q 2 l 0 e S Z x d W 9 0 O y w m c X V v d D t D b 3 V u d H J 5 J n F 1 b 3 Q 7 L C Z x d W 9 0 O 0 V t c G x v e W V l I F N 0 Y X R 1 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Y W x h c n l 0 Y W J s Z S 9 B d X R v U m V t b 3 Z l Z E N v b H V t b n M x L n t F b X A g S U Q s M H 0 m c X V v d D s s J n F 1 b 3 Q 7 U 2 V j d G l v b j E v U 2 F s Y X J 5 d G F i b G U v Q X V 0 b 1 J l b W 9 2 Z W R D b 2 x 1 b W 5 z M S 5 7 R m l y c 3 R u Y W 1 l L D F 9 J n F 1 b 3 Q 7 L C Z x d W 9 0 O 1 N l Y 3 R p b 2 4 x L 1 N h b G F y e X R h Y m x l L 0 F 1 d G 9 S Z W 1 v d m V k Q 2 9 s d W 1 u c z E u e 0 x h c 3 R u Y W 1 l L D J 9 J n F 1 b 3 Q 7 L C Z x d W 9 0 O 1 N l Y 3 R p b 2 4 x L 1 N h b G F y e X R h Y m x l L 0 F 1 d G 9 S Z W 1 v d m V k Q 2 9 s d W 1 u c z E u e 0 d l b m R l c i w z f S Z x d W 9 0 O y w m c X V v d D t T Z W N 0 a W 9 u M S 9 T Y W x h c n l 0 Y W J s Z S 9 B d X R v U m V t b 3 Z l Z E N v b H V t b n M x L n t E Z X B h c n R t Z W 5 0 L D R 9 J n F 1 b 3 Q 7 L C Z x d W 9 0 O 1 N l Y 3 R p b 2 4 x L 1 N h b G F y e X R h Y m x l L 0 F 1 d G 9 S Z W 1 v d m V k Q 2 9 s d W 1 u c z E u e 1 N h b G F y e S w 1 f S Z x d W 9 0 O y w m c X V v d D t T Z W N 0 a W 9 u M S 9 T Y W x h c n l 0 Y W J s Z S 9 B d X R v U m V t b 3 Z l Z E N v b H V t b n M x L n t T d G F y d C B E Y X R l L D Z 9 J n F 1 b 3 Q 7 L C Z x d W 9 0 O 1 N l Y 3 R p b 2 4 x L 1 N h b G F y e X R h Y m x l L 0 F 1 d G 9 S Z W 1 v d m V k Q 2 9 s d W 1 u c z E u e 0 Z U R S w 3 f S Z x d W 9 0 O y w m c X V v d D t T Z W N 0 a W 9 u M S 9 T Y W x h c n l 0 Y W J s Z S 9 B d X R v U m V t b 3 Z l Z E N v b H V t b n M x L n t F b X B s b 3 l l Z S B 0 e X B l L D h 9 J n F 1 b 3 Q 7 L C Z x d W 9 0 O 1 N l Y 3 R p b 2 4 x L 1 N h b G F y e X R h Y m x l L 0 F 1 d G 9 S Z W 1 v d m V k Q 2 9 s d W 1 u c z E u e 0 N p d H k s O X 0 m c X V v d D s s J n F 1 b 3 Q 7 U 2 V j d G l v b j E v U 2 F s Y X J 5 d G F i b G U v Q X V 0 b 1 J l b W 9 2 Z W R D b 2 x 1 b W 5 z M S 5 7 Q 2 9 1 b n R y e S w x M H 0 m c X V v d D s s J n F 1 b 3 Q 7 U 2 V j d G l v b j E v U 2 F s Y X J 5 d G F i b G U v Q X V 0 b 1 J l b W 9 2 Z W R D b 2 x 1 b W 5 z M S 5 7 R W 1 w b G 9 5 Z W U g U 3 R h d H V z L D E x f S Z x d W 9 0 O 1 0 s J n F 1 b 3 Q 7 Q 2 9 s d W 1 u Q 2 9 1 b n Q m c X V v d D s 6 M T I s J n F 1 b 3 Q 7 S 2 V 5 Q 2 9 s d W 1 u T m F t Z X M m c X V v d D s 6 W 1 0 s J n F 1 b 3 Q 7 Q 2 9 s d W 1 u S W R l b n R p d G l l c y Z x d W 9 0 O z p b J n F 1 b 3 Q 7 U 2 V j d G l v b j E v U 2 F s Y X J 5 d G F i b G U v Q X V 0 b 1 J l b W 9 2 Z W R D b 2 x 1 b W 5 z M S 5 7 R W 1 w I E l E L D B 9 J n F 1 b 3 Q 7 L C Z x d W 9 0 O 1 N l Y 3 R p b 2 4 x L 1 N h b G F y e X R h Y m x l L 0 F 1 d G 9 S Z W 1 v d m V k Q 2 9 s d W 1 u c z E u e 0 Z p c n N 0 b m F t Z S w x f S Z x d W 9 0 O y w m c X V v d D t T Z W N 0 a W 9 u M S 9 T Y W x h c n l 0 Y W J s Z S 9 B d X R v U m V t b 3 Z l Z E N v b H V t b n M x L n t M Y X N 0 b m F t Z S w y f S Z x d W 9 0 O y w m c X V v d D t T Z W N 0 a W 9 u M S 9 T Y W x h c n l 0 Y W J s Z S 9 B d X R v U m V t b 3 Z l Z E N v b H V t b n M x L n t H Z W 5 k Z X I s M 3 0 m c X V v d D s s J n F 1 b 3 Q 7 U 2 V j d G l v b j E v U 2 F s Y X J 5 d G F i b G U v Q X V 0 b 1 J l b W 9 2 Z W R D b 2 x 1 b W 5 z M S 5 7 R G V w Y X J 0 b W V u d C w 0 f S Z x d W 9 0 O y w m c X V v d D t T Z W N 0 a W 9 u M S 9 T Y W x h c n l 0 Y W J s Z S 9 B d X R v U m V t b 3 Z l Z E N v b H V t b n M x L n t T Y W x h c n k s N X 0 m c X V v d D s s J n F 1 b 3 Q 7 U 2 V j d G l v b j E v U 2 F s Y X J 5 d G F i b G U v Q X V 0 b 1 J l b W 9 2 Z W R D b 2 x 1 b W 5 z M S 5 7 U 3 R h c n Q g R G F 0 Z S w 2 f S Z x d W 9 0 O y w m c X V v d D t T Z W N 0 a W 9 u M S 9 T Y W x h c n l 0 Y W J s Z S 9 B d X R v U m V t b 3 Z l Z E N v b H V t b n M x L n t G V E U s N 3 0 m c X V v d D s s J n F 1 b 3 Q 7 U 2 V j d G l v b j E v U 2 F s Y X J 5 d G F i b G U v Q X V 0 b 1 J l b W 9 2 Z W R D b 2 x 1 b W 5 z M S 5 7 R W 1 w b G 9 5 Z W U g d H l w Z S w 4 f S Z x d W 9 0 O y w m c X V v d D t T Z W N 0 a W 9 u M S 9 T Y W x h c n l 0 Y W J s Z S 9 B d X R v U m V t b 3 Z l Z E N v b H V t b n M x L n t D a X R 5 L D l 9 J n F 1 b 3 Q 7 L C Z x d W 9 0 O 1 N l Y 3 R p b 2 4 x L 1 N h b G F y e X R h Y m x l L 0 F 1 d G 9 S Z W 1 v d m V k Q 2 9 s d W 1 u c z E u e 0 N v d W 5 0 c n k s M T B 9 J n F 1 b 3 Q 7 L C Z x d W 9 0 O 1 N l Y 3 R p b 2 4 x L 1 N h b G F y e X R h Y m x l L 0 F 1 d G 9 S Z W 1 v d m V k Q 2 9 s d W 1 u c z E u e 0 V t c G x v e W V l I F N 0 Y X R 1 c y w x M X 0 m c X V v d D t d L C Z x d W 9 0 O 1 J l b G F 0 a W 9 u c 2 h p c E l u Z m 8 m c X V v d D s 6 W 1 1 9 I i A v P j w v U 3 R h Y m x l R W 5 0 c m l l c z 4 8 L 0 l 0 Z W 0 + P E l 0 Z W 0 + P E l 0 Z W 1 M b 2 N h d G l v b j 4 8 S X R l b V R 5 c G U + R m 9 y b X V s Y T w v S X R l b V R 5 c G U + P E l 0 Z W 1 Q Y X R o P l N l Y 3 R p b 2 4 x L 1 N h b G F y e X R h Y m x l L 1 N v d X J j Z T w v S X R l b V B h d G g + P C 9 J d G V t T G 9 j Y X R p b 2 4 + P F N 0 Y W J s Z U V u d H J p Z X M g L z 4 8 L 0 l 0 Z W 0 + P E l 0 Z W 0 + P E l 0 Z W 1 M b 2 N h d G l v b j 4 8 S X R l b V R 5 c G U + R m 9 y b X V s Y T w v S X R l b V R 5 c G U + P E l 0 Z W 1 Q Y X R o P l N l Y 3 R p b 2 4 x L 1 N h b G F y e X R h Y m x l L 1 J l b W 9 2 Z W Q l M j B E d X B s a W N h d G V z P C 9 J d G V t U G F 0 a D 4 8 L 0 l 0 Z W 1 M b 2 N h d G l v b j 4 8 U 3 R h Y m x l R W 5 0 c m l l c y A v P j w v S X R l b T 4 8 S X R l b T 4 8 S X R l b U x v Y 2 F 0 a W 9 u P j x J d G V t V H l w Z T 5 G b 3 J t d W x h P C 9 J d G V t V H l w Z T 4 8 S X R l b V B h d G g + U 2 V j d G l v b j E v U 2 F s Y X J 5 d G F i b G U v V H J p b W 1 l Z C U y M F R l e H Q 8 L 0 l 0 Z W 1 Q Y X R o P j w v S X R l b U x v Y 2 F 0 a W 9 u P j x T d G F i b G V F b n R y a W V z I C 8 + P C 9 J d G V t P j x J d G V t P j x J d G V t T G 9 j Y X R p b 2 4 + P E l 0 Z W 1 U e X B l P k Z v c m 1 1 b G E 8 L 0 l 0 Z W 1 U e X B l P j x J d G V t U G F 0 a D 5 T Z W N 0 a W 9 u M S 9 T Y W x h c n l 0 Y W J s Z S 9 T c G x p d C U y M E N v b H V t b i U y M G J 5 J T I w R G V s a W 1 p d G V y P C 9 J d G V t U G F 0 a D 4 8 L 0 l 0 Z W 1 M b 2 N h d G l v b j 4 8 U 3 R h Y m x l R W 5 0 c m l l c y A v P j w v S X R l b T 4 8 S X R l b T 4 8 S X R l b U x v Y 2 F 0 a W 9 u P j x J d G V t V H l w Z T 5 G b 3 J t d W x h P C 9 J d G V t V H l w Z T 4 8 S X R l b V B h d G g + U 2 V j d G l v b j E v U 2 F s Y X J 5 d G F i b G U v Q 2 h h b m d l Z C U y M F R 5 c G U 8 L 0 l 0 Z W 1 Q Y X R o P j w v S X R l b U x v Y 2 F 0 a W 9 u P j x T d G F i b G V F b n R y a W V z I C 8 + P C 9 J d G V t P j x J d G V t P j x J d G V t T G 9 j Y X R p b 2 4 + P E l 0 Z W 1 U e X B l P k Z v c m 1 1 b G E 8 L 0 l 0 Z W 1 U e X B l P j x J d G V t U G F 0 a D 5 T Z W N 0 a W 9 u M S 9 T Y W x h c n l 0 Y W J s Z S 9 S Z W 5 h b W V k J T I w Q 2 9 s d W 1 u c z w v S X R l b V B h d G g + P C 9 J d G V t T G 9 j Y X R p b 2 4 + P F N 0 Y W J s Z U V u d H J p Z X M g L z 4 8 L 0 l 0 Z W 0 + P E l 0 Z W 0 + P E l 0 Z W 1 M b 2 N h d G l v b j 4 8 S X R l b V R 5 c G U + R m 9 y b X V s Y T w v S X R l b V R 5 c G U + P E l 0 Z W 1 Q Y X R o P l N l Y 3 R p b 2 4 x L 1 N h b G F y e X R h Y m x l L 1 J l c G x h Y 2 V k J T I w V m F s d W U 8 L 0 l 0 Z W 1 Q Y X R o P j w v S X R l b U x v Y 2 F 0 a W 9 u P j x T d G F i b G V F b n R y a W V z I C 8 + P C 9 J d G V t P j x J d G V t P j x J d G V t T G 9 j Y X R p b 2 4 + P E l 0 Z W 1 U e X B l P k Z v c m 1 1 b G E 8 L 0 l 0 Z W 1 U e X B l P j x J d G V t U G F 0 a D 5 T Z W N 0 a W 9 u M S 9 T Y W x h c n l 0 Y W J s Z S 9 S Z X B s Y W N l Z C U y M F Z h b H V l M T w v S X R l b V B h d G g + P C 9 J d G V t T G 9 j Y X R p b 2 4 + P F N 0 Y W J s Z U V u d H J p Z X M g L z 4 8 L 0 l 0 Z W 0 + P E l 0 Z W 0 + P E l 0 Z W 1 M b 2 N h d G l v b j 4 8 S X R l b V R 5 c G U + R m 9 y b X V s Y T w v S X R l b V R 5 c G U + P E l 0 Z W 1 Q Y X R o P l N l Y 3 R p b 2 4 x L 1 N h b G F y e X R h Y m x l L 1 J l c G x h Y 2 V k J T I w V m F s d W U y P C 9 J d G V t U G F 0 a D 4 8 L 0 l 0 Z W 1 M b 2 N h d G l v b j 4 8 U 3 R h Y m x l R W 5 0 c m l l c y A v P j w v S X R l b T 4 8 S X R l b T 4 8 S X R l b U x v Y 2 F 0 a W 9 u P j x J d G V t V H l w Z T 5 G b 3 J t d W x h P C 9 J d G V t V H l w Z T 4 8 S X R l b V B h d G g + U 2 V j d G l v b j E v U 2 F s Y X J 5 d G F i b G U v Q 2 h h b m d l Z C U y M F R 5 c G U x P C 9 J d G V t U G F 0 a D 4 8 L 0 l 0 Z W 1 M b 2 N h d G l v b j 4 8 U 3 R h Y m x l R W 5 0 c m l l c y A v P j w v S X R l b T 4 8 S X R l b T 4 8 S X R l b U x v Y 2 F 0 a W 9 u P j x J d G V t V H l w Z T 5 G b 3 J t d W x h P C 9 J d G V t V H l w Z T 4 8 S X R l b V B h d G g + U 2 V j d G l v b j E v U 2 F s Y X J 5 d G F i b G U v V H J p b W 1 l Z C U y M F R l e H Q x P C 9 J d G V t U G F 0 a D 4 8 L 0 l 0 Z W 1 M b 2 N h d G l v b j 4 8 U 3 R h Y m x l R W 5 0 c m l l c y A v P j w v S X R l b T 4 8 S X R l b T 4 8 S X R l b U x v Y 2 F 0 a W 9 u P j x J d G V t V H l w Z T 5 G b 3 J t d W x h P C 9 J d G V t V H l w Z T 4 8 S X R l b V B h d G g + U 2 V j d G l v b j E v U 2 F s Y X J 5 d G F i b G U v U 3 B s a X Q l M j B D b 2 x 1 b W 4 l M j B i e S U y M E R l b G l t a X R l c j E 8 L 0 l 0 Z W 1 Q Y X R o P j w v S X R l b U x v Y 2 F 0 a W 9 u P j x T d G F i b G V F b n R y a W V z I C 8 + P C 9 J d G V t P j x J d G V t P j x J d G V t T G 9 j Y X R p b 2 4 + P E l 0 Z W 1 U e X B l P k Z v c m 1 1 b G E 8 L 0 l 0 Z W 1 U e X B l P j x J d G V t U G F 0 a D 5 T Z W N 0 a W 9 u M S 9 T Y W x h c n l 0 Y W J s Z S 9 D a G F u Z 2 V k J T I w V H l w Z T I 8 L 0 l 0 Z W 1 Q Y X R o P j w v S X R l b U x v Y 2 F 0 a W 9 u P j x T d G F i b G V F b n R y a W V z I C 8 + P C 9 J d G V t P j x J d G V t P j x J d G V t T G 9 j Y X R p b 2 4 + P E l 0 Z W 1 U e X B l P k Z v c m 1 1 b G E 8 L 0 l 0 Z W 1 U e X B l P j x J d G V t U G F 0 a D 5 T Z W N 0 a W 9 u M S 9 T Y W x h c n l 0 Y W J s Z S 9 S Z X B s Y W N l Z C U y M F Z h b H V l M z w v S X R l b V B h d G g + P C 9 J d G V t T G 9 j Y X R p b 2 4 + P F N 0 Y W J s Z U V u d H J p Z X M g L z 4 8 L 0 l 0 Z W 0 + P E l 0 Z W 0 + P E l 0 Z W 1 M b 2 N h d G l v b j 4 8 S X R l b V R 5 c G U + R m 9 y b X V s Y T w v S X R l b V R 5 c G U + P E l 0 Z W 1 Q Y X R o P l N l Y 3 R p b 2 4 x L 1 N h b G F y e X R h Y m x l L 1 J l b m F t Z W Q l M j B D b 2 x 1 b W 5 z M T w v S X R l b V B h d G g + P C 9 J d G V t T G 9 j Y X R p b 2 4 + P F N 0 Y W J s Z U V u d H J p Z X M g L z 4 8 L 0 l 0 Z W 0 + P E l 0 Z W 0 + P E l 0 Z W 1 M b 2 N h d G l v b j 4 8 S X R l b V R 5 c G U + R m 9 y b X V s Y T w v S X R l b V R 5 c G U + P E l 0 Z W 1 Q Y X R o P l N l Y 3 R p b 2 4 x L 1 N h b G F y e X R h Y m x l L 0 F k Z G V k J T I w Q 2 9 u Z G l 0 a W 9 u Y W w l M j B D b 2 x 1 b W 4 8 L 0 l 0 Z W 1 Q Y X R o P j w v S X R l b U x v Y 2 F 0 a W 9 u P j x T d G F i b G V F b n R y a W V z I C 8 + P C 9 J d G V t P j w v S X R l b X M + P C 9 M b 2 N h b F B h Y 2 t h Z 2 V N Z X R h Z G F 0 Y U Z p b G U + F g A A A F B L B Q Y A A A A A A A A A A A A A A A A A A A A A A A A m A Q A A A Q A A A N C M n d 8 B F d E R j H o A w E / C l + s B A A A A F C R D D C 7 2 4 0 S k Z x O N i S M Q n w A A A A A C A A A A A A A Q Z g A A A A E A A C A A A A B 3 e f C n y M R t r 8 0 2 8 R 2 F B M q / g k 2 E u 9 0 9 p O H X T v f a E 0 P B K g A A A A A O g A A A A A I A A C A A A A A H X I R n p p n I H z u 5 h E X 3 o M 7 7 o g c X 4 G A X B a 5 h w T 2 I j f 0 U 9 F A A A A A h J J g E q l M J Y W M l + + I E q D 5 J V 7 6 9 W n 0 R d p E k p u N u r G T B a p / T h 7 Q p 2 t E C a V Q 6 c 3 X C b 2 N p w B M W i 4 s q 4 p n q 2 s B C c g 5 / x 2 R 8 U A k R g u d h j e N E P S x f B E A A A A B x Z e E e / f 7 R o O v o h E F D a j i 3 Z 8 z 5 n C Z T n T 1 + n f k 3 3 a b b Q K j p n d u + 1 J m K R T A z z C a 4 Z c F T S I 7 I I f t A T 4 b 6 N c r u 0 v + p < / D a t a M a s h u p > 
</file>

<file path=customXml/itemProps1.xml><?xml version="1.0" encoding="utf-8"?>
<ds:datastoreItem xmlns:ds="http://schemas.openxmlformats.org/officeDocument/2006/customXml" ds:itemID="{898E107A-DEFB-41AD-B0DA-F56844C1ED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Salarytable</vt:lpstr>
      <vt:lpstr>Pivottable</vt:lpstr>
      <vt:lpstr>Dashboard</vt:lpstr>
      <vt:lpstr>Sheet6</vt:lpstr>
      <vt:lpstr>Learn more...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Glutton</cp:lastModifiedBy>
  <dcterms:created xsi:type="dcterms:W3CDTF">2021-03-14T20:21:32Z</dcterms:created>
  <dcterms:modified xsi:type="dcterms:W3CDTF">2024-09-21T14:51:06Z</dcterms:modified>
</cp:coreProperties>
</file>