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Nov\"/>
    </mc:Choice>
  </mc:AlternateContent>
  <xr:revisionPtr revIDLastSave="0" documentId="13_ncr:1_{33566EA9-8316-40B4-BF24-D8229E1FD408}" xr6:coauthVersionLast="46" xr6:coauthVersionMax="46" xr10:uidLastSave="{00000000-0000-0000-0000-000000000000}"/>
  <bookViews>
    <workbookView xWindow="-108" yWindow="-108" windowWidth="23256" windowHeight="1257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0" r:id="rId11"/>
    <sheet name="Data" sheetId="57" r:id="rId12"/>
    <sheet name="SAVMT" sheetId="61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Data!$AD$12:$AH$12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A1" i="23" s="1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K18" i="52" s="1"/>
  <c r="J18" i="52"/>
  <c r="E29" i="52"/>
  <c r="G29" i="52" s="1"/>
  <c r="F29" i="52"/>
  <c r="I29" i="52"/>
  <c r="J29" i="52"/>
  <c r="K29" i="52"/>
  <c r="E43" i="52"/>
  <c r="F43" i="52"/>
  <c r="I43" i="52"/>
  <c r="K43" i="52" s="1"/>
  <c r="J43" i="52"/>
  <c r="E53" i="52"/>
  <c r="G53" i="52" s="1"/>
  <c r="F53" i="52"/>
  <c r="I53" i="52"/>
  <c r="K53" i="52" s="1"/>
  <c r="J53" i="52"/>
  <c r="E68" i="52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I29" i="53"/>
  <c r="J29" i="53"/>
  <c r="E43" i="53"/>
  <c r="F43" i="53"/>
  <c r="I43" i="53"/>
  <c r="J43" i="53"/>
  <c r="E53" i="53"/>
  <c r="G53" i="53" s="1"/>
  <c r="F53" i="53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K18" i="54" s="1"/>
  <c r="E29" i="54"/>
  <c r="F29" i="54"/>
  <c r="G29" i="54"/>
  <c r="I29" i="54"/>
  <c r="J29" i="54"/>
  <c r="K29" i="54"/>
  <c r="E43" i="54"/>
  <c r="G43" i="54" s="1"/>
  <c r="F43" i="54"/>
  <c r="I43" i="54"/>
  <c r="J43" i="54"/>
  <c r="K43" i="54" s="1"/>
  <c r="E53" i="54"/>
  <c r="G53" i="54" s="1"/>
  <c r="F53" i="54"/>
  <c r="I53" i="54"/>
  <c r="K53" i="54" s="1"/>
  <c r="J53" i="54"/>
  <c r="E68" i="54"/>
  <c r="G68" i="54" s="1"/>
  <c r="F68" i="54"/>
  <c r="I68" i="54"/>
  <c r="J68" i="54"/>
  <c r="K68" i="54" s="1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H176" i="57"/>
  <c r="I176" i="57"/>
  <c r="N136" i="22" s="1"/>
  <c r="J176" i="57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J187" i="57" s="1"/>
  <c r="H187" i="57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I226" i="57"/>
  <c r="N186" i="22" s="1"/>
  <c r="J226" i="57"/>
  <c r="H226" i="57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I248" i="57"/>
  <c r="N208" i="22" s="1"/>
  <c r="J248" i="57"/>
  <c r="H248" i="57" s="1"/>
  <c r="G249" i="57"/>
  <c r="J249" i="57" s="1"/>
  <c r="H249" i="57" s="1"/>
  <c r="I249" i="57"/>
  <c r="N209" i="22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I264" i="57"/>
  <c r="N224" i="22" s="1"/>
  <c r="J264" i="57"/>
  <c r="H264" i="57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I296" i="57"/>
  <c r="N256" i="22" s="1"/>
  <c r="J296" i="57"/>
  <c r="H296" i="57" s="1"/>
  <c r="G297" i="57"/>
  <c r="J297" i="57" s="1"/>
  <c r="H297" i="57" s="1"/>
  <c r="I297" i="57"/>
  <c r="N257" i="22" s="1"/>
  <c r="G298" i="57"/>
  <c r="I298" i="57"/>
  <c r="N258" i="22" s="1"/>
  <c r="J298" i="57"/>
  <c r="H298" i="57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I320" i="57"/>
  <c r="N280" i="22" s="1"/>
  <c r="J320" i="57"/>
  <c r="H320" i="57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I336" i="57"/>
  <c r="N296" i="22" s="1"/>
  <c r="J336" i="57"/>
  <c r="H336" i="57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J339" i="57" s="1"/>
  <c r="H339" i="57" s="1"/>
  <c r="I339" i="57"/>
  <c r="N299" i="22" s="1"/>
  <c r="G340" i="57"/>
  <c r="J340" i="57" s="1"/>
  <c r="H340" i="57" s="1"/>
  <c r="I340" i="57"/>
  <c r="N300" i="22" s="1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H359" i="57"/>
  <c r="I359" i="57"/>
  <c r="N319" i="22" s="1"/>
  <c r="J359" i="57"/>
  <c r="G18" i="52" l="1"/>
  <c r="G43" i="52"/>
  <c r="G43" i="53"/>
  <c r="G68" i="52"/>
  <c r="K29" i="53"/>
  <c r="G29" i="53"/>
  <c r="L141" i="22"/>
  <c r="M141" i="22"/>
  <c r="L127" i="22"/>
  <c r="M127" i="22"/>
  <c r="L121" i="22"/>
  <c r="M121" i="22"/>
  <c r="M102" i="22"/>
  <c r="L102" i="22"/>
  <c r="L93" i="22"/>
  <c r="M93" i="22"/>
  <c r="M76" i="22"/>
  <c r="L76" i="22"/>
  <c r="M130" i="22"/>
  <c r="L130" i="22"/>
  <c r="M124" i="22"/>
  <c r="L124" i="22"/>
  <c r="L85" i="22"/>
  <c r="M85" i="22"/>
  <c r="M268" i="22"/>
  <c r="L268" i="22"/>
  <c r="M260" i="22"/>
  <c r="L260" i="22"/>
  <c r="M252" i="22"/>
  <c r="L252" i="22"/>
  <c r="L233" i="22"/>
  <c r="M233" i="22"/>
  <c r="M220" i="22"/>
  <c r="L220" i="22"/>
  <c r="L209" i="22"/>
  <c r="M209" i="22"/>
  <c r="L201" i="22"/>
  <c r="M201" i="22"/>
  <c r="L193" i="22"/>
  <c r="M193" i="22"/>
  <c r="M188" i="22"/>
  <c r="L188" i="22"/>
  <c r="L185" i="22"/>
  <c r="M185" i="22"/>
  <c r="M180" i="22"/>
  <c r="L180" i="22"/>
  <c r="L177" i="22"/>
  <c r="M177" i="22"/>
  <c r="M172" i="22"/>
  <c r="L172" i="22"/>
  <c r="L169" i="22"/>
  <c r="M169" i="22"/>
  <c r="M164" i="22"/>
  <c r="L164" i="22"/>
  <c r="L161" i="22"/>
  <c r="M161" i="22"/>
  <c r="M156" i="22"/>
  <c r="L156" i="22"/>
  <c r="L153" i="22"/>
  <c r="M153" i="22"/>
  <c r="M144" i="22"/>
  <c r="L144" i="22"/>
  <c r="L119" i="22"/>
  <c r="M119" i="22"/>
  <c r="M300" i="22"/>
  <c r="L300" i="22"/>
  <c r="L265" i="22"/>
  <c r="M265" i="22"/>
  <c r="L249" i="22"/>
  <c r="M249" i="22"/>
  <c r="M244" i="22"/>
  <c r="L244" i="22"/>
  <c r="M236" i="22"/>
  <c r="L236" i="22"/>
  <c r="L225" i="22"/>
  <c r="M225" i="22"/>
  <c r="M212" i="22"/>
  <c r="L212" i="22"/>
  <c r="M196" i="22"/>
  <c r="L196" i="22"/>
  <c r="L133" i="22"/>
  <c r="M133" i="22"/>
  <c r="M122" i="22"/>
  <c r="L122" i="22"/>
  <c r="M94" i="22"/>
  <c r="L94" i="22"/>
  <c r="L91" i="22"/>
  <c r="M91" i="22"/>
  <c r="M88" i="22"/>
  <c r="L88" i="22"/>
  <c r="L281" i="22"/>
  <c r="M281" i="22"/>
  <c r="L257" i="22"/>
  <c r="M257" i="22"/>
  <c r="L241" i="22"/>
  <c r="M241" i="22"/>
  <c r="M228" i="22"/>
  <c r="L228" i="22"/>
  <c r="L217" i="22"/>
  <c r="M217" i="22"/>
  <c r="M204" i="22"/>
  <c r="L204" i="22"/>
  <c r="M86" i="22"/>
  <c r="L86" i="22"/>
  <c r="L289" i="22"/>
  <c r="M289" i="22"/>
  <c r="L279" i="22"/>
  <c r="M279" i="22"/>
  <c r="M266" i="22"/>
  <c r="L266" i="22"/>
  <c r="M258" i="22"/>
  <c r="L258" i="22"/>
  <c r="L247" i="22"/>
  <c r="M247" i="22"/>
  <c r="M234" i="22"/>
  <c r="L234" i="22"/>
  <c r="L223" i="22"/>
  <c r="M223" i="22"/>
  <c r="L207" i="22"/>
  <c r="M207" i="22"/>
  <c r="L191" i="22"/>
  <c r="M191" i="22"/>
  <c r="L175" i="22"/>
  <c r="M175" i="22"/>
  <c r="M162" i="22"/>
  <c r="L162" i="22"/>
  <c r="L159" i="22"/>
  <c r="M159" i="22"/>
  <c r="M154" i="22"/>
  <c r="L154" i="22"/>
  <c r="L145" i="22"/>
  <c r="M145" i="22"/>
  <c r="M128" i="22"/>
  <c r="L128" i="22"/>
  <c r="L117" i="22"/>
  <c r="M117" i="22"/>
  <c r="L111" i="22"/>
  <c r="M111" i="22"/>
  <c r="M292" i="22"/>
  <c r="L292" i="22"/>
  <c r="M276" i="22"/>
  <c r="L276" i="22"/>
  <c r="L271" i="22"/>
  <c r="M271" i="22"/>
  <c r="L263" i="22"/>
  <c r="M263" i="22"/>
  <c r="M250" i="22"/>
  <c r="L250" i="22"/>
  <c r="M242" i="22"/>
  <c r="L242" i="22"/>
  <c r="L231" i="22"/>
  <c r="M231" i="22"/>
  <c r="L215" i="22"/>
  <c r="M215" i="22"/>
  <c r="L199" i="22"/>
  <c r="M199" i="22"/>
  <c r="M186" i="22"/>
  <c r="L186" i="22"/>
  <c r="M178" i="22"/>
  <c r="L178" i="22"/>
  <c r="L167" i="22"/>
  <c r="M167" i="22"/>
  <c r="M148" i="22"/>
  <c r="L148" i="22"/>
  <c r="M134" i="22"/>
  <c r="L134" i="22"/>
  <c r="L103" i="22"/>
  <c r="M103" i="22"/>
  <c r="L297" i="22"/>
  <c r="M297" i="22"/>
  <c r="M284" i="22"/>
  <c r="L284" i="22"/>
  <c r="M290" i="22"/>
  <c r="L290" i="22"/>
  <c r="M274" i="22"/>
  <c r="L274" i="22"/>
  <c r="L255" i="22"/>
  <c r="M255" i="22"/>
  <c r="L239" i="22"/>
  <c r="M239" i="22"/>
  <c r="M226" i="22"/>
  <c r="L226" i="22"/>
  <c r="M218" i="22"/>
  <c r="L218" i="22"/>
  <c r="M210" i="22"/>
  <c r="L210" i="22"/>
  <c r="M202" i="22"/>
  <c r="L202" i="22"/>
  <c r="M194" i="22"/>
  <c r="L194" i="22"/>
  <c r="L183" i="22"/>
  <c r="M183" i="22"/>
  <c r="M170" i="22"/>
  <c r="L170" i="22"/>
  <c r="M120" i="22"/>
  <c r="L120" i="22"/>
  <c r="M78" i="22"/>
  <c r="L78" i="22"/>
  <c r="M298" i="22"/>
  <c r="L298" i="22"/>
  <c r="M282" i="22"/>
  <c r="L282" i="22"/>
  <c r="L293" i="22"/>
  <c r="M293" i="22"/>
  <c r="M280" i="22"/>
  <c r="L280" i="22"/>
  <c r="L269" i="22"/>
  <c r="M269" i="22"/>
  <c r="M256" i="22"/>
  <c r="L256" i="22"/>
  <c r="M248" i="22"/>
  <c r="L248" i="22"/>
  <c r="M240" i="22"/>
  <c r="L240" i="22"/>
  <c r="M232" i="22"/>
  <c r="L232" i="22"/>
  <c r="M224" i="22"/>
  <c r="L224" i="22"/>
  <c r="M216" i="22"/>
  <c r="L216" i="22"/>
  <c r="M208" i="22"/>
  <c r="L208" i="22"/>
  <c r="M200" i="22"/>
  <c r="L200" i="22"/>
  <c r="M192" i="22"/>
  <c r="L192" i="22"/>
  <c r="L189" i="22"/>
  <c r="M189" i="22"/>
  <c r="M184" i="22"/>
  <c r="L184" i="22"/>
  <c r="L181" i="22"/>
  <c r="M181" i="22"/>
  <c r="M176" i="22"/>
  <c r="L176" i="22"/>
  <c r="L173" i="22"/>
  <c r="M173" i="22"/>
  <c r="M168" i="22"/>
  <c r="L168" i="22"/>
  <c r="L165" i="22"/>
  <c r="M165" i="22"/>
  <c r="M160" i="22"/>
  <c r="L160" i="22"/>
  <c r="L157" i="22"/>
  <c r="M157" i="22"/>
  <c r="M152" i="22"/>
  <c r="L152" i="22"/>
  <c r="L137" i="22"/>
  <c r="M137" i="22"/>
  <c r="M118" i="22"/>
  <c r="L118" i="22"/>
  <c r="L109" i="22"/>
  <c r="M109" i="22"/>
  <c r="L273" i="22"/>
  <c r="M273" i="22"/>
  <c r="L295" i="22"/>
  <c r="M295" i="22"/>
  <c r="L285" i="22"/>
  <c r="M285" i="22"/>
  <c r="L261" i="22"/>
  <c r="M261" i="22"/>
  <c r="L245" i="22"/>
  <c r="M245" i="22"/>
  <c r="L229" i="22"/>
  <c r="M229" i="22"/>
  <c r="L213" i="22"/>
  <c r="M213" i="22"/>
  <c r="L205" i="22"/>
  <c r="M205" i="22"/>
  <c r="L149" i="22"/>
  <c r="M149" i="22"/>
  <c r="L143" i="22"/>
  <c r="M143" i="22"/>
  <c r="M140" i="22"/>
  <c r="L140" i="22"/>
  <c r="M132" i="22"/>
  <c r="L132" i="22"/>
  <c r="L101" i="22"/>
  <c r="M101" i="22"/>
  <c r="L95" i="22"/>
  <c r="M95" i="22"/>
  <c r="L135" i="22"/>
  <c r="M135" i="22"/>
  <c r="L287" i="22"/>
  <c r="M287" i="22"/>
  <c r="M296" i="22"/>
  <c r="L296" i="22"/>
  <c r="M288" i="22"/>
  <c r="L288" i="22"/>
  <c r="L277" i="22"/>
  <c r="M277" i="22"/>
  <c r="M272" i="22"/>
  <c r="L272" i="22"/>
  <c r="M264" i="22"/>
  <c r="L264" i="22"/>
  <c r="L253" i="22"/>
  <c r="M253" i="22"/>
  <c r="L237" i="22"/>
  <c r="M237" i="22"/>
  <c r="L221" i="22"/>
  <c r="M221" i="22"/>
  <c r="L197" i="22"/>
  <c r="M197" i="22"/>
  <c r="L129" i="22"/>
  <c r="M129" i="22"/>
  <c r="L87" i="22"/>
  <c r="M87" i="22"/>
  <c r="L299" i="22"/>
  <c r="M299" i="22"/>
  <c r="M294" i="22"/>
  <c r="L294" i="22"/>
  <c r="L291" i="22"/>
  <c r="M291" i="22"/>
  <c r="M286" i="22"/>
  <c r="L286" i="22"/>
  <c r="L283" i="22"/>
  <c r="M283" i="22"/>
  <c r="M278" i="22"/>
  <c r="L278" i="22"/>
  <c r="L275" i="22"/>
  <c r="M275" i="22"/>
  <c r="M270" i="22"/>
  <c r="L270" i="22"/>
  <c r="L267" i="22"/>
  <c r="M267" i="22"/>
  <c r="M262" i="22"/>
  <c r="L262" i="22"/>
  <c r="L259" i="22"/>
  <c r="M259" i="22"/>
  <c r="M254" i="22"/>
  <c r="L254" i="22"/>
  <c r="L251" i="22"/>
  <c r="M251" i="22"/>
  <c r="M246" i="22"/>
  <c r="L246" i="22"/>
  <c r="L243" i="22"/>
  <c r="M243" i="22"/>
  <c r="M238" i="22"/>
  <c r="L238" i="22"/>
  <c r="L235" i="22"/>
  <c r="M235" i="22"/>
  <c r="M230" i="22"/>
  <c r="L230" i="22"/>
  <c r="L227" i="22"/>
  <c r="M227" i="22"/>
  <c r="M222" i="22"/>
  <c r="L222" i="22"/>
  <c r="L219" i="22"/>
  <c r="M219" i="22"/>
  <c r="M214" i="22"/>
  <c r="L214" i="22"/>
  <c r="L211" i="22"/>
  <c r="M211" i="22"/>
  <c r="M206" i="22"/>
  <c r="L206" i="22"/>
  <c r="L203" i="22"/>
  <c r="M203" i="22"/>
  <c r="M198" i="22"/>
  <c r="L198" i="22"/>
  <c r="L195" i="22"/>
  <c r="M195" i="22"/>
  <c r="M190" i="22"/>
  <c r="L190" i="22"/>
  <c r="L187" i="22"/>
  <c r="M187" i="22"/>
  <c r="M182" i="22"/>
  <c r="L182" i="22"/>
  <c r="L179" i="22"/>
  <c r="M179" i="22"/>
  <c r="M174" i="22"/>
  <c r="L174" i="22"/>
  <c r="L171" i="22"/>
  <c r="M171" i="22"/>
  <c r="M166" i="22"/>
  <c r="L166" i="22"/>
  <c r="L163" i="22"/>
  <c r="M163" i="22"/>
  <c r="M158" i="22"/>
  <c r="L158" i="22"/>
  <c r="L155" i="22"/>
  <c r="M155" i="22"/>
  <c r="M138" i="22"/>
  <c r="L138" i="22"/>
  <c r="M110" i="22"/>
  <c r="L110" i="22"/>
  <c r="L107" i="22"/>
  <c r="M107" i="22"/>
  <c r="M104" i="22"/>
  <c r="L104" i="22"/>
  <c r="M10" i="22"/>
  <c r="L10" i="22"/>
  <c r="M60" i="22"/>
  <c r="L60" i="22"/>
  <c r="L45" i="22"/>
  <c r="M45" i="22"/>
  <c r="L33" i="22"/>
  <c r="M33" i="22"/>
  <c r="L313" i="22"/>
  <c r="M313" i="22"/>
  <c r="L123" i="22"/>
  <c r="M123" i="22"/>
  <c r="L75" i="22"/>
  <c r="M75" i="22"/>
  <c r="M66" i="22"/>
  <c r="L66" i="22"/>
  <c r="L63" i="22"/>
  <c r="M63" i="22"/>
  <c r="M54" i="22"/>
  <c r="L54" i="22"/>
  <c r="L51" i="22"/>
  <c r="M51" i="22"/>
  <c r="M42" i="22"/>
  <c r="L42" i="22"/>
  <c r="L39" i="22"/>
  <c r="M39" i="22"/>
  <c r="M30" i="22"/>
  <c r="L30" i="22"/>
  <c r="L27" i="22"/>
  <c r="M27" i="22"/>
  <c r="M18" i="22"/>
  <c r="L18" i="22"/>
  <c r="L15" i="22"/>
  <c r="M15" i="22"/>
  <c r="M72" i="22"/>
  <c r="L72" i="22"/>
  <c r="L57" i="22"/>
  <c r="M57" i="22"/>
  <c r="M36" i="22"/>
  <c r="L36" i="22"/>
  <c r="L21" i="22"/>
  <c r="M21" i="22"/>
  <c r="M316" i="22"/>
  <c r="L316" i="22"/>
  <c r="M304" i="22"/>
  <c r="L304" i="22"/>
  <c r="L11" i="22"/>
  <c r="M11" i="22"/>
  <c r="L5" i="22"/>
  <c r="M5" i="22"/>
  <c r="M48" i="22"/>
  <c r="L48" i="22"/>
  <c r="M24" i="22"/>
  <c r="L24" i="22"/>
  <c r="M8" i="22"/>
  <c r="L8" i="22"/>
  <c r="M319" i="22"/>
  <c r="L319" i="22"/>
  <c r="M310" i="22"/>
  <c r="L310" i="22"/>
  <c r="M308" i="22"/>
  <c r="L308" i="22"/>
  <c r="L113" i="22"/>
  <c r="M113" i="22"/>
  <c r="L69" i="22"/>
  <c r="M69" i="22"/>
  <c r="M142" i="22"/>
  <c r="L142" i="22"/>
  <c r="L131" i="22"/>
  <c r="M131" i="22"/>
  <c r="L73" i="22"/>
  <c r="M73" i="22"/>
  <c r="M64" i="22"/>
  <c r="L64" i="22"/>
  <c r="L61" i="22"/>
  <c r="M61" i="22"/>
  <c r="M52" i="22"/>
  <c r="L52" i="22"/>
  <c r="L49" i="22"/>
  <c r="M49" i="22"/>
  <c r="M40" i="22"/>
  <c r="L40" i="22"/>
  <c r="L37" i="22"/>
  <c r="M37" i="22"/>
  <c r="M28" i="22"/>
  <c r="L28" i="22"/>
  <c r="L25" i="22"/>
  <c r="M25" i="22"/>
  <c r="M16" i="22"/>
  <c r="L16" i="22"/>
  <c r="M14" i="22"/>
  <c r="L14" i="22"/>
  <c r="L97" i="22"/>
  <c r="M97" i="22"/>
  <c r="M318" i="22"/>
  <c r="L318" i="22"/>
  <c r="M315" i="22"/>
  <c r="L315" i="22"/>
  <c r="M312" i="22"/>
  <c r="L312" i="22"/>
  <c r="L309" i="22"/>
  <c r="M309" i="22"/>
  <c r="L305" i="22"/>
  <c r="M305" i="22"/>
  <c r="L301" i="22"/>
  <c r="M301" i="22"/>
  <c r="M146" i="22"/>
  <c r="L146" i="22"/>
  <c r="M114" i="22"/>
  <c r="L114" i="22"/>
  <c r="M108" i="22"/>
  <c r="L108" i="22"/>
  <c r="M98" i="22"/>
  <c r="L98" i="22"/>
  <c r="M92" i="22"/>
  <c r="L92" i="22"/>
  <c r="M82" i="22"/>
  <c r="L82" i="22"/>
  <c r="L79" i="22"/>
  <c r="M79" i="22"/>
  <c r="M70" i="22"/>
  <c r="L70" i="22"/>
  <c r="L67" i="22"/>
  <c r="M67" i="22"/>
  <c r="M58" i="22"/>
  <c r="L58" i="22"/>
  <c r="L55" i="22"/>
  <c r="M55" i="22"/>
  <c r="M46" i="22"/>
  <c r="L46" i="22"/>
  <c r="L43" i="22"/>
  <c r="M43" i="22"/>
  <c r="M34" i="22"/>
  <c r="L34" i="22"/>
  <c r="L31" i="22"/>
  <c r="M31" i="22"/>
  <c r="M22" i="22"/>
  <c r="L22" i="22"/>
  <c r="L19" i="22"/>
  <c r="M19" i="22"/>
  <c r="M150" i="22"/>
  <c r="L150" i="22"/>
  <c r="L139" i="22"/>
  <c r="M139" i="22"/>
  <c r="L105" i="22"/>
  <c r="M105" i="22"/>
  <c r="L89" i="22"/>
  <c r="M89" i="22"/>
  <c r="N21" i="11"/>
  <c r="N4" i="11"/>
  <c r="M126" i="22"/>
  <c r="L126" i="22"/>
  <c r="L13" i="22"/>
  <c r="M13" i="22"/>
  <c r="M4" i="22"/>
  <c r="L4" i="22"/>
  <c r="L81" i="22"/>
  <c r="M81" i="22"/>
  <c r="L147" i="22"/>
  <c r="M147" i="22"/>
  <c r="L115" i="22"/>
  <c r="M115" i="22"/>
  <c r="M112" i="22"/>
  <c r="L112" i="22"/>
  <c r="L99" i="22"/>
  <c r="M99" i="22"/>
  <c r="M96" i="22"/>
  <c r="L96" i="22"/>
  <c r="L83" i="22"/>
  <c r="M83" i="22"/>
  <c r="M80" i="22"/>
  <c r="L80" i="22"/>
  <c r="L77" i="22"/>
  <c r="M77" i="22"/>
  <c r="M68" i="22"/>
  <c r="L68" i="22"/>
  <c r="L65" i="22"/>
  <c r="M65" i="22"/>
  <c r="M56" i="22"/>
  <c r="L56" i="22"/>
  <c r="L53" i="22"/>
  <c r="M53" i="22"/>
  <c r="M44" i="22"/>
  <c r="L44" i="22"/>
  <c r="L41" i="22"/>
  <c r="M41" i="22"/>
  <c r="M32" i="22"/>
  <c r="L32" i="22"/>
  <c r="L29" i="22"/>
  <c r="M29" i="22"/>
  <c r="M20" i="22"/>
  <c r="L20" i="22"/>
  <c r="L17" i="22"/>
  <c r="M17" i="22"/>
  <c r="L9" i="22"/>
  <c r="M9" i="22"/>
  <c r="M2" i="22"/>
  <c r="L2" i="22"/>
  <c r="M306" i="22"/>
  <c r="L306" i="22"/>
  <c r="M302" i="22"/>
  <c r="L302" i="22"/>
  <c r="L317" i="22"/>
  <c r="M317" i="22"/>
  <c r="M314" i="22"/>
  <c r="L314" i="22"/>
  <c r="M311" i="22"/>
  <c r="L311" i="22"/>
  <c r="L151" i="22"/>
  <c r="M151" i="22"/>
  <c r="M136" i="22"/>
  <c r="L136" i="22"/>
  <c r="L125" i="22"/>
  <c r="M125" i="22"/>
  <c r="M74" i="22"/>
  <c r="L74" i="22"/>
  <c r="L71" i="22"/>
  <c r="M71" i="22"/>
  <c r="M62" i="22"/>
  <c r="L62" i="22"/>
  <c r="L59" i="22"/>
  <c r="M59" i="22"/>
  <c r="M50" i="22"/>
  <c r="L50" i="22"/>
  <c r="L47" i="22"/>
  <c r="M47" i="22"/>
  <c r="M38" i="22"/>
  <c r="L38" i="22"/>
  <c r="L35" i="22"/>
  <c r="M35" i="22"/>
  <c r="M26" i="22"/>
  <c r="L26" i="22"/>
  <c r="L23" i="22"/>
  <c r="M23" i="22"/>
  <c r="M12" i="22"/>
  <c r="L12" i="22"/>
  <c r="L3" i="22"/>
  <c r="M3" i="22"/>
  <c r="H3" i="52"/>
  <c r="H3" i="54"/>
  <c r="H3" i="53"/>
  <c r="M307" i="22"/>
  <c r="L307" i="22"/>
  <c r="M303" i="22"/>
  <c r="L303" i="22"/>
  <c r="M116" i="22"/>
  <c r="L116" i="22"/>
  <c r="M106" i="22"/>
  <c r="L106" i="22"/>
  <c r="M100" i="22"/>
  <c r="L100" i="22"/>
  <c r="M90" i="22"/>
  <c r="L90" i="22"/>
  <c r="M84" i="22"/>
  <c r="L84" i="22"/>
  <c r="M6" i="22"/>
  <c r="L6" i="22"/>
  <c r="L7" i="22"/>
  <c r="M7" i="22"/>
  <c r="J5" i="53"/>
  <c r="I5" i="52"/>
  <c r="E16" i="37"/>
  <c r="F16" i="37" s="1"/>
  <c r="J5" i="52"/>
  <c r="I5" i="54"/>
  <c r="J5" i="54"/>
  <c r="I5" i="53"/>
  <c r="P4" i="11"/>
  <c r="P21" i="11"/>
  <c r="O4" i="11"/>
  <c r="O21" i="11"/>
  <c r="K43" i="53"/>
  <c r="A31" i="37"/>
  <c r="L15" i="37"/>
  <c r="A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<sst xmlns="http://schemas.openxmlformats.org/spreadsheetml/2006/main" count="3058" uniqueCount="984">
  <si>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</si>
  <si>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</si>
  <si>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</si>
  <si>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</si>
  <si>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</si>
  <si>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</si>
  <si>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</si>
  <si>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</si>
  <si>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</si>
  <si>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</si>
  <si>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</si>
  <si>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</si>
  <si>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</si>
  <si>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</si>
  <si>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</si>
  <si>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</si>
  <si>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</si>
  <si>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</si>
  <si>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</si>
  <si>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</si>
  <si>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</si>
  <si>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</si>
  <si>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</si>
  <si>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</si>
  <si>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</si>
  <si>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</si>
  <si>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</si>
  <si>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</si>
  <si>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</si>
  <si>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</si>
  <si>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</si>
  <si>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</si>
  <si>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</si>
  <si>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</si>
  <si>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</si>
  <si>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</si>
  <si>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</si>
  <si>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</si>
  <si>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</si>
  <si>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</si>
  <si>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</si>
  <si>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</si>
  <si>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</si>
  <si>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</si>
  <si>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</si>
  <si>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</si>
  <si>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</si>
  <si>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</si>
  <si>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</si>
  <si>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</si>
  <si>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</si>
  <si>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</si>
  <si>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</si>
  <si>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</si>
  <si>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</si>
  <si>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</si>
  <si>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</si>
  <si>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</si>
  <si>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</si>
  <si>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19.6</t>
  </si>
  <si>
    <t>18.3</t>
  </si>
  <si>
    <t>18.0</t>
  </si>
  <si>
    <t>12.2</t>
  </si>
  <si>
    <t>17.4</t>
  </si>
  <si>
    <t>20.5</t>
  </si>
  <si>
    <t>22.3</t>
  </si>
  <si>
    <t>22.1</t>
  </si>
  <si>
    <t>20.9</t>
  </si>
  <si>
    <t>21.6</t>
  </si>
  <si>
    <t>19.5</t>
  </si>
  <si>
    <t>Rural Other Arterial</t>
  </si>
  <si>
    <t>29.8</t>
  </si>
  <si>
    <t>27.8</t>
  </si>
  <si>
    <t>27.0</t>
  </si>
  <si>
    <t>20.6</t>
  </si>
  <si>
    <t>27.6</t>
  </si>
  <si>
    <t>31.4</t>
  </si>
  <si>
    <t>33.4</t>
  </si>
  <si>
    <t>33.2</t>
  </si>
  <si>
    <t>31.9</t>
  </si>
  <si>
    <t>32.6</t>
  </si>
  <si>
    <t>28.7</t>
  </si>
  <si>
    <t>Other Rural</t>
  </si>
  <si>
    <t>26.4</t>
  </si>
  <si>
    <t>24.4</t>
  </si>
  <si>
    <t>23.9</t>
  </si>
  <si>
    <t>25.6</t>
  </si>
  <si>
    <t>28.6</t>
  </si>
  <si>
    <t>30.7</t>
  </si>
  <si>
    <t>30.1</t>
  </si>
  <si>
    <t>29.0</t>
  </si>
  <si>
    <t>29.5</t>
  </si>
  <si>
    <t>25.9</t>
  </si>
  <si>
    <t>25.4</t>
  </si>
  <si>
    <t>Urban Interstate</t>
  </si>
  <si>
    <t>46.8</t>
  </si>
  <si>
    <t>43.4</t>
  </si>
  <si>
    <t>39.3</t>
  </si>
  <si>
    <t>27.3</t>
  </si>
  <si>
    <t>36.0</t>
  </si>
  <si>
    <t>41.7</t>
  </si>
  <si>
    <t>44.5</t>
  </si>
  <si>
    <t>44.2</t>
  </si>
  <si>
    <t>43.6</t>
  </si>
  <si>
    <t>45.5</t>
  </si>
  <si>
    <t>41.3</t>
  </si>
  <si>
    <t>41.8</t>
  </si>
  <si>
    <t>Urban Other Arterial</t>
  </si>
  <si>
    <t>93.9</t>
  </si>
  <si>
    <t>87.5</t>
  </si>
  <si>
    <t>79.9</t>
  </si>
  <si>
    <t>58.9</t>
  </si>
  <si>
    <t>76.6</t>
  </si>
  <si>
    <t>86.2</t>
  </si>
  <si>
    <t>90.8</t>
  </si>
  <si>
    <t>91.9</t>
  </si>
  <si>
    <t>89.0</t>
  </si>
  <si>
    <t>92.8</t>
  </si>
  <si>
    <t>83.2</t>
  </si>
  <si>
    <t>84.8</t>
  </si>
  <si>
    <t>Other Urban</t>
  </si>
  <si>
    <t>44.3</t>
  </si>
  <si>
    <t>38.5</t>
  </si>
  <si>
    <t>29.2</t>
  </si>
  <si>
    <t>37.8</t>
  </si>
  <si>
    <t>42.0</t>
  </si>
  <si>
    <t>43.9</t>
  </si>
  <si>
    <t>43.1</t>
  </si>
  <si>
    <t>39.7</t>
  </si>
  <si>
    <t>41.2</t>
  </si>
  <si>
    <t>All Systems</t>
  </si>
  <si>
    <t>260.8</t>
  </si>
  <si>
    <t>242.7</t>
  </si>
  <si>
    <t>226.6</t>
  </si>
  <si>
    <t>167.6</t>
  </si>
  <si>
    <t>221.0</t>
  </si>
  <si>
    <t>250.3</t>
  </si>
  <si>
    <t>265.5</t>
  </si>
  <si>
    <t>265.1</t>
  </si>
  <si>
    <t>257.5</t>
  </si>
  <si>
    <t>266.6</t>
  </si>
  <si>
    <t>238.3</t>
  </si>
  <si>
    <t>241.5</t>
  </si>
  <si>
    <t>2021 Individual Monthly Vehicle-Miles of Travel in Billions</t>
  </si>
  <si>
    <t>16.4</t>
  </si>
  <si>
    <t>21.9</t>
  </si>
  <si>
    <t>24.0</t>
  </si>
  <si>
    <t>24.7</t>
  </si>
  <si>
    <t>26.5</t>
  </si>
  <si>
    <t>24.5</t>
  </si>
  <si>
    <t>22.9</t>
  </si>
  <si>
    <t>23.7</t>
  </si>
  <si>
    <t>22.7</t>
  </si>
  <si>
    <t>27.5</t>
  </si>
  <si>
    <t>24.9</t>
  </si>
  <si>
    <t>32.5</t>
  </si>
  <si>
    <t>31.6</t>
  </si>
  <si>
    <t>34.7</t>
  </si>
  <si>
    <t>35.4</t>
  </si>
  <si>
    <t>36.9</t>
  </si>
  <si>
    <t>33.9</t>
  </si>
  <si>
    <t>32.1</t>
  </si>
  <si>
    <t>28.4</t>
  </si>
  <si>
    <t>31.8</t>
  </si>
  <si>
    <t>30.5</t>
  </si>
  <si>
    <t>31.0</t>
  </si>
  <si>
    <t>40.1</t>
  </si>
  <si>
    <t>37.2</t>
  </si>
  <si>
    <t>47.2</t>
  </si>
  <si>
    <t>44.8</t>
  </si>
  <si>
    <t>48.6</t>
  </si>
  <si>
    <t>49.4</t>
  </si>
  <si>
    <t>50.6</t>
  </si>
  <si>
    <t>48.8</t>
  </si>
  <si>
    <t>47.8</t>
  </si>
  <si>
    <t>49.5</t>
  </si>
  <si>
    <t>46.9</t>
  </si>
  <si>
    <t>81.7</t>
  </si>
  <si>
    <t>76.3</t>
  </si>
  <si>
    <t>94.2</t>
  </si>
  <si>
    <t>90.4</t>
  </si>
  <si>
    <t>98.1</t>
  </si>
  <si>
    <t>98.2</t>
  </si>
  <si>
    <t>100.7</t>
  </si>
  <si>
    <t>99.7</t>
  </si>
  <si>
    <t>96.3</t>
  </si>
  <si>
    <t>99.3</t>
  </si>
  <si>
    <t>39.0</t>
  </si>
  <si>
    <t>36.1</t>
  </si>
  <si>
    <t>45.1</t>
  </si>
  <si>
    <t>44.1</t>
  </si>
  <si>
    <t>47.6</t>
  </si>
  <si>
    <t>48.4</t>
  </si>
  <si>
    <t>46.5</t>
  </si>
  <si>
    <t>231.0</t>
  </si>
  <si>
    <t>213.0</t>
  </si>
  <si>
    <t>269.5</t>
  </si>
  <si>
    <t>260.3</t>
  </si>
  <si>
    <t>284.5</t>
  </si>
  <si>
    <t>286.9</t>
  </si>
  <si>
    <t>296.5</t>
  </si>
  <si>
    <t>287.4</t>
  </si>
  <si>
    <t>278.0</t>
  </si>
  <si>
    <t>285.8</t>
  </si>
  <si>
    <t>267.5</t>
  </si>
  <si>
    <t>* Percent Change In Individual Monthly Travel 2020 vs. 2021</t>
  </si>
  <si>
    <t>-6.8</t>
  </si>
  <si>
    <t>-10.5</t>
  </si>
  <si>
    <t>22.0</t>
  </si>
  <si>
    <t>72.1</t>
  </si>
  <si>
    <t>38.1</t>
  </si>
  <si>
    <t>18.9</t>
  </si>
  <si>
    <t>11.1</t>
  </si>
  <si>
    <t>9.4</t>
  </si>
  <si>
    <t>9.7</t>
  </si>
  <si>
    <t>16.1</t>
  </si>
  <si>
    <t>-7.8</t>
  </si>
  <si>
    <t>20.2</t>
  </si>
  <si>
    <t>53.5</t>
  </si>
  <si>
    <t>25.5</t>
  </si>
  <si>
    <t>12.9</t>
  </si>
  <si>
    <t>10.5</t>
  </si>
  <si>
    <t>6.5</t>
  </si>
  <si>
    <t>6.4</t>
  </si>
  <si>
    <t>11.8</t>
  </si>
  <si>
    <t>-7.3</t>
  </si>
  <si>
    <t>-9.3</t>
  </si>
  <si>
    <t>45.9</t>
  </si>
  <si>
    <t>22.2</t>
  </si>
  <si>
    <t>8.7</t>
  </si>
  <si>
    <t>5.5</t>
  </si>
  <si>
    <t>5.2</t>
  </si>
  <si>
    <t>5.0</t>
  </si>
  <si>
    <t>10.0</t>
  </si>
  <si>
    <t>-14.3</t>
  </si>
  <si>
    <t>-14.4</t>
  </si>
  <si>
    <t>19.9</t>
  </si>
  <si>
    <t>64.1</t>
  </si>
  <si>
    <t>34.9</t>
  </si>
  <si>
    <t>18.6</t>
  </si>
  <si>
    <t>13.8</t>
  </si>
  <si>
    <t>10.4</t>
  </si>
  <si>
    <t>9.5</t>
  </si>
  <si>
    <t>8.8</t>
  </si>
  <si>
    <t>13.7</t>
  </si>
  <si>
    <t>-13.0</t>
  </si>
  <si>
    <t>-12.8</t>
  </si>
  <si>
    <t>17.9</t>
  </si>
  <si>
    <t>53.4</t>
  </si>
  <si>
    <t>28.1</t>
  </si>
  <si>
    <t>14.0</t>
  </si>
  <si>
    <t>10.9</t>
  </si>
  <si>
    <t>8.5</t>
  </si>
  <si>
    <t>8.2</t>
  </si>
  <si>
    <t>6.9</t>
  </si>
  <si>
    <t>11.5</t>
  </si>
  <si>
    <t>-11.9</t>
  </si>
  <si>
    <t>-12.5</t>
  </si>
  <si>
    <t>17.3</t>
  </si>
  <si>
    <t>51.2</t>
  </si>
  <si>
    <t>13.2</t>
  </si>
  <si>
    <t>10.1</t>
  </si>
  <si>
    <t>8.3</t>
  </si>
  <si>
    <t>8.1</t>
  </si>
  <si>
    <t>-11.4</t>
  </si>
  <si>
    <t>-12.2</t>
  </si>
  <si>
    <t>55.3</t>
  </si>
  <si>
    <t>14.6</t>
  </si>
  <si>
    <t>11.6</t>
  </si>
  <si>
    <t>8.4</t>
  </si>
  <si>
    <t>7.9</t>
  </si>
  <si>
    <t>7.2</t>
  </si>
  <si>
    <t>12.3</t>
  </si>
  <si>
    <t>Table - 2. Estimated Cumulative Monthly Motor Vehicle Travel in the United States**</t>
  </si>
  <si>
    <t>2020 Cumulative Monthly Vehicle-Miles of Travel in Billions</t>
  </si>
  <si>
    <t>37.9</t>
  </si>
  <si>
    <t>55.9</t>
  </si>
  <si>
    <t>68.0</t>
  </si>
  <si>
    <t>85.4</t>
  </si>
  <si>
    <t>105.9</t>
  </si>
  <si>
    <t>128.2</t>
  </si>
  <si>
    <t>150.2</t>
  </si>
  <si>
    <t>171.1</t>
  </si>
  <si>
    <t>192.7</t>
  </si>
  <si>
    <t>212.3</t>
  </si>
  <si>
    <t>231.8</t>
  </si>
  <si>
    <t>57.6</t>
  </si>
  <si>
    <t>84.7</t>
  </si>
  <si>
    <t>105.3</t>
  </si>
  <si>
    <t>132.9</t>
  </si>
  <si>
    <t>164.3</t>
  </si>
  <si>
    <t>197.7</t>
  </si>
  <si>
    <t>230.9</t>
  </si>
  <si>
    <t>262.8</t>
  </si>
  <si>
    <t>295.4</t>
  </si>
  <si>
    <t>324.1</t>
  </si>
  <si>
    <t>352.8</t>
  </si>
  <si>
    <t>50.7</t>
  </si>
  <si>
    <t>74.6</t>
  </si>
  <si>
    <t>94.1</t>
  </si>
  <si>
    <t>119.7</t>
  </si>
  <si>
    <t>148.3</t>
  </si>
  <si>
    <t>179.0</t>
  </si>
  <si>
    <t>209.1</t>
  </si>
  <si>
    <t>238.2</t>
  </si>
  <si>
    <t>267.7</t>
  </si>
  <si>
    <t>293.5</t>
  </si>
  <si>
    <t>319.0</t>
  </si>
  <si>
    <t>90.3</t>
  </si>
  <si>
    <t>129.6</t>
  </si>
  <si>
    <t>156.9</t>
  </si>
  <si>
    <t>193.0</t>
  </si>
  <si>
    <t>234.6</t>
  </si>
  <si>
    <t>279.1</t>
  </si>
  <si>
    <t>323.3</t>
  </si>
  <si>
    <t>366.9</t>
  </si>
  <si>
    <t>412.4</t>
  </si>
  <si>
    <t>453.7</t>
  </si>
  <si>
    <t>495.4</t>
  </si>
  <si>
    <t>181.4</t>
  </si>
  <si>
    <t>261.3</t>
  </si>
  <si>
    <t>320.3</t>
  </si>
  <si>
    <t>396.8</t>
  </si>
  <si>
    <t>483.0</t>
  </si>
  <si>
    <t>573.8</t>
  </si>
  <si>
    <t>665.7</t>
  </si>
  <si>
    <t>754.7</t>
  </si>
  <si>
    <t>847.6</t>
  </si>
  <si>
    <t>930.8</t>
  </si>
  <si>
    <t>1015.6</t>
  </si>
  <si>
    <t>85.6</t>
  </si>
  <si>
    <t>124.0</t>
  </si>
  <si>
    <t>153.2</t>
  </si>
  <si>
    <t>191.0</t>
  </si>
  <si>
    <t>233.0</t>
  </si>
  <si>
    <t>276.9</t>
  </si>
  <si>
    <t>320.5</t>
  </si>
  <si>
    <t>363.6</t>
  </si>
  <si>
    <t>408.1</t>
  </si>
  <si>
    <t>447.8</t>
  </si>
  <si>
    <t>489.1</t>
  </si>
  <si>
    <t>503.5</t>
  </si>
  <si>
    <t>730.2</t>
  </si>
  <si>
    <t>897.8</t>
  </si>
  <si>
    <t>1118.8</t>
  </si>
  <si>
    <t>1369.1</t>
  </si>
  <si>
    <t>1634.7</t>
  </si>
  <si>
    <t>1899.7</t>
  </si>
  <si>
    <t>2157.3</t>
  </si>
  <si>
    <t>2423.9</t>
  </si>
  <si>
    <t>2662.2</t>
  </si>
  <si>
    <t>2903.6</t>
  </si>
  <si>
    <t>2021 Cumulative Monthly Vehicle-Miles of Travel in Billions</t>
  </si>
  <si>
    <t>56.6</t>
  </si>
  <si>
    <t>77.5</t>
  </si>
  <si>
    <t>101.5</t>
  </si>
  <si>
    <t>126.2</t>
  </si>
  <si>
    <t>152.7</t>
  </si>
  <si>
    <t>177.2</t>
  </si>
  <si>
    <t>200.1</t>
  </si>
  <si>
    <t>223.7</t>
  </si>
  <si>
    <t>246.5</t>
  </si>
  <si>
    <t>52.4</t>
  </si>
  <si>
    <t>84.9</t>
  </si>
  <si>
    <t>116.5</t>
  </si>
  <si>
    <t>151.2</t>
  </si>
  <si>
    <t>186.6</t>
  </si>
  <si>
    <t>223.5</t>
  </si>
  <si>
    <t>258.9</t>
  </si>
  <si>
    <t>292.8</t>
  </si>
  <si>
    <t>327.5</t>
  </si>
  <si>
    <t>359.6</t>
  </si>
  <si>
    <t>75.1</t>
  </si>
  <si>
    <t>103.5</t>
  </si>
  <si>
    <t>134.9</t>
  </si>
  <si>
    <t>166.4</t>
  </si>
  <si>
    <t>199.8</t>
  </si>
  <si>
    <t>231.6</t>
  </si>
  <si>
    <t>262.1</t>
  </si>
  <si>
    <t>293.1</t>
  </si>
  <si>
    <t>321.5</t>
  </si>
  <si>
    <t>77.3</t>
  </si>
  <si>
    <t>124.5</t>
  </si>
  <si>
    <t>169.3</t>
  </si>
  <si>
    <t>217.9</t>
  </si>
  <si>
    <t>267.3</t>
  </si>
  <si>
    <t>317.9</t>
  </si>
  <si>
    <t>366.7</t>
  </si>
  <si>
    <t>414.5</t>
  </si>
  <si>
    <t>464.0</t>
  </si>
  <si>
    <t>510.9</t>
  </si>
  <si>
    <t>158.0</t>
  </si>
  <si>
    <t>252.2</t>
  </si>
  <si>
    <t>342.6</t>
  </si>
  <si>
    <t>440.7</t>
  </si>
  <si>
    <t>538.9</t>
  </si>
  <si>
    <t>639.7</t>
  </si>
  <si>
    <t>739.4</t>
  </si>
  <si>
    <t>835.7</t>
  </si>
  <si>
    <t>935.0</t>
  </si>
  <si>
    <t>1027.8</t>
  </si>
  <si>
    <t>120.2</t>
  </si>
  <si>
    <t>212.1</t>
  </si>
  <si>
    <t>259.8</t>
  </si>
  <si>
    <t>308.1</t>
  </si>
  <si>
    <t>355.4</t>
  </si>
  <si>
    <t>401.9</t>
  </si>
  <si>
    <t>449.5</t>
  </si>
  <si>
    <t>494.0</t>
  </si>
  <si>
    <t>444.0</t>
  </si>
  <si>
    <t>713.5</t>
  </si>
  <si>
    <t>973.8</t>
  </si>
  <si>
    <t>1258.3</t>
  </si>
  <si>
    <t>1545.2</t>
  </si>
  <si>
    <t>1841.7</t>
  </si>
  <si>
    <t>2129.1</t>
  </si>
  <si>
    <t>2407.0</t>
  </si>
  <si>
    <t>2692.8</t>
  </si>
  <si>
    <t>2960.3</t>
  </si>
  <si>
    <t>* Percent Change In Cumulative Monthly Travel 2020 vs. 2021</t>
  </si>
  <si>
    <t>-8.6</t>
  </si>
  <si>
    <t>1.3</t>
  </si>
  <si>
    <t>13.9</t>
  </si>
  <si>
    <t>18.8</t>
  </si>
  <si>
    <t>19.2</t>
  </si>
  <si>
    <t>19.1</t>
  </si>
  <si>
    <t>16.9</t>
  </si>
  <si>
    <t>-9.1</t>
  </si>
  <si>
    <t>0.2</t>
  </si>
  <si>
    <t>10.7</t>
  </si>
  <si>
    <t>13.6</t>
  </si>
  <si>
    <t>13.1</t>
  </si>
  <si>
    <t>12.1</t>
  </si>
  <si>
    <t>11.4</t>
  </si>
  <si>
    <t>11.0</t>
  </si>
  <si>
    <t>-8.3</t>
  </si>
  <si>
    <t>0.7</t>
  </si>
  <si>
    <t>12.6</t>
  </si>
  <si>
    <t>-4.0</t>
  </si>
  <si>
    <t>13.4</t>
  </si>
  <si>
    <t>13.0</t>
  </si>
  <si>
    <t>12.5</t>
  </si>
  <si>
    <t>-12.9</t>
  </si>
  <si>
    <t>-3.5</t>
  </si>
  <si>
    <t>7.0</t>
  </si>
  <si>
    <t>10.3</t>
  </si>
  <si>
    <t>-3.1</t>
  </si>
  <si>
    <t>7.3</t>
  </si>
  <si>
    <t>11.3</t>
  </si>
  <si>
    <t>-11.8</t>
  </si>
  <si>
    <t>-2.3</t>
  </si>
  <si>
    <t>12.7</t>
  </si>
  <si>
    <t>11.2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</si>
  <si>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</si>
  <si>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</si>
  <si>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</si>
  <si>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</si>
  <si>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</si>
  <si>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</si>
  <si>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</si>
  <si>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</si>
  <si>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</si>
  <si>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</si>
  <si>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</si>
  <si>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</si>
  <si>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</si>
  <si>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</si>
  <si>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</si>
  <si>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</si>
  <si>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</si>
  <si>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</si>
  <si>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</si>
  <si>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</si>
  <si>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</si>
  <si>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</si>
  <si>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</si>
  <si>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</si>
  <si>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</si>
  <si>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</si>
  <si>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</si>
  <si>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</si>
  <si>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</si>
  <si>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</si>
  <si>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</si>
  <si>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</si>
  <si>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</si>
  <si>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</si>
  <si>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</si>
  <si>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</si>
  <si>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</si>
  <si>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</si>
  <si>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</si>
  <si>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</si>
  <si>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</si>
  <si>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</si>
  <si>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</si>
  <si>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</si>
  <si>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</si>
  <si>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</si>
  <si>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</si>
  <si>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</si>
  <si>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</si>
  <si>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</si>
  <si>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</si>
  <si>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</si>
  <si>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</si>
  <si>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</si>
  <si>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</si>
  <si>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</si>
  <si>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</si>
  <si>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</si>
  <si>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</si>
  <si>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</si>
  <si>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</si>
  <si>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</si>
  <si>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</si>
  <si>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</si>
  <si>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</si>
  <si>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</si>
  <si>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</si>
  <si>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</si>
  <si>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</si>
  <si>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</si>
  <si>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</si>
  <si>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</si>
  <si>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</si>
  <si>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</si>
  <si>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</si>
  <si>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</si>
  <si>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</si>
  <si>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</si>
  <si>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</si>
  <si>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</si>
  <si>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</si>
  <si>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</si>
  <si>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</si>
  <si>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</si>
  <si>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</si>
  <si>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</si>
  <si>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</si>
  <si>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</si>
  <si>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</si>
  <si>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</si>
  <si>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</si>
  <si>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</si>
  <si>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</si>
  <si>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</si>
  <si>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</si>
  <si>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</si>
  <si>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</si>
  <si>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</si>
  <si>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</si>
  <si>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</si>
  <si>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</si>
  <si>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</si>
  <si>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</si>
  <si>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</si>
  <si>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</si>
  <si>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</si>
  <si>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</si>
  <si>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</si>
  <si>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</si>
  <si>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</si>
  <si>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</si>
  <si>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</si>
  <si>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</si>
  <si>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</si>
  <si>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</si>
  <si>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</si>
  <si>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</si>
  <si>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</si>
  <si>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</si>
  <si>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</si>
  <si>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</si>
  <si>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</si>
  <si>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</si>
  <si>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</si>
  <si>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</si>
  <si>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</si>
  <si>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</si>
  <si>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</si>
  <si>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</si>
  <si>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</si>
  <si>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</si>
  <si>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</si>
  <si>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</si>
  <si>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</si>
  <si>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</si>
  <si>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</si>
  <si>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</si>
  <si>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November</t>
  </si>
  <si>
    <t>57.3</t>
  </si>
  <si>
    <t>58.2</t>
  </si>
  <si>
    <t>35.1</t>
  </si>
  <si>
    <t>60.3</t>
  </si>
  <si>
    <t>83.3</t>
  </si>
  <si>
    <t>184.2</t>
  </si>
  <si>
    <t>11.7</t>
  </si>
  <si>
    <t>14.4</t>
  </si>
  <si>
    <t>9.9</t>
  </si>
  <si>
    <t>-10.9</t>
  </si>
  <si>
    <t>2020</t>
  </si>
  <si>
    <t>January11,2022</t>
  </si>
  <si>
    <t>October 2020</t>
  </si>
  <si>
    <t>January 11,2022</t>
  </si>
  <si>
    <t>298.1</t>
  </si>
  <si>
    <t>Page 2 - table</t>
  </si>
  <si>
    <t>year_record</t>
  </si>
  <si>
    <t>tmonth</t>
  </si>
  <si>
    <t>yearToDate</t>
  </si>
  <si>
    <t>moving</t>
  </si>
  <si>
    <t>1996</t>
  </si>
  <si>
    <t>199643.000000</t>
  </si>
  <si>
    <t>2280740.000000</t>
  </si>
  <si>
    <t>2474081.000000</t>
  </si>
  <si>
    <t>1997</t>
  </si>
  <si>
    <t>202422.000000</t>
  </si>
  <si>
    <t>2353051.000000</t>
  </si>
  <si>
    <t>2554513.000000</t>
  </si>
  <si>
    <t>1998</t>
  </si>
  <si>
    <t>211178.000000</t>
  </si>
  <si>
    <t>2409060.000000</t>
  </si>
  <si>
    <t>2616382.000000</t>
  </si>
  <si>
    <t>1999</t>
  </si>
  <si>
    <t>221856.000000</t>
  </si>
  <si>
    <t>2457994.000000</t>
  </si>
  <si>
    <t>2674296.000000</t>
  </si>
  <si>
    <t>2000</t>
  </si>
  <si>
    <t>222819.000000</t>
  </si>
  <si>
    <t>2528536.000000</t>
  </si>
  <si>
    <t>2750001.000000</t>
  </si>
  <si>
    <t>2001</t>
  </si>
  <si>
    <t>230511.000000</t>
  </si>
  <si>
    <t>2566027.000000</t>
  </si>
  <si>
    <t>2784417.000000</t>
  </si>
  <si>
    <t>2002</t>
  </si>
  <si>
    <t>230648.000000</t>
  </si>
  <si>
    <t>2621249.000000</t>
  </si>
  <si>
    <t>2850833.000000</t>
  </si>
  <si>
    <t>2003</t>
  </si>
  <si>
    <t>233698.000000</t>
  </si>
  <si>
    <t>2651684.000000</t>
  </si>
  <si>
    <t>2885944.000000</t>
  </si>
  <si>
    <t>2004</t>
  </si>
  <si>
    <t>239796.000000</t>
  </si>
  <si>
    <t>2719760.000000</t>
  </si>
  <si>
    <t>2958298.000000</t>
  </si>
  <si>
    <t>2005</t>
  </si>
  <si>
    <t>243056.000000</t>
  </si>
  <si>
    <t>2743643.000000</t>
  </si>
  <si>
    <t>2988672.000000</t>
  </si>
  <si>
    <t>2006</t>
  </si>
  <si>
    <t>245346.000000</t>
  </si>
  <si>
    <t>2765929.000000</t>
  </si>
  <si>
    <t>3011716.000000</t>
  </si>
  <si>
    <t>2007</t>
  </si>
  <si>
    <t>245787.000000</t>
  </si>
  <si>
    <t>2789541.000000</t>
  </si>
  <si>
    <t>3037728.000000</t>
  </si>
  <si>
    <t>2008</t>
  </si>
  <si>
    <t>236465.000000</t>
  </si>
  <si>
    <t>2731767.000000</t>
  </si>
  <si>
    <t>2972049.000000</t>
  </si>
  <si>
    <t>2009</t>
  </si>
  <si>
    <t>237264.000000</t>
  </si>
  <si>
    <t>2717170.000000</t>
  </si>
  <si>
    <t>2958912.000000</t>
  </si>
  <si>
    <t>2010</t>
  </si>
  <si>
    <t>239579.000000</t>
  </si>
  <si>
    <t>2726466.000000</t>
  </si>
  <si>
    <t>2966059.000000</t>
  </si>
  <si>
    <t>2011</t>
  </si>
  <si>
    <t>238535.000000</t>
  </si>
  <si>
    <t>2705592.000000</t>
  </si>
  <si>
    <t>2946392.000000</t>
  </si>
  <si>
    <t>2012</t>
  </si>
  <si>
    <t>240361.000000</t>
  </si>
  <si>
    <t>2729860.000000</t>
  </si>
  <si>
    <t>2974670.000000</t>
  </si>
  <si>
    <t>2013</t>
  </si>
  <si>
    <t>240055.000000</t>
  </si>
  <si>
    <t>2747043.000000</t>
  </si>
  <si>
    <t>2985753.000000</t>
  </si>
  <si>
    <t>2014</t>
  </si>
  <si>
    <t>241451.000000</t>
  </si>
  <si>
    <t>2773385.000000</t>
  </si>
  <si>
    <t>3014622.000000</t>
  </si>
  <si>
    <t>2015</t>
  </si>
  <si>
    <t>248843.000000</t>
  </si>
  <si>
    <t>2835949.000000</t>
  </si>
  <si>
    <t>3088219.000000</t>
  </si>
  <si>
    <t>2016</t>
  </si>
  <si>
    <t>255154.000000</t>
  </si>
  <si>
    <t>2909630.000000</t>
  </si>
  <si>
    <t>3169054.000000</t>
  </si>
  <si>
    <t>2017</t>
  </si>
  <si>
    <t>258159.000000</t>
  </si>
  <si>
    <t>2944389.000000</t>
  </si>
  <si>
    <t>3209167.000000</t>
  </si>
  <si>
    <t>2018</t>
  </si>
  <si>
    <t>260473.000000</t>
  </si>
  <si>
    <t>2969956.000000</t>
  </si>
  <si>
    <t>3237915.000000</t>
  </si>
  <si>
    <t>2019</t>
  </si>
  <si>
    <t>260326.000000</t>
  </si>
  <si>
    <t>3000015.000000</t>
  </si>
  <si>
    <t>3270385.000000</t>
  </si>
  <si>
    <t>238300.000000</t>
  </si>
  <si>
    <t>2662171.000000</t>
  </si>
  <si>
    <t>2923927.000000</t>
  </si>
  <si>
    <t>267512.000000</t>
  </si>
  <si>
    <t>2960303.000000</t>
  </si>
  <si>
    <t>3201754.000000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</si>
  <si>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</si>
  <si>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</si>
  <si>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</si>
  <si>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</si>
  <si>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</si>
  <si>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</si>
  <si>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</si>
  <si>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</si>
  <si>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</si>
  <si>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</si>
  <si>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</si>
  <si>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</si>
  <si>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</si>
  <si>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</si>
  <si>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</si>
  <si>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</si>
  <si>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</si>
  <si>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</si>
  <si>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</si>
  <si>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</si>
  <si>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</si>
  <si>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</si>
  <si>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</si>
  <si>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</si>
  <si>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</si>
  <si>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</si>
  <si>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</si>
  <si>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</si>
  <si>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</si>
  <si>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</si>
  <si>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</si>
  <si>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</si>
  <si>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</si>
  <si>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</si>
  <si>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September</t>
  </si>
  <si>
    <t>2546</t>
  </si>
  <si>
    <t>10</t>
  </si>
  <si>
    <t>October</t>
  </si>
  <si>
    <t>2551</t>
  </si>
  <si>
    <t>11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</si>
  <si>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</si>
  <si>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</si>
  <si>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</si>
  <si>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</si>
  <si>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</si>
  <si>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</si>
  <si>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</si>
  <si>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</si>
  <si>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</si>
  <si>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</si>
  <si>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</si>
  <si>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</si>
  <si>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</si>
  <si>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</si>
  <si>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</si>
  <si>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</si>
  <si>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</si>
  <si>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</si>
  <si>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</si>
  <si>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</si>
  <si>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</si>
  <si>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</si>
  <si>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</si>
  <si>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</si>
  <si>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</si>
  <si>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</si>
  <si>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</si>
  <si>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</si>
  <si>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</si>
  <si>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</si>
  <si>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</si>
  <si>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</si>
  <si>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</si>
  <si>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</si>
  <si>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</si>
  <si>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</si>
  <si>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</si>
  <si>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</si>
  <si>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</si>
  <si>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</si>
  <si>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</si>
  <si>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</si>
  <si>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</si>
  <si>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</si>
  <si>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</si>
  <si>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</si>
  <si>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</si>
  <si>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</si>
  <si>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</si>
  <si>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</si>
  <si>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</si>
  <si>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</si>
  <si>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</si>
  <si>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</si>
  <si>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</si>
  <si>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</si>
  <si>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</si>
  <si>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</si>
  <si>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</si>
  <si>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</si>
  <si>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</si>
  <si>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</si>
  <si>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</si>
  <si>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</si>
  <si>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</si>
  <si>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</si>
  <si>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</si>
  <si>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</si>
  <si>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</si>
  <si>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</si>
  <si>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</si>
  <si>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</si>
  <si>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</si>
  <si>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</si>
  <si>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</si>
  <si>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</si>
  <si>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</si>
  <si>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</si>
  <si>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</si>
  <si>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</si>
  <si>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</si>
  <si>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</si>
  <si>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</si>
  <si>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</si>
  <si>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</si>
  <si>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</si>
  <si>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</si>
  <si>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</si>
  <si>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</si>
  <si>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</si>
  <si>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</si>
  <si>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</si>
  <si>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</si>
  <si>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</si>
  <si>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</si>
  <si>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</si>
  <si>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</si>
  <si>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</si>
  <si>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</si>
  <si>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</si>
  <si>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</si>
  <si>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</si>
  <si>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</si>
  <si>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</si>
  <si>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</si>
  <si>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</si>
  <si>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</si>
  <si>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</si>
  <si>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</si>
  <si>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</si>
  <si>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</si>
  <si>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</si>
  <si>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</si>
  <si>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</si>
  <si>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</si>
  <si>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</si>
  <si>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</si>
  <si>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</si>
  <si>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</si>
  <si>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</si>
  <si>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</si>
  <si>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</si>
  <si>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</si>
  <si>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</si>
  <si>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</si>
  <si>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</si>
  <si>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</si>
  <si>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</si>
  <si>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</si>
  <si>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</si>
  <si>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</si>
  <si>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</si>
  <si>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</si>
  <si>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</si>
  <si>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</si>
  <si>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</si>
  <si>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</si>
  <si>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</si>
  <si>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</si>
  <si>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</si>
  <si>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</si>
  <si>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</si>
  <si>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</si>
  <si>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</si>
  <si>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</si>
  <si>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</si>
  <si>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</si>
  <si>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</si>
  <si>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</si>
  <si>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</si>
  <si>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</si>
  <si>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</si>
  <si>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</si>
  <si>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</si>
  <si>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</si>
  <si>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</si>
  <si>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</si>
  <si>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</si>
  <si>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</si>
  <si>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</si>
  <si>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</si>
  <si>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</si>
  <si>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</si>
  <si>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</si>
  <si>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</si>
  <si>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</si>
  <si>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</si>
  <si>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</si>
  <si>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</si>
  <si>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</si>
  <si>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</si>
  <si>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</si>
  <si>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</si>
  <si>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</si>
  <si>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</si>
  <si>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</si>
  <si>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</si>
  <si>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</si>
  <si>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</si>
  <si>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</si>
  <si>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</si>
  <si>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</si>
  <si>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</si>
  <si>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</si>
  <si>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</si>
  <si>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</si>
  <si>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</si>
  <si>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</si>
  <si>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</si>
  <si>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</si>
  <si>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</si>
  <si>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</si>
  <si>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</si>
  <si>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</si>
  <si>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</si>
  <si>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</si>
  <si>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</si>
  <si>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</si>
  <si>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</si>
  <si>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</si>
  <si>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</si>
  <si>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</si>
  <si>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</si>
  <si>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</si>
  <si>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</si>
  <si>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</si>
  <si>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</si>
  <si>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</si>
  <si>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</si>
  <si>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2979</t>
  </si>
  <si>
    <t>3042</t>
  </si>
  <si>
    <t>3109</t>
  </si>
  <si>
    <t>3131</t>
  </si>
  <si>
    <t>3151</t>
  </si>
  <si>
    <t>3170</t>
  </si>
  <si>
    <t>3200</t>
  </si>
  <si>
    <t>313</t>
  </si>
  <si>
    <t>314</t>
  </si>
  <si>
    <t>315</t>
  </si>
  <si>
    <t>316</t>
  </si>
  <si>
    <t>317</t>
  </si>
  <si>
    <t>318</t>
  </si>
  <si>
    <t>The seasonally adjusted vehicle miles traveled for November 2021 is</t>
  </si>
  <si>
    <t>billion vehicle miles) compared with October 2021</t>
  </si>
  <si>
    <r>
      <t xml:space="preserve">279.4 billion miles, a </t>
    </r>
    <r>
      <rPr>
        <b/>
        <sz val="14"/>
        <rFont val="Verdana"/>
        <family val="2"/>
      </rPr>
      <t xml:space="preserve">+11.3% </t>
    </r>
    <r>
      <rPr>
        <sz val="14"/>
        <rFont val="Verdana"/>
        <family val="2"/>
      </rPr>
      <t xml:space="preserve">( +28.3 billion vehicle miles) increase </t>
    </r>
  </si>
  <si>
    <r>
      <t xml:space="preserve">over November 2020. It also represents a </t>
    </r>
    <r>
      <rPr>
        <b/>
        <sz val="14"/>
        <rFont val="Verdana"/>
        <family val="2"/>
      </rPr>
      <t xml:space="preserve">+1.6% </t>
    </r>
    <r>
      <rPr>
        <sz val="14"/>
        <rFont val="Verdana"/>
        <family val="2"/>
      </rPr>
      <t xml:space="preserve">increase (+4.4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</si>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</sst>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5" fillId="0" borderId="0"/>
    <xf numFmtId="0" fontId="1" fillId="0" borderId="0"/>
  </cellStyleXfs>
  <cellXfs count="277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8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0" fontId="17" fillId="0" borderId="1" xfId="0" applyNumberFormat="1" applyFont="1" applyBorder="1" applyAlignment="1">
      <alignment horizontal="right" wrapText="1"/>
    </xf>
    <xf numFmtId="170" fontId="15" fillId="0" borderId="1" xfId="0" applyNumberFormat="1" applyFont="1" applyBorder="1" applyAlignment="1">
      <alignment horizontal="right" wrapText="1"/>
    </xf>
    <xf numFmtId="170" fontId="17" fillId="0" borderId="1" xfId="0" applyNumberFormat="1" applyFont="1" applyBorder="1" applyAlignment="1">
      <alignment wrapText="1"/>
    </xf>
    <xf numFmtId="170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1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7" fillId="0" borderId="1" xfId="0" applyNumberFormat="1" applyFont="1" applyBorder="1" applyAlignment="1">
      <alignment horizontal="left" wrapText="1"/>
    </xf>
    <xf numFmtId="172" fontId="17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5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5" fillId="0" borderId="9" xfId="0" applyNumberFormat="1" applyFont="1" applyBorder="1" applyAlignment="1">
      <alignment horizontal="left"/>
    </xf>
    <xf numFmtId="172" fontId="15" fillId="0" borderId="3" xfId="0" applyNumberFormat="1" applyFont="1" applyBorder="1" applyAlignment="1">
      <alignment horizontal="left" wrapText="1"/>
    </xf>
    <xf numFmtId="172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2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wrapText="1"/>
    </xf>
    <xf numFmtId="173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2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2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2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2" fontId="17" fillId="0" borderId="15" xfId="0" applyNumberFormat="1" applyFont="1" applyBorder="1" applyAlignment="1">
      <alignment wrapText="1"/>
    </xf>
    <xf numFmtId="174" fontId="17" fillId="0" borderId="1" xfId="0" applyNumberFormat="1" applyFont="1" applyBorder="1" applyAlignment="1">
      <alignment horizontal="right" wrapText="1"/>
    </xf>
    <xf numFmtId="174" fontId="15" fillId="0" borderId="3" xfId="0" applyNumberFormat="1" applyFont="1" applyBorder="1" applyAlignment="1">
      <alignment horizontal="left" wrapText="1"/>
    </xf>
    <xf numFmtId="174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6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5" fillId="0" borderId="0" xfId="2" applyAlignment="1">
      <alignment horizontal="left" indent="1"/>
    </xf>
    <xf numFmtId="0" fontId="25" fillId="0" borderId="0" xfId="2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1" fontId="15" fillId="0" borderId="2" xfId="0" applyNumberFormat="1" applyFont="1" applyBorder="1" applyAlignment="1">
      <alignment horizontal="center" vertical="center" wrapText="1"/>
    </xf>
    <xf numFmtId="171" fontId="15" fillId="0" borderId="3" xfId="0" applyNumberFormat="1" applyFont="1" applyBorder="1" applyAlignment="1">
      <alignment horizontal="center" vertical="center" wrapText="1"/>
    </xf>
    <xf numFmtId="171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2" fontId="15" fillId="0" borderId="13" xfId="0" applyNumberFormat="1" applyFont="1" applyBorder="1" applyAlignment="1">
      <alignment horizontal="center" vertical="center" wrapText="1"/>
    </xf>
    <xf numFmtId="172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69" fontId="0" fillId="0" borderId="0" xfId="3" applyNumberFormat="1" applyFont="1" applyAlignment="1">
      <alignment horizontal="left"/>
    </xf>
  </cellXfs>
  <cellStyles count="4">
    <cellStyle name="Normal" xfId="0" builtinId="0"/>
    <cellStyle name="Normal 2" xfId="3" xr:uid="{96A6855D-7FC9-4A82-923E-B467B832D174}"/>
    <cellStyle name="Normal 2 2" xfId="2" xr:uid="{00000000-0005-0000-0000-000001000000}"/>
    <cellStyle name="Percent" xfId="1" builtinId="5"/>
  </cellStyles>
  <dxfs count="2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1'!$L$2:$L$301</c:f>
              <c:strCache>
                <c:ptCount val="299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  <c:pt idx="296">
                  <c:v>2021</c:v>
                </c:pt>
                <c:pt idx="297">
                  <c:v>2021</c:v>
                </c:pt>
                <c:pt idx="298">
                  <c:v>2021</c:v>
                </c:pt>
              </c:strCache>
            </c:strRef>
          </c:cat>
          <c:val>
            <c:numRef>
              <c:f>'Figure 1'!$N$2:$N$301</c:f>
              <c:numCache>
                <c:formatCode>#,##0</c:formatCode>
                <c:ptCount val="300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3244</c:v>
                </c:pt>
                <c:pt idx="265">
                  <c:v>3248</c:v>
                </c:pt>
                <c:pt idx="266">
                  <c:v>3249</c:v>
                </c:pt>
                <c:pt idx="267">
                  <c:v>3247</c:v>
                </c:pt>
                <c:pt idx="268">
                  <c:v>3253</c:v>
                </c:pt>
                <c:pt idx="269">
                  <c:v>3251</c:v>
                </c:pt>
                <c:pt idx="270">
                  <c:v>3252</c:v>
                </c:pt>
                <c:pt idx="271">
                  <c:v>3260</c:v>
                </c:pt>
                <c:pt idx="272">
                  <c:v>3266</c:v>
                </c:pt>
                <c:pt idx="273">
                  <c:v>3269</c:v>
                </c:pt>
                <c:pt idx="274">
                  <c:v>3269</c:v>
                </c:pt>
                <c:pt idx="275">
                  <c:v>3261</c:v>
                </c:pt>
                <c:pt idx="276">
                  <c:v>3273</c:v>
                </c:pt>
                <c:pt idx="277">
                  <c:v>3284</c:v>
                </c:pt>
                <c:pt idx="278">
                  <c:v>3239</c:v>
                </c:pt>
                <c:pt idx="279">
                  <c:v>3134</c:v>
                </c:pt>
                <c:pt idx="280">
                  <c:v>3065</c:v>
                </c:pt>
                <c:pt idx="281">
                  <c:v>3034</c:v>
                </c:pt>
                <c:pt idx="282">
                  <c:v>3008</c:v>
                </c:pt>
                <c:pt idx="283">
                  <c:v>2980</c:v>
                </c:pt>
                <c:pt idx="284">
                  <c:v>2965</c:v>
                </c:pt>
                <c:pt idx="285">
                  <c:v>2948</c:v>
                </c:pt>
                <c:pt idx="286">
                  <c:v>2926</c:v>
                </c:pt>
                <c:pt idx="287">
                  <c:v>2905</c:v>
                </c:pt>
                <c:pt idx="288">
                  <c:v>2875</c:v>
                </c:pt>
                <c:pt idx="289">
                  <c:v>2845</c:v>
                </c:pt>
                <c:pt idx="290">
                  <c:v>2887</c:v>
                </c:pt>
                <c:pt idx="291">
                  <c:v>2979</c:v>
                </c:pt>
                <c:pt idx="292">
                  <c:v>3042</c:v>
                </c:pt>
                <c:pt idx="293">
                  <c:v>3079</c:v>
                </c:pt>
                <c:pt idx="294">
                  <c:v>3109</c:v>
                </c:pt>
                <c:pt idx="295">
                  <c:v>3131</c:v>
                </c:pt>
                <c:pt idx="296">
                  <c:v>3151</c:v>
                </c:pt>
                <c:pt idx="297">
                  <c:v>3170</c:v>
                </c:pt>
                <c:pt idx="298">
                  <c:v>3200</c:v>
                </c:pt>
                <c:pt idx="2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5-4F66-8C29-7028D1D3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96256"/>
        <c:axId val="1"/>
      </c:lineChart>
      <c:catAx>
        <c:axId val="11493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396256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5.72</c:v>
                </c:pt>
                <c:pt idx="1">
                  <c:v>5.91</c:v>
                </c:pt>
                <c:pt idx="2">
                  <c:v>6.19</c:v>
                </c:pt>
                <c:pt idx="3">
                  <c:v>6.4</c:v>
                </c:pt>
                <c:pt idx="4">
                  <c:v>6.5</c:v>
                </c:pt>
                <c:pt idx="5">
                  <c:v>6.46</c:v>
                </c:pt>
                <c:pt idx="6">
                  <c:v>6.44</c:v>
                </c:pt>
                <c:pt idx="7">
                  <c:v>6.51</c:v>
                </c:pt>
                <c:pt idx="8">
                  <c:v>6.33</c:v>
                </c:pt>
                <c:pt idx="9">
                  <c:v>6.4</c:v>
                </c:pt>
                <c:pt idx="10">
                  <c:v>6.08</c:v>
                </c:pt>
                <c:pt idx="11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8-49B5-9320-9BB57EA3122E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8-49B5-9320-9BB57EA3122E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>
                  <a:alpha val="97000"/>
                </a:srgbClr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6.02</c:v>
                </c:pt>
                <c:pt idx="3">
                  <c:v>5.98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6.14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8-49B5-9320-9BB57EA3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61328"/>
        <c:axId val="1"/>
      </c:lineChart>
      <c:catAx>
        <c:axId val="57866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66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2.31</c:v>
                </c:pt>
                <c:pt idx="1">
                  <c:v>2.37</c:v>
                </c:pt>
                <c:pt idx="2">
                  <c:v>2.6</c:v>
                </c:pt>
                <c:pt idx="3">
                  <c:v>2.71</c:v>
                </c:pt>
                <c:pt idx="4">
                  <c:v>2.84</c:v>
                </c:pt>
                <c:pt idx="5">
                  <c:v>2.91</c:v>
                </c:pt>
                <c:pt idx="6">
                  <c:v>2.97</c:v>
                </c:pt>
                <c:pt idx="7">
                  <c:v>2.95</c:v>
                </c:pt>
                <c:pt idx="8">
                  <c:v>2.78</c:v>
                </c:pt>
                <c:pt idx="9">
                  <c:v>2.76</c:v>
                </c:pt>
                <c:pt idx="10">
                  <c:v>2.6</c:v>
                </c:pt>
                <c:pt idx="11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7-4B1E-B0E5-E2A4DBD26B20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7-4B1E-B0E5-E2A4DBD26B20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2.7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7-4B1E-B0E5-E2A4DBD2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60080"/>
        <c:axId val="1"/>
      </c:lineChart>
      <c:catAx>
        <c:axId val="57866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66008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0</xdr:rowOff>
    </xdr:from>
    <xdr:to>
      <xdr:col>0</xdr:col>
      <xdr:colOff>327660</xdr:colOff>
      <xdr:row>1</xdr:row>
      <xdr:rowOff>167640</xdr:rowOff>
    </xdr:to>
    <xdr:pic>
      <xdr:nvPicPr>
        <xdr:cNvPr id="27886" name="Picture 1">
          <a:extLst>
            <a:ext uri="{FF2B5EF4-FFF2-40B4-BE49-F238E27FC236}">
              <a16:creationId xmlns:a16="http://schemas.microsoft.com/office/drawing/2014/main" id="{E47305FE-6CC1-4112-9E9C-D9DBC002E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2743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33</xdr:row>
      <xdr:rowOff>0</xdr:rowOff>
    </xdr:from>
    <xdr:to>
      <xdr:col>10</xdr:col>
      <xdr:colOff>251460</xdr:colOff>
      <xdr:row>57</xdr:row>
      <xdr:rowOff>7620</xdr:rowOff>
    </xdr:to>
    <xdr:pic>
      <xdr:nvPicPr>
        <xdr:cNvPr id="27887" name="Picture 2" descr="map">
          <a:extLst>
            <a:ext uri="{FF2B5EF4-FFF2-40B4-BE49-F238E27FC236}">
              <a16:creationId xmlns:a16="http://schemas.microsoft.com/office/drawing/2014/main" id="{9212F747-01D0-4BAC-9431-00FCE8F6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5318760"/>
          <a:ext cx="688086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204788</xdr:colOff>
      <xdr:row>1</xdr:row>
      <xdr:rowOff>76200</xdr:rowOff>
    </xdr:to>
    <xdr:sp macro="" textlink="">
      <xdr:nvSpPr>
        <xdr:cNvPr id="12527" name="AutoShape 1" descr="U.S. Department of Transportation - FHWA">
          <a:extLst>
            <a:ext uri="{FF2B5EF4-FFF2-40B4-BE49-F238E27FC236}">
              <a16:creationId xmlns:a16="http://schemas.microsoft.com/office/drawing/2014/main" id="{432C8A38-F7D7-4E27-87A8-B402557377BA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205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52388</xdr:colOff>
      <xdr:row>57</xdr:row>
      <xdr:rowOff>100013</xdr:rowOff>
    </xdr:to>
    <xdr:sp macro="" textlink="">
      <xdr:nvSpPr>
        <xdr:cNvPr id="12528" name="AutoShape 2" descr="Fhwa Logo">
          <a:extLst>
            <a:ext uri="{FF2B5EF4-FFF2-40B4-BE49-F238E27FC236}">
              <a16:creationId xmlns:a16="http://schemas.microsoft.com/office/drawing/2014/main" id="{D4B66F5D-93B4-426C-9872-7486A13CECD9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819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39034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A61E1E8-48D4-4760-B176-83C9B92A31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39034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3BFA8-E006-416D-9C26-FD691EB340E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39034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823258-F14F-4865-A756-77FFC01B94C6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39034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A08F6EC-430D-48C0-B590-AE214A6FBA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39034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5CE5CE-9361-40CB-ADBA-6C8D315BE6D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39034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6F6FF5-A8C6-4290-8627-C3965BF503C6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39035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5233634-F624-4EA9-B5C7-4B926DB58C6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39035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3D0161-62E7-4642-BF96-CF62A792FF2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39035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A67524-6239-48BE-B023-3FE535CA1597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205740</xdr:colOff>
      <xdr:row>1</xdr:row>
      <xdr:rowOff>99060</xdr:rowOff>
    </xdr:to>
    <xdr:sp macro="" textlink="">
      <xdr:nvSpPr>
        <xdr:cNvPr id="390353" name="AutoShape 15" descr="U.S. Department of Transportation - FHWA">
          <a:extLst>
            <a:ext uri="{FF2B5EF4-FFF2-40B4-BE49-F238E27FC236}">
              <a16:creationId xmlns:a16="http://schemas.microsoft.com/office/drawing/2014/main" id="{E9D0256C-DA1E-4F0E-99C0-5DACF43C56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3903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8240BCC-E25F-437D-8D09-C7A8DAF435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3903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0E603-9F47-4189-BA78-7776316CC80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3903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CF0FF6-CC33-4EC7-B482-7A352BAF1FC8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3903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28830DE-457E-4B7A-B0B8-43832025197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3903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522F1-39D2-4AB6-A2A5-FA49C32AE83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3903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C999E3-78BC-4455-92F9-A9CB83BD8FD5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3903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EC895E2-ABAD-40FE-8CE3-712A200619C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3903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D8A3A7-15DC-4688-87D6-0E3B96CB4B6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3903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15710F-71C4-477B-A8D2-E57EBC446A52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205740</xdr:colOff>
      <xdr:row>30</xdr:row>
      <xdr:rowOff>99060</xdr:rowOff>
    </xdr:to>
    <xdr:sp macro="" textlink="">
      <xdr:nvSpPr>
        <xdr:cNvPr id="390363" name="AutoShape 15" descr="U.S. Department of Transportation - FHWA">
          <a:extLst>
            <a:ext uri="{FF2B5EF4-FFF2-40B4-BE49-F238E27FC236}">
              <a16:creationId xmlns:a16="http://schemas.microsoft.com/office/drawing/2014/main" id="{D24ED473-9CE4-47F4-84D1-A52791FEFF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76200</xdr:colOff>
      <xdr:row>69</xdr:row>
      <xdr:rowOff>7620</xdr:rowOff>
    </xdr:to>
    <xdr:sp macro="" textlink="">
      <xdr:nvSpPr>
        <xdr:cNvPr id="48261" name="AutoShape 15" descr="FHWA">
          <a:extLst>
            <a:ext uri="{FF2B5EF4-FFF2-40B4-BE49-F238E27FC236}">
              <a16:creationId xmlns:a16="http://schemas.microsoft.com/office/drawing/2014/main" id="{F9CA6703-20A1-409A-AE13-79896D13FF40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39130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517A131-A363-4594-860C-6D4140E4A04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39130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F3ACC-42A2-4C72-9183-0C231490F2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39131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DE875A-8C23-4E5D-AEA6-E201BB4DCB6E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39131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80D7916-BC9B-40EF-B15C-F8C2C0C6C4B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39131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4CE46-375B-44E8-865B-C508A5B122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39131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C12D6F-0EAC-4877-A3D3-F907749AE98E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39131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8E94205-8B41-48CD-9B0A-5124E5C6CBD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39131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677CF4-7BF3-4804-A103-D75B926EFA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39131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B804F4-2919-45C8-8239-974E64B3751F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2</xdr:row>
      <xdr:rowOff>99060</xdr:rowOff>
    </xdr:to>
    <xdr:sp macro="" textlink="">
      <xdr:nvSpPr>
        <xdr:cNvPr id="391317" name="AutoShape 15" descr="U.S. Department of Transportation - FHWA">
          <a:extLst>
            <a:ext uri="{FF2B5EF4-FFF2-40B4-BE49-F238E27FC236}">
              <a16:creationId xmlns:a16="http://schemas.microsoft.com/office/drawing/2014/main" id="{3E00436B-7184-4E03-8E0C-34F9E8B00DE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057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391318" name="AutoShape 16" descr="FHWA">
          <a:extLst>
            <a:ext uri="{FF2B5EF4-FFF2-40B4-BE49-F238E27FC236}">
              <a16:creationId xmlns:a16="http://schemas.microsoft.com/office/drawing/2014/main" id="{9DD8288F-2F9C-4F52-8F2D-8636A5EDB7C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391319" name="AutoShape 17" descr="FHWA">
          <a:extLst>
            <a:ext uri="{FF2B5EF4-FFF2-40B4-BE49-F238E27FC236}">
              <a16:creationId xmlns:a16="http://schemas.microsoft.com/office/drawing/2014/main" id="{24825C51-630C-4C65-92D2-728328F4C58A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391320" name="AutoShape 18" descr="FHWA">
          <a:extLst>
            <a:ext uri="{FF2B5EF4-FFF2-40B4-BE49-F238E27FC236}">
              <a16:creationId xmlns:a16="http://schemas.microsoft.com/office/drawing/2014/main" id="{2CE00D91-D883-457B-AB35-96005AEDB63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76200</xdr:colOff>
      <xdr:row>70</xdr:row>
      <xdr:rowOff>7620</xdr:rowOff>
    </xdr:to>
    <xdr:sp macro="" textlink="">
      <xdr:nvSpPr>
        <xdr:cNvPr id="391321" name="AutoShape 19" descr="FHWA">
          <a:extLst>
            <a:ext uri="{FF2B5EF4-FFF2-40B4-BE49-F238E27FC236}">
              <a16:creationId xmlns:a16="http://schemas.microsoft.com/office/drawing/2014/main" id="{65663FD9-2417-4517-A9E9-B3CF9E391CEE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10</xdr:col>
      <xdr:colOff>99060</xdr:colOff>
      <xdr:row>54</xdr:row>
      <xdr:rowOff>91440</xdr:rowOff>
    </xdr:to>
    <xdr:graphicFrame macro="">
      <xdr:nvGraphicFramePr>
        <xdr:cNvPr id="10835" name="Chart 3">
          <a:extLst>
            <a:ext uri="{FF2B5EF4-FFF2-40B4-BE49-F238E27FC236}">
              <a16:creationId xmlns:a16="http://schemas.microsoft.com/office/drawing/2014/main" id="{46F97D08-A41A-4ADA-A6C9-7DD8EE37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114300</xdr:colOff>
      <xdr:row>0</xdr:row>
      <xdr:rowOff>205740</xdr:rowOff>
    </xdr:to>
    <xdr:sp macro="" textlink="">
      <xdr:nvSpPr>
        <xdr:cNvPr id="1083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0BD75D0-712A-4EC4-AAF6-714C3105B1FC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431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99060</xdr:colOff>
      <xdr:row>0</xdr:row>
      <xdr:rowOff>114300</xdr:rowOff>
    </xdr:to>
    <xdr:sp macro="" textlink="">
      <xdr:nvSpPr>
        <xdr:cNvPr id="1083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119158-C701-4D57-8AC8-879D3C3F32A3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7086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495300</xdr:colOff>
      <xdr:row>311</xdr:row>
      <xdr:rowOff>7620</xdr:rowOff>
    </xdr:to>
    <xdr:sp macro="" textlink="">
      <xdr:nvSpPr>
        <xdr:cNvPr id="10838" name="AutoShape 8" descr="FHWA">
          <a:extLst>
            <a:ext uri="{FF2B5EF4-FFF2-40B4-BE49-F238E27FC236}">
              <a16:creationId xmlns:a16="http://schemas.microsoft.com/office/drawing/2014/main" id="{3B327E32-64B0-4D09-9CE1-81F108C58AA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495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76200</xdr:colOff>
      <xdr:row>311</xdr:row>
      <xdr:rowOff>7620</xdr:rowOff>
    </xdr:to>
    <xdr:sp macro="" textlink="">
      <xdr:nvSpPr>
        <xdr:cNvPr id="10839" name="AutoShape 9" descr="FHWA">
          <a:extLst>
            <a:ext uri="{FF2B5EF4-FFF2-40B4-BE49-F238E27FC236}">
              <a16:creationId xmlns:a16="http://schemas.microsoft.com/office/drawing/2014/main" id="{DC9F7827-35A3-4221-9E84-248EF352A10B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858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53340</xdr:rowOff>
    </xdr:from>
    <xdr:to>
      <xdr:col>10</xdr:col>
      <xdr:colOff>335280</xdr:colOff>
      <xdr:row>28</xdr:row>
      <xdr:rowOff>0</xdr:rowOff>
    </xdr:to>
    <xdr:graphicFrame macro="">
      <xdr:nvGraphicFramePr>
        <xdr:cNvPr id="5357" name="Chart 1">
          <a:extLst>
            <a:ext uri="{FF2B5EF4-FFF2-40B4-BE49-F238E27FC236}">
              <a16:creationId xmlns:a16="http://schemas.microsoft.com/office/drawing/2014/main" id="{72D81A68-F177-42AF-961F-5653CDF58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30</xdr:row>
      <xdr:rowOff>22860</xdr:rowOff>
    </xdr:from>
    <xdr:to>
      <xdr:col>10</xdr:col>
      <xdr:colOff>335280</xdr:colOff>
      <xdr:row>54</xdr:row>
      <xdr:rowOff>68580</xdr:rowOff>
    </xdr:to>
    <xdr:graphicFrame macro="">
      <xdr:nvGraphicFramePr>
        <xdr:cNvPr id="5358" name="Chart 2">
          <a:extLst>
            <a:ext uri="{FF2B5EF4-FFF2-40B4-BE49-F238E27FC236}">
              <a16:creationId xmlns:a16="http://schemas.microsoft.com/office/drawing/2014/main" id="{C8BB3E89-1D61-4176-9FAA-1C6FC6535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79609</xdr:colOff>
      <xdr:row>35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CBC9F-C813-4BC1-87FE-C5977D9D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8313972" cy="59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tabSelected="1" zoomScaleNormal="100" workbookViewId="0">
      <selection activeCell="K27" sqref="K27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5"/>
      <c r="F2" s="7"/>
    </row>
    <row r="4" spans="1:12" ht="12.75" customHeight="1" x14ac:dyDescent="0.2">
      <c r="A4" s="3" t="s">
        <v>0</v>
      </c>
      <c r="D4" s="6"/>
      <c r="E4" s="181" t="s">
        <v>1</v>
      </c>
      <c r="F4" s="181"/>
      <c r="G4" s="181"/>
      <c r="H4" s="181"/>
      <c r="I4" s="181"/>
      <c r="J4" s="181"/>
    </row>
    <row r="5" spans="1:12" ht="12.75" customHeight="1" x14ac:dyDescent="0.2">
      <c r="A5" s="3" t="s">
        <v>2</v>
      </c>
      <c r="D5" s="6"/>
      <c r="E5" s="181"/>
      <c r="F5" s="181"/>
      <c r="G5" s="181"/>
      <c r="H5" s="181"/>
      <c r="I5" s="181"/>
      <c r="J5" s="181"/>
    </row>
    <row r="7" spans="1:12" ht="12.75" customHeight="1" x14ac:dyDescent="0.2">
      <c r="A7" s="7" t="s">
        <v>3</v>
      </c>
      <c r="D7" s="6"/>
      <c r="E7" s="181" t="s">
        <v>4</v>
      </c>
      <c r="F7" s="181"/>
      <c r="G7" s="181"/>
      <c r="H7" s="181"/>
      <c r="I7" s="181"/>
      <c r="J7" s="181"/>
    </row>
    <row r="8" spans="1:12" ht="12.75" customHeight="1" x14ac:dyDescent="0.2">
      <c r="A8" s="7" t="s">
        <v>5</v>
      </c>
      <c r="D8" s="6"/>
      <c r="E8" s="181"/>
      <c r="F8" s="181"/>
      <c r="G8" s="181"/>
      <c r="H8" s="181"/>
      <c r="I8" s="181"/>
      <c r="J8" s="181"/>
    </row>
    <row r="10" spans="1:12" ht="12.75" customHeight="1" x14ac:dyDescent="0.2">
      <c r="A10" s="3" t="s">
        <v>6</v>
      </c>
      <c r="E10" s="180" t="str">
        <f>CONCATENATE(Data!B4," ",Data!A4)</f>
        <v>November 2021</v>
      </c>
      <c r="F10" s="180"/>
      <c r="G10" s="180"/>
      <c r="H10" s="180"/>
      <c r="I10" s="180"/>
      <c r="J10" s="180"/>
    </row>
    <row r="11" spans="1:12" ht="12.75" customHeight="1" x14ac:dyDescent="0.2">
      <c r="A11" s="3" t="s">
        <v>7</v>
      </c>
      <c r="E11" s="180"/>
      <c r="F11" s="180"/>
      <c r="G11" s="180"/>
      <c r="H11" s="180"/>
      <c r="I11" s="180"/>
      <c r="J11" s="180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2" t="str">
        <f>Data!Q4&amp;"%"</f>
        <v>12.3%</v>
      </c>
      <c r="F15" s="2" t="s">
        <v>9</v>
      </c>
      <c r="G15" s="166" t="str">
        <f>Data!Y4</f>
        <v>29.2</v>
      </c>
      <c r="H15" s="2" t="s">
        <v>10</v>
      </c>
      <c r="I15" s="1"/>
      <c r="L15" s="2" t="str">
        <f>CONCATENATE("for ", E10, " as compared  with")</f>
        <v>for November 2021 as compared  with</v>
      </c>
    </row>
    <row r="16" spans="1:12" ht="17.399999999999999" x14ac:dyDescent="0.3">
      <c r="E16" s="101">
        <f>Data!A6</f>
        <v>44136</v>
      </c>
      <c r="F16" s="189">
        <f>E16</f>
        <v>44136</v>
      </c>
      <c r="G16" s="183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267.5</v>
      </c>
      <c r="F17" s="1"/>
      <c r="G17" s="1"/>
      <c r="H17" s="1"/>
      <c r="I17" s="1"/>
      <c r="J17" s="1"/>
    </row>
    <row r="18" spans="1:256" ht="17.399999999999999" x14ac:dyDescent="0.3">
      <c r="E18" s="4" t="s">
        <v>11</v>
      </c>
      <c r="F18" s="1"/>
      <c r="G18" s="1"/>
      <c r="H18" s="1"/>
      <c r="I18" s="1"/>
      <c r="J18" s="1"/>
    </row>
    <row r="20" spans="1:256" s="4" customFormat="1" ht="17.399999999999999" x14ac:dyDescent="0.3">
      <c r="E20" s="177" t="s">
        <v>975</v>
      </c>
    </row>
    <row r="21" spans="1:256" s="4" customFormat="1" ht="17.399999999999999" x14ac:dyDescent="0.3">
      <c r="E21" s="4" t="s">
        <v>977</v>
      </c>
    </row>
    <row r="22" spans="1:256" s="4" customFormat="1" ht="17.399999999999999" x14ac:dyDescent="0.3">
      <c r="E22" s="4" t="s">
        <v>978</v>
      </c>
    </row>
    <row r="23" spans="1:256" s="4" customFormat="1" ht="17.399999999999999" x14ac:dyDescent="0.3">
      <c r="E23" s="177" t="s">
        <v>976</v>
      </c>
    </row>
    <row r="25" spans="1:256" ht="17.399999999999999" x14ac:dyDescent="0.3">
      <c r="E25" s="182" t="str">
        <f>"Cumulative Travel for " &amp; Data!A4&amp;" changed by "</f>
        <v xml:space="preserve">Cumulative Travel for 2021 changed by </v>
      </c>
      <c r="F25" s="183"/>
      <c r="G25" s="183"/>
      <c r="H25" s="183"/>
      <c r="I25" s="183"/>
      <c r="J25" s="183"/>
      <c r="K25" s="92" t="str">
        <f>Data!S4&amp;"%"</f>
        <v>11.2%</v>
      </c>
    </row>
    <row r="26" spans="1:256" ht="17.399999999999999" x14ac:dyDescent="0.3">
      <c r="F26" s="4" t="s">
        <v>9</v>
      </c>
      <c r="G26" s="166" t="str">
        <f>Data!Z4</f>
        <v>298.1</v>
      </c>
      <c r="H26" s="4" t="s">
        <v>10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 &amp; Data!V4</f>
        <v>The cumulative estimate for the year is 2960.3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88" t="str">
        <f>"Estimated Vehicle-Miles of Travel by Region - " &amp; E10 &amp;" - (in Billions)"</f>
        <v>Estimated Vehicle-Miles of Travel by Region - November 2021 - (in Billions)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</row>
    <row r="32" spans="1:256" ht="16.2" x14ac:dyDescent="0.3">
      <c r="A32" s="188" t="s">
        <v>13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</row>
    <row r="60" spans="4:10" ht="16.2" x14ac:dyDescent="0.3">
      <c r="D60" s="9" t="s">
        <v>14</v>
      </c>
      <c r="G60" s="9" t="s">
        <v>15</v>
      </c>
      <c r="J60" s="9" t="s">
        <v>16</v>
      </c>
    </row>
    <row r="61" spans="4:10" ht="16.2" x14ac:dyDescent="0.3">
      <c r="D61" s="10" t="str">
        <f>Data!C4</f>
        <v>57.3</v>
      </c>
      <c r="G61" s="12" t="str">
        <f>Data!D4</f>
        <v>58.2</v>
      </c>
      <c r="J61" s="12" t="str">
        <f>Data!G4</f>
        <v>35.1</v>
      </c>
    </row>
    <row r="62" spans="4:10" ht="16.2" x14ac:dyDescent="0.3">
      <c r="D62" s="11" t="str">
        <f>Data!L4 &amp; "%"</f>
        <v>11.7%</v>
      </c>
      <c r="G62" s="11" t="str">
        <f>Data!M4 &amp; "%"</f>
        <v>14.4%</v>
      </c>
      <c r="J62" s="11" t="str">
        <f>Data!O4 &amp; "%"</f>
        <v>12.9%</v>
      </c>
    </row>
    <row r="63" spans="4:10" ht="16.2" x14ac:dyDescent="0.3">
      <c r="G63" s="10"/>
      <c r="J63" s="10"/>
    </row>
    <row r="64" spans="4:10" ht="16.2" x14ac:dyDescent="0.3">
      <c r="G64" s="9" t="s">
        <v>17</v>
      </c>
      <c r="J64" s="9" t="s">
        <v>18</v>
      </c>
    </row>
    <row r="65" spans="1:10" ht="16.2" x14ac:dyDescent="0.3">
      <c r="G65" s="12" t="str">
        <f>Data!E4</f>
        <v>56.6</v>
      </c>
      <c r="J65" s="10" t="str">
        <f>Data!H4</f>
        <v>60.3</v>
      </c>
    </row>
    <row r="66" spans="1:10" ht="16.2" x14ac:dyDescent="0.3">
      <c r="G66" s="11" t="str">
        <f>Data!N4 &amp; "%"</f>
        <v>9.9%</v>
      </c>
      <c r="J66" s="11" t="str">
        <f>Data!P4 &amp; "%"</f>
        <v>12.7%</v>
      </c>
    </row>
    <row r="68" spans="1:10" x14ac:dyDescent="0.2">
      <c r="A68" s="5" t="s">
        <v>19</v>
      </c>
      <c r="B68" s="8" t="s">
        <v>20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4" t="s">
        <v>21</v>
      </c>
      <c r="C70" s="185"/>
      <c r="D70" s="185"/>
      <c r="E70" s="185"/>
      <c r="F70" s="186" t="str">
        <f>Data!X4</f>
        <v>January 11,2022</v>
      </c>
      <c r="G70" s="187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22</v>
      </c>
    </row>
    <row r="73" spans="1:10" s="8" customFormat="1" ht="10.199999999999999" x14ac:dyDescent="0.2">
      <c r="B73" s="8" t="s">
        <v>23</v>
      </c>
    </row>
    <row r="74" spans="1:10" s="8" customFormat="1" ht="10.199999999999999" x14ac:dyDescent="0.2">
      <c r="B74" s="8" t="s">
        <v>24</v>
      </c>
    </row>
    <row r="75" spans="1:10" s="8" customFormat="1" ht="10.199999999999999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1" priority="11" stopIfTrue="1">
      <formula>VALUE(D62) &lt; 0</formula>
    </cfRule>
  </conditionalFormatting>
  <conditionalFormatting sqref="E15">
    <cfRule type="expression" dxfId="20" priority="12" stopIfTrue="1">
      <formula>VALUE(E15)&lt;0</formula>
    </cfRule>
  </conditionalFormatting>
  <conditionalFormatting sqref="K25">
    <cfRule type="expression" dxfId="19" priority="10" stopIfTrue="1">
      <formula>VALUE(K25) &lt; 0</formula>
    </cfRule>
  </conditionalFormatting>
  <conditionalFormatting sqref="G15">
    <cfRule type="expression" dxfId="18" priority="2" stopIfTrue="1">
      <formula>VALUE($G$15) &lt; 0</formula>
    </cfRule>
  </conditionalFormatting>
  <conditionalFormatting sqref="G26">
    <cfRule type="expression" dxfId="17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O38" sqref="O38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1" t="s">
        <v>559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16"/>
      <c r="M1" s="268" t="s">
        <v>560</v>
      </c>
      <c r="N1" s="268"/>
      <c r="O1" s="268"/>
      <c r="P1" s="268"/>
    </row>
    <row r="2" spans="1:16" x14ac:dyDescent="0.25">
      <c r="M2" s="268"/>
      <c r="N2" s="268"/>
      <c r="O2" s="268"/>
      <c r="P2" s="268"/>
    </row>
    <row r="4" spans="1:16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536</v>
      </c>
      <c r="N5" s="68">
        <f>Data!X43</f>
        <v>5.72</v>
      </c>
      <c r="O5" s="68">
        <f>Data!Y43</f>
        <v>5.97</v>
      </c>
      <c r="P5" s="68">
        <f>Data!Z43</f>
        <v>5.19</v>
      </c>
    </row>
    <row r="6" spans="1:16" x14ac:dyDescent="0.25">
      <c r="M6" s="20" t="s">
        <v>537</v>
      </c>
      <c r="N6" s="68">
        <f>Data!X44</f>
        <v>5.91</v>
      </c>
      <c r="O6" s="68">
        <f>Data!Y44</f>
        <v>5.94</v>
      </c>
      <c r="P6" s="68">
        <f>Data!Z44</f>
        <v>5.34</v>
      </c>
    </row>
    <row r="7" spans="1:16" x14ac:dyDescent="0.25">
      <c r="M7" s="20" t="s">
        <v>538</v>
      </c>
      <c r="N7" s="68">
        <f>Data!X45</f>
        <v>6.19</v>
      </c>
      <c r="O7" s="68">
        <f>Data!Y45</f>
        <v>5.09</v>
      </c>
      <c r="P7" s="68">
        <f>Data!Z45</f>
        <v>6.02</v>
      </c>
    </row>
    <row r="8" spans="1:16" x14ac:dyDescent="0.25">
      <c r="M8" s="20" t="s">
        <v>540</v>
      </c>
      <c r="N8" s="68">
        <f>Data!X46</f>
        <v>6.4</v>
      </c>
      <c r="O8" s="68">
        <f>Data!Y46</f>
        <v>3.85</v>
      </c>
      <c r="P8" s="68">
        <f>Data!Z46</f>
        <v>5.98</v>
      </c>
    </row>
    <row r="9" spans="1:16" x14ac:dyDescent="0.25">
      <c r="M9" s="20" t="s">
        <v>541</v>
      </c>
      <c r="N9" s="68">
        <f>Data!X47</f>
        <v>6.5</v>
      </c>
      <c r="O9" s="68">
        <f>Data!Y47</f>
        <v>4.8499999999999996</v>
      </c>
      <c r="P9" s="68">
        <f>Data!Z47</f>
        <v>6.27</v>
      </c>
    </row>
    <row r="10" spans="1:16" x14ac:dyDescent="0.25">
      <c r="M10" s="20" t="s">
        <v>542</v>
      </c>
      <c r="N10" s="68">
        <f>Data!X48</f>
        <v>6.46</v>
      </c>
      <c r="O10" s="68">
        <f>Data!Y48</f>
        <v>5.66</v>
      </c>
      <c r="P10" s="68">
        <f>Data!Z48</f>
        <v>6.51</v>
      </c>
    </row>
    <row r="11" spans="1:16" x14ac:dyDescent="0.25">
      <c r="M11" s="20" t="s">
        <v>545</v>
      </c>
      <c r="N11" s="68">
        <f>Data!X49</f>
        <v>6.44</v>
      </c>
      <c r="O11" s="68">
        <f>Data!Y49</f>
        <v>5.78</v>
      </c>
      <c r="P11" s="68">
        <f>Data!Z49</f>
        <v>6.44</v>
      </c>
    </row>
    <row r="12" spans="1:16" x14ac:dyDescent="0.25">
      <c r="M12" s="20" t="s">
        <v>546</v>
      </c>
      <c r="N12" s="68">
        <f>Data!X50</f>
        <v>6.51</v>
      </c>
      <c r="O12" s="68">
        <f>Data!Y50</f>
        <v>5.8</v>
      </c>
      <c r="P12" s="68">
        <f>Data!Z50</f>
        <v>6.31</v>
      </c>
    </row>
    <row r="13" spans="1:16" ht="12.75" customHeight="1" x14ac:dyDescent="0.25">
      <c r="M13" s="20" t="s">
        <v>547</v>
      </c>
      <c r="N13" s="68">
        <f>Data!X51</f>
        <v>6.33</v>
      </c>
      <c r="O13" s="68">
        <f>Data!Y51</f>
        <v>5.86</v>
      </c>
      <c r="P13" s="68">
        <f>Data!Z51</f>
        <v>6.35</v>
      </c>
    </row>
    <row r="14" spans="1:16" x14ac:dyDescent="0.25">
      <c r="M14" s="20" t="s">
        <v>549</v>
      </c>
      <c r="N14" s="68">
        <f>Data!X52</f>
        <v>6.4</v>
      </c>
      <c r="O14" s="68">
        <f>Data!Y52</f>
        <v>5.9</v>
      </c>
      <c r="P14" s="68">
        <f>Data!Z52</f>
        <v>6.33</v>
      </c>
    </row>
    <row r="15" spans="1:16" x14ac:dyDescent="0.25">
      <c r="M15" s="20" t="s">
        <v>550</v>
      </c>
      <c r="N15" s="68">
        <f>Data!X53</f>
        <v>6.08</v>
      </c>
      <c r="O15" s="68">
        <f>Data!Y53</f>
        <v>5.47</v>
      </c>
      <c r="P15" s="68">
        <f>Data!Z53</f>
        <v>6.14</v>
      </c>
    </row>
    <row r="16" spans="1:16" ht="12.75" customHeight="1" x14ac:dyDescent="0.25">
      <c r="M16" s="20" t="s">
        <v>551</v>
      </c>
      <c r="N16" s="68">
        <f>Data!X54</f>
        <v>5.93</v>
      </c>
      <c r="O16" s="68">
        <f>Data!Y54</f>
        <v>5.41</v>
      </c>
      <c r="P16" s="68" t="e">
        <f>Data!Z54</f>
        <v>#N/A</v>
      </c>
    </row>
    <row r="19" spans="13:16" ht="12.75" customHeight="1" x14ac:dyDescent="0.25">
      <c r="M19" s="268" t="s">
        <v>561</v>
      </c>
      <c r="N19" s="268"/>
      <c r="O19" s="268"/>
      <c r="P19" s="268"/>
    </row>
    <row r="20" spans="13:16" x14ac:dyDescent="0.25">
      <c r="M20" s="269"/>
      <c r="N20" s="269"/>
      <c r="O20" s="270"/>
      <c r="P20" s="270"/>
    </row>
    <row r="21" spans="13:16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536</v>
      </c>
      <c r="N22" s="69">
        <f>Data!S43</f>
        <v>2.31</v>
      </c>
      <c r="O22" s="69">
        <f>Data!T43</f>
        <v>2.4500000000000002</v>
      </c>
      <c r="P22" s="69">
        <f>Data!U43</f>
        <v>2.27</v>
      </c>
    </row>
    <row r="23" spans="13:16" x14ac:dyDescent="0.25">
      <c r="M23" s="20" t="s">
        <v>537</v>
      </c>
      <c r="N23" s="69">
        <f>Data!S44</f>
        <v>2.37</v>
      </c>
      <c r="O23" s="69">
        <f>Data!T44</f>
        <v>2.4300000000000002</v>
      </c>
      <c r="P23" s="69">
        <f>Data!U44</f>
        <v>2.2599999999999998</v>
      </c>
    </row>
    <row r="24" spans="13:16" x14ac:dyDescent="0.25">
      <c r="M24" s="20" t="s">
        <v>538</v>
      </c>
      <c r="N24" s="69">
        <f>Data!S45</f>
        <v>2.6</v>
      </c>
      <c r="O24" s="69">
        <f>Data!T45</f>
        <v>2.2200000000000002</v>
      </c>
      <c r="P24" s="69">
        <f>Data!U45</f>
        <v>2.68</v>
      </c>
    </row>
    <row r="25" spans="13:16" x14ac:dyDescent="0.25">
      <c r="M25" s="20" t="s">
        <v>540</v>
      </c>
      <c r="N25" s="69">
        <f>Data!S46</f>
        <v>2.71</v>
      </c>
      <c r="O25" s="69">
        <f>Data!T46</f>
        <v>1.74</v>
      </c>
      <c r="P25" s="69">
        <f>Data!U46</f>
        <v>2.7</v>
      </c>
    </row>
    <row r="26" spans="13:16" x14ac:dyDescent="0.25">
      <c r="M26" s="20" t="s">
        <v>541</v>
      </c>
      <c r="N26" s="69">
        <f>Data!S47</f>
        <v>2.84</v>
      </c>
      <c r="O26" s="69">
        <f>Data!T47</f>
        <v>2.2799999999999998</v>
      </c>
      <c r="P26" s="69">
        <f>Data!U47</f>
        <v>2.9</v>
      </c>
    </row>
    <row r="27" spans="13:16" x14ac:dyDescent="0.25">
      <c r="M27" s="20" t="s">
        <v>542</v>
      </c>
      <c r="N27" s="69">
        <f>Data!S48</f>
        <v>2.91</v>
      </c>
      <c r="O27" s="69">
        <f>Data!T48</f>
        <v>2.68</v>
      </c>
      <c r="P27" s="69">
        <f>Data!U48</f>
        <v>3.06</v>
      </c>
    </row>
    <row r="28" spans="13:16" x14ac:dyDescent="0.25">
      <c r="M28" s="20" t="s">
        <v>545</v>
      </c>
      <c r="N28" s="69">
        <f>Data!S49</f>
        <v>2.97</v>
      </c>
      <c r="O28" s="69">
        <f>Data!T49</f>
        <v>2.79</v>
      </c>
      <c r="P28" s="69">
        <f>Data!U49</f>
        <v>3.12</v>
      </c>
    </row>
    <row r="29" spans="13:16" x14ac:dyDescent="0.25">
      <c r="M29" s="20" t="s">
        <v>546</v>
      </c>
      <c r="N29" s="69">
        <f>Data!S50</f>
        <v>2.95</v>
      </c>
      <c r="O29" s="69">
        <f>Data!T50</f>
        <v>2.76</v>
      </c>
      <c r="P29" s="69">
        <f>Data!U50</f>
        <v>2.96</v>
      </c>
    </row>
    <row r="30" spans="13:16" ht="12.75" customHeight="1" x14ac:dyDescent="0.25">
      <c r="M30" s="20" t="s">
        <v>547</v>
      </c>
      <c r="N30" s="69">
        <f>Data!S51</f>
        <v>2.78</v>
      </c>
      <c r="O30" s="69">
        <f>Data!T51</f>
        <v>2.73</v>
      </c>
      <c r="P30" s="69">
        <f>Data!U51</f>
        <v>2.91</v>
      </c>
    </row>
    <row r="31" spans="13:16" x14ac:dyDescent="0.25">
      <c r="M31" s="20" t="s">
        <v>549</v>
      </c>
      <c r="N31" s="69">
        <f>Data!S52</f>
        <v>2.76</v>
      </c>
      <c r="O31" s="69">
        <f>Data!T52</f>
        <v>2.7</v>
      </c>
      <c r="P31" s="69">
        <f>Data!U52</f>
        <v>2.88</v>
      </c>
    </row>
    <row r="32" spans="13:16" x14ac:dyDescent="0.25">
      <c r="M32" s="20" t="s">
        <v>550</v>
      </c>
      <c r="N32" s="69">
        <f>Data!S53</f>
        <v>2.6</v>
      </c>
      <c r="O32" s="69">
        <f>Data!T53</f>
        <v>2.4700000000000002</v>
      </c>
      <c r="P32" s="69">
        <f>Data!U53</f>
        <v>2.78</v>
      </c>
    </row>
    <row r="33" spans="13:16" ht="12.75" customHeight="1" x14ac:dyDescent="0.25">
      <c r="M33" s="20" t="s">
        <v>551</v>
      </c>
      <c r="N33" s="69">
        <f>Data!S54</f>
        <v>2.5099999999999998</v>
      </c>
      <c r="O33" s="69">
        <f>Data!T54</f>
        <v>2.38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4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workbookViewId="0">
      <selection activeCell="Q32" sqref="Q32"/>
    </sheetView>
  </sheetViews>
  <sheetFormatPr defaultColWidth="9.21875" defaultRowHeight="14.4" x14ac:dyDescent="0.3"/>
  <cols>
    <col min="1" max="16384" width="9.21875" style="179"/>
  </cols>
  <sheetData>
    <row r="2" spans="1:1" x14ac:dyDescent="0.3">
      <c r="A2" s="178" t="s">
        <v>979</v>
      </c>
    </row>
    <row r="39" spans="1:1" x14ac:dyDescent="0.3">
      <c r="A39" s="179" t="s">
        <v>980</v>
      </c>
    </row>
    <row r="40" spans="1:1" x14ac:dyDescent="0.3">
      <c r="A40" s="179" t="s">
        <v>981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59"/>
  <sheetViews>
    <sheetView topLeftCell="A329" workbookViewId="0">
      <selection activeCell="AD1" sqref="AD1:AM65536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</cols>
  <sheetData>
    <row r="1" spans="1:39" x14ac:dyDescent="0.25">
      <c r="G1" t="s">
        <v>562</v>
      </c>
    </row>
    <row r="2" spans="1:39" x14ac:dyDescent="0.25">
      <c r="A2" t="s">
        <v>563</v>
      </c>
      <c r="B2" t="s">
        <v>564</v>
      </c>
      <c r="C2" t="s">
        <v>565</v>
      </c>
      <c r="D2" t="s">
        <v>566</v>
      </c>
      <c r="E2" t="s">
        <v>567</v>
      </c>
      <c r="G2" t="s">
        <v>568</v>
      </c>
      <c r="H2" t="s">
        <v>569</v>
      </c>
      <c r="I2" t="s">
        <v>570</v>
      </c>
      <c r="J2" t="s">
        <v>571</v>
      </c>
      <c r="K2" t="s">
        <v>572</v>
      </c>
      <c r="L2" t="s">
        <v>573</v>
      </c>
      <c r="M2" t="s">
        <v>574</v>
      </c>
      <c r="N2" t="s">
        <v>575</v>
      </c>
      <c r="O2" t="s">
        <v>576</v>
      </c>
      <c r="P2" t="s">
        <v>577</v>
      </c>
      <c r="Q2" t="s">
        <v>578</v>
      </c>
      <c r="R2" t="s">
        <v>579</v>
      </c>
      <c r="S2" t="s">
        <v>580</v>
      </c>
      <c r="T2" t="s">
        <v>581</v>
      </c>
      <c r="U2" t="s">
        <v>582</v>
      </c>
      <c r="V2" t="s">
        <v>583</v>
      </c>
      <c r="W2" t="s">
        <v>584</v>
      </c>
      <c r="X2" t="s">
        <v>585</v>
      </c>
      <c r="Y2" t="s">
        <v>586</v>
      </c>
      <c r="Z2" t="s">
        <v>587</v>
      </c>
      <c r="AA2" t="s">
        <v>588</v>
      </c>
    </row>
    <row r="3" spans="1:39" x14ac:dyDescent="0.25">
      <c r="B3" s="42"/>
      <c r="Y3" s="42"/>
      <c r="Z3" s="42"/>
    </row>
    <row r="4" spans="1:39" ht="26.4" x14ac:dyDescent="0.25">
      <c r="A4" s="13" t="s">
        <v>589</v>
      </c>
      <c r="B4" s="13" t="s">
        <v>590</v>
      </c>
      <c r="C4" s="13" t="s">
        <v>591</v>
      </c>
      <c r="D4" s="13" t="s">
        <v>592</v>
      </c>
      <c r="E4" s="13" t="s">
        <v>353</v>
      </c>
      <c r="G4" s="13" t="s">
        <v>593</v>
      </c>
      <c r="H4" s="13" t="s">
        <v>594</v>
      </c>
      <c r="I4" s="13" t="s">
        <v>595</v>
      </c>
      <c r="J4" s="13" t="s">
        <v>596</v>
      </c>
      <c r="K4" s="13" t="s">
        <v>204</v>
      </c>
      <c r="L4" s="13" t="s">
        <v>597</v>
      </c>
      <c r="M4" s="13" t="s">
        <v>598</v>
      </c>
      <c r="N4" s="13" t="s">
        <v>599</v>
      </c>
      <c r="O4" s="13" t="s">
        <v>220</v>
      </c>
      <c r="P4" s="13" t="s">
        <v>451</v>
      </c>
      <c r="Q4" s="13" t="s">
        <v>272</v>
      </c>
      <c r="R4" s="13" t="s">
        <v>600</v>
      </c>
      <c r="S4" s="13" t="s">
        <v>452</v>
      </c>
      <c r="T4" s="13" t="s">
        <v>601</v>
      </c>
      <c r="U4" s="13" t="s">
        <v>602</v>
      </c>
      <c r="V4" s="13" t="s">
        <v>418</v>
      </c>
      <c r="W4" s="13" t="s">
        <v>603</v>
      </c>
      <c r="X4" s="13" t="s">
        <v>604</v>
      </c>
      <c r="Y4" s="13" t="s">
        <v>123</v>
      </c>
      <c r="Z4" s="13" t="s">
        <v>605</v>
      </c>
      <c r="AA4" s="13" t="s">
        <v>601</v>
      </c>
    </row>
    <row r="6" spans="1:39" x14ac:dyDescent="0.25">
      <c r="A6" s="90">
        <f>W4+31</f>
        <v>44136</v>
      </c>
      <c r="B6" s="91">
        <f>A6-31</f>
        <v>44105</v>
      </c>
    </row>
    <row r="7" spans="1:39" x14ac:dyDescent="0.25">
      <c r="A7" s="63"/>
      <c r="B7" s="63"/>
      <c r="C7" s="63"/>
      <c r="D7" s="63"/>
      <c r="E7" s="63"/>
      <c r="F7" s="63"/>
      <c r="G7" s="63" t="s">
        <v>606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39" x14ac:dyDescent="0.25">
      <c r="A8" s="64" t="s">
        <v>607</v>
      </c>
      <c r="B8" s="64" t="s">
        <v>608</v>
      </c>
      <c r="C8" s="64" t="s">
        <v>609</v>
      </c>
      <c r="D8" s="64" t="s">
        <v>610</v>
      </c>
    </row>
    <row r="9" spans="1:39" x14ac:dyDescent="0.25">
      <c r="A9" s="64" t="s">
        <v>611</v>
      </c>
      <c r="B9" s="64" t="s">
        <v>612</v>
      </c>
      <c r="C9" s="64" t="s">
        <v>613</v>
      </c>
      <c r="D9" s="64" t="s">
        <v>614</v>
      </c>
    </row>
    <row r="10" spans="1:39" ht="17.399999999999999" x14ac:dyDescent="0.25">
      <c r="A10" s="64" t="s">
        <v>615</v>
      </c>
      <c r="B10" s="64" t="s">
        <v>616</v>
      </c>
      <c r="C10" s="64" t="s">
        <v>617</v>
      </c>
      <c r="D10" s="64" t="s">
        <v>618</v>
      </c>
      <c r="AD10" s="272"/>
      <c r="AE10" s="273"/>
      <c r="AF10" s="273"/>
      <c r="AG10" s="273"/>
      <c r="AH10" s="273"/>
    </row>
    <row r="11" spans="1:39" x14ac:dyDescent="0.25">
      <c r="A11" s="64" t="s">
        <v>619</v>
      </c>
      <c r="B11" s="64" t="s">
        <v>620</v>
      </c>
      <c r="C11" s="64" t="s">
        <v>621</v>
      </c>
      <c r="D11" s="64" t="s">
        <v>622</v>
      </c>
      <c r="AD11" s="173"/>
      <c r="AE11" s="174"/>
      <c r="AF11" s="174"/>
      <c r="AG11" s="174"/>
    </row>
    <row r="12" spans="1:39" x14ac:dyDescent="0.25">
      <c r="A12" s="64" t="s">
        <v>623</v>
      </c>
      <c r="B12" s="64" t="s">
        <v>624</v>
      </c>
      <c r="C12" s="64" t="s">
        <v>625</v>
      </c>
      <c r="D12" s="64" t="s">
        <v>626</v>
      </c>
      <c r="AD12" s="176"/>
      <c r="AE12" s="176"/>
      <c r="AF12" s="176"/>
      <c r="AG12" s="176"/>
      <c r="AH12" s="175"/>
      <c r="AI12" s="176"/>
      <c r="AJ12" s="176"/>
      <c r="AK12" s="176"/>
      <c r="AL12" s="176"/>
      <c r="AM12" s="175"/>
    </row>
    <row r="13" spans="1:39" x14ac:dyDescent="0.25">
      <c r="A13" s="64" t="s">
        <v>627</v>
      </c>
      <c r="B13" s="64" t="s">
        <v>628</v>
      </c>
      <c r="C13" s="64" t="s">
        <v>629</v>
      </c>
      <c r="D13" s="64" t="s">
        <v>630</v>
      </c>
    </row>
    <row r="14" spans="1:39" x14ac:dyDescent="0.25">
      <c r="A14" s="64" t="s">
        <v>631</v>
      </c>
      <c r="B14" s="64" t="s">
        <v>632</v>
      </c>
      <c r="C14" s="64" t="s">
        <v>633</v>
      </c>
      <c r="D14" s="64" t="s">
        <v>634</v>
      </c>
    </row>
    <row r="15" spans="1:39" x14ac:dyDescent="0.25">
      <c r="A15" s="64" t="s">
        <v>635</v>
      </c>
      <c r="B15" s="64" t="s">
        <v>636</v>
      </c>
      <c r="C15" s="64" t="s">
        <v>637</v>
      </c>
      <c r="D15" s="64" t="s">
        <v>638</v>
      </c>
    </row>
    <row r="16" spans="1:39" x14ac:dyDescent="0.25">
      <c r="A16" s="64" t="s">
        <v>639</v>
      </c>
      <c r="B16" s="64" t="s">
        <v>640</v>
      </c>
      <c r="C16" s="64" t="s">
        <v>641</v>
      </c>
      <c r="D16" s="64" t="s">
        <v>642</v>
      </c>
    </row>
    <row r="17" spans="1:4" x14ac:dyDescent="0.25">
      <c r="A17" s="64" t="s">
        <v>643</v>
      </c>
      <c r="B17" s="64" t="s">
        <v>644</v>
      </c>
      <c r="C17" s="64" t="s">
        <v>645</v>
      </c>
      <c r="D17" s="64" t="s">
        <v>646</v>
      </c>
    </row>
    <row r="18" spans="1:4" x14ac:dyDescent="0.25">
      <c r="A18" s="64" t="s">
        <v>647</v>
      </c>
      <c r="B18" s="64" t="s">
        <v>648</v>
      </c>
      <c r="C18" s="64" t="s">
        <v>649</v>
      </c>
      <c r="D18" s="64" t="s">
        <v>650</v>
      </c>
    </row>
    <row r="19" spans="1:4" x14ac:dyDescent="0.25">
      <c r="A19" s="64" t="s">
        <v>651</v>
      </c>
      <c r="B19" s="64" t="s">
        <v>652</v>
      </c>
      <c r="C19" s="64" t="s">
        <v>653</v>
      </c>
      <c r="D19" s="64" t="s">
        <v>654</v>
      </c>
    </row>
    <row r="20" spans="1:4" x14ac:dyDescent="0.25">
      <c r="A20" s="64" t="s">
        <v>655</v>
      </c>
      <c r="B20" s="64" t="s">
        <v>656</v>
      </c>
      <c r="C20" s="64" t="s">
        <v>657</v>
      </c>
      <c r="D20" s="64" t="s">
        <v>658</v>
      </c>
    </row>
    <row r="21" spans="1:4" x14ac:dyDescent="0.25">
      <c r="A21" s="64" t="s">
        <v>659</v>
      </c>
      <c r="B21" s="64" t="s">
        <v>660</v>
      </c>
      <c r="C21" s="64" t="s">
        <v>661</v>
      </c>
      <c r="D21" s="64" t="s">
        <v>662</v>
      </c>
    </row>
    <row r="22" spans="1:4" x14ac:dyDescent="0.25">
      <c r="A22" s="64" t="s">
        <v>663</v>
      </c>
      <c r="B22" s="64" t="s">
        <v>664</v>
      </c>
      <c r="C22" s="64" t="s">
        <v>665</v>
      </c>
      <c r="D22" s="64" t="s">
        <v>666</v>
      </c>
    </row>
    <row r="23" spans="1:4" x14ac:dyDescent="0.25">
      <c r="A23" s="64" t="s">
        <v>667</v>
      </c>
      <c r="B23" s="64" t="s">
        <v>668</v>
      </c>
      <c r="C23" s="64" t="s">
        <v>669</v>
      </c>
      <c r="D23" s="64" t="s">
        <v>670</v>
      </c>
    </row>
    <row r="24" spans="1:4" x14ac:dyDescent="0.25">
      <c r="A24" s="64" t="s">
        <v>671</v>
      </c>
      <c r="B24" s="64" t="s">
        <v>672</v>
      </c>
      <c r="C24" s="64" t="s">
        <v>673</v>
      </c>
      <c r="D24" s="64" t="s">
        <v>674</v>
      </c>
    </row>
    <row r="25" spans="1:4" x14ac:dyDescent="0.25">
      <c r="A25" s="64" t="s">
        <v>675</v>
      </c>
      <c r="B25" s="64" t="s">
        <v>676</v>
      </c>
      <c r="C25" s="64" t="s">
        <v>677</v>
      </c>
      <c r="D25" s="64" t="s">
        <v>678</v>
      </c>
    </row>
    <row r="26" spans="1:4" x14ac:dyDescent="0.25">
      <c r="A26" s="64" t="s">
        <v>679</v>
      </c>
      <c r="B26" s="64" t="s">
        <v>680</v>
      </c>
      <c r="C26" s="64" t="s">
        <v>681</v>
      </c>
      <c r="D26" s="64" t="s">
        <v>682</v>
      </c>
    </row>
    <row r="27" spans="1:4" x14ac:dyDescent="0.25">
      <c r="A27" s="64" t="s">
        <v>683</v>
      </c>
      <c r="B27" s="64" t="s">
        <v>684</v>
      </c>
      <c r="C27" s="64" t="s">
        <v>685</v>
      </c>
      <c r="D27" s="64" t="s">
        <v>686</v>
      </c>
    </row>
    <row r="28" spans="1:4" x14ac:dyDescent="0.25">
      <c r="A28" s="64" t="s">
        <v>687</v>
      </c>
      <c r="B28" s="64" t="s">
        <v>688</v>
      </c>
      <c r="C28" s="64" t="s">
        <v>689</v>
      </c>
      <c r="D28" s="64" t="s">
        <v>690</v>
      </c>
    </row>
    <row r="29" spans="1:4" x14ac:dyDescent="0.25">
      <c r="A29" s="64" t="s">
        <v>691</v>
      </c>
      <c r="B29" s="64" t="s">
        <v>692</v>
      </c>
      <c r="C29" s="64" t="s">
        <v>693</v>
      </c>
      <c r="D29" s="64" t="s">
        <v>694</v>
      </c>
    </row>
    <row r="30" spans="1:4" x14ac:dyDescent="0.25">
      <c r="A30" s="64" t="s">
        <v>695</v>
      </c>
      <c r="B30" s="64" t="s">
        <v>696</v>
      </c>
      <c r="C30" s="64" t="s">
        <v>697</v>
      </c>
      <c r="D30" s="64" t="s">
        <v>698</v>
      </c>
    </row>
    <row r="31" spans="1:4" x14ac:dyDescent="0.25">
      <c r="A31" s="64" t="s">
        <v>699</v>
      </c>
      <c r="B31" s="64" t="s">
        <v>700</v>
      </c>
      <c r="C31" s="64" t="s">
        <v>701</v>
      </c>
      <c r="D31" s="64" t="s">
        <v>702</v>
      </c>
    </row>
    <row r="32" spans="1:4" x14ac:dyDescent="0.25">
      <c r="A32" s="64" t="s">
        <v>703</v>
      </c>
      <c r="B32" s="64" t="s">
        <v>704</v>
      </c>
      <c r="C32" s="64" t="s">
        <v>705</v>
      </c>
      <c r="D32" s="64" t="s">
        <v>706</v>
      </c>
    </row>
    <row r="33" spans="1:26" x14ac:dyDescent="0.25">
      <c r="A33" s="64" t="s">
        <v>601</v>
      </c>
      <c r="B33" s="64" t="s">
        <v>707</v>
      </c>
      <c r="C33" s="64" t="s">
        <v>708</v>
      </c>
      <c r="D33" s="64" t="s">
        <v>709</v>
      </c>
    </row>
    <row r="34" spans="1:26" x14ac:dyDescent="0.25">
      <c r="A34" s="64" t="s">
        <v>589</v>
      </c>
      <c r="B34" s="64" t="s">
        <v>710</v>
      </c>
      <c r="C34" s="64" t="s">
        <v>711</v>
      </c>
      <c r="D34" s="64" t="s">
        <v>712</v>
      </c>
    </row>
    <row r="38" spans="1:26" x14ac:dyDescent="0.25">
      <c r="J38" s="156"/>
      <c r="L38" s="157"/>
    </row>
    <row r="40" spans="1:26" x14ac:dyDescent="0.25">
      <c r="H40" s="63" t="s">
        <v>713</v>
      </c>
      <c r="S40" s="63" t="s">
        <v>714</v>
      </c>
    </row>
    <row r="41" spans="1:26" x14ac:dyDescent="0.25">
      <c r="A41" t="s">
        <v>563</v>
      </c>
      <c r="B41" t="s">
        <v>715</v>
      </c>
      <c r="C41" t="s">
        <v>716</v>
      </c>
      <c r="D41" t="s">
        <v>717</v>
      </c>
      <c r="E41" t="s">
        <v>718</v>
      </c>
      <c r="F41" s="64" t="s">
        <v>57</v>
      </c>
      <c r="L41" t="s">
        <v>563</v>
      </c>
      <c r="M41" t="s">
        <v>719</v>
      </c>
      <c r="N41" t="s">
        <v>715</v>
      </c>
      <c r="O41" t="s">
        <v>718</v>
      </c>
      <c r="P41" t="s">
        <v>720</v>
      </c>
      <c r="Q41" t="s">
        <v>57</v>
      </c>
      <c r="T41" t="s">
        <v>721</v>
      </c>
      <c r="Y41" t="s">
        <v>722</v>
      </c>
    </row>
    <row r="42" spans="1:26" x14ac:dyDescent="0.25">
      <c r="A42" s="16" t="s">
        <v>615</v>
      </c>
      <c r="B42" s="16" t="s">
        <v>723</v>
      </c>
      <c r="C42" s="16" t="s">
        <v>724</v>
      </c>
      <c r="E42" s="16" t="s">
        <v>725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724</v>
      </c>
      <c r="O42" s="66">
        <v>2.31</v>
      </c>
      <c r="P42" s="66">
        <v>5.72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615</v>
      </c>
      <c r="B43" s="16" t="s">
        <v>726</v>
      </c>
      <c r="C43" s="16" t="s">
        <v>727</v>
      </c>
      <c r="E43" s="16" t="s">
        <v>728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727</v>
      </c>
      <c r="O43" s="66">
        <v>2.37</v>
      </c>
      <c r="P43" s="66">
        <v>5.91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2.31</v>
      </c>
      <c r="T43">
        <f t="shared" ref="T43:T54" si="6">IF(ISBLANK(O54),NA(),O54)</f>
        <v>2.4500000000000002</v>
      </c>
      <c r="U43">
        <f t="shared" ref="U43:U54" si="7">IF(ISBLANK(O66),NA(),O66)</f>
        <v>2.27</v>
      </c>
      <c r="W43" s="65" t="str">
        <f t="shared" ref="W43:W54" si="8">N42</f>
        <v>January</v>
      </c>
      <c r="X43">
        <f t="shared" ref="X43:X54" si="9">IF(ISBLANK(P42),NA(),P42)</f>
        <v>5.72</v>
      </c>
      <c r="Y43">
        <f t="shared" ref="Y43:Y54" si="10">IF(ISBLANK(P54),NA(),P54)</f>
        <v>5.97</v>
      </c>
      <c r="Z43">
        <f t="shared" ref="Z43:Z54" si="11">IF(ISBLANK(P66),NA(),P66)</f>
        <v>5.19</v>
      </c>
    </row>
    <row r="44" spans="1:26" x14ac:dyDescent="0.25">
      <c r="A44" s="13" t="s">
        <v>615</v>
      </c>
      <c r="B44" s="13" t="s">
        <v>729</v>
      </c>
      <c r="C44" s="13" t="s">
        <v>730</v>
      </c>
      <c r="E44" s="13" t="s">
        <v>731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730</v>
      </c>
      <c r="O44" s="66">
        <v>2.6</v>
      </c>
      <c r="P44" s="66">
        <v>6.19</v>
      </c>
      <c r="Q44" s="65">
        <v>3</v>
      </c>
      <c r="R44" s="65" t="str">
        <f t="shared" si="4"/>
        <v>February</v>
      </c>
      <c r="S44">
        <f t="shared" si="5"/>
        <v>2.37</v>
      </c>
      <c r="T44">
        <f t="shared" si="6"/>
        <v>2.4300000000000002</v>
      </c>
      <c r="U44">
        <f t="shared" si="7"/>
        <v>2.2599999999999998</v>
      </c>
      <c r="W44" s="65" t="str">
        <f t="shared" si="8"/>
        <v>February</v>
      </c>
      <c r="X44">
        <f t="shared" si="9"/>
        <v>5.91</v>
      </c>
      <c r="Y44">
        <f t="shared" si="10"/>
        <v>5.94</v>
      </c>
      <c r="Z44">
        <f t="shared" si="11"/>
        <v>5.34</v>
      </c>
    </row>
    <row r="45" spans="1:26" x14ac:dyDescent="0.25">
      <c r="A45" s="13" t="s">
        <v>615</v>
      </c>
      <c r="B45" s="13" t="s">
        <v>732</v>
      </c>
      <c r="C45" s="13" t="s">
        <v>733</v>
      </c>
      <c r="E45" s="13" t="s">
        <v>734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733</v>
      </c>
      <c r="O45" s="66">
        <v>2.71</v>
      </c>
      <c r="P45" s="66">
        <v>6.4</v>
      </c>
      <c r="Q45" s="65">
        <v>4</v>
      </c>
      <c r="R45" s="65" t="str">
        <f t="shared" si="4"/>
        <v>March</v>
      </c>
      <c r="S45">
        <f t="shared" si="5"/>
        <v>2.6</v>
      </c>
      <c r="T45">
        <f t="shared" si="6"/>
        <v>2.2200000000000002</v>
      </c>
      <c r="U45">
        <f t="shared" si="7"/>
        <v>2.68</v>
      </c>
      <c r="W45" s="65" t="str">
        <f t="shared" si="8"/>
        <v>March</v>
      </c>
      <c r="X45">
        <f t="shared" si="9"/>
        <v>6.19</v>
      </c>
      <c r="Y45">
        <f t="shared" si="10"/>
        <v>5.09</v>
      </c>
      <c r="Z45">
        <f t="shared" si="11"/>
        <v>6.02</v>
      </c>
    </row>
    <row r="46" spans="1:26" x14ac:dyDescent="0.25">
      <c r="A46" s="13" t="s">
        <v>615</v>
      </c>
      <c r="B46" s="13" t="s">
        <v>735</v>
      </c>
      <c r="C46" s="13" t="s">
        <v>541</v>
      </c>
      <c r="E46" s="13" t="s">
        <v>736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541</v>
      </c>
      <c r="O46" s="66">
        <v>2.84</v>
      </c>
      <c r="P46" s="66">
        <v>6.5</v>
      </c>
      <c r="Q46" s="65">
        <v>5</v>
      </c>
      <c r="R46" s="65" t="str">
        <f t="shared" si="4"/>
        <v>April</v>
      </c>
      <c r="S46">
        <f t="shared" si="5"/>
        <v>2.71</v>
      </c>
      <c r="T46">
        <f t="shared" si="6"/>
        <v>1.74</v>
      </c>
      <c r="U46">
        <f t="shared" si="7"/>
        <v>2.7</v>
      </c>
      <c r="W46" s="65" t="str">
        <f t="shared" si="8"/>
        <v>April</v>
      </c>
      <c r="X46">
        <f t="shared" si="9"/>
        <v>6.4</v>
      </c>
      <c r="Y46">
        <f t="shared" si="10"/>
        <v>3.85</v>
      </c>
      <c r="Z46">
        <f t="shared" si="11"/>
        <v>5.98</v>
      </c>
    </row>
    <row r="47" spans="1:26" x14ac:dyDescent="0.25">
      <c r="A47" s="13" t="s">
        <v>615</v>
      </c>
      <c r="B47" s="13" t="s">
        <v>737</v>
      </c>
      <c r="C47" s="13" t="s">
        <v>738</v>
      </c>
      <c r="E47" s="13" t="s">
        <v>739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738</v>
      </c>
      <c r="O47" s="66">
        <v>2.91</v>
      </c>
      <c r="P47" s="66">
        <v>6.46</v>
      </c>
      <c r="Q47" s="65">
        <v>6</v>
      </c>
      <c r="R47" s="65" t="str">
        <f t="shared" si="4"/>
        <v>May</v>
      </c>
      <c r="S47">
        <f t="shared" si="5"/>
        <v>2.84</v>
      </c>
      <c r="T47">
        <f t="shared" si="6"/>
        <v>2.2799999999999998</v>
      </c>
      <c r="U47">
        <f t="shared" si="7"/>
        <v>2.9</v>
      </c>
      <c r="W47" s="65" t="str">
        <f t="shared" si="8"/>
        <v>May</v>
      </c>
      <c r="X47">
        <f t="shared" si="9"/>
        <v>6.5</v>
      </c>
      <c r="Y47">
        <f t="shared" si="10"/>
        <v>4.8499999999999996</v>
      </c>
      <c r="Z47">
        <f t="shared" si="11"/>
        <v>6.27</v>
      </c>
    </row>
    <row r="48" spans="1:26" x14ac:dyDescent="0.25">
      <c r="A48" s="13" t="s">
        <v>615</v>
      </c>
      <c r="B48" s="13" t="s">
        <v>740</v>
      </c>
      <c r="C48" s="13" t="s">
        <v>741</v>
      </c>
      <c r="E48" s="13" t="s">
        <v>742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741</v>
      </c>
      <c r="O48" s="66">
        <v>2.97</v>
      </c>
      <c r="P48" s="66">
        <v>6.44</v>
      </c>
      <c r="Q48" s="65">
        <v>7</v>
      </c>
      <c r="R48" s="65" t="str">
        <f t="shared" si="4"/>
        <v>June</v>
      </c>
      <c r="S48">
        <f t="shared" si="5"/>
        <v>2.91</v>
      </c>
      <c r="T48">
        <f t="shared" si="6"/>
        <v>2.68</v>
      </c>
      <c r="U48">
        <f t="shared" si="7"/>
        <v>3.06</v>
      </c>
      <c r="W48" s="65" t="str">
        <f t="shared" si="8"/>
        <v>June</v>
      </c>
      <c r="X48">
        <f t="shared" si="9"/>
        <v>6.46</v>
      </c>
      <c r="Y48">
        <f t="shared" si="10"/>
        <v>5.66</v>
      </c>
      <c r="Z48">
        <f t="shared" si="11"/>
        <v>6.51</v>
      </c>
    </row>
    <row r="49" spans="1:26" x14ac:dyDescent="0.25">
      <c r="A49" s="13" t="s">
        <v>615</v>
      </c>
      <c r="B49" s="13" t="s">
        <v>743</v>
      </c>
      <c r="C49" s="13" t="s">
        <v>744</v>
      </c>
      <c r="E49" s="13" t="s">
        <v>745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744</v>
      </c>
      <c r="O49" s="66">
        <v>2.95</v>
      </c>
      <c r="P49" s="66">
        <v>6.51</v>
      </c>
      <c r="Q49" s="65">
        <v>8</v>
      </c>
      <c r="R49" s="65" t="str">
        <f t="shared" si="4"/>
        <v>July</v>
      </c>
      <c r="S49">
        <f t="shared" si="5"/>
        <v>2.97</v>
      </c>
      <c r="T49">
        <f t="shared" si="6"/>
        <v>2.79</v>
      </c>
      <c r="U49">
        <f t="shared" si="7"/>
        <v>3.12</v>
      </c>
      <c r="W49" s="65" t="str">
        <f t="shared" si="8"/>
        <v>July</v>
      </c>
      <c r="X49">
        <f t="shared" si="9"/>
        <v>6.44</v>
      </c>
      <c r="Y49">
        <f t="shared" si="10"/>
        <v>5.78</v>
      </c>
      <c r="Z49">
        <f t="shared" si="11"/>
        <v>6.44</v>
      </c>
    </row>
    <row r="50" spans="1:26" x14ac:dyDescent="0.25">
      <c r="A50" s="13" t="s">
        <v>615</v>
      </c>
      <c r="B50" s="13" t="s">
        <v>746</v>
      </c>
      <c r="C50" s="13" t="s">
        <v>747</v>
      </c>
      <c r="E50" s="13" t="s">
        <v>748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747</v>
      </c>
      <c r="O50" s="66">
        <v>2.78</v>
      </c>
      <c r="P50" s="66">
        <v>6.33</v>
      </c>
      <c r="Q50" s="65">
        <v>9</v>
      </c>
      <c r="R50" s="65" t="str">
        <f t="shared" si="4"/>
        <v>August</v>
      </c>
      <c r="S50">
        <f t="shared" si="5"/>
        <v>2.95</v>
      </c>
      <c r="T50">
        <f t="shared" si="6"/>
        <v>2.76</v>
      </c>
      <c r="U50">
        <f t="shared" si="7"/>
        <v>2.96</v>
      </c>
      <c r="W50" s="65" t="str">
        <f t="shared" si="8"/>
        <v>August</v>
      </c>
      <c r="X50">
        <f t="shared" si="9"/>
        <v>6.51</v>
      </c>
      <c r="Y50">
        <f t="shared" si="10"/>
        <v>5.8</v>
      </c>
      <c r="Z50">
        <f t="shared" si="11"/>
        <v>6.31</v>
      </c>
    </row>
    <row r="51" spans="1:26" x14ac:dyDescent="0.25">
      <c r="A51" s="13" t="s">
        <v>615</v>
      </c>
      <c r="B51" s="13" t="s">
        <v>749</v>
      </c>
      <c r="C51" s="13" t="s">
        <v>750</v>
      </c>
      <c r="E51" s="13" t="s">
        <v>751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750</v>
      </c>
      <c r="O51" s="66">
        <v>2.76</v>
      </c>
      <c r="P51" s="66">
        <v>6.4</v>
      </c>
      <c r="Q51" s="65">
        <v>10</v>
      </c>
      <c r="R51" s="65" t="str">
        <f t="shared" si="4"/>
        <v>September</v>
      </c>
      <c r="S51">
        <f t="shared" si="5"/>
        <v>2.78</v>
      </c>
      <c r="T51">
        <f t="shared" si="6"/>
        <v>2.73</v>
      </c>
      <c r="U51">
        <f t="shared" si="7"/>
        <v>2.91</v>
      </c>
      <c r="W51" s="65" t="str">
        <f t="shared" si="8"/>
        <v>September</v>
      </c>
      <c r="X51">
        <f t="shared" si="9"/>
        <v>6.33</v>
      </c>
      <c r="Y51">
        <f t="shared" si="10"/>
        <v>5.86</v>
      </c>
      <c r="Z51">
        <f t="shared" si="11"/>
        <v>6.35</v>
      </c>
    </row>
    <row r="52" spans="1:26" x14ac:dyDescent="0.25">
      <c r="A52" s="13" t="s">
        <v>615</v>
      </c>
      <c r="B52" s="13" t="s">
        <v>752</v>
      </c>
      <c r="C52" s="13" t="s">
        <v>590</v>
      </c>
      <c r="E52" s="13" t="s">
        <v>753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590</v>
      </c>
      <c r="O52" s="66">
        <v>2.6</v>
      </c>
      <c r="P52" s="66">
        <v>6.08</v>
      </c>
      <c r="Q52" s="65">
        <v>11</v>
      </c>
      <c r="R52" s="65" t="str">
        <f t="shared" si="4"/>
        <v>October</v>
      </c>
      <c r="S52">
        <f t="shared" si="5"/>
        <v>2.76</v>
      </c>
      <c r="T52">
        <f t="shared" si="6"/>
        <v>2.7</v>
      </c>
      <c r="U52">
        <f t="shared" si="7"/>
        <v>2.88</v>
      </c>
      <c r="W52" s="65" t="str">
        <f t="shared" si="8"/>
        <v>October</v>
      </c>
      <c r="X52">
        <f t="shared" si="9"/>
        <v>6.4</v>
      </c>
      <c r="Y52">
        <f t="shared" si="10"/>
        <v>5.9</v>
      </c>
      <c r="Z52">
        <f t="shared" si="11"/>
        <v>6.33</v>
      </c>
    </row>
    <row r="53" spans="1:26" x14ac:dyDescent="0.25">
      <c r="A53" s="13" t="s">
        <v>615</v>
      </c>
      <c r="B53" s="13" t="s">
        <v>754</v>
      </c>
      <c r="C53" s="13" t="s">
        <v>755</v>
      </c>
      <c r="E53" s="13" t="s">
        <v>756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755</v>
      </c>
      <c r="O53" s="66">
        <v>2.5099999999999998</v>
      </c>
      <c r="P53" s="66">
        <v>5.93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2.4700000000000002</v>
      </c>
      <c r="U53">
        <f t="shared" si="7"/>
        <v>2.78</v>
      </c>
      <c r="W53" s="65" t="str">
        <f t="shared" si="8"/>
        <v>November</v>
      </c>
      <c r="X53">
        <f t="shared" si="9"/>
        <v>6.08</v>
      </c>
      <c r="Y53">
        <f t="shared" si="10"/>
        <v>5.47</v>
      </c>
      <c r="Z53">
        <f t="shared" si="11"/>
        <v>6.14</v>
      </c>
    </row>
    <row r="54" spans="1:26" x14ac:dyDescent="0.25">
      <c r="A54" s="13" t="s">
        <v>619</v>
      </c>
      <c r="B54" s="13" t="s">
        <v>723</v>
      </c>
      <c r="C54" s="13" t="s">
        <v>724</v>
      </c>
      <c r="E54" s="13" t="s">
        <v>757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724</v>
      </c>
      <c r="O54" s="66">
        <v>2.4500000000000002</v>
      </c>
      <c r="P54" s="66">
        <v>5.97</v>
      </c>
      <c r="Q54" s="65">
        <v>13</v>
      </c>
      <c r="R54" s="65" t="str">
        <f t="shared" si="4"/>
        <v>December</v>
      </c>
      <c r="S54">
        <f t="shared" si="5"/>
        <v>2.5099999999999998</v>
      </c>
      <c r="T54">
        <f t="shared" si="6"/>
        <v>2.38</v>
      </c>
      <c r="U54" t="e">
        <f t="shared" si="7"/>
        <v>#N/A</v>
      </c>
      <c r="W54" s="65" t="str">
        <f t="shared" si="8"/>
        <v>December</v>
      </c>
      <c r="X54">
        <f t="shared" si="9"/>
        <v>5.93</v>
      </c>
      <c r="Y54">
        <f t="shared" si="10"/>
        <v>5.41</v>
      </c>
      <c r="Z54" t="e">
        <f t="shared" si="11"/>
        <v>#N/A</v>
      </c>
    </row>
    <row r="55" spans="1:26" x14ac:dyDescent="0.25">
      <c r="A55" s="13" t="s">
        <v>619</v>
      </c>
      <c r="B55" s="13" t="s">
        <v>726</v>
      </c>
      <c r="C55" s="13" t="s">
        <v>727</v>
      </c>
      <c r="E55" s="13" t="s">
        <v>758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727</v>
      </c>
      <c r="O55" s="66">
        <v>2.4300000000000002</v>
      </c>
      <c r="P55" s="66">
        <v>5.94</v>
      </c>
      <c r="Q55" s="65">
        <v>14</v>
      </c>
    </row>
    <row r="56" spans="1:26" x14ac:dyDescent="0.25">
      <c r="A56" s="13" t="s">
        <v>619</v>
      </c>
      <c r="B56" s="13" t="s">
        <v>729</v>
      </c>
      <c r="C56" s="13" t="s">
        <v>730</v>
      </c>
      <c r="E56" s="13" t="s">
        <v>759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730</v>
      </c>
      <c r="O56" s="66">
        <v>2.2200000000000002</v>
      </c>
      <c r="P56" s="66">
        <v>5.09</v>
      </c>
      <c r="Q56" s="65">
        <v>15</v>
      </c>
    </row>
    <row r="57" spans="1:26" x14ac:dyDescent="0.25">
      <c r="A57" s="13" t="s">
        <v>619</v>
      </c>
      <c r="B57" s="13" t="s">
        <v>732</v>
      </c>
      <c r="C57" s="13" t="s">
        <v>733</v>
      </c>
      <c r="E57" s="13" t="s">
        <v>760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733</v>
      </c>
      <c r="O57" s="66">
        <v>1.74</v>
      </c>
      <c r="P57" s="66">
        <v>3.85</v>
      </c>
      <c r="Q57" s="65">
        <v>16</v>
      </c>
    </row>
    <row r="58" spans="1:26" x14ac:dyDescent="0.25">
      <c r="A58" s="13" t="s">
        <v>619</v>
      </c>
      <c r="B58" s="13" t="s">
        <v>735</v>
      </c>
      <c r="C58" s="13" t="s">
        <v>541</v>
      </c>
      <c r="E58" s="13" t="s">
        <v>761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541</v>
      </c>
      <c r="O58" s="66">
        <v>2.2799999999999998</v>
      </c>
      <c r="P58" s="66">
        <v>4.8499999999999996</v>
      </c>
      <c r="Q58" s="65">
        <v>17</v>
      </c>
    </row>
    <row r="59" spans="1:26" x14ac:dyDescent="0.25">
      <c r="A59" s="13" t="s">
        <v>619</v>
      </c>
      <c r="B59" s="13" t="s">
        <v>737</v>
      </c>
      <c r="C59" s="13" t="s">
        <v>738</v>
      </c>
      <c r="E59" s="13" t="s">
        <v>762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738</v>
      </c>
      <c r="O59" s="66">
        <v>2.68</v>
      </c>
      <c r="P59" s="66">
        <v>5.66</v>
      </c>
      <c r="Q59" s="65">
        <v>18</v>
      </c>
    </row>
    <row r="60" spans="1:26" x14ac:dyDescent="0.25">
      <c r="A60" s="13" t="s">
        <v>619</v>
      </c>
      <c r="B60" s="13" t="s">
        <v>740</v>
      </c>
      <c r="C60" s="13" t="s">
        <v>741</v>
      </c>
      <c r="E60" s="13" t="s">
        <v>763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741</v>
      </c>
      <c r="O60" s="66">
        <v>2.79</v>
      </c>
      <c r="P60" s="66">
        <v>5.78</v>
      </c>
      <c r="Q60" s="65">
        <v>19</v>
      </c>
    </row>
    <row r="61" spans="1:26" x14ac:dyDescent="0.25">
      <c r="A61" s="13" t="s">
        <v>619</v>
      </c>
      <c r="B61" s="13" t="s">
        <v>743</v>
      </c>
      <c r="C61" s="13" t="s">
        <v>744</v>
      </c>
      <c r="E61" s="13" t="s">
        <v>764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744</v>
      </c>
      <c r="O61" s="66">
        <v>2.76</v>
      </c>
      <c r="P61" s="66">
        <v>5.8</v>
      </c>
      <c r="Q61" s="65">
        <v>20</v>
      </c>
    </row>
    <row r="62" spans="1:26" x14ac:dyDescent="0.25">
      <c r="A62" s="13" t="s">
        <v>619</v>
      </c>
      <c r="B62" s="13" t="s">
        <v>746</v>
      </c>
      <c r="C62" s="13" t="s">
        <v>747</v>
      </c>
      <c r="E62" s="13" t="s">
        <v>765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747</v>
      </c>
      <c r="O62" s="66">
        <v>2.73</v>
      </c>
      <c r="P62" s="66">
        <v>5.86</v>
      </c>
      <c r="Q62" s="65">
        <v>21</v>
      </c>
    </row>
    <row r="63" spans="1:26" x14ac:dyDescent="0.25">
      <c r="A63" s="13" t="s">
        <v>619</v>
      </c>
      <c r="B63" s="13" t="s">
        <v>749</v>
      </c>
      <c r="C63" s="13" t="s">
        <v>750</v>
      </c>
      <c r="E63" s="13" t="s">
        <v>766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750</v>
      </c>
      <c r="O63" s="66">
        <v>2.7</v>
      </c>
      <c r="P63" s="66">
        <v>5.9</v>
      </c>
      <c r="Q63" s="65">
        <v>22</v>
      </c>
    </row>
    <row r="64" spans="1:26" x14ac:dyDescent="0.25">
      <c r="A64" s="13" t="s">
        <v>619</v>
      </c>
      <c r="B64" s="13" t="s">
        <v>752</v>
      </c>
      <c r="C64" s="13" t="s">
        <v>590</v>
      </c>
      <c r="E64" s="13" t="s">
        <v>767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590</v>
      </c>
      <c r="O64" s="66">
        <v>2.4700000000000002</v>
      </c>
      <c r="P64" s="66">
        <v>5.47</v>
      </c>
      <c r="Q64" s="65">
        <v>23</v>
      </c>
    </row>
    <row r="65" spans="1:17" x14ac:dyDescent="0.25">
      <c r="A65" s="13" t="s">
        <v>619</v>
      </c>
      <c r="B65" s="13" t="s">
        <v>754</v>
      </c>
      <c r="C65" s="13" t="s">
        <v>755</v>
      </c>
      <c r="E65" s="13" t="s">
        <v>768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755</v>
      </c>
      <c r="O65" s="66">
        <v>2.38</v>
      </c>
      <c r="P65" s="66">
        <v>5.41</v>
      </c>
      <c r="Q65" s="65">
        <v>24</v>
      </c>
    </row>
    <row r="66" spans="1:17" x14ac:dyDescent="0.25">
      <c r="A66" s="13" t="s">
        <v>623</v>
      </c>
      <c r="B66" s="13" t="s">
        <v>723</v>
      </c>
      <c r="C66" s="13" t="s">
        <v>724</v>
      </c>
      <c r="E66" s="13" t="s">
        <v>769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724</v>
      </c>
      <c r="O66" s="66">
        <v>2.27</v>
      </c>
      <c r="P66" s="66">
        <v>5.19</v>
      </c>
      <c r="Q66" s="65">
        <v>25</v>
      </c>
    </row>
    <row r="67" spans="1:17" x14ac:dyDescent="0.25">
      <c r="A67" s="13" t="s">
        <v>623</v>
      </c>
      <c r="B67" s="13" t="s">
        <v>726</v>
      </c>
      <c r="C67" s="13" t="s">
        <v>727</v>
      </c>
      <c r="E67" s="13" t="s">
        <v>770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727</v>
      </c>
      <c r="O67" s="66">
        <v>2.2599999999999998</v>
      </c>
      <c r="P67" s="66">
        <v>5.34</v>
      </c>
      <c r="Q67" s="65">
        <v>26</v>
      </c>
    </row>
    <row r="68" spans="1:17" x14ac:dyDescent="0.25">
      <c r="A68" s="13" t="s">
        <v>623</v>
      </c>
      <c r="B68" s="13" t="s">
        <v>729</v>
      </c>
      <c r="C68" s="13" t="s">
        <v>730</v>
      </c>
      <c r="E68" s="13" t="s">
        <v>771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730</v>
      </c>
      <c r="O68" s="66">
        <v>2.68</v>
      </c>
      <c r="P68" s="66">
        <v>6.02</v>
      </c>
      <c r="Q68" s="65">
        <v>27</v>
      </c>
    </row>
    <row r="69" spans="1:17" x14ac:dyDescent="0.25">
      <c r="A69" s="13" t="s">
        <v>623</v>
      </c>
      <c r="B69" s="13" t="s">
        <v>732</v>
      </c>
      <c r="C69" s="13" t="s">
        <v>733</v>
      </c>
      <c r="E69" s="13" t="s">
        <v>772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733</v>
      </c>
      <c r="O69" s="66">
        <v>2.7</v>
      </c>
      <c r="P69" s="66">
        <v>5.98</v>
      </c>
      <c r="Q69" s="65">
        <v>28</v>
      </c>
    </row>
    <row r="70" spans="1:17" x14ac:dyDescent="0.25">
      <c r="A70" s="13" t="s">
        <v>623</v>
      </c>
      <c r="B70" s="13" t="s">
        <v>735</v>
      </c>
      <c r="C70" s="13" t="s">
        <v>541</v>
      </c>
      <c r="E70" s="13" t="s">
        <v>773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>
        <v>2021</v>
      </c>
      <c r="M70" s="64">
        <v>5</v>
      </c>
      <c r="N70" s="65" t="s">
        <v>541</v>
      </c>
      <c r="O70" s="66">
        <v>2.9</v>
      </c>
      <c r="P70" s="66">
        <v>6.27</v>
      </c>
      <c r="Q70" s="65">
        <v>29</v>
      </c>
    </row>
    <row r="71" spans="1:17" x14ac:dyDescent="0.25">
      <c r="A71" s="13" t="s">
        <v>623</v>
      </c>
      <c r="B71" s="13" t="s">
        <v>737</v>
      </c>
      <c r="C71" s="13" t="s">
        <v>738</v>
      </c>
      <c r="E71" s="13" t="s">
        <v>774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>
        <v>2021</v>
      </c>
      <c r="M71" s="64">
        <v>6</v>
      </c>
      <c r="N71" s="65" t="s">
        <v>738</v>
      </c>
      <c r="O71" s="66">
        <v>3.06</v>
      </c>
      <c r="P71" s="66">
        <v>6.51</v>
      </c>
      <c r="Q71" s="65">
        <v>30</v>
      </c>
    </row>
    <row r="72" spans="1:17" x14ac:dyDescent="0.25">
      <c r="A72" s="13" t="s">
        <v>623</v>
      </c>
      <c r="B72" s="13" t="s">
        <v>740</v>
      </c>
      <c r="C72" s="13" t="s">
        <v>741</v>
      </c>
      <c r="E72" s="13" t="s">
        <v>775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>
        <v>2021</v>
      </c>
      <c r="M72" s="64">
        <v>7</v>
      </c>
      <c r="N72" s="65" t="s">
        <v>741</v>
      </c>
      <c r="O72" s="66">
        <v>3.12</v>
      </c>
      <c r="P72" s="66">
        <v>6.44</v>
      </c>
      <c r="Q72" s="65">
        <v>31</v>
      </c>
    </row>
    <row r="73" spans="1:17" x14ac:dyDescent="0.25">
      <c r="A73" s="13" t="s">
        <v>623</v>
      </c>
      <c r="B73" s="13" t="s">
        <v>743</v>
      </c>
      <c r="C73" s="13" t="s">
        <v>744</v>
      </c>
      <c r="E73" s="13" t="s">
        <v>776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>
        <v>2021</v>
      </c>
      <c r="M73" s="64">
        <v>8</v>
      </c>
      <c r="N73" s="65" t="s">
        <v>744</v>
      </c>
      <c r="O73" s="66">
        <v>2.96</v>
      </c>
      <c r="P73" s="66">
        <v>6.31</v>
      </c>
      <c r="Q73" s="65">
        <v>32</v>
      </c>
    </row>
    <row r="74" spans="1:17" x14ac:dyDescent="0.25">
      <c r="A74" s="13" t="s">
        <v>623</v>
      </c>
      <c r="B74" s="13" t="s">
        <v>746</v>
      </c>
      <c r="C74" s="13" t="s">
        <v>747</v>
      </c>
      <c r="E74" s="13" t="s">
        <v>777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>
        <v>2021</v>
      </c>
      <c r="M74" s="64">
        <v>9</v>
      </c>
      <c r="N74" s="65" t="s">
        <v>747</v>
      </c>
      <c r="O74" s="66">
        <v>2.91</v>
      </c>
      <c r="P74" s="66">
        <v>6.35</v>
      </c>
      <c r="Q74" s="65">
        <v>33</v>
      </c>
    </row>
    <row r="75" spans="1:17" x14ac:dyDescent="0.25">
      <c r="A75" s="13" t="s">
        <v>623</v>
      </c>
      <c r="B75" s="13" t="s">
        <v>749</v>
      </c>
      <c r="C75" s="13" t="s">
        <v>750</v>
      </c>
      <c r="E75" s="13" t="s">
        <v>778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>
        <v>2021</v>
      </c>
      <c r="M75" s="64">
        <v>10</v>
      </c>
      <c r="N75" s="65" t="s">
        <v>750</v>
      </c>
      <c r="O75" s="66">
        <v>2.88</v>
      </c>
      <c r="P75" s="66">
        <v>6.33</v>
      </c>
      <c r="Q75" s="65">
        <v>34</v>
      </c>
    </row>
    <row r="76" spans="1:17" x14ac:dyDescent="0.25">
      <c r="A76" s="13" t="s">
        <v>623</v>
      </c>
      <c r="B76" s="13" t="s">
        <v>752</v>
      </c>
      <c r="C76" s="13" t="s">
        <v>590</v>
      </c>
      <c r="E76" s="13" t="s">
        <v>779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>
        <v>2021</v>
      </c>
      <c r="M76" s="64">
        <v>11</v>
      </c>
      <c r="N76" s="65" t="s">
        <v>590</v>
      </c>
      <c r="O76" s="66">
        <v>2.78</v>
      </c>
      <c r="P76" s="66">
        <v>6.14</v>
      </c>
      <c r="Q76" s="65">
        <v>35</v>
      </c>
    </row>
    <row r="77" spans="1:17" x14ac:dyDescent="0.25">
      <c r="A77" s="13" t="s">
        <v>623</v>
      </c>
      <c r="B77" s="13" t="s">
        <v>754</v>
      </c>
      <c r="C77" s="13" t="s">
        <v>755</v>
      </c>
      <c r="E77" s="13" t="s">
        <v>780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3" t="s">
        <v>627</v>
      </c>
      <c r="B78" s="13" t="s">
        <v>723</v>
      </c>
      <c r="C78" s="13" t="s">
        <v>724</v>
      </c>
      <c r="E78" s="13" t="s">
        <v>781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3" t="s">
        <v>627</v>
      </c>
      <c r="B79" s="13" t="s">
        <v>726</v>
      </c>
      <c r="C79" s="13" t="s">
        <v>727</v>
      </c>
      <c r="E79" s="13" t="s">
        <v>782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3" t="s">
        <v>627</v>
      </c>
      <c r="B80" s="13" t="s">
        <v>729</v>
      </c>
      <c r="C80" s="13" t="s">
        <v>730</v>
      </c>
      <c r="E80" s="13" t="s">
        <v>783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3" t="s">
        <v>627</v>
      </c>
      <c r="B81" s="13" t="s">
        <v>732</v>
      </c>
      <c r="C81" s="13" t="s">
        <v>733</v>
      </c>
      <c r="E81" s="13" t="s">
        <v>784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3" t="s">
        <v>627</v>
      </c>
      <c r="B82" s="13" t="s">
        <v>735</v>
      </c>
      <c r="C82" s="13" t="s">
        <v>541</v>
      </c>
      <c r="E82" s="13" t="s">
        <v>785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3" t="s">
        <v>627</v>
      </c>
      <c r="B83" s="13" t="s">
        <v>737</v>
      </c>
      <c r="C83" s="13" t="s">
        <v>738</v>
      </c>
      <c r="E83" s="13" t="s">
        <v>786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3" t="s">
        <v>627</v>
      </c>
      <c r="B84" s="13" t="s">
        <v>740</v>
      </c>
      <c r="C84" s="13" t="s">
        <v>741</v>
      </c>
      <c r="E84" s="13" t="s">
        <v>787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3" t="s">
        <v>627</v>
      </c>
      <c r="B85" s="13" t="s">
        <v>743</v>
      </c>
      <c r="C85" s="13" t="s">
        <v>744</v>
      </c>
      <c r="E85" s="13" t="s">
        <v>788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3" t="s">
        <v>627</v>
      </c>
      <c r="B86" s="13" t="s">
        <v>746</v>
      </c>
      <c r="C86" s="13" t="s">
        <v>747</v>
      </c>
      <c r="E86" s="13" t="s">
        <v>789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3" t="s">
        <v>627</v>
      </c>
      <c r="B87" s="13" t="s">
        <v>749</v>
      </c>
      <c r="C87" s="13" t="s">
        <v>750</v>
      </c>
      <c r="E87" s="13" t="s">
        <v>790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3" t="s">
        <v>627</v>
      </c>
      <c r="B88" s="13" t="s">
        <v>752</v>
      </c>
      <c r="C88" s="13" t="s">
        <v>590</v>
      </c>
      <c r="E88" s="13" t="s">
        <v>791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3" t="s">
        <v>627</v>
      </c>
      <c r="B89" s="13" t="s">
        <v>754</v>
      </c>
      <c r="C89" s="13" t="s">
        <v>755</v>
      </c>
      <c r="E89" s="13" t="s">
        <v>789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3" t="s">
        <v>631</v>
      </c>
      <c r="B90" s="13" t="s">
        <v>723</v>
      </c>
      <c r="C90" s="13" t="s">
        <v>724</v>
      </c>
      <c r="E90" s="13" t="s">
        <v>792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3" t="s">
        <v>631</v>
      </c>
      <c r="B91" s="13" t="s">
        <v>726</v>
      </c>
      <c r="C91" s="13" t="s">
        <v>727</v>
      </c>
      <c r="E91" s="13" t="s">
        <v>793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3" t="s">
        <v>631</v>
      </c>
      <c r="B92" s="13" t="s">
        <v>729</v>
      </c>
      <c r="C92" s="13" t="s">
        <v>730</v>
      </c>
      <c r="E92" s="13" t="s">
        <v>794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3" t="s">
        <v>631</v>
      </c>
      <c r="B93" s="13" t="s">
        <v>732</v>
      </c>
      <c r="C93" s="13" t="s">
        <v>733</v>
      </c>
      <c r="E93" s="13" t="s">
        <v>795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3" t="s">
        <v>631</v>
      </c>
      <c r="B94" s="13" t="s">
        <v>735</v>
      </c>
      <c r="C94" s="13" t="s">
        <v>541</v>
      </c>
      <c r="E94" s="13" t="s">
        <v>796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3" t="s">
        <v>631</v>
      </c>
      <c r="B95" s="13" t="s">
        <v>737</v>
      </c>
      <c r="C95" s="13" t="s">
        <v>738</v>
      </c>
      <c r="E95" s="13" t="s">
        <v>796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3" t="s">
        <v>631</v>
      </c>
      <c r="B96" s="13" t="s">
        <v>740</v>
      </c>
      <c r="C96" s="13" t="s">
        <v>741</v>
      </c>
      <c r="E96" s="13" t="s">
        <v>797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3" t="s">
        <v>631</v>
      </c>
      <c r="B97" s="13" t="s">
        <v>743</v>
      </c>
      <c r="C97" s="13" t="s">
        <v>744</v>
      </c>
      <c r="E97" s="13" t="s">
        <v>798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3" t="s">
        <v>631</v>
      </c>
      <c r="B98" s="13" t="s">
        <v>746</v>
      </c>
      <c r="C98" s="13" t="s">
        <v>747</v>
      </c>
      <c r="E98" s="13" t="s">
        <v>799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3" t="s">
        <v>631</v>
      </c>
      <c r="B99" s="13" t="s">
        <v>749</v>
      </c>
      <c r="C99" s="13" t="s">
        <v>750</v>
      </c>
      <c r="E99" s="13" t="s">
        <v>800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3" t="s">
        <v>631</v>
      </c>
      <c r="B100" s="13" t="s">
        <v>752</v>
      </c>
      <c r="C100" s="13" t="s">
        <v>590</v>
      </c>
      <c r="E100" s="13" t="s">
        <v>801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3" t="s">
        <v>631</v>
      </c>
      <c r="B101" s="13" t="s">
        <v>754</v>
      </c>
      <c r="C101" s="13" t="s">
        <v>755</v>
      </c>
      <c r="E101" s="13" t="s">
        <v>802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3" t="s">
        <v>635</v>
      </c>
      <c r="B102" s="13" t="s">
        <v>723</v>
      </c>
      <c r="C102" s="13" t="s">
        <v>724</v>
      </c>
      <c r="E102" s="13" t="s">
        <v>803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3" t="s">
        <v>635</v>
      </c>
      <c r="B103" s="13" t="s">
        <v>726</v>
      </c>
      <c r="C103" s="13" t="s">
        <v>727</v>
      </c>
      <c r="E103" s="13" t="s">
        <v>804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3" t="s">
        <v>635</v>
      </c>
      <c r="B104" s="13" t="s">
        <v>729</v>
      </c>
      <c r="C104" s="13" t="s">
        <v>730</v>
      </c>
      <c r="E104" s="13" t="s">
        <v>805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3" t="s">
        <v>635</v>
      </c>
      <c r="B105" s="13" t="s">
        <v>732</v>
      </c>
      <c r="C105" s="13" t="s">
        <v>733</v>
      </c>
      <c r="E105" s="13" t="s">
        <v>806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3" t="s">
        <v>635</v>
      </c>
      <c r="B106" s="13" t="s">
        <v>735</v>
      </c>
      <c r="C106" s="13" t="s">
        <v>541</v>
      </c>
      <c r="E106" s="13" t="s">
        <v>807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3" t="s">
        <v>635</v>
      </c>
      <c r="B107" s="13" t="s">
        <v>737</v>
      </c>
      <c r="C107" s="13" t="s">
        <v>738</v>
      </c>
      <c r="E107" s="13" t="s">
        <v>808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3" t="s">
        <v>635</v>
      </c>
      <c r="B108" s="13" t="s">
        <v>740</v>
      </c>
      <c r="C108" s="13" t="s">
        <v>741</v>
      </c>
      <c r="E108" s="13" t="s">
        <v>809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3" t="s">
        <v>635</v>
      </c>
      <c r="B109" s="13" t="s">
        <v>743</v>
      </c>
      <c r="C109" s="13" t="s">
        <v>744</v>
      </c>
      <c r="E109" s="13" t="s">
        <v>810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3" t="s">
        <v>635</v>
      </c>
      <c r="B110" s="13" t="s">
        <v>746</v>
      </c>
      <c r="C110" s="13" t="s">
        <v>747</v>
      </c>
      <c r="E110" s="13" t="s">
        <v>811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3" t="s">
        <v>635</v>
      </c>
      <c r="B111" s="13" t="s">
        <v>749</v>
      </c>
      <c r="C111" s="13" t="s">
        <v>750</v>
      </c>
      <c r="E111" s="13" t="s">
        <v>812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3" t="s">
        <v>635</v>
      </c>
      <c r="B112" s="13" t="s">
        <v>752</v>
      </c>
      <c r="C112" s="13" t="s">
        <v>590</v>
      </c>
      <c r="E112" s="13" t="s">
        <v>812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3" t="s">
        <v>635</v>
      </c>
      <c r="B113" s="13" t="s">
        <v>754</v>
      </c>
      <c r="C113" s="13" t="s">
        <v>755</v>
      </c>
      <c r="E113" s="13" t="s">
        <v>813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3" t="s">
        <v>639</v>
      </c>
      <c r="B114" s="13" t="s">
        <v>723</v>
      </c>
      <c r="C114" s="13" t="s">
        <v>724</v>
      </c>
      <c r="E114" s="13" t="s">
        <v>814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3" t="s">
        <v>639</v>
      </c>
      <c r="B115" s="13" t="s">
        <v>726</v>
      </c>
      <c r="C115" s="13" t="s">
        <v>727</v>
      </c>
      <c r="E115" s="13" t="s">
        <v>813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3" t="s">
        <v>639</v>
      </c>
      <c r="B116" s="13" t="s">
        <v>729</v>
      </c>
      <c r="C116" s="13" t="s">
        <v>730</v>
      </c>
      <c r="E116" s="13" t="s">
        <v>815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3" t="s">
        <v>639</v>
      </c>
      <c r="B117" s="13" t="s">
        <v>732</v>
      </c>
      <c r="C117" s="13" t="s">
        <v>733</v>
      </c>
      <c r="E117" s="13" t="s">
        <v>816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3" t="s">
        <v>639</v>
      </c>
      <c r="B118" s="13" t="s">
        <v>735</v>
      </c>
      <c r="C118" s="13" t="s">
        <v>541</v>
      </c>
      <c r="E118" s="13" t="s">
        <v>814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3" t="s">
        <v>639</v>
      </c>
      <c r="B119" s="13" t="s">
        <v>737</v>
      </c>
      <c r="C119" s="13" t="s">
        <v>738</v>
      </c>
      <c r="E119" s="13" t="s">
        <v>817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3" t="s">
        <v>639</v>
      </c>
      <c r="B120" s="13" t="s">
        <v>740</v>
      </c>
      <c r="C120" s="13" t="s">
        <v>741</v>
      </c>
      <c r="E120" s="13" t="s">
        <v>818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3" t="s">
        <v>639</v>
      </c>
      <c r="B121" s="13" t="s">
        <v>743</v>
      </c>
      <c r="C121" s="13" t="s">
        <v>744</v>
      </c>
      <c r="E121" s="13" t="s">
        <v>819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3" t="s">
        <v>639</v>
      </c>
      <c r="B122" s="13" t="s">
        <v>746</v>
      </c>
      <c r="C122" s="13" t="s">
        <v>747</v>
      </c>
      <c r="E122" s="13" t="s">
        <v>820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3" t="s">
        <v>639</v>
      </c>
      <c r="B123" s="13" t="s">
        <v>749</v>
      </c>
      <c r="C123" s="13" t="s">
        <v>750</v>
      </c>
      <c r="E123" s="13" t="s">
        <v>821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3" t="s">
        <v>639</v>
      </c>
      <c r="B124" s="13" t="s">
        <v>752</v>
      </c>
      <c r="C124" s="13" t="s">
        <v>590</v>
      </c>
      <c r="E124" s="13" t="s">
        <v>822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3" t="s">
        <v>639</v>
      </c>
      <c r="B125" s="13" t="s">
        <v>754</v>
      </c>
      <c r="C125" s="13" t="s">
        <v>755</v>
      </c>
      <c r="E125" s="13" t="s">
        <v>823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3" t="s">
        <v>643</v>
      </c>
      <c r="B126" s="13" t="s">
        <v>723</v>
      </c>
      <c r="C126" s="13" t="s">
        <v>724</v>
      </c>
      <c r="E126" s="13" t="s">
        <v>824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3" t="s">
        <v>643</v>
      </c>
      <c r="B127" s="13" t="s">
        <v>726</v>
      </c>
      <c r="C127" s="13" t="s">
        <v>727</v>
      </c>
      <c r="E127" s="13" t="s">
        <v>825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3" t="s">
        <v>643</v>
      </c>
      <c r="B128" s="13" t="s">
        <v>729</v>
      </c>
      <c r="C128" s="13" t="s">
        <v>730</v>
      </c>
      <c r="E128" s="13" t="s">
        <v>826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3" t="s">
        <v>643</v>
      </c>
      <c r="B129" s="13" t="s">
        <v>732</v>
      </c>
      <c r="C129" s="13" t="s">
        <v>733</v>
      </c>
      <c r="E129" s="13" t="s">
        <v>827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3" t="s">
        <v>643</v>
      </c>
      <c r="B130" s="13" t="s">
        <v>735</v>
      </c>
      <c r="C130" s="13" t="s">
        <v>541</v>
      </c>
      <c r="E130" s="13" t="s">
        <v>828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3" t="s">
        <v>643</v>
      </c>
      <c r="B131" s="13" t="s">
        <v>737</v>
      </c>
      <c r="C131" s="13" t="s">
        <v>738</v>
      </c>
      <c r="E131" s="13" t="s">
        <v>829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3" t="s">
        <v>643</v>
      </c>
      <c r="B132" s="13" t="s">
        <v>740</v>
      </c>
      <c r="C132" s="13" t="s">
        <v>741</v>
      </c>
      <c r="E132" s="13" t="s">
        <v>830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3" t="s">
        <v>643</v>
      </c>
      <c r="B133" s="13" t="s">
        <v>743</v>
      </c>
      <c r="C133" s="13" t="s">
        <v>744</v>
      </c>
      <c r="E133" s="13" t="s">
        <v>831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3" t="s">
        <v>643</v>
      </c>
      <c r="B134" s="13" t="s">
        <v>746</v>
      </c>
      <c r="C134" s="13" t="s">
        <v>747</v>
      </c>
      <c r="E134" s="13" t="s">
        <v>832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3" t="s">
        <v>643</v>
      </c>
      <c r="B135" s="13" t="s">
        <v>749</v>
      </c>
      <c r="C135" s="13" t="s">
        <v>750</v>
      </c>
      <c r="E135" s="13" t="s">
        <v>832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3" t="s">
        <v>643</v>
      </c>
      <c r="B136" s="13" t="s">
        <v>752</v>
      </c>
      <c r="C136" s="13" t="s">
        <v>590</v>
      </c>
      <c r="E136" s="13" t="s">
        <v>833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3" t="s">
        <v>643</v>
      </c>
      <c r="B137" s="13" t="s">
        <v>754</v>
      </c>
      <c r="C137" s="13" t="s">
        <v>755</v>
      </c>
      <c r="E137" s="13" t="s">
        <v>834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3" t="s">
        <v>647</v>
      </c>
      <c r="B138" s="13" t="s">
        <v>723</v>
      </c>
      <c r="C138" s="13" t="s">
        <v>724</v>
      </c>
      <c r="E138" s="13" t="s">
        <v>835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3" t="s">
        <v>647</v>
      </c>
      <c r="B139" s="13" t="s">
        <v>726</v>
      </c>
      <c r="C139" s="13" t="s">
        <v>727</v>
      </c>
      <c r="E139" s="13" t="s">
        <v>836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3" t="s">
        <v>647</v>
      </c>
      <c r="B140" s="13" t="s">
        <v>729</v>
      </c>
      <c r="C140" s="13" t="s">
        <v>730</v>
      </c>
      <c r="E140" s="13" t="s">
        <v>837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3" t="s">
        <v>647</v>
      </c>
      <c r="B141" s="13" t="s">
        <v>732</v>
      </c>
      <c r="C141" s="13" t="s">
        <v>733</v>
      </c>
      <c r="E141" s="13" t="s">
        <v>837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3" t="s">
        <v>647</v>
      </c>
      <c r="B142" s="13" t="s">
        <v>735</v>
      </c>
      <c r="C142" s="13" t="s">
        <v>541</v>
      </c>
      <c r="E142" s="13" t="s">
        <v>838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3" t="s">
        <v>647</v>
      </c>
      <c r="B143" s="13" t="s">
        <v>737</v>
      </c>
      <c r="C143" s="13" t="s">
        <v>738</v>
      </c>
      <c r="E143" s="13" t="s">
        <v>839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3" t="s">
        <v>647</v>
      </c>
      <c r="B144" s="13" t="s">
        <v>740</v>
      </c>
      <c r="C144" s="13" t="s">
        <v>741</v>
      </c>
      <c r="E144" s="13" t="s">
        <v>840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3" t="s">
        <v>647</v>
      </c>
      <c r="B145" s="13" t="s">
        <v>743</v>
      </c>
      <c r="C145" s="13" t="s">
        <v>744</v>
      </c>
      <c r="E145" s="13" t="s">
        <v>841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3" t="s">
        <v>647</v>
      </c>
      <c r="B146" s="13" t="s">
        <v>746</v>
      </c>
      <c r="C146" s="13" t="s">
        <v>747</v>
      </c>
      <c r="E146" s="13" t="s">
        <v>840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3" t="s">
        <v>647</v>
      </c>
      <c r="B147" s="13" t="s">
        <v>749</v>
      </c>
      <c r="C147" s="13" t="s">
        <v>750</v>
      </c>
      <c r="E147" s="13" t="s">
        <v>842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3" t="s">
        <v>647</v>
      </c>
      <c r="B148" s="13" t="s">
        <v>752</v>
      </c>
      <c r="C148" s="13" t="s">
        <v>590</v>
      </c>
      <c r="E148" s="13" t="s">
        <v>840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3" t="s">
        <v>647</v>
      </c>
      <c r="B149" s="13" t="s">
        <v>754</v>
      </c>
      <c r="C149" s="13" t="s">
        <v>755</v>
      </c>
      <c r="E149" s="13" t="s">
        <v>843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3" t="s">
        <v>651</v>
      </c>
      <c r="B150" s="13" t="s">
        <v>723</v>
      </c>
      <c r="C150" s="13" t="s">
        <v>724</v>
      </c>
      <c r="E150" s="13" t="s">
        <v>844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3" t="s">
        <v>651</v>
      </c>
      <c r="B151" s="13" t="s">
        <v>726</v>
      </c>
      <c r="C151" s="13" t="s">
        <v>727</v>
      </c>
      <c r="E151" s="13" t="s">
        <v>845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3" t="s">
        <v>651</v>
      </c>
      <c r="B152" s="13" t="s">
        <v>729</v>
      </c>
      <c r="C152" s="13" t="s">
        <v>730</v>
      </c>
      <c r="E152" s="13" t="s">
        <v>846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3" t="s">
        <v>651</v>
      </c>
      <c r="B153" s="13" t="s">
        <v>732</v>
      </c>
      <c r="C153" s="13" t="s">
        <v>733</v>
      </c>
      <c r="E153" s="13" t="s">
        <v>846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3" t="s">
        <v>651</v>
      </c>
      <c r="B154" s="13" t="s">
        <v>735</v>
      </c>
      <c r="C154" s="13" t="s">
        <v>541</v>
      </c>
      <c r="E154" s="13" t="s">
        <v>846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3" t="s">
        <v>651</v>
      </c>
      <c r="B155" s="13" t="s">
        <v>737</v>
      </c>
      <c r="C155" s="13" t="s">
        <v>738</v>
      </c>
      <c r="E155" s="13" t="s">
        <v>846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3" t="s">
        <v>651</v>
      </c>
      <c r="B156" s="13" t="s">
        <v>740</v>
      </c>
      <c r="C156" s="13" t="s">
        <v>741</v>
      </c>
      <c r="E156" s="13" t="s">
        <v>845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3" t="s">
        <v>651</v>
      </c>
      <c r="B157" s="13" t="s">
        <v>743</v>
      </c>
      <c r="C157" s="13" t="s">
        <v>744</v>
      </c>
      <c r="E157" s="13" t="s">
        <v>845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3" t="s">
        <v>651</v>
      </c>
      <c r="B158" s="13" t="s">
        <v>746</v>
      </c>
      <c r="C158" s="13" t="s">
        <v>747</v>
      </c>
      <c r="E158" s="13" t="s">
        <v>846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3" t="s">
        <v>651</v>
      </c>
      <c r="B159" s="13" t="s">
        <v>749</v>
      </c>
      <c r="C159" s="13" t="s">
        <v>750</v>
      </c>
      <c r="E159" s="13" t="s">
        <v>847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3" t="s">
        <v>651</v>
      </c>
      <c r="B160" s="13" t="s">
        <v>752</v>
      </c>
      <c r="C160" s="13" t="s">
        <v>590</v>
      </c>
      <c r="E160" s="13" t="s">
        <v>848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3" t="s">
        <v>651</v>
      </c>
      <c r="B161" s="13" t="s">
        <v>754</v>
      </c>
      <c r="C161" s="13" t="s">
        <v>755</v>
      </c>
      <c r="E161" s="13" t="s">
        <v>849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3" t="s">
        <v>655</v>
      </c>
      <c r="B162" s="13" t="s">
        <v>723</v>
      </c>
      <c r="C162" s="13" t="s">
        <v>724</v>
      </c>
      <c r="E162" s="13" t="s">
        <v>850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3" t="s">
        <v>655</v>
      </c>
      <c r="B163" s="13" t="s">
        <v>726</v>
      </c>
      <c r="C163" s="13" t="s">
        <v>727</v>
      </c>
      <c r="E163" s="13" t="s">
        <v>851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3" t="s">
        <v>655</v>
      </c>
      <c r="B164" s="13" t="s">
        <v>729</v>
      </c>
      <c r="C164" s="13" t="s">
        <v>730</v>
      </c>
      <c r="E164" s="13" t="s">
        <v>852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3" t="s">
        <v>655</v>
      </c>
      <c r="B165" s="13" t="s">
        <v>732</v>
      </c>
      <c r="C165" s="13" t="s">
        <v>733</v>
      </c>
      <c r="E165" s="13" t="s">
        <v>853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3" t="s">
        <v>655</v>
      </c>
      <c r="B166" s="13" t="s">
        <v>735</v>
      </c>
      <c r="C166" s="13" t="s">
        <v>541</v>
      </c>
      <c r="E166" s="13" t="s">
        <v>854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3" t="s">
        <v>655</v>
      </c>
      <c r="B167" s="13" t="s">
        <v>737</v>
      </c>
      <c r="C167" s="13" t="s">
        <v>738</v>
      </c>
      <c r="E167" s="13" t="s">
        <v>855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3" t="s">
        <v>655</v>
      </c>
      <c r="B168" s="13" t="s">
        <v>740</v>
      </c>
      <c r="C168" s="13" t="s">
        <v>741</v>
      </c>
      <c r="E168" s="13" t="s">
        <v>856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3" t="s">
        <v>655</v>
      </c>
      <c r="B169" s="13" t="s">
        <v>743</v>
      </c>
      <c r="C169" s="13" t="s">
        <v>744</v>
      </c>
      <c r="E169" s="13" t="s">
        <v>857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3" t="s">
        <v>655</v>
      </c>
      <c r="B170" s="13" t="s">
        <v>746</v>
      </c>
      <c r="C170" s="13" t="s">
        <v>747</v>
      </c>
      <c r="E170" s="13" t="s">
        <v>857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3" t="s">
        <v>655</v>
      </c>
      <c r="B171" s="13" t="s">
        <v>749</v>
      </c>
      <c r="C171" s="13" t="s">
        <v>750</v>
      </c>
      <c r="E171" s="13" t="s">
        <v>858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3" t="s">
        <v>655</v>
      </c>
      <c r="B172" s="13" t="s">
        <v>752</v>
      </c>
      <c r="C172" s="13" t="s">
        <v>590</v>
      </c>
      <c r="E172" s="13" t="s">
        <v>859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3" t="s">
        <v>655</v>
      </c>
      <c r="B173" s="13" t="s">
        <v>754</v>
      </c>
      <c r="C173" s="13" t="s">
        <v>755</v>
      </c>
      <c r="E173" s="13" t="s">
        <v>860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3" t="s">
        <v>659</v>
      </c>
      <c r="B174" s="13" t="s">
        <v>723</v>
      </c>
      <c r="C174" s="13" t="s">
        <v>724</v>
      </c>
      <c r="E174" s="13" t="s">
        <v>861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3" t="s">
        <v>659</v>
      </c>
      <c r="B175" s="13" t="s">
        <v>726</v>
      </c>
      <c r="C175" s="13" t="s">
        <v>727</v>
      </c>
      <c r="E175" s="13" t="s">
        <v>862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3" t="s">
        <v>659</v>
      </c>
      <c r="B176" s="13" t="s">
        <v>729</v>
      </c>
      <c r="C176" s="13" t="s">
        <v>730</v>
      </c>
      <c r="E176" s="13" t="s">
        <v>854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3" t="s">
        <v>659</v>
      </c>
      <c r="B177" s="13" t="s">
        <v>732</v>
      </c>
      <c r="C177" s="13" t="s">
        <v>733</v>
      </c>
      <c r="E177" s="13" t="s">
        <v>863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3" t="s">
        <v>659</v>
      </c>
      <c r="B178" s="13" t="s">
        <v>735</v>
      </c>
      <c r="C178" s="13" t="s">
        <v>541</v>
      </c>
      <c r="E178" s="13" t="s">
        <v>850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3" t="s">
        <v>659</v>
      </c>
      <c r="B179" s="13" t="s">
        <v>737</v>
      </c>
      <c r="C179" s="13" t="s">
        <v>738</v>
      </c>
      <c r="E179" s="13" t="s">
        <v>864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3" t="s">
        <v>659</v>
      </c>
      <c r="B180" s="13" t="s">
        <v>740</v>
      </c>
      <c r="C180" s="13" t="s">
        <v>741</v>
      </c>
      <c r="E180" s="13" t="s">
        <v>865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3" t="s">
        <v>659</v>
      </c>
      <c r="B181" s="13" t="s">
        <v>743</v>
      </c>
      <c r="C181" s="13" t="s">
        <v>744</v>
      </c>
      <c r="E181" s="13" t="s">
        <v>866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3" t="s">
        <v>659</v>
      </c>
      <c r="B182" s="13" t="s">
        <v>746</v>
      </c>
      <c r="C182" s="13" t="s">
        <v>747</v>
      </c>
      <c r="E182" s="13" t="s">
        <v>867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3" t="s">
        <v>659</v>
      </c>
      <c r="B183" s="13" t="s">
        <v>749</v>
      </c>
      <c r="C183" s="13" t="s">
        <v>750</v>
      </c>
      <c r="E183" s="13" t="s">
        <v>868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3" t="s">
        <v>659</v>
      </c>
      <c r="B184" s="13" t="s">
        <v>752</v>
      </c>
      <c r="C184" s="13" t="s">
        <v>590</v>
      </c>
      <c r="E184" s="13" t="s">
        <v>869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3" t="s">
        <v>659</v>
      </c>
      <c r="B185" s="13" t="s">
        <v>754</v>
      </c>
      <c r="C185" s="13" t="s">
        <v>755</v>
      </c>
      <c r="E185" s="13" t="s">
        <v>870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3" t="s">
        <v>663</v>
      </c>
      <c r="B186" s="13" t="s">
        <v>723</v>
      </c>
      <c r="C186" s="13" t="s">
        <v>724</v>
      </c>
      <c r="E186" s="13" t="s">
        <v>835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3" t="s">
        <v>663</v>
      </c>
      <c r="B187" s="13" t="s">
        <v>726</v>
      </c>
      <c r="C187" s="13" t="s">
        <v>727</v>
      </c>
      <c r="E187" s="13" t="s">
        <v>871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3" t="s">
        <v>663</v>
      </c>
      <c r="B188" s="13" t="s">
        <v>729</v>
      </c>
      <c r="C188" s="13" t="s">
        <v>730</v>
      </c>
      <c r="E188" s="13" t="s">
        <v>872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3" t="s">
        <v>663</v>
      </c>
      <c r="B189" s="13" t="s">
        <v>732</v>
      </c>
      <c r="C189" s="13" t="s">
        <v>733</v>
      </c>
      <c r="E189" s="13" t="s">
        <v>873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3" t="s">
        <v>663</v>
      </c>
      <c r="B190" s="13" t="s">
        <v>735</v>
      </c>
      <c r="C190" s="13" t="s">
        <v>541</v>
      </c>
      <c r="E190" s="13" t="s">
        <v>874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3" t="s">
        <v>663</v>
      </c>
      <c r="B191" s="13" t="s">
        <v>737</v>
      </c>
      <c r="C191" s="13" t="s">
        <v>738</v>
      </c>
      <c r="E191" s="13" t="s">
        <v>833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3" t="s">
        <v>663</v>
      </c>
      <c r="B192" s="13" t="s">
        <v>740</v>
      </c>
      <c r="C192" s="13" t="s">
        <v>741</v>
      </c>
      <c r="E192" s="13" t="s">
        <v>873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3" t="s">
        <v>663</v>
      </c>
      <c r="B193" s="13" t="s">
        <v>743</v>
      </c>
      <c r="C193" s="13" t="s">
        <v>744</v>
      </c>
      <c r="E193" s="13" t="s">
        <v>875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3" t="s">
        <v>663</v>
      </c>
      <c r="B194" s="13" t="s">
        <v>746</v>
      </c>
      <c r="C194" s="13" t="s">
        <v>747</v>
      </c>
      <c r="E194" s="13" t="s">
        <v>872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3" t="s">
        <v>663</v>
      </c>
      <c r="B195" s="13" t="s">
        <v>749</v>
      </c>
      <c r="C195" s="13" t="s">
        <v>750</v>
      </c>
      <c r="E195" s="13" t="s">
        <v>874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3" t="s">
        <v>663</v>
      </c>
      <c r="B196" s="13" t="s">
        <v>752</v>
      </c>
      <c r="C196" s="13" t="s">
        <v>590</v>
      </c>
      <c r="E196" s="13" t="s">
        <v>833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3" t="s">
        <v>663</v>
      </c>
      <c r="B197" s="13" t="s">
        <v>754</v>
      </c>
      <c r="C197" s="13" t="s">
        <v>755</v>
      </c>
      <c r="E197" s="13" t="s">
        <v>876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3" t="s">
        <v>667</v>
      </c>
      <c r="B198" s="13" t="s">
        <v>723</v>
      </c>
      <c r="C198" s="13" t="s">
        <v>724</v>
      </c>
      <c r="E198" s="13" t="s">
        <v>877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3" t="s">
        <v>667</v>
      </c>
      <c r="B199" s="13" t="s">
        <v>726</v>
      </c>
      <c r="C199" s="13" t="s">
        <v>727</v>
      </c>
      <c r="E199" s="13" t="s">
        <v>878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3" t="s">
        <v>667</v>
      </c>
      <c r="B200" s="13" t="s">
        <v>729</v>
      </c>
      <c r="C200" s="13" t="s">
        <v>730</v>
      </c>
      <c r="E200" s="13" t="s">
        <v>879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3" t="s">
        <v>667</v>
      </c>
      <c r="B201" s="13" t="s">
        <v>732</v>
      </c>
      <c r="C201" s="13" t="s">
        <v>733</v>
      </c>
      <c r="E201" s="13" t="s">
        <v>877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3" t="s">
        <v>667</v>
      </c>
      <c r="B202" s="13" t="s">
        <v>735</v>
      </c>
      <c r="C202" s="13" t="s">
        <v>541</v>
      </c>
      <c r="E202" s="13" t="s">
        <v>880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3" t="s">
        <v>667</v>
      </c>
      <c r="B203" s="13" t="s">
        <v>737</v>
      </c>
      <c r="C203" s="13" t="s">
        <v>738</v>
      </c>
      <c r="E203" s="13" t="s">
        <v>832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3" t="s">
        <v>667</v>
      </c>
      <c r="B204" s="13" t="s">
        <v>740</v>
      </c>
      <c r="C204" s="13" t="s">
        <v>741</v>
      </c>
      <c r="E204" s="13" t="s">
        <v>881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3" t="s">
        <v>667</v>
      </c>
      <c r="B205" s="13" t="s">
        <v>743</v>
      </c>
      <c r="C205" s="13" t="s">
        <v>744</v>
      </c>
      <c r="E205" s="13" t="s">
        <v>874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3" t="s">
        <v>667</v>
      </c>
      <c r="B206" s="13" t="s">
        <v>746</v>
      </c>
      <c r="C206" s="13" t="s">
        <v>747</v>
      </c>
      <c r="E206" s="13" t="s">
        <v>873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3" t="s">
        <v>667</v>
      </c>
      <c r="B207" s="13" t="s">
        <v>749</v>
      </c>
      <c r="C207" s="13" t="s">
        <v>750</v>
      </c>
      <c r="E207" s="13" t="s">
        <v>834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3" t="s">
        <v>667</v>
      </c>
      <c r="B208" s="13" t="s">
        <v>752</v>
      </c>
      <c r="C208" s="13" t="s">
        <v>590</v>
      </c>
      <c r="E208" s="13" t="s">
        <v>882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3" t="s">
        <v>667</v>
      </c>
      <c r="B209" s="13" t="s">
        <v>754</v>
      </c>
      <c r="C209" s="13" t="s">
        <v>755</v>
      </c>
      <c r="E209" s="13" t="s">
        <v>883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3" t="s">
        <v>671</v>
      </c>
      <c r="B210" s="13" t="s">
        <v>723</v>
      </c>
      <c r="C210" s="13" t="s">
        <v>724</v>
      </c>
      <c r="E210" s="13" t="s">
        <v>869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3" t="s">
        <v>671</v>
      </c>
      <c r="B211" s="13" t="s">
        <v>726</v>
      </c>
      <c r="C211" s="13" t="s">
        <v>727</v>
      </c>
      <c r="E211" s="13" t="s">
        <v>870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3" t="s">
        <v>671</v>
      </c>
      <c r="B212" s="13" t="s">
        <v>729</v>
      </c>
      <c r="C212" s="13" t="s">
        <v>730</v>
      </c>
      <c r="E212" s="13" t="s">
        <v>836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3" t="s">
        <v>671</v>
      </c>
      <c r="B213" s="13" t="s">
        <v>732</v>
      </c>
      <c r="C213" s="13" t="s">
        <v>733</v>
      </c>
      <c r="E213" s="13" t="s">
        <v>883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3" t="s">
        <v>671</v>
      </c>
      <c r="B214" s="13" t="s">
        <v>735</v>
      </c>
      <c r="C214" s="13" t="s">
        <v>541</v>
      </c>
      <c r="E214" s="13" t="s">
        <v>884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3" t="s">
        <v>671</v>
      </c>
      <c r="B215" s="13" t="s">
        <v>737</v>
      </c>
      <c r="C215" s="13" t="s">
        <v>738</v>
      </c>
      <c r="E215" s="13" t="s">
        <v>871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3" t="s">
        <v>671</v>
      </c>
      <c r="B216" s="13" t="s">
        <v>740</v>
      </c>
      <c r="C216" s="13" t="s">
        <v>741</v>
      </c>
      <c r="E216" s="13" t="s">
        <v>833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3" t="s">
        <v>671</v>
      </c>
      <c r="B217" s="13" t="s">
        <v>743</v>
      </c>
      <c r="C217" s="13" t="s">
        <v>744</v>
      </c>
      <c r="E217" s="13" t="s">
        <v>885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3" t="s">
        <v>671</v>
      </c>
      <c r="B218" s="13" t="s">
        <v>746</v>
      </c>
      <c r="C218" s="13" t="s">
        <v>747</v>
      </c>
      <c r="E218" s="13" t="s">
        <v>832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3" t="s">
        <v>671</v>
      </c>
      <c r="B219" s="13" t="s">
        <v>749</v>
      </c>
      <c r="C219" s="13" t="s">
        <v>750</v>
      </c>
      <c r="E219" s="13" t="s">
        <v>879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3" t="s">
        <v>671</v>
      </c>
      <c r="B220" s="13" t="s">
        <v>752</v>
      </c>
      <c r="C220" s="13" t="s">
        <v>590</v>
      </c>
      <c r="E220" s="13" t="s">
        <v>886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3" t="s">
        <v>671</v>
      </c>
      <c r="B221" s="13" t="s">
        <v>754</v>
      </c>
      <c r="C221" s="13" t="s">
        <v>755</v>
      </c>
      <c r="E221" s="13" t="s">
        <v>877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3" t="s">
        <v>675</v>
      </c>
      <c r="B222" s="13" t="s">
        <v>723</v>
      </c>
      <c r="C222" s="13" t="s">
        <v>724</v>
      </c>
      <c r="E222" s="13" t="s">
        <v>885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3" t="s">
        <v>675</v>
      </c>
      <c r="B223" s="13" t="s">
        <v>726</v>
      </c>
      <c r="C223" s="13" t="s">
        <v>727</v>
      </c>
      <c r="E223" s="13" t="s">
        <v>873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3" t="s">
        <v>675</v>
      </c>
      <c r="B224" s="13" t="s">
        <v>729</v>
      </c>
      <c r="C224" s="13" t="s">
        <v>730</v>
      </c>
      <c r="E224" s="13" t="s">
        <v>871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3" t="s">
        <v>675</v>
      </c>
      <c r="B225" s="13" t="s">
        <v>732</v>
      </c>
      <c r="C225" s="13" t="s">
        <v>733</v>
      </c>
      <c r="E225" s="13" t="s">
        <v>887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3" t="s">
        <v>675</v>
      </c>
      <c r="B226" s="13" t="s">
        <v>735</v>
      </c>
      <c r="C226" s="13" t="s">
        <v>541</v>
      </c>
      <c r="E226" s="13" t="s">
        <v>888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3" t="s">
        <v>675</v>
      </c>
      <c r="B227" s="13" t="s">
        <v>737</v>
      </c>
      <c r="C227" s="13" t="s">
        <v>738</v>
      </c>
      <c r="E227" s="13" t="s">
        <v>869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3" t="s">
        <v>675</v>
      </c>
      <c r="B228" s="13" t="s">
        <v>740</v>
      </c>
      <c r="C228" s="13" t="s">
        <v>741</v>
      </c>
      <c r="E228" s="13" t="s">
        <v>869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3" t="s">
        <v>675</v>
      </c>
      <c r="B229" s="13" t="s">
        <v>743</v>
      </c>
      <c r="C229" s="13" t="s">
        <v>744</v>
      </c>
      <c r="E229" s="13" t="s">
        <v>837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3" t="s">
        <v>675</v>
      </c>
      <c r="B230" s="13" t="s">
        <v>746</v>
      </c>
      <c r="C230" s="13" t="s">
        <v>747</v>
      </c>
      <c r="E230" s="13" t="s">
        <v>869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3" t="s">
        <v>675</v>
      </c>
      <c r="B231" s="13" t="s">
        <v>749</v>
      </c>
      <c r="C231" s="13" t="s">
        <v>750</v>
      </c>
      <c r="E231" s="13" t="s">
        <v>870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3" t="s">
        <v>675</v>
      </c>
      <c r="B232" s="13" t="s">
        <v>752</v>
      </c>
      <c r="C232" s="13" t="s">
        <v>590</v>
      </c>
      <c r="E232" s="13" t="s">
        <v>837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3" t="s">
        <v>675</v>
      </c>
      <c r="B233" s="13" t="s">
        <v>754</v>
      </c>
      <c r="C233" s="13" t="s">
        <v>755</v>
      </c>
      <c r="E233" s="13" t="s">
        <v>883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3" t="s">
        <v>679</v>
      </c>
      <c r="B234" s="13" t="s">
        <v>723</v>
      </c>
      <c r="C234" s="13" t="s">
        <v>724</v>
      </c>
      <c r="E234" s="13" t="s">
        <v>888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3" t="s">
        <v>679</v>
      </c>
      <c r="B235" s="13" t="s">
        <v>726</v>
      </c>
      <c r="C235" s="13" t="s">
        <v>727</v>
      </c>
      <c r="E235" s="13" t="s">
        <v>882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3" t="s">
        <v>679</v>
      </c>
      <c r="B236" s="13" t="s">
        <v>729</v>
      </c>
      <c r="C236" s="13" t="s">
        <v>730</v>
      </c>
      <c r="E236" s="13" t="s">
        <v>834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3" t="s">
        <v>679</v>
      </c>
      <c r="B237" s="13" t="s">
        <v>732</v>
      </c>
      <c r="C237" s="13" t="s">
        <v>733</v>
      </c>
      <c r="E237" s="13" t="s">
        <v>882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3" t="s">
        <v>679</v>
      </c>
      <c r="B238" s="13" t="s">
        <v>735</v>
      </c>
      <c r="C238" s="13" t="s">
        <v>541</v>
      </c>
      <c r="E238" s="13" t="s">
        <v>888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3" t="s">
        <v>679</v>
      </c>
      <c r="B239" s="13" t="s">
        <v>737</v>
      </c>
      <c r="C239" s="13" t="s">
        <v>738</v>
      </c>
      <c r="E239" s="13" t="s">
        <v>888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3" t="s">
        <v>679</v>
      </c>
      <c r="B240" s="13" t="s">
        <v>740</v>
      </c>
      <c r="C240" s="13" t="s">
        <v>741</v>
      </c>
      <c r="E240" s="13" t="s">
        <v>870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3" t="s">
        <v>679</v>
      </c>
      <c r="B241" s="13" t="s">
        <v>743</v>
      </c>
      <c r="C241" s="13" t="s">
        <v>744</v>
      </c>
      <c r="E241" s="13" t="s">
        <v>889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3" t="s">
        <v>679</v>
      </c>
      <c r="B242" s="13" t="s">
        <v>746</v>
      </c>
      <c r="C242" s="13" t="s">
        <v>747</v>
      </c>
      <c r="E242" s="13" t="s">
        <v>868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3" t="s">
        <v>679</v>
      </c>
      <c r="B243" s="13" t="s">
        <v>749</v>
      </c>
      <c r="C243" s="13" t="s">
        <v>750</v>
      </c>
      <c r="E243" s="13" t="s">
        <v>867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3" t="s">
        <v>679</v>
      </c>
      <c r="B244" s="13" t="s">
        <v>752</v>
      </c>
      <c r="C244" s="13" t="s">
        <v>590</v>
      </c>
      <c r="E244" s="13" t="s">
        <v>867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3" t="s">
        <v>679</v>
      </c>
      <c r="B245" s="13" t="s">
        <v>754</v>
      </c>
      <c r="C245" s="13" t="s">
        <v>755</v>
      </c>
      <c r="E245" s="13" t="s">
        <v>840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3" t="s">
        <v>683</v>
      </c>
      <c r="B246" s="13" t="s">
        <v>723</v>
      </c>
      <c r="C246" s="13" t="s">
        <v>724</v>
      </c>
      <c r="E246" s="13" t="s">
        <v>842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3" t="s">
        <v>683</v>
      </c>
      <c r="B247" s="13" t="s">
        <v>726</v>
      </c>
      <c r="C247" s="13" t="s">
        <v>727</v>
      </c>
      <c r="E247" s="13" t="s">
        <v>890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3" t="s">
        <v>683</v>
      </c>
      <c r="B248" s="13" t="s">
        <v>729</v>
      </c>
      <c r="C248" s="13" t="s">
        <v>730</v>
      </c>
      <c r="E248" s="13" t="s">
        <v>890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3" t="s">
        <v>683</v>
      </c>
      <c r="B249" s="13" t="s">
        <v>732</v>
      </c>
      <c r="C249" s="13" t="s">
        <v>733</v>
      </c>
      <c r="E249" s="13" t="s">
        <v>840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3" t="s">
        <v>683</v>
      </c>
      <c r="B250" s="13" t="s">
        <v>735</v>
      </c>
      <c r="C250" s="13" t="s">
        <v>541</v>
      </c>
      <c r="E250" s="13" t="s">
        <v>891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3" t="s">
        <v>683</v>
      </c>
      <c r="B251" s="13" t="s">
        <v>737</v>
      </c>
      <c r="C251" s="13" t="s">
        <v>738</v>
      </c>
      <c r="E251" s="13" t="s">
        <v>892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3" t="s">
        <v>683</v>
      </c>
      <c r="B252" s="13" t="s">
        <v>740</v>
      </c>
      <c r="C252" s="13" t="s">
        <v>741</v>
      </c>
      <c r="E252" s="13" t="s">
        <v>893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3" t="s">
        <v>683</v>
      </c>
      <c r="B253" s="13" t="s">
        <v>743</v>
      </c>
      <c r="C253" s="13" t="s">
        <v>744</v>
      </c>
      <c r="E253" s="13" t="s">
        <v>894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3" t="s">
        <v>683</v>
      </c>
      <c r="B254" s="13" t="s">
        <v>746</v>
      </c>
      <c r="C254" s="13" t="s">
        <v>747</v>
      </c>
      <c r="E254" s="13" t="s">
        <v>895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3" t="s">
        <v>683</v>
      </c>
      <c r="B255" s="13" t="s">
        <v>749</v>
      </c>
      <c r="C255" s="13" t="s">
        <v>750</v>
      </c>
      <c r="E255" s="13" t="s">
        <v>848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3" t="s">
        <v>683</v>
      </c>
      <c r="B256" s="13" t="s">
        <v>752</v>
      </c>
      <c r="C256" s="13" t="s">
        <v>590</v>
      </c>
      <c r="E256" s="13" t="s">
        <v>851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3" t="s">
        <v>683</v>
      </c>
      <c r="B257" s="13" t="s">
        <v>754</v>
      </c>
      <c r="C257" s="13" t="s">
        <v>755</v>
      </c>
      <c r="E257" s="13" t="s">
        <v>855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3" t="s">
        <v>687</v>
      </c>
      <c r="B258" s="13" t="s">
        <v>723</v>
      </c>
      <c r="C258" s="13" t="s">
        <v>724</v>
      </c>
      <c r="E258" s="13" t="s">
        <v>862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3" t="s">
        <v>687</v>
      </c>
      <c r="B259" s="13" t="s">
        <v>726</v>
      </c>
      <c r="C259" s="13" t="s">
        <v>727</v>
      </c>
      <c r="E259" s="13" t="s">
        <v>857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3" t="s">
        <v>687</v>
      </c>
      <c r="B260" s="13" t="s">
        <v>729</v>
      </c>
      <c r="C260" s="13" t="s">
        <v>730</v>
      </c>
      <c r="E260" s="13" t="s">
        <v>896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3" t="s">
        <v>687</v>
      </c>
      <c r="B261" s="13" t="s">
        <v>732</v>
      </c>
      <c r="C261" s="13" t="s">
        <v>733</v>
      </c>
      <c r="E261" s="13" t="s">
        <v>897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3" t="s">
        <v>687</v>
      </c>
      <c r="B262" s="13" t="s">
        <v>735</v>
      </c>
      <c r="C262" s="13" t="s">
        <v>541</v>
      </c>
      <c r="E262" s="13" t="s">
        <v>898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3" t="s">
        <v>687</v>
      </c>
      <c r="B263" s="13" t="s">
        <v>737</v>
      </c>
      <c r="C263" s="13" t="s">
        <v>738</v>
      </c>
      <c r="E263" s="13" t="s">
        <v>899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3" t="s">
        <v>687</v>
      </c>
      <c r="B264" s="13" t="s">
        <v>740</v>
      </c>
      <c r="C264" s="13" t="s">
        <v>741</v>
      </c>
      <c r="E264" s="13" t="s">
        <v>900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3" t="s">
        <v>687</v>
      </c>
      <c r="B265" s="13" t="s">
        <v>743</v>
      </c>
      <c r="C265" s="13" t="s">
        <v>744</v>
      </c>
      <c r="E265" s="13" t="s">
        <v>901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3" t="s">
        <v>687</v>
      </c>
      <c r="B266" s="13" t="s">
        <v>746</v>
      </c>
      <c r="C266" s="13" t="s">
        <v>747</v>
      </c>
      <c r="E266" s="13" t="s">
        <v>902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3" t="s">
        <v>687</v>
      </c>
      <c r="B267" s="13" t="s">
        <v>749</v>
      </c>
      <c r="C267" s="13" t="s">
        <v>750</v>
      </c>
      <c r="E267" s="13" t="s">
        <v>903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3" t="s">
        <v>687</v>
      </c>
      <c r="B268" s="13" t="s">
        <v>752</v>
      </c>
      <c r="C268" s="13" t="s">
        <v>590</v>
      </c>
      <c r="E268" s="13" t="s">
        <v>904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3" t="s">
        <v>687</v>
      </c>
      <c r="B269" s="13" t="s">
        <v>754</v>
      </c>
      <c r="C269" s="13" t="s">
        <v>755</v>
      </c>
      <c r="E269" s="13" t="s">
        <v>905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3" t="s">
        <v>691</v>
      </c>
      <c r="B270" s="13" t="s">
        <v>723</v>
      </c>
      <c r="C270" s="13" t="s">
        <v>724</v>
      </c>
      <c r="E270" s="13" t="s">
        <v>906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3" t="s">
        <v>691</v>
      </c>
      <c r="B271" s="13" t="s">
        <v>726</v>
      </c>
      <c r="C271" s="13" t="s">
        <v>727</v>
      </c>
      <c r="E271" s="13" t="s">
        <v>907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3" t="s">
        <v>691</v>
      </c>
      <c r="B272" s="13" t="s">
        <v>729</v>
      </c>
      <c r="C272" s="13" t="s">
        <v>730</v>
      </c>
      <c r="E272" s="13" t="s">
        <v>908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3" t="s">
        <v>691</v>
      </c>
      <c r="B273" s="13" t="s">
        <v>732</v>
      </c>
      <c r="C273" s="13" t="s">
        <v>733</v>
      </c>
      <c r="E273" s="13" t="s">
        <v>909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3" t="s">
        <v>691</v>
      </c>
      <c r="B274" s="13" t="s">
        <v>735</v>
      </c>
      <c r="C274" s="13" t="s">
        <v>541</v>
      </c>
      <c r="E274" s="13" t="s">
        <v>910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3" t="s">
        <v>691</v>
      </c>
      <c r="B275" s="13" t="s">
        <v>737</v>
      </c>
      <c r="C275" s="13" t="s">
        <v>738</v>
      </c>
      <c r="E275" s="13" t="s">
        <v>911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3" t="s">
        <v>691</v>
      </c>
      <c r="B276" s="13" t="s">
        <v>740</v>
      </c>
      <c r="C276" s="13" t="s">
        <v>741</v>
      </c>
      <c r="E276" s="13" t="s">
        <v>912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3" t="s">
        <v>691</v>
      </c>
      <c r="B277" s="13" t="s">
        <v>743</v>
      </c>
      <c r="C277" s="13" t="s">
        <v>744</v>
      </c>
      <c r="E277" s="13" t="s">
        <v>913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3" t="s">
        <v>691</v>
      </c>
      <c r="B278" s="13" t="s">
        <v>746</v>
      </c>
      <c r="C278" s="13" t="s">
        <v>747</v>
      </c>
      <c r="E278" s="13" t="s">
        <v>914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3" t="s">
        <v>691</v>
      </c>
      <c r="B279" s="13" t="s">
        <v>749</v>
      </c>
      <c r="C279" s="13" t="s">
        <v>750</v>
      </c>
      <c r="E279" s="13" t="s">
        <v>915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3" t="s">
        <v>691</v>
      </c>
      <c r="B280" s="13" t="s">
        <v>752</v>
      </c>
      <c r="C280" s="13" t="s">
        <v>590</v>
      </c>
      <c r="E280" s="13" t="s">
        <v>916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3" t="s">
        <v>691</v>
      </c>
      <c r="B281" s="13" t="s">
        <v>754</v>
      </c>
      <c r="C281" s="13" t="s">
        <v>755</v>
      </c>
      <c r="E281" s="13" t="s">
        <v>917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3" t="s">
        <v>695</v>
      </c>
      <c r="B282" s="13" t="s">
        <v>723</v>
      </c>
      <c r="C282" s="13" t="s">
        <v>724</v>
      </c>
      <c r="E282" s="13" t="s">
        <v>918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3" t="s">
        <v>695</v>
      </c>
      <c r="B283" s="13" t="s">
        <v>726</v>
      </c>
      <c r="C283" s="13" t="s">
        <v>727</v>
      </c>
      <c r="E283" s="13" t="s">
        <v>919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3" t="s">
        <v>695</v>
      </c>
      <c r="B284" s="13" t="s">
        <v>729</v>
      </c>
      <c r="C284" s="13" t="s">
        <v>730</v>
      </c>
      <c r="E284" s="13" t="s">
        <v>920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3" t="s">
        <v>695</v>
      </c>
      <c r="B285" s="13" t="s">
        <v>732</v>
      </c>
      <c r="C285" s="13" t="s">
        <v>733</v>
      </c>
      <c r="E285" s="13" t="s">
        <v>921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3" t="s">
        <v>695</v>
      </c>
      <c r="B286" s="13" t="s">
        <v>735</v>
      </c>
      <c r="C286" s="13" t="s">
        <v>541</v>
      </c>
      <c r="E286" s="13" t="s">
        <v>922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3" t="s">
        <v>695</v>
      </c>
      <c r="B287" s="13" t="s">
        <v>737</v>
      </c>
      <c r="C287" s="13" t="s">
        <v>738</v>
      </c>
      <c r="E287" s="13" t="s">
        <v>923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3" t="s">
        <v>695</v>
      </c>
      <c r="B288" s="13" t="s">
        <v>740</v>
      </c>
      <c r="C288" s="13" t="s">
        <v>741</v>
      </c>
      <c r="E288" s="13" t="s">
        <v>924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3" t="s">
        <v>695</v>
      </c>
      <c r="B289" s="13" t="s">
        <v>743</v>
      </c>
      <c r="C289" s="13" t="s">
        <v>744</v>
      </c>
      <c r="E289" s="13" t="s">
        <v>925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3" t="s">
        <v>695</v>
      </c>
      <c r="B290" s="13" t="s">
        <v>746</v>
      </c>
      <c r="C290" s="13" t="s">
        <v>747</v>
      </c>
      <c r="E290" s="13" t="s">
        <v>926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3" t="s">
        <v>695</v>
      </c>
      <c r="B291" s="13" t="s">
        <v>749</v>
      </c>
      <c r="C291" s="13" t="s">
        <v>750</v>
      </c>
      <c r="E291" s="13" t="s">
        <v>927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3" t="s">
        <v>695</v>
      </c>
      <c r="B292" s="13" t="s">
        <v>752</v>
      </c>
      <c r="C292" s="13" t="s">
        <v>590</v>
      </c>
      <c r="E292" s="13" t="s">
        <v>928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3" t="s">
        <v>695</v>
      </c>
      <c r="B293" s="13" t="s">
        <v>754</v>
      </c>
      <c r="C293" s="13" t="s">
        <v>755</v>
      </c>
      <c r="E293" s="13" t="s">
        <v>929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3" t="s">
        <v>699</v>
      </c>
      <c r="B294" s="13" t="s">
        <v>723</v>
      </c>
      <c r="C294" s="13" t="s">
        <v>724</v>
      </c>
      <c r="E294" s="13" t="s">
        <v>930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3" t="s">
        <v>699</v>
      </c>
      <c r="B295" s="13" t="s">
        <v>726</v>
      </c>
      <c r="C295" s="13" t="s">
        <v>727</v>
      </c>
      <c r="E295" s="13" t="s">
        <v>931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3" t="s">
        <v>699</v>
      </c>
      <c r="B296" s="13" t="s">
        <v>729</v>
      </c>
      <c r="C296" s="13" t="s">
        <v>730</v>
      </c>
      <c r="E296" s="13" t="s">
        <v>932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3" t="s">
        <v>699</v>
      </c>
      <c r="B297" s="13" t="s">
        <v>732</v>
      </c>
      <c r="C297" s="13" t="s">
        <v>733</v>
      </c>
      <c r="E297" s="13" t="s">
        <v>933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3" t="s">
        <v>699</v>
      </c>
      <c r="B298" s="13" t="s">
        <v>735</v>
      </c>
      <c r="C298" s="13" t="s">
        <v>541</v>
      </c>
      <c r="E298" s="13" t="s">
        <v>934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3" t="s">
        <v>699</v>
      </c>
      <c r="B299" s="13" t="s">
        <v>737</v>
      </c>
      <c r="C299" s="13" t="s">
        <v>738</v>
      </c>
      <c r="E299" s="13" t="s">
        <v>935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3" t="s">
        <v>699</v>
      </c>
      <c r="B300" s="13" t="s">
        <v>740</v>
      </c>
      <c r="C300" s="13" t="s">
        <v>741</v>
      </c>
      <c r="E300" s="13" t="s">
        <v>936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3" t="s">
        <v>699</v>
      </c>
      <c r="B301" s="13" t="s">
        <v>743</v>
      </c>
      <c r="C301" s="13" t="s">
        <v>744</v>
      </c>
      <c r="E301" s="13" t="s">
        <v>937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3" t="s">
        <v>699</v>
      </c>
      <c r="B302" s="13" t="s">
        <v>746</v>
      </c>
      <c r="C302" s="13" t="s">
        <v>747</v>
      </c>
      <c r="E302" s="13" t="s">
        <v>938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3" t="s">
        <v>699</v>
      </c>
      <c r="B303" s="13" t="s">
        <v>749</v>
      </c>
      <c r="C303" s="13" t="s">
        <v>750</v>
      </c>
      <c r="E303" s="13" t="s">
        <v>939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3" t="s">
        <v>699</v>
      </c>
      <c r="B304" s="13" t="s">
        <v>752</v>
      </c>
      <c r="C304" s="13" t="s">
        <v>590</v>
      </c>
      <c r="E304" s="13" t="s">
        <v>940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3" t="s">
        <v>699</v>
      </c>
      <c r="B305" s="13" t="s">
        <v>754</v>
      </c>
      <c r="C305" s="13" t="s">
        <v>755</v>
      </c>
      <c r="E305" s="13" t="s">
        <v>941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3" t="s">
        <v>703</v>
      </c>
      <c r="B306" s="13" t="s">
        <v>723</v>
      </c>
      <c r="C306" s="13" t="s">
        <v>724</v>
      </c>
      <c r="E306" s="13" t="s">
        <v>942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3244</v>
      </c>
      <c r="J306" s="158">
        <f t="shared" si="27"/>
        <v>43466</v>
      </c>
    </row>
    <row r="307" spans="1:10" x14ac:dyDescent="0.25">
      <c r="A307" s="13" t="s">
        <v>703</v>
      </c>
      <c r="B307" s="13" t="s">
        <v>726</v>
      </c>
      <c r="C307" s="13" t="s">
        <v>727</v>
      </c>
      <c r="E307" s="13" t="s">
        <v>943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3248</v>
      </c>
      <c r="J307" s="158">
        <f t="shared" si="27"/>
        <v>43497</v>
      </c>
    </row>
    <row r="308" spans="1:10" x14ac:dyDescent="0.25">
      <c r="A308" s="13" t="s">
        <v>703</v>
      </c>
      <c r="B308" s="13" t="s">
        <v>729</v>
      </c>
      <c r="C308" s="13" t="s">
        <v>730</v>
      </c>
      <c r="E308" s="13" t="s">
        <v>944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3249</v>
      </c>
      <c r="J308" s="158">
        <f t="shared" si="27"/>
        <v>43525</v>
      </c>
    </row>
    <row r="309" spans="1:10" x14ac:dyDescent="0.25">
      <c r="A309" s="13" t="s">
        <v>703</v>
      </c>
      <c r="B309" s="13" t="s">
        <v>732</v>
      </c>
      <c r="C309" s="13" t="s">
        <v>733</v>
      </c>
      <c r="E309" s="13" t="s">
        <v>945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3" t="s">
        <v>703</v>
      </c>
      <c r="B310" s="13" t="s">
        <v>735</v>
      </c>
      <c r="C310" s="13" t="s">
        <v>541</v>
      </c>
      <c r="E310" s="13" t="s">
        <v>946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3253</v>
      </c>
      <c r="J310" s="158">
        <f t="shared" si="27"/>
        <v>43586</v>
      </c>
    </row>
    <row r="311" spans="1:10" x14ac:dyDescent="0.25">
      <c r="A311" s="13" t="s">
        <v>703</v>
      </c>
      <c r="B311" s="13" t="s">
        <v>737</v>
      </c>
      <c r="C311" s="13" t="s">
        <v>738</v>
      </c>
      <c r="E311" s="13" t="s">
        <v>947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3251</v>
      </c>
      <c r="J311" s="158">
        <f t="shared" si="27"/>
        <v>43617</v>
      </c>
    </row>
    <row r="312" spans="1:10" x14ac:dyDescent="0.25">
      <c r="A312" s="13" t="s">
        <v>703</v>
      </c>
      <c r="B312" s="13" t="s">
        <v>740</v>
      </c>
      <c r="C312" s="13" t="s">
        <v>741</v>
      </c>
      <c r="E312" s="13" t="s">
        <v>948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3" t="s">
        <v>703</v>
      </c>
      <c r="B313" s="13" t="s">
        <v>743</v>
      </c>
      <c r="C313" s="13" t="s">
        <v>744</v>
      </c>
      <c r="E313" s="13" t="s">
        <v>949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3260</v>
      </c>
      <c r="J313" s="158">
        <f t="shared" si="27"/>
        <v>43678</v>
      </c>
    </row>
    <row r="314" spans="1:10" x14ac:dyDescent="0.25">
      <c r="A314" s="13" t="s">
        <v>703</v>
      </c>
      <c r="B314" s="13" t="s">
        <v>746</v>
      </c>
      <c r="C314" s="13" t="s">
        <v>747</v>
      </c>
      <c r="E314" s="13" t="s">
        <v>950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3266</v>
      </c>
      <c r="J314" s="158">
        <f t="shared" si="27"/>
        <v>43709</v>
      </c>
    </row>
    <row r="315" spans="1:10" x14ac:dyDescent="0.25">
      <c r="A315" s="13" t="s">
        <v>703</v>
      </c>
      <c r="B315" s="13" t="s">
        <v>749</v>
      </c>
      <c r="C315" s="13" t="s">
        <v>750</v>
      </c>
      <c r="E315" s="13" t="s">
        <v>951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3269</v>
      </c>
      <c r="J315" s="158">
        <f t="shared" si="27"/>
        <v>43739</v>
      </c>
    </row>
    <row r="316" spans="1:10" x14ac:dyDescent="0.25">
      <c r="A316" s="13" t="s">
        <v>703</v>
      </c>
      <c r="B316" s="13" t="s">
        <v>752</v>
      </c>
      <c r="C316" s="13" t="s">
        <v>590</v>
      </c>
      <c r="E316" s="13" t="s">
        <v>951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3269</v>
      </c>
      <c r="J316" s="158">
        <f t="shared" si="27"/>
        <v>43770</v>
      </c>
    </row>
    <row r="317" spans="1:10" x14ac:dyDescent="0.25">
      <c r="A317" s="13" t="s">
        <v>703</v>
      </c>
      <c r="B317" s="13" t="s">
        <v>754</v>
      </c>
      <c r="C317" s="13" t="s">
        <v>755</v>
      </c>
      <c r="E317" s="13" t="s">
        <v>952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3261</v>
      </c>
      <c r="J317" s="158">
        <f t="shared" si="27"/>
        <v>43800</v>
      </c>
    </row>
    <row r="318" spans="1:10" x14ac:dyDescent="0.25">
      <c r="A318" s="13" t="s">
        <v>601</v>
      </c>
      <c r="B318" s="13" t="s">
        <v>723</v>
      </c>
      <c r="C318" s="13" t="s">
        <v>724</v>
      </c>
      <c r="E318" s="13" t="s">
        <v>953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3273</v>
      </c>
      <c r="J318" s="158">
        <f t="shared" si="27"/>
        <v>43831</v>
      </c>
    </row>
    <row r="319" spans="1:10" x14ac:dyDescent="0.25">
      <c r="A319" s="13" t="s">
        <v>601</v>
      </c>
      <c r="B319" s="13" t="s">
        <v>726</v>
      </c>
      <c r="C319" s="13" t="s">
        <v>727</v>
      </c>
      <c r="E319" s="13" t="s">
        <v>954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3284</v>
      </c>
      <c r="J319" s="158">
        <f t="shared" si="27"/>
        <v>43862</v>
      </c>
    </row>
    <row r="320" spans="1:10" x14ac:dyDescent="0.25">
      <c r="A320" s="13" t="s">
        <v>601</v>
      </c>
      <c r="B320" s="13" t="s">
        <v>729</v>
      </c>
      <c r="C320" s="13" t="s">
        <v>730</v>
      </c>
      <c r="E320" s="13" t="s">
        <v>955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3239</v>
      </c>
      <c r="J320" s="158">
        <f t="shared" si="27"/>
        <v>43891</v>
      </c>
    </row>
    <row r="321" spans="1:10" x14ac:dyDescent="0.25">
      <c r="A321" s="13" t="s">
        <v>601</v>
      </c>
      <c r="B321" s="13" t="s">
        <v>732</v>
      </c>
      <c r="C321" s="13" t="s">
        <v>733</v>
      </c>
      <c r="E321" s="13" t="s">
        <v>911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3134</v>
      </c>
      <c r="J321" s="158">
        <f t="shared" si="27"/>
        <v>43922</v>
      </c>
    </row>
    <row r="322" spans="1:10" x14ac:dyDescent="0.25">
      <c r="A322" s="13" t="s">
        <v>601</v>
      </c>
      <c r="B322" s="13" t="s">
        <v>735</v>
      </c>
      <c r="C322" s="13" t="s">
        <v>541</v>
      </c>
      <c r="E322" s="13" t="s">
        <v>956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3065</v>
      </c>
      <c r="J322" s="158">
        <f t="shared" si="27"/>
        <v>43952</v>
      </c>
    </row>
    <row r="323" spans="1:10" x14ac:dyDescent="0.25">
      <c r="A323" s="13" t="s">
        <v>601</v>
      </c>
      <c r="B323" s="13" t="s">
        <v>737</v>
      </c>
      <c r="C323" s="13" t="s">
        <v>738</v>
      </c>
      <c r="E323" s="13" t="s">
        <v>857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3034</v>
      </c>
      <c r="J323" s="158">
        <f t="shared" si="27"/>
        <v>43983</v>
      </c>
    </row>
    <row r="324" spans="1:10" x14ac:dyDescent="0.25">
      <c r="A324" s="13" t="s">
        <v>601</v>
      </c>
      <c r="B324" s="13" t="s">
        <v>740</v>
      </c>
      <c r="C324" s="13" t="s">
        <v>741</v>
      </c>
      <c r="E324" s="13" t="s">
        <v>957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3008</v>
      </c>
      <c r="J324" s="158">
        <f t="shared" si="27"/>
        <v>44013</v>
      </c>
    </row>
    <row r="325" spans="1:10" x14ac:dyDescent="0.25">
      <c r="A325" s="13" t="s">
        <v>601</v>
      </c>
      <c r="B325" s="13" t="s">
        <v>743</v>
      </c>
      <c r="C325" s="13" t="s">
        <v>744</v>
      </c>
      <c r="E325" s="13" t="s">
        <v>838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2980</v>
      </c>
      <c r="J325" s="158">
        <f t="shared" si="27"/>
        <v>44044</v>
      </c>
    </row>
    <row r="326" spans="1:10" x14ac:dyDescent="0.25">
      <c r="A326" s="13" t="s">
        <v>601</v>
      </c>
      <c r="B326" s="13" t="s">
        <v>746</v>
      </c>
      <c r="C326" s="13" t="s">
        <v>747</v>
      </c>
      <c r="E326" s="13" t="s">
        <v>884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2965</v>
      </c>
      <c r="J326" s="158">
        <f t="shared" si="27"/>
        <v>44075</v>
      </c>
    </row>
    <row r="327" spans="1:10" x14ac:dyDescent="0.25">
      <c r="A327" s="13" t="s">
        <v>601</v>
      </c>
      <c r="B327" s="13" t="s">
        <v>749</v>
      </c>
      <c r="C327" s="13" t="s">
        <v>750</v>
      </c>
      <c r="E327" s="13" t="s">
        <v>879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2948</v>
      </c>
      <c r="J327" s="158">
        <f t="shared" si="27"/>
        <v>44105</v>
      </c>
    </row>
    <row r="328" spans="1:10" x14ac:dyDescent="0.25">
      <c r="A328" s="13" t="s">
        <v>601</v>
      </c>
      <c r="B328" s="13" t="s">
        <v>752</v>
      </c>
      <c r="C328" s="13" t="s">
        <v>590</v>
      </c>
      <c r="E328" s="13" t="s">
        <v>958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2926</v>
      </c>
      <c r="J328" s="158">
        <f t="shared" si="27"/>
        <v>44136</v>
      </c>
    </row>
    <row r="329" spans="1:10" x14ac:dyDescent="0.25">
      <c r="A329" s="13" t="s">
        <v>601</v>
      </c>
      <c r="B329" s="13" t="s">
        <v>754</v>
      </c>
      <c r="C329" s="13" t="s">
        <v>755</v>
      </c>
      <c r="E329" s="13" t="s">
        <v>959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2905</v>
      </c>
      <c r="J329" s="158">
        <f t="shared" si="27"/>
        <v>44166</v>
      </c>
    </row>
    <row r="330" spans="1:10" x14ac:dyDescent="0.25">
      <c r="A330" s="13" t="s">
        <v>589</v>
      </c>
      <c r="B330" s="13" t="s">
        <v>723</v>
      </c>
      <c r="C330" s="13" t="s">
        <v>724</v>
      </c>
      <c r="E330" s="13" t="s">
        <v>820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2875</v>
      </c>
      <c r="J330" s="158">
        <f t="shared" si="27"/>
        <v>44197</v>
      </c>
    </row>
    <row r="331" spans="1:10" x14ac:dyDescent="0.25">
      <c r="A331" s="13" t="s">
        <v>589</v>
      </c>
      <c r="B331" s="13" t="s">
        <v>726</v>
      </c>
      <c r="C331" s="13" t="s">
        <v>727</v>
      </c>
      <c r="E331" s="13" t="s">
        <v>960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2845</v>
      </c>
      <c r="J331" s="158">
        <f t="shared" si="27"/>
        <v>44228</v>
      </c>
    </row>
    <row r="332" spans="1:10" x14ac:dyDescent="0.25">
      <c r="A332" s="13" t="s">
        <v>589</v>
      </c>
      <c r="B332" s="13" t="s">
        <v>729</v>
      </c>
      <c r="C332" s="13" t="s">
        <v>730</v>
      </c>
      <c r="E332" s="13" t="s">
        <v>961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2887</v>
      </c>
      <c r="J332" s="158">
        <f t="shared" si="27"/>
        <v>44256</v>
      </c>
    </row>
    <row r="333" spans="1:10" x14ac:dyDescent="0.25">
      <c r="A333" s="13" t="s">
        <v>589</v>
      </c>
      <c r="B333" s="13" t="s">
        <v>732</v>
      </c>
      <c r="C333" s="13" t="s">
        <v>733</v>
      </c>
      <c r="E333" s="13" t="s">
        <v>962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2979</v>
      </c>
      <c r="J333" s="158">
        <f t="shared" si="27"/>
        <v>44287</v>
      </c>
    </row>
    <row r="334" spans="1:10" x14ac:dyDescent="0.25">
      <c r="A334" s="13" t="s">
        <v>589</v>
      </c>
      <c r="B334" s="13" t="s">
        <v>735</v>
      </c>
      <c r="C334" s="13" t="s">
        <v>541</v>
      </c>
      <c r="E334" s="13" t="s">
        <v>963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3042</v>
      </c>
      <c r="J334" s="158">
        <f t="shared" si="27"/>
        <v>44317</v>
      </c>
    </row>
    <row r="335" spans="1:10" x14ac:dyDescent="0.25">
      <c r="A335" s="13" t="s">
        <v>589</v>
      </c>
      <c r="B335" s="13" t="s">
        <v>737</v>
      </c>
      <c r="C335" s="13" t="s">
        <v>738</v>
      </c>
      <c r="E335" s="13" t="s">
        <v>903</v>
      </c>
      <c r="F335" s="65">
        <v>294</v>
      </c>
      <c r="G335">
        <f t="shared" si="24"/>
        <v>2021</v>
      </c>
      <c r="H335" s="159">
        <f t="shared" si="25"/>
        <v>44348</v>
      </c>
      <c r="I335">
        <f t="shared" si="26"/>
        <v>3079</v>
      </c>
      <c r="J335" s="158">
        <f t="shared" si="27"/>
        <v>44348</v>
      </c>
    </row>
    <row r="336" spans="1:10" x14ac:dyDescent="0.25">
      <c r="A336" s="13" t="s">
        <v>589</v>
      </c>
      <c r="B336" s="13" t="s">
        <v>740</v>
      </c>
      <c r="C336" s="13" t="s">
        <v>741</v>
      </c>
      <c r="E336" s="13" t="s">
        <v>964</v>
      </c>
      <c r="F336" s="65">
        <v>295</v>
      </c>
      <c r="G336">
        <f t="shared" si="24"/>
        <v>2021</v>
      </c>
      <c r="H336" s="159">
        <f t="shared" si="25"/>
        <v>44378</v>
      </c>
      <c r="I336">
        <f t="shared" si="26"/>
        <v>3109</v>
      </c>
      <c r="J336" s="158">
        <f t="shared" si="27"/>
        <v>44378</v>
      </c>
    </row>
    <row r="337" spans="1:10" x14ac:dyDescent="0.25">
      <c r="A337" s="13" t="s">
        <v>589</v>
      </c>
      <c r="B337" s="13" t="s">
        <v>743</v>
      </c>
      <c r="C337" s="13" t="s">
        <v>744</v>
      </c>
      <c r="E337" s="13" t="s">
        <v>965</v>
      </c>
      <c r="F337" s="65">
        <v>296</v>
      </c>
      <c r="G337">
        <f t="shared" si="24"/>
        <v>2021</v>
      </c>
      <c r="H337" s="159">
        <f t="shared" si="25"/>
        <v>44409</v>
      </c>
      <c r="I337">
        <f t="shared" si="26"/>
        <v>3131</v>
      </c>
      <c r="J337" s="158">
        <f t="shared" si="27"/>
        <v>44409</v>
      </c>
    </row>
    <row r="338" spans="1:10" x14ac:dyDescent="0.25">
      <c r="A338" s="13" t="s">
        <v>589</v>
      </c>
      <c r="B338" s="13" t="s">
        <v>746</v>
      </c>
      <c r="C338" s="13" t="s">
        <v>747</v>
      </c>
      <c r="E338" s="13" t="s">
        <v>966</v>
      </c>
      <c r="F338" s="65">
        <v>297</v>
      </c>
      <c r="G338">
        <f t="shared" si="24"/>
        <v>2021</v>
      </c>
      <c r="H338" s="159">
        <f t="shared" si="25"/>
        <v>44440</v>
      </c>
      <c r="I338">
        <f t="shared" si="26"/>
        <v>3151</v>
      </c>
      <c r="J338" s="158">
        <f t="shared" si="27"/>
        <v>44440</v>
      </c>
    </row>
    <row r="339" spans="1:10" x14ac:dyDescent="0.25">
      <c r="A339" s="13" t="s">
        <v>589</v>
      </c>
      <c r="B339" s="13" t="s">
        <v>749</v>
      </c>
      <c r="C339" s="13" t="s">
        <v>750</v>
      </c>
      <c r="E339" s="13" t="s">
        <v>967</v>
      </c>
      <c r="F339" s="65">
        <v>298</v>
      </c>
      <c r="G339">
        <f t="shared" si="24"/>
        <v>2021</v>
      </c>
      <c r="H339" s="159">
        <f t="shared" si="25"/>
        <v>44470</v>
      </c>
      <c r="I339">
        <f t="shared" si="26"/>
        <v>3170</v>
      </c>
      <c r="J339" s="158">
        <f t="shared" si="27"/>
        <v>44470</v>
      </c>
    </row>
    <row r="340" spans="1:10" x14ac:dyDescent="0.25">
      <c r="A340" s="13" t="s">
        <v>589</v>
      </c>
      <c r="B340" s="13" t="s">
        <v>752</v>
      </c>
      <c r="C340" s="13" t="s">
        <v>590</v>
      </c>
      <c r="E340" s="13" t="s">
        <v>968</v>
      </c>
      <c r="F340" s="65">
        <v>299</v>
      </c>
      <c r="G340">
        <f t="shared" si="24"/>
        <v>2021</v>
      </c>
      <c r="H340" s="159">
        <f t="shared" si="25"/>
        <v>44501</v>
      </c>
      <c r="I340">
        <f t="shared" si="26"/>
        <v>3200</v>
      </c>
      <c r="J340" s="158">
        <f t="shared" si="27"/>
        <v>44501</v>
      </c>
    </row>
    <row r="341" spans="1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1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1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1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1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1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1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1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1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1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1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1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969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970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971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972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973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974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4"/>
  <sheetViews>
    <sheetView topLeftCell="A244" workbookViewId="0">
      <selection sqref="A1:XFD1048576"/>
    </sheetView>
  </sheetViews>
  <sheetFormatPr defaultColWidth="9.109375" defaultRowHeight="13.2" x14ac:dyDescent="0.25"/>
  <cols>
    <col min="3" max="3" width="9.109375" style="80"/>
    <col min="4" max="4" width="15.88671875" style="80" customWidth="1"/>
  </cols>
  <sheetData>
    <row r="1" spans="1:4" ht="39.6" x14ac:dyDescent="0.25">
      <c r="A1" t="s">
        <v>43</v>
      </c>
      <c r="B1" s="274" t="s">
        <v>557</v>
      </c>
      <c r="C1" s="275" t="s">
        <v>982</v>
      </c>
      <c r="D1" s="275" t="s">
        <v>983</v>
      </c>
    </row>
    <row r="2" spans="1:4" x14ac:dyDescent="0.25">
      <c r="A2" t="s">
        <v>536</v>
      </c>
      <c r="B2" s="276">
        <v>36526</v>
      </c>
      <c r="C2">
        <v>203442</v>
      </c>
      <c r="D2">
        <v>227329</v>
      </c>
    </row>
    <row r="3" spans="1:4" x14ac:dyDescent="0.25">
      <c r="A3" t="s">
        <v>537</v>
      </c>
      <c r="B3" s="276">
        <v>36557</v>
      </c>
      <c r="C3">
        <v>199261</v>
      </c>
      <c r="D3">
        <v>228782</v>
      </c>
    </row>
    <row r="4" spans="1:4" x14ac:dyDescent="0.25">
      <c r="A4" t="s">
        <v>538</v>
      </c>
      <c r="B4" s="276">
        <v>36586</v>
      </c>
      <c r="C4">
        <v>232490</v>
      </c>
      <c r="D4">
        <v>230217</v>
      </c>
    </row>
    <row r="5" spans="1:4" x14ac:dyDescent="0.25">
      <c r="A5" t="s">
        <v>540</v>
      </c>
      <c r="B5" s="276">
        <v>36617</v>
      </c>
      <c r="C5">
        <v>227698</v>
      </c>
      <c r="D5">
        <v>229039</v>
      </c>
    </row>
    <row r="6" spans="1:4" x14ac:dyDescent="0.25">
      <c r="A6" t="s">
        <v>541</v>
      </c>
      <c r="B6" s="276">
        <v>36647</v>
      </c>
      <c r="C6">
        <v>242501</v>
      </c>
      <c r="D6">
        <v>229685</v>
      </c>
    </row>
    <row r="7" spans="1:4" x14ac:dyDescent="0.25">
      <c r="A7" t="s">
        <v>542</v>
      </c>
      <c r="B7" s="276">
        <v>36678</v>
      </c>
      <c r="C7">
        <v>242963</v>
      </c>
      <c r="D7">
        <v>229837</v>
      </c>
    </row>
    <row r="8" spans="1:4" x14ac:dyDescent="0.25">
      <c r="A8" t="s">
        <v>545</v>
      </c>
      <c r="B8" s="276">
        <v>36708</v>
      </c>
      <c r="C8">
        <v>245140</v>
      </c>
      <c r="D8">
        <v>228775</v>
      </c>
    </row>
    <row r="9" spans="1:4" x14ac:dyDescent="0.25">
      <c r="A9" t="s">
        <v>546</v>
      </c>
      <c r="B9" s="276">
        <v>36739</v>
      </c>
      <c r="C9">
        <v>247832</v>
      </c>
      <c r="D9">
        <v>229312</v>
      </c>
    </row>
    <row r="10" spans="1:4" x14ac:dyDescent="0.25">
      <c r="A10" t="s">
        <v>547</v>
      </c>
      <c r="B10" s="276">
        <v>36770</v>
      </c>
      <c r="C10">
        <v>227899</v>
      </c>
      <c r="D10">
        <v>230961</v>
      </c>
    </row>
    <row r="11" spans="1:4" x14ac:dyDescent="0.25">
      <c r="A11" t="s">
        <v>549</v>
      </c>
      <c r="B11" s="276">
        <v>36800</v>
      </c>
      <c r="C11">
        <v>236491</v>
      </c>
      <c r="D11">
        <v>230484</v>
      </c>
    </row>
    <row r="12" spans="1:4" x14ac:dyDescent="0.25">
      <c r="A12" t="s">
        <v>550</v>
      </c>
      <c r="B12" s="276">
        <v>36831</v>
      </c>
      <c r="C12">
        <v>222819</v>
      </c>
      <c r="D12">
        <v>229738</v>
      </c>
    </row>
    <row r="13" spans="1:4" x14ac:dyDescent="0.25">
      <c r="A13" t="s">
        <v>551</v>
      </c>
      <c r="B13" s="276">
        <v>36861</v>
      </c>
      <c r="C13">
        <v>218390</v>
      </c>
      <c r="D13">
        <v>224617</v>
      </c>
    </row>
    <row r="14" spans="1:4" x14ac:dyDescent="0.25">
      <c r="A14" t="s">
        <v>536</v>
      </c>
      <c r="B14" s="276">
        <v>36892</v>
      </c>
      <c r="C14">
        <v>209685</v>
      </c>
      <c r="D14">
        <v>231440</v>
      </c>
    </row>
    <row r="15" spans="1:4" x14ac:dyDescent="0.25">
      <c r="A15" t="s">
        <v>537</v>
      </c>
      <c r="B15" s="276">
        <v>36923</v>
      </c>
      <c r="C15">
        <v>200876</v>
      </c>
      <c r="D15">
        <v>230594</v>
      </c>
    </row>
    <row r="16" spans="1:4" x14ac:dyDescent="0.25">
      <c r="A16" t="s">
        <v>538</v>
      </c>
      <c r="B16" s="276">
        <v>36951</v>
      </c>
      <c r="C16">
        <v>232587</v>
      </c>
      <c r="D16">
        <v>231213</v>
      </c>
    </row>
    <row r="17" spans="1:4" x14ac:dyDescent="0.25">
      <c r="A17" t="s">
        <v>540</v>
      </c>
      <c r="B17" s="276">
        <v>36982</v>
      </c>
      <c r="C17">
        <v>232513</v>
      </c>
      <c r="D17">
        <v>232978</v>
      </c>
    </row>
    <row r="18" spans="1:4" x14ac:dyDescent="0.25">
      <c r="A18" t="s">
        <v>541</v>
      </c>
      <c r="B18" s="276">
        <v>37012</v>
      </c>
      <c r="C18">
        <v>245357</v>
      </c>
      <c r="D18">
        <v>232128</v>
      </c>
    </row>
    <row r="19" spans="1:4" x14ac:dyDescent="0.25">
      <c r="A19" t="s">
        <v>542</v>
      </c>
      <c r="B19" s="276">
        <v>37043</v>
      </c>
      <c r="C19">
        <v>243498</v>
      </c>
      <c r="D19">
        <v>231532</v>
      </c>
    </row>
    <row r="20" spans="1:4" x14ac:dyDescent="0.25">
      <c r="A20" t="s">
        <v>545</v>
      </c>
      <c r="B20" s="276">
        <v>37073</v>
      </c>
      <c r="C20">
        <v>250363</v>
      </c>
      <c r="D20">
        <v>233068</v>
      </c>
    </row>
    <row r="21" spans="1:4" x14ac:dyDescent="0.25">
      <c r="A21" t="s">
        <v>546</v>
      </c>
      <c r="B21" s="276">
        <v>37104</v>
      </c>
      <c r="C21">
        <v>253274</v>
      </c>
      <c r="D21">
        <v>233241</v>
      </c>
    </row>
    <row r="22" spans="1:4" x14ac:dyDescent="0.25">
      <c r="A22" t="s">
        <v>547</v>
      </c>
      <c r="B22" s="276">
        <v>37135</v>
      </c>
      <c r="C22">
        <v>226312</v>
      </c>
      <c r="D22">
        <v>232258</v>
      </c>
    </row>
    <row r="23" spans="1:4" x14ac:dyDescent="0.25">
      <c r="A23" t="s">
        <v>549</v>
      </c>
      <c r="B23" s="276">
        <v>37165</v>
      </c>
      <c r="C23">
        <v>241050</v>
      </c>
      <c r="D23">
        <v>233641</v>
      </c>
    </row>
    <row r="24" spans="1:4" x14ac:dyDescent="0.25">
      <c r="A24" t="s">
        <v>550</v>
      </c>
      <c r="B24" s="276">
        <v>37196</v>
      </c>
      <c r="C24">
        <v>230511</v>
      </c>
      <c r="D24">
        <v>236645</v>
      </c>
    </row>
    <row r="25" spans="1:4" x14ac:dyDescent="0.25">
      <c r="A25" t="s">
        <v>551</v>
      </c>
      <c r="B25" s="276">
        <v>37226</v>
      </c>
      <c r="C25">
        <v>229584</v>
      </c>
      <c r="D25">
        <v>237073</v>
      </c>
    </row>
    <row r="26" spans="1:4" x14ac:dyDescent="0.25">
      <c r="A26" t="s">
        <v>536</v>
      </c>
      <c r="B26" s="276">
        <v>37257</v>
      </c>
      <c r="C26">
        <v>215215</v>
      </c>
      <c r="D26">
        <v>236601</v>
      </c>
    </row>
    <row r="27" spans="1:4" x14ac:dyDescent="0.25">
      <c r="A27" t="s">
        <v>537</v>
      </c>
      <c r="B27" s="276">
        <v>37288</v>
      </c>
      <c r="C27">
        <v>208237</v>
      </c>
      <c r="D27">
        <v>238042</v>
      </c>
    </row>
    <row r="28" spans="1:4" x14ac:dyDescent="0.25">
      <c r="A28" t="s">
        <v>538</v>
      </c>
      <c r="B28" s="276">
        <v>37316</v>
      </c>
      <c r="C28">
        <v>236070</v>
      </c>
      <c r="D28">
        <v>235856</v>
      </c>
    </row>
    <row r="29" spans="1:4" x14ac:dyDescent="0.25">
      <c r="A29" t="s">
        <v>540</v>
      </c>
      <c r="B29" s="276">
        <v>37347</v>
      </c>
      <c r="C29">
        <v>237226</v>
      </c>
      <c r="D29">
        <v>236363</v>
      </c>
    </row>
    <row r="30" spans="1:4" x14ac:dyDescent="0.25">
      <c r="A30" t="s">
        <v>541</v>
      </c>
      <c r="B30" s="276">
        <v>37377</v>
      </c>
      <c r="C30">
        <v>251746</v>
      </c>
      <c r="D30">
        <v>237338</v>
      </c>
    </row>
    <row r="31" spans="1:4" x14ac:dyDescent="0.25">
      <c r="A31" t="s">
        <v>542</v>
      </c>
      <c r="B31" s="276">
        <v>37408</v>
      </c>
      <c r="C31">
        <v>247868</v>
      </c>
      <c r="D31">
        <v>238067</v>
      </c>
    </row>
    <row r="32" spans="1:4" x14ac:dyDescent="0.25">
      <c r="A32" t="s">
        <v>545</v>
      </c>
      <c r="B32" s="276">
        <v>37438</v>
      </c>
      <c r="C32">
        <v>256392</v>
      </c>
      <c r="D32">
        <v>237691</v>
      </c>
    </row>
    <row r="33" spans="1:4" x14ac:dyDescent="0.25">
      <c r="A33" t="s">
        <v>546</v>
      </c>
      <c r="B33" s="276">
        <v>37469</v>
      </c>
      <c r="C33">
        <v>258666</v>
      </c>
      <c r="D33">
        <v>239426</v>
      </c>
    </row>
    <row r="34" spans="1:4" x14ac:dyDescent="0.25">
      <c r="A34" t="s">
        <v>547</v>
      </c>
      <c r="B34" s="276">
        <v>37500</v>
      </c>
      <c r="C34">
        <v>233625</v>
      </c>
      <c r="D34">
        <v>239706</v>
      </c>
    </row>
    <row r="35" spans="1:4" x14ac:dyDescent="0.25">
      <c r="A35" t="s">
        <v>549</v>
      </c>
      <c r="B35" s="276">
        <v>37530</v>
      </c>
      <c r="C35">
        <v>245556</v>
      </c>
      <c r="D35">
        <v>237719</v>
      </c>
    </row>
    <row r="36" spans="1:4" x14ac:dyDescent="0.25">
      <c r="A36" t="s">
        <v>550</v>
      </c>
      <c r="B36" s="276">
        <v>37561</v>
      </c>
      <c r="C36">
        <v>230648</v>
      </c>
      <c r="D36">
        <v>238162</v>
      </c>
    </row>
    <row r="37" spans="1:4" x14ac:dyDescent="0.25">
      <c r="A37" t="s">
        <v>551</v>
      </c>
      <c r="B37" s="276">
        <v>37591</v>
      </c>
      <c r="C37">
        <v>234260</v>
      </c>
      <c r="D37">
        <v>240771</v>
      </c>
    </row>
    <row r="38" spans="1:4" x14ac:dyDescent="0.25">
      <c r="A38" t="s">
        <v>536</v>
      </c>
      <c r="B38" s="276">
        <v>37622</v>
      </c>
      <c r="C38">
        <v>218534</v>
      </c>
      <c r="D38">
        <v>238889</v>
      </c>
    </row>
    <row r="39" spans="1:4" x14ac:dyDescent="0.25">
      <c r="A39" t="s">
        <v>537</v>
      </c>
      <c r="B39" s="276">
        <v>37653</v>
      </c>
      <c r="C39">
        <v>203677</v>
      </c>
      <c r="D39">
        <v>233494</v>
      </c>
    </row>
    <row r="40" spans="1:4" x14ac:dyDescent="0.25">
      <c r="A40" t="s">
        <v>538</v>
      </c>
      <c r="B40" s="276">
        <v>37681</v>
      </c>
      <c r="C40">
        <v>236679</v>
      </c>
      <c r="D40">
        <v>237132</v>
      </c>
    </row>
    <row r="41" spans="1:4" x14ac:dyDescent="0.25">
      <c r="A41" t="s">
        <v>540</v>
      </c>
      <c r="B41" s="276">
        <v>37712</v>
      </c>
      <c r="C41">
        <v>239415</v>
      </c>
      <c r="D41">
        <v>237970</v>
      </c>
    </row>
    <row r="42" spans="1:4" x14ac:dyDescent="0.25">
      <c r="A42" t="s">
        <v>541</v>
      </c>
      <c r="B42" s="276">
        <v>37742</v>
      </c>
      <c r="C42">
        <v>253244</v>
      </c>
      <c r="D42">
        <v>239765</v>
      </c>
    </row>
    <row r="43" spans="1:4" x14ac:dyDescent="0.25">
      <c r="A43" t="s">
        <v>542</v>
      </c>
      <c r="B43" s="276">
        <v>37773</v>
      </c>
      <c r="C43">
        <v>252145</v>
      </c>
      <c r="D43">
        <v>241490</v>
      </c>
    </row>
    <row r="44" spans="1:4" x14ac:dyDescent="0.25">
      <c r="A44" t="s">
        <v>545</v>
      </c>
      <c r="B44" s="276">
        <v>37803</v>
      </c>
      <c r="C44">
        <v>262105</v>
      </c>
      <c r="D44">
        <v>243233</v>
      </c>
    </row>
    <row r="45" spans="1:4" x14ac:dyDescent="0.25">
      <c r="A45" t="s">
        <v>546</v>
      </c>
      <c r="B45" s="276">
        <v>37834</v>
      </c>
      <c r="C45">
        <v>260687</v>
      </c>
      <c r="D45">
        <v>242835</v>
      </c>
    </row>
    <row r="46" spans="1:4" x14ac:dyDescent="0.25">
      <c r="A46" t="s">
        <v>547</v>
      </c>
      <c r="B46" s="276">
        <v>37865</v>
      </c>
      <c r="C46">
        <v>237451</v>
      </c>
      <c r="D46">
        <v>243279</v>
      </c>
    </row>
    <row r="47" spans="1:4" x14ac:dyDescent="0.25">
      <c r="A47" t="s">
        <v>549</v>
      </c>
      <c r="B47" s="276">
        <v>37895</v>
      </c>
      <c r="C47">
        <v>254048</v>
      </c>
      <c r="D47">
        <v>245118</v>
      </c>
    </row>
    <row r="48" spans="1:4" x14ac:dyDescent="0.25">
      <c r="A48" t="s">
        <v>550</v>
      </c>
      <c r="B48" s="276">
        <v>37926</v>
      </c>
      <c r="C48">
        <v>233698</v>
      </c>
      <c r="D48">
        <v>243514</v>
      </c>
    </row>
    <row r="49" spans="1:4" x14ac:dyDescent="0.25">
      <c r="A49" t="s">
        <v>551</v>
      </c>
      <c r="B49" s="276">
        <v>37956</v>
      </c>
      <c r="C49">
        <v>238538</v>
      </c>
      <c r="D49">
        <v>243708</v>
      </c>
    </row>
    <row r="50" spans="1:4" x14ac:dyDescent="0.25">
      <c r="A50" t="s">
        <v>536</v>
      </c>
      <c r="B50" s="276">
        <v>37987</v>
      </c>
      <c r="C50">
        <v>222450</v>
      </c>
      <c r="D50">
        <v>243680</v>
      </c>
    </row>
    <row r="51" spans="1:4" x14ac:dyDescent="0.25">
      <c r="A51" t="s">
        <v>537</v>
      </c>
      <c r="B51" s="276">
        <v>38018</v>
      </c>
      <c r="C51">
        <v>213709</v>
      </c>
      <c r="D51">
        <v>244642</v>
      </c>
    </row>
    <row r="52" spans="1:4" x14ac:dyDescent="0.25">
      <c r="A52" t="s">
        <v>538</v>
      </c>
      <c r="B52" s="276">
        <v>38047</v>
      </c>
      <c r="C52">
        <v>251403</v>
      </c>
      <c r="D52">
        <v>248889</v>
      </c>
    </row>
    <row r="53" spans="1:4" x14ac:dyDescent="0.25">
      <c r="A53" t="s">
        <v>540</v>
      </c>
      <c r="B53" s="276">
        <v>38078</v>
      </c>
      <c r="C53">
        <v>250968</v>
      </c>
      <c r="D53">
        <v>248206</v>
      </c>
    </row>
    <row r="54" spans="1:4" x14ac:dyDescent="0.25">
      <c r="A54" t="s">
        <v>541</v>
      </c>
      <c r="B54" s="276">
        <v>38108</v>
      </c>
      <c r="C54">
        <v>257235</v>
      </c>
      <c r="D54">
        <v>246207</v>
      </c>
    </row>
    <row r="55" spans="1:4" x14ac:dyDescent="0.25">
      <c r="A55" t="s">
        <v>542</v>
      </c>
      <c r="B55" s="276">
        <v>38139</v>
      </c>
      <c r="C55">
        <v>257383</v>
      </c>
      <c r="D55">
        <v>245117</v>
      </c>
    </row>
    <row r="56" spans="1:4" x14ac:dyDescent="0.25">
      <c r="A56" t="s">
        <v>545</v>
      </c>
      <c r="B56" s="276">
        <v>38169</v>
      </c>
      <c r="C56">
        <v>265969</v>
      </c>
      <c r="D56">
        <v>247511</v>
      </c>
    </row>
    <row r="57" spans="1:4" x14ac:dyDescent="0.25">
      <c r="A57" t="s">
        <v>546</v>
      </c>
      <c r="B57" s="276">
        <v>38200</v>
      </c>
      <c r="C57">
        <v>262836</v>
      </c>
      <c r="D57">
        <v>247589</v>
      </c>
    </row>
    <row r="58" spans="1:4" x14ac:dyDescent="0.25">
      <c r="A58" t="s">
        <v>547</v>
      </c>
      <c r="B58" s="276">
        <v>38231</v>
      </c>
      <c r="C58">
        <v>243515</v>
      </c>
      <c r="D58">
        <v>247592</v>
      </c>
    </row>
    <row r="59" spans="1:4" x14ac:dyDescent="0.25">
      <c r="A59" t="s">
        <v>549</v>
      </c>
      <c r="B59" s="276">
        <v>38261</v>
      </c>
      <c r="C59">
        <v>254496</v>
      </c>
      <c r="D59">
        <v>247923</v>
      </c>
    </row>
    <row r="60" spans="1:4" x14ac:dyDescent="0.25">
      <c r="A60" t="s">
        <v>550</v>
      </c>
      <c r="B60" s="276">
        <v>38292</v>
      </c>
      <c r="C60">
        <v>239796</v>
      </c>
      <c r="D60">
        <v>247790</v>
      </c>
    </row>
    <row r="61" spans="1:4" x14ac:dyDescent="0.25">
      <c r="A61" t="s">
        <v>551</v>
      </c>
      <c r="B61" s="276">
        <v>38322</v>
      </c>
      <c r="C61">
        <v>245029</v>
      </c>
      <c r="D61">
        <v>248676</v>
      </c>
    </row>
    <row r="62" spans="1:4" x14ac:dyDescent="0.25">
      <c r="A62" t="s">
        <v>536</v>
      </c>
      <c r="B62" s="276">
        <v>38353</v>
      </c>
      <c r="C62">
        <v>224072</v>
      </c>
      <c r="D62">
        <v>247698</v>
      </c>
    </row>
    <row r="63" spans="1:4" x14ac:dyDescent="0.25">
      <c r="A63" t="s">
        <v>537</v>
      </c>
      <c r="B63" s="276">
        <v>38384</v>
      </c>
      <c r="C63">
        <v>219970</v>
      </c>
      <c r="D63">
        <v>249930</v>
      </c>
    </row>
    <row r="64" spans="1:4" x14ac:dyDescent="0.25">
      <c r="A64" t="s">
        <v>538</v>
      </c>
      <c r="B64" s="276">
        <v>38412</v>
      </c>
      <c r="C64">
        <v>253182</v>
      </c>
      <c r="D64">
        <v>249274</v>
      </c>
    </row>
    <row r="65" spans="1:4" x14ac:dyDescent="0.25">
      <c r="A65" t="s">
        <v>540</v>
      </c>
      <c r="B65" s="276">
        <v>38443</v>
      </c>
      <c r="C65">
        <v>250860</v>
      </c>
      <c r="D65">
        <v>248960</v>
      </c>
    </row>
    <row r="66" spans="1:4" x14ac:dyDescent="0.25">
      <c r="A66" t="s">
        <v>541</v>
      </c>
      <c r="B66" s="276">
        <v>38473</v>
      </c>
      <c r="C66">
        <v>262678</v>
      </c>
      <c r="D66">
        <v>250660</v>
      </c>
    </row>
    <row r="67" spans="1:4" x14ac:dyDescent="0.25">
      <c r="A67" t="s">
        <v>542</v>
      </c>
      <c r="B67" s="276">
        <v>38504</v>
      </c>
      <c r="C67">
        <v>263816</v>
      </c>
      <c r="D67">
        <v>251245</v>
      </c>
    </row>
    <row r="68" spans="1:4" x14ac:dyDescent="0.25">
      <c r="A68" t="s">
        <v>545</v>
      </c>
      <c r="B68" s="276">
        <v>38534</v>
      </c>
      <c r="C68">
        <v>267025</v>
      </c>
      <c r="D68">
        <v>250783</v>
      </c>
    </row>
    <row r="69" spans="1:4" x14ac:dyDescent="0.25">
      <c r="A69" t="s">
        <v>546</v>
      </c>
      <c r="B69" s="276">
        <v>38565</v>
      </c>
      <c r="C69">
        <v>265323</v>
      </c>
      <c r="D69">
        <v>249458</v>
      </c>
    </row>
    <row r="70" spans="1:4" x14ac:dyDescent="0.25">
      <c r="A70" t="s">
        <v>547</v>
      </c>
      <c r="B70" s="276">
        <v>38596</v>
      </c>
      <c r="C70">
        <v>242240</v>
      </c>
      <c r="D70">
        <v>245656</v>
      </c>
    </row>
    <row r="71" spans="1:4" x14ac:dyDescent="0.25">
      <c r="A71" t="s">
        <v>549</v>
      </c>
      <c r="B71" s="276">
        <v>38626</v>
      </c>
      <c r="C71">
        <v>251419</v>
      </c>
      <c r="D71">
        <v>245923</v>
      </c>
    </row>
    <row r="72" spans="1:4" x14ac:dyDescent="0.25">
      <c r="A72" t="s">
        <v>550</v>
      </c>
      <c r="B72" s="276">
        <v>38657</v>
      </c>
      <c r="C72">
        <v>243056</v>
      </c>
      <c r="D72">
        <v>250790</v>
      </c>
    </row>
    <row r="73" spans="1:4" x14ac:dyDescent="0.25">
      <c r="A73" t="s">
        <v>551</v>
      </c>
      <c r="B73" s="276">
        <v>38687</v>
      </c>
      <c r="C73">
        <v>245787</v>
      </c>
      <c r="D73">
        <v>250335</v>
      </c>
    </row>
    <row r="74" spans="1:4" x14ac:dyDescent="0.25">
      <c r="A74" t="s">
        <v>536</v>
      </c>
      <c r="B74" s="276">
        <v>38718</v>
      </c>
      <c r="C74">
        <v>233282</v>
      </c>
      <c r="D74">
        <v>255738</v>
      </c>
    </row>
    <row r="75" spans="1:4" x14ac:dyDescent="0.25">
      <c r="A75" t="s">
        <v>537</v>
      </c>
      <c r="B75" s="276">
        <v>38749</v>
      </c>
      <c r="C75">
        <v>220711</v>
      </c>
      <c r="D75">
        <v>250695</v>
      </c>
    </row>
    <row r="76" spans="1:4" x14ac:dyDescent="0.25">
      <c r="A76" t="s">
        <v>538</v>
      </c>
      <c r="B76" s="276">
        <v>38777</v>
      </c>
      <c r="C76">
        <v>256623</v>
      </c>
      <c r="D76">
        <v>250874</v>
      </c>
    </row>
    <row r="77" spans="1:4" x14ac:dyDescent="0.25">
      <c r="A77" t="s">
        <v>540</v>
      </c>
      <c r="B77" s="276">
        <v>38808</v>
      </c>
      <c r="C77">
        <v>250644</v>
      </c>
      <c r="D77">
        <v>250702</v>
      </c>
    </row>
    <row r="78" spans="1:4" x14ac:dyDescent="0.25">
      <c r="A78" t="s">
        <v>541</v>
      </c>
      <c r="B78" s="276">
        <v>38838</v>
      </c>
      <c r="C78">
        <v>263370</v>
      </c>
      <c r="D78">
        <v>249990</v>
      </c>
    </row>
    <row r="79" spans="1:4" x14ac:dyDescent="0.25">
      <c r="A79" t="s">
        <v>542</v>
      </c>
      <c r="B79" s="276">
        <v>38869</v>
      </c>
      <c r="C79">
        <v>263782</v>
      </c>
      <c r="D79">
        <v>250339</v>
      </c>
    </row>
    <row r="80" spans="1:4" x14ac:dyDescent="0.25">
      <c r="A80" t="s">
        <v>545</v>
      </c>
      <c r="B80" s="276">
        <v>38899</v>
      </c>
      <c r="C80">
        <v>263421</v>
      </c>
      <c r="D80">
        <v>249126</v>
      </c>
    </row>
    <row r="81" spans="1:4" x14ac:dyDescent="0.25">
      <c r="A81" t="s">
        <v>546</v>
      </c>
      <c r="B81" s="276">
        <v>38930</v>
      </c>
      <c r="C81">
        <v>265206</v>
      </c>
      <c r="D81">
        <v>249423</v>
      </c>
    </row>
    <row r="82" spans="1:4" x14ac:dyDescent="0.25">
      <c r="A82" t="s">
        <v>547</v>
      </c>
      <c r="B82" s="276">
        <v>38961</v>
      </c>
      <c r="C82">
        <v>245605</v>
      </c>
      <c r="D82">
        <v>250314</v>
      </c>
    </row>
    <row r="83" spans="1:4" x14ac:dyDescent="0.25">
      <c r="A83" t="s">
        <v>549</v>
      </c>
      <c r="B83" s="276">
        <v>38991</v>
      </c>
      <c r="C83">
        <v>257939</v>
      </c>
      <c r="D83">
        <v>251578</v>
      </c>
    </row>
    <row r="84" spans="1:4" x14ac:dyDescent="0.25">
      <c r="A84" t="s">
        <v>550</v>
      </c>
      <c r="B84" s="276">
        <v>39022</v>
      </c>
      <c r="C84">
        <v>245346</v>
      </c>
      <c r="D84">
        <v>252655</v>
      </c>
    </row>
    <row r="85" spans="1:4" x14ac:dyDescent="0.25">
      <c r="A85" t="s">
        <v>551</v>
      </c>
      <c r="B85" s="276">
        <v>39052</v>
      </c>
      <c r="C85">
        <v>248187</v>
      </c>
      <c r="D85">
        <v>254096</v>
      </c>
    </row>
    <row r="86" spans="1:4" x14ac:dyDescent="0.25">
      <c r="A86" t="s">
        <v>536</v>
      </c>
      <c r="B86" s="276">
        <v>39083</v>
      </c>
      <c r="C86">
        <v>233621</v>
      </c>
      <c r="D86">
        <v>254557</v>
      </c>
    </row>
    <row r="87" spans="1:4" x14ac:dyDescent="0.25">
      <c r="A87" t="s">
        <v>537</v>
      </c>
      <c r="B87" s="276">
        <v>39114</v>
      </c>
      <c r="C87">
        <v>219232</v>
      </c>
      <c r="D87">
        <v>249285</v>
      </c>
    </row>
    <row r="88" spans="1:4" x14ac:dyDescent="0.25">
      <c r="A88" t="s">
        <v>538</v>
      </c>
      <c r="B88" s="276">
        <v>39142</v>
      </c>
      <c r="C88">
        <v>259638</v>
      </c>
      <c r="D88">
        <v>254364</v>
      </c>
    </row>
    <row r="89" spans="1:4" x14ac:dyDescent="0.25">
      <c r="A89" t="s">
        <v>540</v>
      </c>
      <c r="B89" s="276">
        <v>39173</v>
      </c>
      <c r="C89">
        <v>252595</v>
      </c>
      <c r="D89">
        <v>251472</v>
      </c>
    </row>
    <row r="90" spans="1:4" x14ac:dyDescent="0.25">
      <c r="A90" t="s">
        <v>541</v>
      </c>
      <c r="B90" s="276">
        <v>39203</v>
      </c>
      <c r="C90">
        <v>267574</v>
      </c>
      <c r="D90">
        <v>253998</v>
      </c>
    </row>
    <row r="91" spans="1:4" x14ac:dyDescent="0.25">
      <c r="A91" t="s">
        <v>542</v>
      </c>
      <c r="B91" s="276">
        <v>39234</v>
      </c>
      <c r="C91">
        <v>265374</v>
      </c>
      <c r="D91">
        <v>253184</v>
      </c>
    </row>
    <row r="92" spans="1:4" x14ac:dyDescent="0.25">
      <c r="A92" t="s">
        <v>545</v>
      </c>
      <c r="B92" s="276">
        <v>39264</v>
      </c>
      <c r="C92">
        <v>267106</v>
      </c>
      <c r="D92">
        <v>252551</v>
      </c>
    </row>
    <row r="93" spans="1:4" x14ac:dyDescent="0.25">
      <c r="A93" t="s">
        <v>546</v>
      </c>
      <c r="B93" s="276">
        <v>39295</v>
      </c>
      <c r="C93">
        <v>271225</v>
      </c>
      <c r="D93">
        <v>254016</v>
      </c>
    </row>
    <row r="94" spans="1:4" x14ac:dyDescent="0.25">
      <c r="A94" t="s">
        <v>547</v>
      </c>
      <c r="B94" s="276">
        <v>39326</v>
      </c>
      <c r="C94">
        <v>245965</v>
      </c>
      <c r="D94">
        <v>253378</v>
      </c>
    </row>
    <row r="95" spans="1:4" x14ac:dyDescent="0.25">
      <c r="A95" t="s">
        <v>549</v>
      </c>
      <c r="B95" s="276">
        <v>39356</v>
      </c>
      <c r="C95">
        <v>261423</v>
      </c>
      <c r="D95">
        <v>253721</v>
      </c>
    </row>
    <row r="96" spans="1:4" x14ac:dyDescent="0.25">
      <c r="A96" t="s">
        <v>550</v>
      </c>
      <c r="B96" s="276">
        <v>39387</v>
      </c>
      <c r="C96">
        <v>245787</v>
      </c>
      <c r="D96">
        <v>252066</v>
      </c>
    </row>
    <row r="97" spans="1:4" x14ac:dyDescent="0.25">
      <c r="A97" t="s">
        <v>551</v>
      </c>
      <c r="B97" s="276">
        <v>39417</v>
      </c>
      <c r="C97">
        <v>240281</v>
      </c>
      <c r="D97">
        <v>247443</v>
      </c>
    </row>
    <row r="98" spans="1:4" x14ac:dyDescent="0.25">
      <c r="A98" t="s">
        <v>536</v>
      </c>
      <c r="B98" s="276">
        <v>39448</v>
      </c>
      <c r="C98">
        <v>232920</v>
      </c>
      <c r="D98">
        <v>253312</v>
      </c>
    </row>
    <row r="99" spans="1:4" x14ac:dyDescent="0.25">
      <c r="A99" t="s">
        <v>537</v>
      </c>
      <c r="B99" s="276">
        <v>39479</v>
      </c>
      <c r="C99">
        <v>221336</v>
      </c>
      <c r="D99">
        <v>250472</v>
      </c>
    </row>
    <row r="100" spans="1:4" x14ac:dyDescent="0.25">
      <c r="A100" t="s">
        <v>538</v>
      </c>
      <c r="B100" s="276">
        <v>39508</v>
      </c>
      <c r="C100">
        <v>252343</v>
      </c>
      <c r="D100">
        <v>249271</v>
      </c>
    </row>
    <row r="101" spans="1:4" x14ac:dyDescent="0.25">
      <c r="A101" t="s">
        <v>540</v>
      </c>
      <c r="B101" s="276">
        <v>39539</v>
      </c>
      <c r="C101">
        <v>252088</v>
      </c>
      <c r="D101">
        <v>249139</v>
      </c>
    </row>
    <row r="102" spans="1:4" x14ac:dyDescent="0.25">
      <c r="A102" t="s">
        <v>541</v>
      </c>
      <c r="B102" s="276">
        <v>39569</v>
      </c>
      <c r="C102">
        <v>261466</v>
      </c>
      <c r="D102">
        <v>248257</v>
      </c>
    </row>
    <row r="103" spans="1:4" x14ac:dyDescent="0.25">
      <c r="A103" t="s">
        <v>542</v>
      </c>
      <c r="B103" s="276">
        <v>39600</v>
      </c>
      <c r="C103">
        <v>257484</v>
      </c>
      <c r="D103">
        <v>246810</v>
      </c>
    </row>
    <row r="104" spans="1:4" x14ac:dyDescent="0.25">
      <c r="A104" t="s">
        <v>545</v>
      </c>
      <c r="B104" s="276">
        <v>39630</v>
      </c>
      <c r="C104">
        <v>261600</v>
      </c>
      <c r="D104">
        <v>245532</v>
      </c>
    </row>
    <row r="105" spans="1:4" x14ac:dyDescent="0.25">
      <c r="A105" t="s">
        <v>546</v>
      </c>
      <c r="B105" s="276">
        <v>39661</v>
      </c>
      <c r="C105">
        <v>260609</v>
      </c>
      <c r="D105">
        <v>244719</v>
      </c>
    </row>
    <row r="106" spans="1:4" x14ac:dyDescent="0.25">
      <c r="A106" t="s">
        <v>547</v>
      </c>
      <c r="B106" s="276">
        <v>39692</v>
      </c>
      <c r="C106">
        <v>239607</v>
      </c>
      <c r="D106">
        <v>246108</v>
      </c>
    </row>
    <row r="107" spans="1:4" x14ac:dyDescent="0.25">
      <c r="A107" t="s">
        <v>549</v>
      </c>
      <c r="B107" s="276">
        <v>39722</v>
      </c>
      <c r="C107">
        <v>255848</v>
      </c>
      <c r="D107">
        <v>246607</v>
      </c>
    </row>
    <row r="108" spans="1:4" x14ac:dyDescent="0.25">
      <c r="A108" t="s">
        <v>550</v>
      </c>
      <c r="B108" s="276">
        <v>39753</v>
      </c>
      <c r="C108">
        <v>236465</v>
      </c>
      <c r="D108">
        <v>246228</v>
      </c>
    </row>
    <row r="109" spans="1:4" x14ac:dyDescent="0.25">
      <c r="A109" t="s">
        <v>551</v>
      </c>
      <c r="B109" s="276">
        <v>39783</v>
      </c>
      <c r="C109">
        <v>241742</v>
      </c>
      <c r="D109">
        <v>246808</v>
      </c>
    </row>
    <row r="110" spans="1:4" x14ac:dyDescent="0.25">
      <c r="A110" t="s">
        <v>536</v>
      </c>
      <c r="B110" s="276">
        <v>39814</v>
      </c>
      <c r="C110">
        <v>225529</v>
      </c>
      <c r="D110">
        <v>245867</v>
      </c>
    </row>
    <row r="111" spans="1:4" x14ac:dyDescent="0.25">
      <c r="A111" t="s">
        <v>537</v>
      </c>
      <c r="B111" s="276">
        <v>39845</v>
      </c>
      <c r="C111">
        <v>217643</v>
      </c>
      <c r="D111">
        <v>248352</v>
      </c>
    </row>
    <row r="112" spans="1:4" x14ac:dyDescent="0.25">
      <c r="A112" t="s">
        <v>538</v>
      </c>
      <c r="B112" s="276">
        <v>39873</v>
      </c>
      <c r="C112">
        <v>249741</v>
      </c>
      <c r="D112">
        <v>245369</v>
      </c>
    </row>
    <row r="113" spans="1:4" x14ac:dyDescent="0.25">
      <c r="A113" t="s">
        <v>540</v>
      </c>
      <c r="B113" s="276">
        <v>39904</v>
      </c>
      <c r="C113">
        <v>251374</v>
      </c>
      <c r="D113">
        <v>247685</v>
      </c>
    </row>
    <row r="114" spans="1:4" x14ac:dyDescent="0.25">
      <c r="A114" t="s">
        <v>541</v>
      </c>
      <c r="B114" s="276">
        <v>39934</v>
      </c>
      <c r="C114">
        <v>258276</v>
      </c>
      <c r="D114">
        <v>246929</v>
      </c>
    </row>
    <row r="115" spans="1:4" x14ac:dyDescent="0.25">
      <c r="A115" t="s">
        <v>542</v>
      </c>
      <c r="B115" s="276">
        <v>39965</v>
      </c>
      <c r="C115">
        <v>258395</v>
      </c>
      <c r="D115">
        <v>246561</v>
      </c>
    </row>
    <row r="116" spans="1:4" x14ac:dyDescent="0.25">
      <c r="A116" t="s">
        <v>545</v>
      </c>
      <c r="B116" s="276">
        <v>39995</v>
      </c>
      <c r="C116">
        <v>264472</v>
      </c>
      <c r="D116">
        <v>247358</v>
      </c>
    </row>
    <row r="117" spans="1:4" x14ac:dyDescent="0.25">
      <c r="A117" t="s">
        <v>546</v>
      </c>
      <c r="B117" s="276">
        <v>40026</v>
      </c>
      <c r="C117">
        <v>260297</v>
      </c>
      <c r="D117">
        <v>247052</v>
      </c>
    </row>
    <row r="118" spans="1:4" x14ac:dyDescent="0.25">
      <c r="A118" t="s">
        <v>547</v>
      </c>
      <c r="B118" s="276">
        <v>40057</v>
      </c>
      <c r="C118">
        <v>241970</v>
      </c>
      <c r="D118">
        <v>246468</v>
      </c>
    </row>
    <row r="119" spans="1:4" x14ac:dyDescent="0.25">
      <c r="A119" t="s">
        <v>549</v>
      </c>
      <c r="B119" s="276">
        <v>40087</v>
      </c>
      <c r="C119">
        <v>252209</v>
      </c>
      <c r="D119">
        <v>243962</v>
      </c>
    </row>
    <row r="120" spans="1:4" x14ac:dyDescent="0.25">
      <c r="A120" t="s">
        <v>550</v>
      </c>
      <c r="B120" s="276">
        <v>40118</v>
      </c>
      <c r="C120">
        <v>237264</v>
      </c>
      <c r="D120">
        <v>246360</v>
      </c>
    </row>
    <row r="121" spans="1:4" x14ac:dyDescent="0.25">
      <c r="A121" t="s">
        <v>551</v>
      </c>
      <c r="B121" s="276">
        <v>40148</v>
      </c>
      <c r="C121">
        <v>239593</v>
      </c>
      <c r="D121">
        <v>244470</v>
      </c>
    </row>
    <row r="122" spans="1:4" x14ac:dyDescent="0.25">
      <c r="A122" t="s">
        <v>536</v>
      </c>
      <c r="B122" s="276">
        <v>40179</v>
      </c>
      <c r="C122">
        <v>220839</v>
      </c>
      <c r="D122">
        <v>242644</v>
      </c>
    </row>
    <row r="123" spans="1:4" x14ac:dyDescent="0.25">
      <c r="A123" t="s">
        <v>537</v>
      </c>
      <c r="B123" s="276">
        <v>40210</v>
      </c>
      <c r="C123">
        <v>210635</v>
      </c>
      <c r="D123">
        <v>241736</v>
      </c>
    </row>
    <row r="124" spans="1:4" x14ac:dyDescent="0.25">
      <c r="A124" t="s">
        <v>538</v>
      </c>
      <c r="B124" s="276">
        <v>40238</v>
      </c>
      <c r="C124">
        <v>254238</v>
      </c>
      <c r="D124">
        <v>248291</v>
      </c>
    </row>
    <row r="125" spans="1:4" x14ac:dyDescent="0.25">
      <c r="A125" t="s">
        <v>540</v>
      </c>
      <c r="B125" s="276">
        <v>40269</v>
      </c>
      <c r="C125">
        <v>253936</v>
      </c>
      <c r="D125">
        <v>249084</v>
      </c>
    </row>
    <row r="126" spans="1:4" x14ac:dyDescent="0.25">
      <c r="A126" t="s">
        <v>541</v>
      </c>
      <c r="B126" s="276">
        <v>40299</v>
      </c>
      <c r="C126">
        <v>256927</v>
      </c>
      <c r="D126">
        <v>247100</v>
      </c>
    </row>
    <row r="127" spans="1:4" x14ac:dyDescent="0.25">
      <c r="A127" t="s">
        <v>542</v>
      </c>
      <c r="B127" s="276">
        <v>40330</v>
      </c>
      <c r="C127">
        <v>260083</v>
      </c>
      <c r="D127">
        <v>247745</v>
      </c>
    </row>
    <row r="128" spans="1:4" x14ac:dyDescent="0.25">
      <c r="A128" t="s">
        <v>545</v>
      </c>
      <c r="B128" s="276">
        <v>40360</v>
      </c>
      <c r="C128">
        <v>265315</v>
      </c>
      <c r="D128">
        <v>249123</v>
      </c>
    </row>
    <row r="129" spans="1:4" x14ac:dyDescent="0.25">
      <c r="A129" t="s">
        <v>546</v>
      </c>
      <c r="B129" s="276">
        <v>40391</v>
      </c>
      <c r="C129">
        <v>263837</v>
      </c>
      <c r="D129">
        <v>249447</v>
      </c>
    </row>
    <row r="130" spans="1:4" x14ac:dyDescent="0.25">
      <c r="A130" t="s">
        <v>547</v>
      </c>
      <c r="B130" s="276">
        <v>40422</v>
      </c>
      <c r="C130">
        <v>244682</v>
      </c>
      <c r="D130">
        <v>248851</v>
      </c>
    </row>
    <row r="131" spans="1:4" x14ac:dyDescent="0.25">
      <c r="A131" t="s">
        <v>549</v>
      </c>
      <c r="B131" s="276">
        <v>40452</v>
      </c>
      <c r="C131">
        <v>256395</v>
      </c>
      <c r="D131">
        <v>249572</v>
      </c>
    </row>
    <row r="132" spans="1:4" x14ac:dyDescent="0.25">
      <c r="A132" t="s">
        <v>550</v>
      </c>
      <c r="B132" s="276">
        <v>40483</v>
      </c>
      <c r="C132">
        <v>239579</v>
      </c>
      <c r="D132">
        <v>247709</v>
      </c>
    </row>
    <row r="133" spans="1:4" x14ac:dyDescent="0.25">
      <c r="A133" t="s">
        <v>551</v>
      </c>
      <c r="B133" s="276">
        <v>40513</v>
      </c>
      <c r="C133">
        <v>240800</v>
      </c>
      <c r="D133">
        <v>244739</v>
      </c>
    </row>
    <row r="134" spans="1:4" x14ac:dyDescent="0.25">
      <c r="A134" t="s">
        <v>536</v>
      </c>
      <c r="B134" s="276">
        <v>40544</v>
      </c>
      <c r="C134">
        <v>223790</v>
      </c>
      <c r="D134">
        <v>246883</v>
      </c>
    </row>
    <row r="135" spans="1:4" x14ac:dyDescent="0.25">
      <c r="A135" t="s">
        <v>537</v>
      </c>
      <c r="B135" s="276">
        <v>40575</v>
      </c>
      <c r="C135">
        <v>213463</v>
      </c>
      <c r="D135">
        <v>245198</v>
      </c>
    </row>
    <row r="136" spans="1:4" x14ac:dyDescent="0.25">
      <c r="A136" t="s">
        <v>538</v>
      </c>
      <c r="B136" s="276">
        <v>40603</v>
      </c>
      <c r="C136">
        <v>253124</v>
      </c>
      <c r="D136">
        <v>246596</v>
      </c>
    </row>
    <row r="137" spans="1:4" x14ac:dyDescent="0.25">
      <c r="A137" t="s">
        <v>540</v>
      </c>
      <c r="B137" s="276">
        <v>40634</v>
      </c>
      <c r="C137">
        <v>249578</v>
      </c>
      <c r="D137">
        <v>245624</v>
      </c>
    </row>
    <row r="138" spans="1:4" x14ac:dyDescent="0.25">
      <c r="A138" t="s">
        <v>541</v>
      </c>
      <c r="B138" s="276">
        <v>40664</v>
      </c>
      <c r="C138">
        <v>254083</v>
      </c>
      <c r="D138">
        <v>243380</v>
      </c>
    </row>
    <row r="139" spans="1:4" x14ac:dyDescent="0.25">
      <c r="A139" t="s">
        <v>542</v>
      </c>
      <c r="B139" s="276">
        <v>40695</v>
      </c>
      <c r="C139">
        <v>258350</v>
      </c>
      <c r="D139">
        <v>245526</v>
      </c>
    </row>
    <row r="140" spans="1:4" x14ac:dyDescent="0.25">
      <c r="A140" t="s">
        <v>545</v>
      </c>
      <c r="B140" s="276">
        <v>40725</v>
      </c>
      <c r="C140">
        <v>260175</v>
      </c>
      <c r="D140">
        <v>245272</v>
      </c>
    </row>
    <row r="141" spans="1:4" x14ac:dyDescent="0.25">
      <c r="A141" t="s">
        <v>546</v>
      </c>
      <c r="B141" s="276">
        <v>40756</v>
      </c>
      <c r="C141">
        <v>260526</v>
      </c>
      <c r="D141">
        <v>244654</v>
      </c>
    </row>
    <row r="142" spans="1:4" x14ac:dyDescent="0.25">
      <c r="A142" t="s">
        <v>547</v>
      </c>
      <c r="B142" s="276">
        <v>40787</v>
      </c>
      <c r="C142">
        <v>242062</v>
      </c>
      <c r="D142">
        <v>245287</v>
      </c>
    </row>
    <row r="143" spans="1:4" x14ac:dyDescent="0.25">
      <c r="A143" t="s">
        <v>549</v>
      </c>
      <c r="B143" s="276">
        <v>40817</v>
      </c>
      <c r="C143">
        <v>251906</v>
      </c>
      <c r="D143">
        <v>246063</v>
      </c>
    </row>
    <row r="144" spans="1:4" x14ac:dyDescent="0.25">
      <c r="A144" t="s">
        <v>550</v>
      </c>
      <c r="B144" s="276">
        <v>40848</v>
      </c>
      <c r="C144">
        <v>238535</v>
      </c>
      <c r="D144">
        <v>246657</v>
      </c>
    </row>
    <row r="145" spans="1:4" x14ac:dyDescent="0.25">
      <c r="A145" t="s">
        <v>551</v>
      </c>
      <c r="B145" s="276">
        <v>40878</v>
      </c>
      <c r="C145">
        <v>244810</v>
      </c>
      <c r="D145">
        <v>249686</v>
      </c>
    </row>
    <row r="146" spans="1:4" x14ac:dyDescent="0.25">
      <c r="A146" t="s">
        <v>536</v>
      </c>
      <c r="B146" s="276">
        <v>40909</v>
      </c>
      <c r="C146">
        <v>227527</v>
      </c>
      <c r="D146">
        <v>249776</v>
      </c>
    </row>
    <row r="147" spans="1:4" x14ac:dyDescent="0.25">
      <c r="A147" t="s">
        <v>537</v>
      </c>
      <c r="B147" s="276">
        <v>40940</v>
      </c>
      <c r="C147">
        <v>218196</v>
      </c>
      <c r="D147">
        <v>250702</v>
      </c>
    </row>
    <row r="148" spans="1:4" x14ac:dyDescent="0.25">
      <c r="A148" t="s">
        <v>538</v>
      </c>
      <c r="B148" s="276">
        <v>40969</v>
      </c>
      <c r="C148">
        <v>256166</v>
      </c>
      <c r="D148">
        <v>249717</v>
      </c>
    </row>
    <row r="149" spans="1:4" x14ac:dyDescent="0.25">
      <c r="A149" t="s">
        <v>540</v>
      </c>
      <c r="B149" s="276">
        <v>41000</v>
      </c>
      <c r="C149">
        <v>249394</v>
      </c>
      <c r="D149">
        <v>246734</v>
      </c>
    </row>
    <row r="150" spans="1:4" x14ac:dyDescent="0.25">
      <c r="A150" t="s">
        <v>541</v>
      </c>
      <c r="B150" s="276">
        <v>41030</v>
      </c>
      <c r="C150">
        <v>260774</v>
      </c>
      <c r="D150">
        <v>248032</v>
      </c>
    </row>
    <row r="151" spans="1:4" x14ac:dyDescent="0.25">
      <c r="A151" t="s">
        <v>542</v>
      </c>
      <c r="B151" s="276">
        <v>41061</v>
      </c>
      <c r="C151">
        <v>260376</v>
      </c>
      <c r="D151">
        <v>247580</v>
      </c>
    </row>
    <row r="152" spans="1:4" x14ac:dyDescent="0.25">
      <c r="A152" t="s">
        <v>545</v>
      </c>
      <c r="B152" s="276">
        <v>41091</v>
      </c>
      <c r="C152">
        <v>260244</v>
      </c>
      <c r="D152">
        <v>245418</v>
      </c>
    </row>
    <row r="153" spans="1:4" x14ac:dyDescent="0.25">
      <c r="A153" t="s">
        <v>546</v>
      </c>
      <c r="B153" s="276">
        <v>41122</v>
      </c>
      <c r="C153">
        <v>264379</v>
      </c>
      <c r="D153">
        <v>246359</v>
      </c>
    </row>
    <row r="154" spans="1:4" x14ac:dyDescent="0.25">
      <c r="A154" t="s">
        <v>547</v>
      </c>
      <c r="B154" s="276">
        <v>41153</v>
      </c>
      <c r="C154">
        <v>238867</v>
      </c>
      <c r="D154">
        <v>245914</v>
      </c>
    </row>
    <row r="155" spans="1:4" x14ac:dyDescent="0.25">
      <c r="A155" t="s">
        <v>549</v>
      </c>
      <c r="B155" s="276">
        <v>41183</v>
      </c>
      <c r="C155">
        <v>253574</v>
      </c>
      <c r="D155">
        <v>245211</v>
      </c>
    </row>
    <row r="156" spans="1:4" x14ac:dyDescent="0.25">
      <c r="A156" t="s">
        <v>550</v>
      </c>
      <c r="B156" s="276">
        <v>41214</v>
      </c>
      <c r="C156">
        <v>240361</v>
      </c>
      <c r="D156">
        <v>247753</v>
      </c>
    </row>
    <row r="157" spans="1:4" x14ac:dyDescent="0.25">
      <c r="A157" t="s">
        <v>551</v>
      </c>
      <c r="B157" s="276">
        <v>41244</v>
      </c>
      <c r="C157">
        <v>238709</v>
      </c>
      <c r="D157">
        <v>245766</v>
      </c>
    </row>
    <row r="158" spans="1:4" x14ac:dyDescent="0.25">
      <c r="A158" t="s">
        <v>536</v>
      </c>
      <c r="B158" s="276">
        <v>41275</v>
      </c>
      <c r="C158">
        <v>229419</v>
      </c>
      <c r="D158">
        <v>249980</v>
      </c>
    </row>
    <row r="159" spans="1:4" x14ac:dyDescent="0.25">
      <c r="A159" t="s">
        <v>537</v>
      </c>
      <c r="B159" s="276">
        <v>41306</v>
      </c>
      <c r="C159">
        <v>215803</v>
      </c>
      <c r="D159">
        <v>249929</v>
      </c>
    </row>
    <row r="160" spans="1:4" x14ac:dyDescent="0.25">
      <c r="A160" t="s">
        <v>538</v>
      </c>
      <c r="B160" s="276">
        <v>41334</v>
      </c>
      <c r="C160">
        <v>253026</v>
      </c>
      <c r="D160">
        <v>248542</v>
      </c>
    </row>
    <row r="161" spans="1:4" x14ac:dyDescent="0.25">
      <c r="A161" t="s">
        <v>540</v>
      </c>
      <c r="B161" s="276">
        <v>41365</v>
      </c>
      <c r="C161">
        <v>252064</v>
      </c>
      <c r="D161">
        <v>247995</v>
      </c>
    </row>
    <row r="162" spans="1:4" x14ac:dyDescent="0.25">
      <c r="A162" t="s">
        <v>541</v>
      </c>
      <c r="B162" s="276">
        <v>41395</v>
      </c>
      <c r="C162">
        <v>263406</v>
      </c>
      <c r="D162">
        <v>248942</v>
      </c>
    </row>
    <row r="163" spans="1:4" x14ac:dyDescent="0.25">
      <c r="A163" t="s">
        <v>542</v>
      </c>
      <c r="B163" s="276">
        <v>41426</v>
      </c>
      <c r="C163">
        <v>259980</v>
      </c>
      <c r="D163">
        <v>249347</v>
      </c>
    </row>
    <row r="164" spans="1:4" x14ac:dyDescent="0.25">
      <c r="A164" t="s">
        <v>545</v>
      </c>
      <c r="B164" s="276">
        <v>41456</v>
      </c>
      <c r="C164">
        <v>263946</v>
      </c>
      <c r="D164">
        <v>247244</v>
      </c>
    </row>
    <row r="165" spans="1:4" x14ac:dyDescent="0.25">
      <c r="A165" t="s">
        <v>546</v>
      </c>
      <c r="B165" s="276">
        <v>41487</v>
      </c>
      <c r="C165">
        <v>268061</v>
      </c>
      <c r="D165">
        <v>250710</v>
      </c>
    </row>
    <row r="166" spans="1:4" x14ac:dyDescent="0.25">
      <c r="A166" t="s">
        <v>547</v>
      </c>
      <c r="B166" s="276">
        <v>41518</v>
      </c>
      <c r="C166">
        <v>242536</v>
      </c>
      <c r="D166">
        <v>249221</v>
      </c>
    </row>
    <row r="167" spans="1:4" x14ac:dyDescent="0.25">
      <c r="A167" t="s">
        <v>549</v>
      </c>
      <c r="B167" s="276">
        <v>41548</v>
      </c>
      <c r="C167">
        <v>258748</v>
      </c>
      <c r="D167">
        <v>249374</v>
      </c>
    </row>
    <row r="168" spans="1:4" x14ac:dyDescent="0.25">
      <c r="A168" t="s">
        <v>550</v>
      </c>
      <c r="B168" s="276">
        <v>41579</v>
      </c>
      <c r="C168">
        <v>240055</v>
      </c>
      <c r="D168">
        <v>249186</v>
      </c>
    </row>
    <row r="169" spans="1:4" x14ac:dyDescent="0.25">
      <c r="A169" t="s">
        <v>551</v>
      </c>
      <c r="B169" s="276">
        <v>41609</v>
      </c>
      <c r="C169">
        <v>241237</v>
      </c>
      <c r="D169">
        <v>246598</v>
      </c>
    </row>
    <row r="170" spans="1:4" x14ac:dyDescent="0.25">
      <c r="A170" t="s">
        <v>536</v>
      </c>
      <c r="B170" s="276">
        <v>41640</v>
      </c>
      <c r="C170">
        <v>226413</v>
      </c>
      <c r="D170">
        <v>246030</v>
      </c>
    </row>
    <row r="171" spans="1:4" x14ac:dyDescent="0.25">
      <c r="A171" t="s">
        <v>537</v>
      </c>
      <c r="B171" s="276">
        <v>41671</v>
      </c>
      <c r="C171">
        <v>213949</v>
      </c>
      <c r="D171">
        <v>249598</v>
      </c>
    </row>
    <row r="172" spans="1:4" x14ac:dyDescent="0.25">
      <c r="A172" t="s">
        <v>538</v>
      </c>
      <c r="B172" s="276">
        <v>41699</v>
      </c>
      <c r="C172">
        <v>253424</v>
      </c>
      <c r="D172">
        <v>251194</v>
      </c>
    </row>
    <row r="173" spans="1:4" x14ac:dyDescent="0.25">
      <c r="A173" t="s">
        <v>540</v>
      </c>
      <c r="B173" s="276">
        <v>41730</v>
      </c>
      <c r="C173">
        <v>256736</v>
      </c>
      <c r="D173">
        <v>252055</v>
      </c>
    </row>
    <row r="174" spans="1:4" x14ac:dyDescent="0.25">
      <c r="A174" t="s">
        <v>541</v>
      </c>
      <c r="B174" s="276">
        <v>41760</v>
      </c>
      <c r="C174">
        <v>266237</v>
      </c>
      <c r="D174">
        <v>252191</v>
      </c>
    </row>
    <row r="175" spans="1:4" x14ac:dyDescent="0.25">
      <c r="A175" t="s">
        <v>542</v>
      </c>
      <c r="B175" s="276">
        <v>41791</v>
      </c>
      <c r="C175">
        <v>263459</v>
      </c>
      <c r="D175">
        <v>252169</v>
      </c>
    </row>
    <row r="176" spans="1:4" x14ac:dyDescent="0.25">
      <c r="A176" t="s">
        <v>545</v>
      </c>
      <c r="B176" s="276">
        <v>41821</v>
      </c>
      <c r="C176">
        <v>270053</v>
      </c>
      <c r="D176">
        <v>251869</v>
      </c>
    </row>
    <row r="177" spans="1:4" x14ac:dyDescent="0.25">
      <c r="A177" t="s">
        <v>546</v>
      </c>
      <c r="B177" s="276">
        <v>41852</v>
      </c>
      <c r="C177">
        <v>268831</v>
      </c>
      <c r="D177">
        <v>252550</v>
      </c>
    </row>
    <row r="178" spans="1:4" x14ac:dyDescent="0.25">
      <c r="A178" t="s">
        <v>547</v>
      </c>
      <c r="B178" s="276">
        <v>41883</v>
      </c>
      <c r="C178">
        <v>247688</v>
      </c>
      <c r="D178">
        <v>253500</v>
      </c>
    </row>
    <row r="179" spans="1:4" x14ac:dyDescent="0.25">
      <c r="A179" t="s">
        <v>549</v>
      </c>
      <c r="B179" s="276">
        <v>41913</v>
      </c>
      <c r="C179">
        <v>265144</v>
      </c>
      <c r="D179">
        <v>253987</v>
      </c>
    </row>
    <row r="180" spans="1:4" x14ac:dyDescent="0.25">
      <c r="A180" t="s">
        <v>550</v>
      </c>
      <c r="B180" s="276">
        <v>41944</v>
      </c>
      <c r="C180">
        <v>241451</v>
      </c>
      <c r="D180">
        <v>253124</v>
      </c>
    </row>
    <row r="181" spans="1:4" x14ac:dyDescent="0.25">
      <c r="A181" t="s">
        <v>551</v>
      </c>
      <c r="B181" s="276">
        <v>41974</v>
      </c>
      <c r="C181">
        <v>252271</v>
      </c>
      <c r="D181">
        <v>255758</v>
      </c>
    </row>
    <row r="182" spans="1:4" x14ac:dyDescent="0.25">
      <c r="A182" t="s">
        <v>536</v>
      </c>
      <c r="B182" s="276">
        <v>42005</v>
      </c>
      <c r="C182">
        <v>233498</v>
      </c>
      <c r="D182">
        <v>254519</v>
      </c>
    </row>
    <row r="183" spans="1:4" x14ac:dyDescent="0.25">
      <c r="A183" t="s">
        <v>537</v>
      </c>
      <c r="B183" s="276">
        <v>42036</v>
      </c>
      <c r="C183">
        <v>217220</v>
      </c>
      <c r="D183">
        <v>254466</v>
      </c>
    </row>
    <row r="184" spans="1:4" x14ac:dyDescent="0.25">
      <c r="A184" t="s">
        <v>538</v>
      </c>
      <c r="B184" s="276">
        <v>42064</v>
      </c>
      <c r="C184">
        <v>258017</v>
      </c>
      <c r="D184">
        <v>255969</v>
      </c>
    </row>
    <row r="185" spans="1:4" x14ac:dyDescent="0.25">
      <c r="A185" t="s">
        <v>540</v>
      </c>
      <c r="B185" s="276">
        <v>42095</v>
      </c>
      <c r="C185">
        <v>262817</v>
      </c>
      <c r="D185">
        <v>257651</v>
      </c>
    </row>
    <row r="186" spans="1:4" x14ac:dyDescent="0.25">
      <c r="A186" t="s">
        <v>541</v>
      </c>
      <c r="B186" s="276">
        <v>42125</v>
      </c>
      <c r="C186">
        <v>270839</v>
      </c>
      <c r="D186">
        <v>257687</v>
      </c>
    </row>
    <row r="187" spans="1:4" x14ac:dyDescent="0.25">
      <c r="A187" t="s">
        <v>542</v>
      </c>
      <c r="B187" s="276">
        <v>42156</v>
      </c>
      <c r="C187">
        <v>270574</v>
      </c>
      <c r="D187">
        <v>258250</v>
      </c>
    </row>
    <row r="188" spans="1:4" x14ac:dyDescent="0.25">
      <c r="A188" t="s">
        <v>545</v>
      </c>
      <c r="B188" s="276">
        <v>42186</v>
      </c>
      <c r="C188">
        <v>278372</v>
      </c>
      <c r="D188">
        <v>257692</v>
      </c>
    </row>
    <row r="189" spans="1:4" x14ac:dyDescent="0.25">
      <c r="A189" t="s">
        <v>546</v>
      </c>
      <c r="B189" s="276">
        <v>42217</v>
      </c>
      <c r="C189">
        <v>272209</v>
      </c>
      <c r="D189">
        <v>259109</v>
      </c>
    </row>
    <row r="190" spans="1:4" x14ac:dyDescent="0.25">
      <c r="A190" t="s">
        <v>547</v>
      </c>
      <c r="B190" s="276">
        <v>42248</v>
      </c>
      <c r="C190">
        <v>255090</v>
      </c>
      <c r="D190">
        <v>258433</v>
      </c>
    </row>
    <row r="191" spans="1:4" x14ac:dyDescent="0.25">
      <c r="A191" t="s">
        <v>549</v>
      </c>
      <c r="B191" s="276">
        <v>42278</v>
      </c>
      <c r="C191">
        <v>268469</v>
      </c>
      <c r="D191">
        <v>257538</v>
      </c>
    </row>
    <row r="192" spans="1:4" x14ac:dyDescent="0.25">
      <c r="A192" t="s">
        <v>550</v>
      </c>
      <c r="B192" s="276">
        <v>42309</v>
      </c>
      <c r="C192">
        <v>248843</v>
      </c>
      <c r="D192">
        <v>260142</v>
      </c>
    </row>
    <row r="193" spans="1:4" x14ac:dyDescent="0.25">
      <c r="A193" t="s">
        <v>551</v>
      </c>
      <c r="B193" s="276">
        <v>42339</v>
      </c>
      <c r="C193">
        <v>259424</v>
      </c>
      <c r="D193">
        <v>262226</v>
      </c>
    </row>
    <row r="194" spans="1:4" x14ac:dyDescent="0.25">
      <c r="A194" t="s">
        <v>536</v>
      </c>
      <c r="B194" s="276">
        <v>42370</v>
      </c>
      <c r="C194">
        <v>239679</v>
      </c>
      <c r="D194">
        <v>262539</v>
      </c>
    </row>
    <row r="195" spans="1:4" x14ac:dyDescent="0.25">
      <c r="A195" t="s">
        <v>537</v>
      </c>
      <c r="B195" s="276">
        <v>42401</v>
      </c>
      <c r="C195">
        <v>223011</v>
      </c>
      <c r="D195">
        <v>261730</v>
      </c>
    </row>
    <row r="196" spans="1:4" x14ac:dyDescent="0.25">
      <c r="A196" t="s">
        <v>538</v>
      </c>
      <c r="B196" s="276">
        <v>42430</v>
      </c>
      <c r="C196">
        <v>265147</v>
      </c>
      <c r="D196">
        <v>262291</v>
      </c>
    </row>
    <row r="197" spans="1:4" x14ac:dyDescent="0.25">
      <c r="A197" t="s">
        <v>540</v>
      </c>
      <c r="B197" s="276">
        <v>42461</v>
      </c>
      <c r="C197">
        <v>269653</v>
      </c>
      <c r="D197">
        <v>264849</v>
      </c>
    </row>
    <row r="198" spans="1:4" x14ac:dyDescent="0.25">
      <c r="A198" t="s">
        <v>541</v>
      </c>
      <c r="B198" s="276">
        <v>42491</v>
      </c>
      <c r="C198">
        <v>277972</v>
      </c>
      <c r="D198">
        <v>264777</v>
      </c>
    </row>
    <row r="199" spans="1:4" x14ac:dyDescent="0.25">
      <c r="A199" t="s">
        <v>542</v>
      </c>
      <c r="B199" s="276">
        <v>42522</v>
      </c>
      <c r="C199">
        <v>276991</v>
      </c>
      <c r="D199">
        <v>264096</v>
      </c>
    </row>
    <row r="200" spans="1:4" x14ac:dyDescent="0.25">
      <c r="A200" t="s">
        <v>545</v>
      </c>
      <c r="B200" s="276">
        <v>42552</v>
      </c>
      <c r="C200">
        <v>285160</v>
      </c>
      <c r="D200">
        <v>265524</v>
      </c>
    </row>
    <row r="201" spans="1:4" x14ac:dyDescent="0.25">
      <c r="A201" t="s">
        <v>546</v>
      </c>
      <c r="B201" s="276">
        <v>42583</v>
      </c>
      <c r="C201">
        <v>279213</v>
      </c>
      <c r="D201">
        <v>264149</v>
      </c>
    </row>
    <row r="202" spans="1:4" x14ac:dyDescent="0.25">
      <c r="A202" t="s">
        <v>547</v>
      </c>
      <c r="B202" s="276">
        <v>42614</v>
      </c>
      <c r="C202">
        <v>262039</v>
      </c>
      <c r="D202">
        <v>263153</v>
      </c>
    </row>
    <row r="203" spans="1:4" x14ac:dyDescent="0.25">
      <c r="A203" t="s">
        <v>549</v>
      </c>
      <c r="B203" s="276">
        <v>42644</v>
      </c>
      <c r="C203">
        <v>275610</v>
      </c>
      <c r="D203">
        <v>266674</v>
      </c>
    </row>
    <row r="204" spans="1:4" x14ac:dyDescent="0.25">
      <c r="A204" t="s">
        <v>550</v>
      </c>
      <c r="B204" s="276">
        <v>42675</v>
      </c>
      <c r="C204">
        <v>255154</v>
      </c>
      <c r="D204">
        <v>265390</v>
      </c>
    </row>
    <row r="205" spans="1:4" x14ac:dyDescent="0.25">
      <c r="A205" t="s">
        <v>551</v>
      </c>
      <c r="B205" s="276">
        <v>42705</v>
      </c>
      <c r="C205">
        <v>264778</v>
      </c>
      <c r="D205">
        <v>267850</v>
      </c>
    </row>
    <row r="206" spans="1:4" x14ac:dyDescent="0.25">
      <c r="A206" t="s">
        <v>536</v>
      </c>
      <c r="B206" s="276">
        <v>42736</v>
      </c>
      <c r="C206">
        <v>242600</v>
      </c>
      <c r="D206">
        <v>266373</v>
      </c>
    </row>
    <row r="207" spans="1:4" x14ac:dyDescent="0.25">
      <c r="A207" t="s">
        <v>537</v>
      </c>
      <c r="B207" s="276">
        <v>42767</v>
      </c>
      <c r="C207">
        <v>225644</v>
      </c>
      <c r="D207">
        <v>265404</v>
      </c>
    </row>
    <row r="208" spans="1:4" x14ac:dyDescent="0.25">
      <c r="A208" t="s">
        <v>538</v>
      </c>
      <c r="B208" s="276">
        <v>42795</v>
      </c>
      <c r="C208">
        <v>268343</v>
      </c>
      <c r="D208">
        <v>264823</v>
      </c>
    </row>
    <row r="209" spans="1:4" x14ac:dyDescent="0.25">
      <c r="A209" t="s">
        <v>540</v>
      </c>
      <c r="B209" s="276">
        <v>42826</v>
      </c>
      <c r="C209">
        <v>272864</v>
      </c>
      <c r="D209">
        <v>270970</v>
      </c>
    </row>
    <row r="210" spans="1:4" x14ac:dyDescent="0.25">
      <c r="A210" t="s">
        <v>541</v>
      </c>
      <c r="B210" s="276">
        <v>42856</v>
      </c>
      <c r="C210">
        <v>281264</v>
      </c>
      <c r="D210">
        <v>266236</v>
      </c>
    </row>
    <row r="211" spans="1:4" x14ac:dyDescent="0.25">
      <c r="A211" t="s">
        <v>542</v>
      </c>
      <c r="B211" s="276">
        <v>42887</v>
      </c>
      <c r="C211">
        <v>280290</v>
      </c>
      <c r="D211">
        <v>266435</v>
      </c>
    </row>
    <row r="212" spans="1:4" x14ac:dyDescent="0.25">
      <c r="A212" t="s">
        <v>545</v>
      </c>
      <c r="B212" s="276">
        <v>42917</v>
      </c>
      <c r="C212">
        <v>288566</v>
      </c>
      <c r="D212">
        <v>268874</v>
      </c>
    </row>
    <row r="213" spans="1:4" x14ac:dyDescent="0.25">
      <c r="A213" t="s">
        <v>546</v>
      </c>
      <c r="B213" s="276">
        <v>42948</v>
      </c>
      <c r="C213">
        <v>282558</v>
      </c>
      <c r="D213">
        <v>267166</v>
      </c>
    </row>
    <row r="214" spans="1:4" x14ac:dyDescent="0.25">
      <c r="A214" t="s">
        <v>547</v>
      </c>
      <c r="B214" s="276">
        <v>42979</v>
      </c>
      <c r="C214">
        <v>265212</v>
      </c>
      <c r="D214">
        <v>265927</v>
      </c>
    </row>
    <row r="215" spans="1:4" x14ac:dyDescent="0.25">
      <c r="A215" t="s">
        <v>549</v>
      </c>
      <c r="B215" s="276">
        <v>43009</v>
      </c>
      <c r="C215">
        <v>278888</v>
      </c>
      <c r="D215">
        <v>268513</v>
      </c>
    </row>
    <row r="216" spans="1:4" x14ac:dyDescent="0.25">
      <c r="A216" t="s">
        <v>550</v>
      </c>
      <c r="B216" s="276">
        <v>43040</v>
      </c>
      <c r="C216">
        <v>258159</v>
      </c>
      <c r="D216">
        <v>268633</v>
      </c>
    </row>
    <row r="217" spans="1:4" x14ac:dyDescent="0.25">
      <c r="A217" t="s">
        <v>551</v>
      </c>
      <c r="B217" s="276">
        <v>43070</v>
      </c>
      <c r="C217">
        <v>267958</v>
      </c>
      <c r="D217">
        <v>273417</v>
      </c>
    </row>
    <row r="218" spans="1:4" x14ac:dyDescent="0.25">
      <c r="A218" t="s">
        <v>536</v>
      </c>
      <c r="B218" s="276">
        <v>43101</v>
      </c>
      <c r="C218">
        <v>244736</v>
      </c>
      <c r="D218">
        <v>267810</v>
      </c>
    </row>
    <row r="219" spans="1:4" x14ac:dyDescent="0.25">
      <c r="A219" t="s">
        <v>537</v>
      </c>
      <c r="B219" s="276">
        <v>43132</v>
      </c>
      <c r="C219">
        <v>227759</v>
      </c>
      <c r="D219">
        <v>268554</v>
      </c>
    </row>
    <row r="220" spans="1:4" x14ac:dyDescent="0.25">
      <c r="A220" t="s">
        <v>538</v>
      </c>
      <c r="B220" s="276">
        <v>43160</v>
      </c>
      <c r="C220">
        <v>270705</v>
      </c>
      <c r="D220">
        <v>268124</v>
      </c>
    </row>
    <row r="221" spans="1:4" x14ac:dyDescent="0.25">
      <c r="A221" t="s">
        <v>540</v>
      </c>
      <c r="B221" s="276">
        <v>43191</v>
      </c>
      <c r="C221">
        <v>275127</v>
      </c>
      <c r="D221">
        <v>273612</v>
      </c>
    </row>
    <row r="222" spans="1:4" x14ac:dyDescent="0.25">
      <c r="A222" t="s">
        <v>541</v>
      </c>
      <c r="B222" s="276">
        <v>43221</v>
      </c>
      <c r="C222">
        <v>283713</v>
      </c>
      <c r="D222">
        <v>267577</v>
      </c>
    </row>
    <row r="223" spans="1:4" x14ac:dyDescent="0.25">
      <c r="A223" t="s">
        <v>542</v>
      </c>
      <c r="B223" s="276">
        <v>43252</v>
      </c>
      <c r="C223">
        <v>282648</v>
      </c>
      <c r="D223">
        <v>269599</v>
      </c>
    </row>
    <row r="224" spans="1:4" x14ac:dyDescent="0.25">
      <c r="A224" t="s">
        <v>545</v>
      </c>
      <c r="B224" s="276">
        <v>43282</v>
      </c>
      <c r="C224">
        <v>290989</v>
      </c>
      <c r="D224">
        <v>269409</v>
      </c>
    </row>
    <row r="225" spans="1:4" x14ac:dyDescent="0.25">
      <c r="A225" t="s">
        <v>546</v>
      </c>
      <c r="B225" s="276">
        <v>43313</v>
      </c>
      <c r="C225">
        <v>284989</v>
      </c>
      <c r="D225">
        <v>267724</v>
      </c>
    </row>
    <row r="226" spans="1:4" x14ac:dyDescent="0.25">
      <c r="A226" t="s">
        <v>547</v>
      </c>
      <c r="B226" s="276">
        <v>43344</v>
      </c>
      <c r="C226">
        <v>267434</v>
      </c>
      <c r="D226">
        <v>269231</v>
      </c>
    </row>
    <row r="227" spans="1:4" x14ac:dyDescent="0.25">
      <c r="A227" t="s">
        <v>549</v>
      </c>
      <c r="B227" s="276">
        <v>43374</v>
      </c>
      <c r="C227">
        <v>281382</v>
      </c>
      <c r="D227">
        <v>269355</v>
      </c>
    </row>
    <row r="228" spans="1:4" x14ac:dyDescent="0.25">
      <c r="A228" t="s">
        <v>550</v>
      </c>
      <c r="B228" s="276">
        <v>43405</v>
      </c>
      <c r="C228">
        <v>260473</v>
      </c>
      <c r="D228">
        <v>270338</v>
      </c>
    </row>
    <row r="229" spans="1:4" x14ac:dyDescent="0.25">
      <c r="A229" t="s">
        <v>551</v>
      </c>
      <c r="B229" s="276">
        <v>43435</v>
      </c>
      <c r="C229">
        <v>270370</v>
      </c>
      <c r="D229">
        <v>278765</v>
      </c>
    </row>
    <row r="230" spans="1:4" x14ac:dyDescent="0.25">
      <c r="A230" t="s">
        <v>536</v>
      </c>
      <c r="B230" s="276">
        <v>43466</v>
      </c>
      <c r="C230">
        <v>248927</v>
      </c>
      <c r="D230">
        <v>272338</v>
      </c>
    </row>
    <row r="231" spans="1:4" x14ac:dyDescent="0.25">
      <c r="A231" t="s">
        <v>537</v>
      </c>
      <c r="B231" s="276">
        <v>43497</v>
      </c>
      <c r="C231">
        <v>231791</v>
      </c>
      <c r="D231">
        <v>273665</v>
      </c>
    </row>
    <row r="232" spans="1:4" x14ac:dyDescent="0.25">
      <c r="A232" t="s">
        <v>538</v>
      </c>
      <c r="B232" s="276">
        <v>43525</v>
      </c>
      <c r="C232">
        <v>272379</v>
      </c>
      <c r="D232">
        <v>270435</v>
      </c>
    </row>
    <row r="233" spans="1:4" x14ac:dyDescent="0.25">
      <c r="A233" t="s">
        <v>540</v>
      </c>
      <c r="B233" s="276">
        <v>43556</v>
      </c>
      <c r="C233">
        <v>273413</v>
      </c>
      <c r="D233">
        <v>272162</v>
      </c>
    </row>
    <row r="234" spans="1:4" x14ac:dyDescent="0.25">
      <c r="A234" t="s">
        <v>541</v>
      </c>
      <c r="B234" s="276">
        <v>43586</v>
      </c>
      <c r="C234">
        <v>289711</v>
      </c>
      <c r="D234">
        <v>271612</v>
      </c>
    </row>
    <row r="235" spans="1:4" x14ac:dyDescent="0.25">
      <c r="A235" t="s">
        <v>542</v>
      </c>
      <c r="B235" s="276">
        <v>43617</v>
      </c>
      <c r="C235">
        <v>281359</v>
      </c>
      <c r="D235">
        <v>269862</v>
      </c>
    </row>
    <row r="236" spans="1:4" x14ac:dyDescent="0.25">
      <c r="A236" t="s">
        <v>545</v>
      </c>
      <c r="B236" s="276">
        <v>43647</v>
      </c>
      <c r="C236">
        <v>291520</v>
      </c>
      <c r="D236">
        <v>267838</v>
      </c>
    </row>
    <row r="237" spans="1:4" x14ac:dyDescent="0.25">
      <c r="A237" t="s">
        <v>546</v>
      </c>
      <c r="B237" s="276">
        <v>43678</v>
      </c>
      <c r="C237">
        <v>293308</v>
      </c>
      <c r="D237">
        <v>276287</v>
      </c>
    </row>
    <row r="238" spans="1:4" x14ac:dyDescent="0.25">
      <c r="A238" t="s">
        <v>547</v>
      </c>
      <c r="B238" s="276">
        <v>43709</v>
      </c>
      <c r="C238">
        <v>273319</v>
      </c>
      <c r="D238">
        <v>273396</v>
      </c>
    </row>
    <row r="239" spans="1:4" x14ac:dyDescent="0.25">
      <c r="A239" t="s">
        <v>549</v>
      </c>
      <c r="B239" s="276">
        <v>43739</v>
      </c>
      <c r="C239">
        <v>283961</v>
      </c>
      <c r="D239">
        <v>271438</v>
      </c>
    </row>
    <row r="240" spans="1:4" x14ac:dyDescent="0.25">
      <c r="A240" t="s">
        <v>550</v>
      </c>
      <c r="B240" s="276">
        <v>43770</v>
      </c>
      <c r="C240">
        <v>260326</v>
      </c>
      <c r="D240">
        <v>271747</v>
      </c>
    </row>
    <row r="241" spans="1:4" x14ac:dyDescent="0.25">
      <c r="A241" t="s">
        <v>551</v>
      </c>
      <c r="B241" s="276">
        <v>43800</v>
      </c>
      <c r="C241">
        <v>261757</v>
      </c>
      <c r="D241">
        <v>270779</v>
      </c>
    </row>
    <row r="242" spans="1:4" x14ac:dyDescent="0.25">
      <c r="A242" t="s">
        <v>536</v>
      </c>
      <c r="B242" s="276">
        <v>43831</v>
      </c>
      <c r="C242">
        <v>260847</v>
      </c>
      <c r="D242">
        <v>283798</v>
      </c>
    </row>
    <row r="243" spans="1:4" x14ac:dyDescent="0.25">
      <c r="A243" t="s">
        <v>537</v>
      </c>
      <c r="B243" s="276">
        <v>43862</v>
      </c>
      <c r="C243">
        <v>242695</v>
      </c>
      <c r="D243">
        <v>286385</v>
      </c>
    </row>
    <row r="244" spans="1:4" x14ac:dyDescent="0.25">
      <c r="A244" t="s">
        <v>538</v>
      </c>
      <c r="B244" s="276">
        <v>43891</v>
      </c>
      <c r="C244">
        <v>226638</v>
      </c>
      <c r="D244">
        <v>224191</v>
      </c>
    </row>
    <row r="245" spans="1:4" x14ac:dyDescent="0.25">
      <c r="A245" t="s">
        <v>540</v>
      </c>
      <c r="B245" s="276">
        <v>43922</v>
      </c>
      <c r="C245">
        <v>167617</v>
      </c>
      <c r="D245">
        <v>167029</v>
      </c>
    </row>
    <row r="246" spans="1:4" x14ac:dyDescent="0.25">
      <c r="A246" t="s">
        <v>541</v>
      </c>
      <c r="B246" s="276">
        <v>43952</v>
      </c>
      <c r="C246">
        <v>221006</v>
      </c>
      <c r="D246">
        <v>204462</v>
      </c>
    </row>
    <row r="247" spans="1:4" x14ac:dyDescent="0.25">
      <c r="A247" t="s">
        <v>542</v>
      </c>
      <c r="B247" s="276">
        <v>43983</v>
      </c>
      <c r="C247">
        <v>250330</v>
      </c>
      <c r="D247">
        <v>236209</v>
      </c>
    </row>
    <row r="248" spans="1:4" x14ac:dyDescent="0.25">
      <c r="A248" t="s">
        <v>545</v>
      </c>
      <c r="B248" s="276">
        <v>44013</v>
      </c>
      <c r="C248">
        <v>265550</v>
      </c>
      <c r="D248">
        <v>239963</v>
      </c>
    </row>
    <row r="249" spans="1:4" x14ac:dyDescent="0.25">
      <c r="A249" t="s">
        <v>546</v>
      </c>
      <c r="B249" s="276">
        <v>44044</v>
      </c>
      <c r="C249">
        <v>265060</v>
      </c>
      <c r="D249">
        <v>251366</v>
      </c>
    </row>
    <row r="250" spans="1:4" x14ac:dyDescent="0.25">
      <c r="A250" t="s">
        <v>547</v>
      </c>
      <c r="B250" s="276">
        <v>44075</v>
      </c>
      <c r="C250">
        <v>257531</v>
      </c>
      <c r="D250">
        <v>253988</v>
      </c>
    </row>
    <row r="251" spans="1:4" x14ac:dyDescent="0.25">
      <c r="A251" t="s">
        <v>549</v>
      </c>
      <c r="B251" s="276">
        <v>44105</v>
      </c>
      <c r="C251">
        <v>266596</v>
      </c>
      <c r="D251">
        <v>254214</v>
      </c>
    </row>
    <row r="252" spans="1:4" x14ac:dyDescent="0.25">
      <c r="A252" t="s">
        <v>550</v>
      </c>
      <c r="B252" s="276">
        <v>44136</v>
      </c>
      <c r="C252">
        <v>238300</v>
      </c>
      <c r="D252">
        <v>251120</v>
      </c>
    </row>
    <row r="253" spans="1:4" x14ac:dyDescent="0.25">
      <c r="A253" t="s">
        <v>551</v>
      </c>
      <c r="B253" s="276">
        <v>44166</v>
      </c>
      <c r="C253">
        <v>241451</v>
      </c>
      <c r="D253">
        <v>250231</v>
      </c>
    </row>
    <row r="254" spans="1:4" x14ac:dyDescent="0.25">
      <c r="A254" t="s">
        <v>536</v>
      </c>
      <c r="B254" s="276">
        <v>44197</v>
      </c>
      <c r="C254">
        <v>231016</v>
      </c>
      <c r="D254">
        <v>256902</v>
      </c>
    </row>
    <row r="255" spans="1:4" x14ac:dyDescent="0.25">
      <c r="A255" t="s">
        <v>537</v>
      </c>
      <c r="B255" s="276">
        <v>44228</v>
      </c>
      <c r="C255">
        <v>213027</v>
      </c>
      <c r="D255">
        <v>256738</v>
      </c>
    </row>
    <row r="256" spans="1:4" x14ac:dyDescent="0.25">
      <c r="A256" t="s">
        <v>538</v>
      </c>
      <c r="B256" s="276">
        <v>44256</v>
      </c>
      <c r="C256">
        <v>269486</v>
      </c>
      <c r="D256">
        <v>264906</v>
      </c>
    </row>
    <row r="257" spans="1:4" x14ac:dyDescent="0.25">
      <c r="A257" t="s">
        <v>540</v>
      </c>
      <c r="B257" s="276">
        <v>44287</v>
      </c>
      <c r="C257">
        <v>260258</v>
      </c>
      <c r="D257">
        <v>259769</v>
      </c>
    </row>
    <row r="258" spans="1:4" x14ac:dyDescent="0.25">
      <c r="A258" t="s">
        <v>541</v>
      </c>
      <c r="B258" s="276">
        <v>44317</v>
      </c>
      <c r="C258">
        <v>284475</v>
      </c>
      <c r="D258">
        <v>268425</v>
      </c>
    </row>
    <row r="259" spans="1:4" x14ac:dyDescent="0.25">
      <c r="A259" t="s">
        <v>542</v>
      </c>
      <c r="B259" s="276">
        <v>44348</v>
      </c>
      <c r="C259">
        <v>286917</v>
      </c>
      <c r="D259">
        <v>271899</v>
      </c>
    </row>
    <row r="260" spans="1:4" x14ac:dyDescent="0.25">
      <c r="A260" t="s">
        <v>545</v>
      </c>
      <c r="B260" s="276">
        <v>44378</v>
      </c>
      <c r="C260">
        <v>296475</v>
      </c>
      <c r="D260">
        <v>271648</v>
      </c>
    </row>
    <row r="261" spans="1:4" x14ac:dyDescent="0.25">
      <c r="A261" t="s">
        <v>546</v>
      </c>
      <c r="B261" s="276">
        <v>44409</v>
      </c>
      <c r="C261">
        <v>287397</v>
      </c>
      <c r="D261">
        <v>272621</v>
      </c>
    </row>
    <row r="262" spans="1:4" x14ac:dyDescent="0.25">
      <c r="A262" t="s">
        <v>547</v>
      </c>
      <c r="B262" s="276">
        <v>44440</v>
      </c>
      <c r="C262">
        <v>277979</v>
      </c>
      <c r="D262">
        <v>273576</v>
      </c>
    </row>
    <row r="263" spans="1:4" x14ac:dyDescent="0.25">
      <c r="A263" t="s">
        <v>549</v>
      </c>
      <c r="B263" s="276">
        <v>44470</v>
      </c>
      <c r="C263">
        <v>285760</v>
      </c>
      <c r="D263">
        <v>274935</v>
      </c>
    </row>
    <row r="264" spans="1:4" x14ac:dyDescent="0.25">
      <c r="A264" t="s">
        <v>550</v>
      </c>
      <c r="B264" s="276">
        <v>44501</v>
      </c>
      <c r="C264" s="80">
        <v>267584</v>
      </c>
      <c r="D264" s="80">
        <v>279384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0.88671875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0" t="str">
        <f>"Traffic Volume Trends - "&amp;Page1!E10</f>
        <v>Traffic Volume Trends - November 2021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24"/>
      <c r="M1" s="24"/>
      <c r="N1" s="24"/>
      <c r="O1" s="24"/>
      <c r="P1" s="24"/>
    </row>
    <row r="2" spans="1:16" ht="13.5" customHeight="1" x14ac:dyDescent="0.25">
      <c r="A2" s="195" t="str">
        <f>"Based on preliminary reports from the State Highway Agencies, travel during "&amp;Page1!E10&amp;" on all roads and streets"</f>
        <v>Based on preliminary reports from the State Highway Agencies, travel during November 2021 on all roads and streets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25"/>
      <c r="M2" s="25"/>
      <c r="N2" s="24"/>
      <c r="O2" s="24"/>
      <c r="P2" s="24"/>
    </row>
    <row r="3" spans="1:16" ht="18.75" customHeigh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25"/>
      <c r="M3" s="25"/>
      <c r="N3" s="24"/>
      <c r="O3" s="24"/>
      <c r="P3" s="24"/>
    </row>
    <row r="4" spans="1:16" x14ac:dyDescent="0.25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12.3%</v>
      </c>
      <c r="F5" s="37" t="str">
        <f>"("</f>
        <v>(</v>
      </c>
      <c r="G5" s="167" t="str">
        <f>Data!Y4</f>
        <v>29.2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267.5**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5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92" t="str">
        <f>"This total includes " &amp;Data!I4&amp;" billion vehicle-miles on rural roads and " &amp; Data!J4&amp;" billion vehicle-miles on urban roads and streets."</f>
        <v>This total includes 83.3 billion vehicle-miles on rural roads and 184.2 billion vehicle-miles on urban roads and streets.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11.2%</v>
      </c>
      <c r="F9" s="25" t="s">
        <v>9</v>
      </c>
      <c r="G9" s="169" t="str">
        <f>Data!Z4</f>
        <v>298.1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92" t="s">
        <v>28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24"/>
      <c r="M16" s="24"/>
      <c r="N16" s="24"/>
      <c r="O16" s="24"/>
      <c r="P16" s="24"/>
    </row>
    <row r="17" spans="1:16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5">
      <c r="A20" s="194" t="s">
        <v>29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21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5">
      <c r="A22" s="194" t="s">
        <v>30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21"/>
    </row>
    <row r="23" spans="1:16" ht="12.75" customHeight="1" x14ac:dyDescent="0.25"/>
    <row r="24" spans="1:16" ht="26.4" x14ac:dyDescent="0.25">
      <c r="E24" s="28" t="s">
        <v>31</v>
      </c>
      <c r="F24" s="196" t="str">
        <f>Data!B4</f>
        <v>November</v>
      </c>
      <c r="G24" s="197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8">
        <f>VALUE(Data!B9)</f>
        <v>199643</v>
      </c>
      <c r="G25" s="199"/>
      <c r="H25" s="30">
        <f>VALUE(Data!C9)</f>
        <v>2280740</v>
      </c>
      <c r="I25" s="30">
        <f>VALUE(Data!D9)</f>
        <v>2474081</v>
      </c>
    </row>
    <row r="26" spans="1:16" x14ac:dyDescent="0.25">
      <c r="E26" s="29">
        <f>VALUE(Data!A10)</f>
        <v>1997</v>
      </c>
      <c r="F26" s="198">
        <f>VALUE(Data!B10)</f>
        <v>202422</v>
      </c>
      <c r="G26" s="199"/>
      <c r="H26" s="30">
        <f>VALUE(Data!C10)</f>
        <v>2353051</v>
      </c>
      <c r="I26" s="30">
        <f>VALUE(Data!D10)</f>
        <v>2554513</v>
      </c>
    </row>
    <row r="27" spans="1:16" x14ac:dyDescent="0.25">
      <c r="E27" s="29">
        <f>VALUE(Data!A11)</f>
        <v>1998</v>
      </c>
      <c r="F27" s="198">
        <f>VALUE(Data!B11)</f>
        <v>211178</v>
      </c>
      <c r="G27" s="199"/>
      <c r="H27" s="30">
        <f>VALUE(Data!C11)</f>
        <v>2409060</v>
      </c>
      <c r="I27" s="30">
        <f>VALUE(Data!D11)</f>
        <v>2616382</v>
      </c>
    </row>
    <row r="28" spans="1:16" x14ac:dyDescent="0.25">
      <c r="E28" s="29">
        <f>VALUE(Data!A12)</f>
        <v>1999</v>
      </c>
      <c r="F28" s="198">
        <f>VALUE(Data!B12)</f>
        <v>221856</v>
      </c>
      <c r="G28" s="199"/>
      <c r="H28" s="30">
        <f>VALUE(Data!C12)</f>
        <v>2457994</v>
      </c>
      <c r="I28" s="30">
        <f>VALUE(Data!D12)</f>
        <v>2674296</v>
      </c>
    </row>
    <row r="29" spans="1:16" x14ac:dyDescent="0.25">
      <c r="E29" s="29">
        <f>VALUE(Data!A13)</f>
        <v>2000</v>
      </c>
      <c r="F29" s="198">
        <f>VALUE(Data!B13)</f>
        <v>222819</v>
      </c>
      <c r="G29" s="199"/>
      <c r="H29" s="30">
        <f>VALUE(Data!C13)</f>
        <v>2528536</v>
      </c>
      <c r="I29" s="30">
        <f>VALUE(Data!D13)</f>
        <v>2750001</v>
      </c>
    </row>
    <row r="30" spans="1:16" x14ac:dyDescent="0.25">
      <c r="E30" s="29">
        <f>VALUE(Data!A14)</f>
        <v>2001</v>
      </c>
      <c r="F30" s="198">
        <f>VALUE(Data!B14)</f>
        <v>230511</v>
      </c>
      <c r="G30" s="199"/>
      <c r="H30" s="30">
        <f>VALUE(Data!C14)</f>
        <v>2566027</v>
      </c>
      <c r="I30" s="30">
        <f>VALUE(Data!D14)</f>
        <v>2784417</v>
      </c>
    </row>
    <row r="31" spans="1:16" x14ac:dyDescent="0.25">
      <c r="E31" s="29">
        <f>VALUE(Data!A15)</f>
        <v>2002</v>
      </c>
      <c r="F31" s="198">
        <f>VALUE(Data!B15)</f>
        <v>230648</v>
      </c>
      <c r="G31" s="199"/>
      <c r="H31" s="30">
        <f>VALUE(Data!C15)</f>
        <v>2621249</v>
      </c>
      <c r="I31" s="30">
        <f>VALUE(Data!D15)</f>
        <v>2850833</v>
      </c>
    </row>
    <row r="32" spans="1:16" x14ac:dyDescent="0.25">
      <c r="E32" s="29">
        <f>VALUE(Data!A16)</f>
        <v>2003</v>
      </c>
      <c r="F32" s="198">
        <f>VALUE(Data!B16)</f>
        <v>233698</v>
      </c>
      <c r="G32" s="199"/>
      <c r="H32" s="30">
        <f>VALUE(Data!C16)</f>
        <v>2651684</v>
      </c>
      <c r="I32" s="30">
        <f>VALUE(Data!D16)</f>
        <v>2885944</v>
      </c>
    </row>
    <row r="33" spans="5:9" x14ac:dyDescent="0.25">
      <c r="E33" s="29">
        <f>VALUE(Data!A17)</f>
        <v>2004</v>
      </c>
      <c r="F33" s="198">
        <f>VALUE(Data!B17)</f>
        <v>239796</v>
      </c>
      <c r="G33" s="199"/>
      <c r="H33" s="30">
        <f>VALUE(Data!C17)</f>
        <v>2719760</v>
      </c>
      <c r="I33" s="30">
        <f>VALUE(Data!D17)</f>
        <v>2958298</v>
      </c>
    </row>
    <row r="34" spans="5:9" x14ac:dyDescent="0.25">
      <c r="E34" s="29">
        <f>VALUE(Data!A18)</f>
        <v>2005</v>
      </c>
      <c r="F34" s="198">
        <f>VALUE(Data!B18)</f>
        <v>243056</v>
      </c>
      <c r="G34" s="199"/>
      <c r="H34" s="30">
        <f>VALUE(Data!C18)</f>
        <v>2743643</v>
      </c>
      <c r="I34" s="30">
        <f>VALUE(Data!D18)</f>
        <v>2988672</v>
      </c>
    </row>
    <row r="35" spans="5:9" x14ac:dyDescent="0.25">
      <c r="E35" s="29">
        <f>VALUE(Data!A19)</f>
        <v>2006</v>
      </c>
      <c r="F35" s="198">
        <f>VALUE(Data!B19)</f>
        <v>245346</v>
      </c>
      <c r="G35" s="199"/>
      <c r="H35" s="30">
        <f>VALUE(Data!C19)</f>
        <v>2765929</v>
      </c>
      <c r="I35" s="30">
        <f>VALUE(Data!D19)</f>
        <v>3011716</v>
      </c>
    </row>
    <row r="36" spans="5:9" x14ac:dyDescent="0.25">
      <c r="E36" s="29">
        <f>VALUE(Data!A20)</f>
        <v>2007</v>
      </c>
      <c r="F36" s="198">
        <f>VALUE(Data!B20)</f>
        <v>245787</v>
      </c>
      <c r="G36" s="199"/>
      <c r="H36" s="30">
        <f>VALUE(Data!C20)</f>
        <v>2789541</v>
      </c>
      <c r="I36" s="30">
        <f>VALUE(Data!D20)</f>
        <v>3037728</v>
      </c>
    </row>
    <row r="37" spans="5:9" x14ac:dyDescent="0.25">
      <c r="E37" s="29">
        <f>VALUE(Data!A21)</f>
        <v>2008</v>
      </c>
      <c r="F37" s="198">
        <f>VALUE(Data!B21)</f>
        <v>236465</v>
      </c>
      <c r="G37" s="199"/>
      <c r="H37" s="30">
        <f>VALUE(Data!C21)</f>
        <v>2731767</v>
      </c>
      <c r="I37" s="30">
        <f>VALUE(Data!D21)</f>
        <v>2972049</v>
      </c>
    </row>
    <row r="38" spans="5:9" x14ac:dyDescent="0.25">
      <c r="E38" s="29">
        <f>VALUE(Data!A22)</f>
        <v>2009</v>
      </c>
      <c r="F38" s="198">
        <f>VALUE(Data!B22)</f>
        <v>237264</v>
      </c>
      <c r="G38" s="199"/>
      <c r="H38" s="30">
        <f>VALUE(Data!C22)</f>
        <v>2717170</v>
      </c>
      <c r="I38" s="30">
        <f>VALUE(Data!D22)</f>
        <v>2958912</v>
      </c>
    </row>
    <row r="39" spans="5:9" x14ac:dyDescent="0.25">
      <c r="E39" s="29">
        <f>VALUE(Data!A23)</f>
        <v>2010</v>
      </c>
      <c r="F39" s="198">
        <f>VALUE(Data!B23)</f>
        <v>239579</v>
      </c>
      <c r="G39" s="199"/>
      <c r="H39" s="30">
        <f>VALUE(Data!C23)</f>
        <v>2726466</v>
      </c>
      <c r="I39" s="30">
        <f>VALUE(Data!D23)</f>
        <v>2966059</v>
      </c>
    </row>
    <row r="40" spans="5:9" x14ac:dyDescent="0.25">
      <c r="E40" s="29">
        <f>VALUE(Data!A24)</f>
        <v>2011</v>
      </c>
      <c r="F40" s="198">
        <f>VALUE(Data!B24)</f>
        <v>238535</v>
      </c>
      <c r="G40" s="199"/>
      <c r="H40" s="30">
        <f>VALUE(Data!C24)</f>
        <v>2705592</v>
      </c>
      <c r="I40" s="30">
        <f>VALUE(Data!D24)</f>
        <v>2946392</v>
      </c>
    </row>
    <row r="41" spans="5:9" x14ac:dyDescent="0.25">
      <c r="E41" s="29">
        <f>VALUE(Data!A25)</f>
        <v>2012</v>
      </c>
      <c r="F41" s="198">
        <f>VALUE(Data!B25)</f>
        <v>240361</v>
      </c>
      <c r="G41" s="199"/>
      <c r="H41" s="30">
        <f>VALUE(Data!C25)</f>
        <v>2729860</v>
      </c>
      <c r="I41" s="30">
        <f>VALUE(Data!D25)</f>
        <v>2974670</v>
      </c>
    </row>
    <row r="42" spans="5:9" x14ac:dyDescent="0.25">
      <c r="E42" s="29">
        <f>VALUE(Data!A26)</f>
        <v>2013</v>
      </c>
      <c r="F42" s="198">
        <f>VALUE(Data!B26)</f>
        <v>240055</v>
      </c>
      <c r="G42" s="199"/>
      <c r="H42" s="30">
        <f>VALUE(Data!C26)</f>
        <v>2747043</v>
      </c>
      <c r="I42" s="30">
        <f>VALUE(Data!D26)</f>
        <v>2985753</v>
      </c>
    </row>
    <row r="43" spans="5:9" x14ac:dyDescent="0.25">
      <c r="E43" s="29">
        <f>VALUE(Data!A27)</f>
        <v>2014</v>
      </c>
      <c r="F43" s="198">
        <f>VALUE(Data!B27)</f>
        <v>241451</v>
      </c>
      <c r="G43" s="199"/>
      <c r="H43" s="30">
        <f>VALUE(Data!C27)</f>
        <v>2773385</v>
      </c>
      <c r="I43" s="30">
        <f>VALUE(Data!D27)</f>
        <v>3014622</v>
      </c>
    </row>
    <row r="44" spans="5:9" x14ac:dyDescent="0.25">
      <c r="E44" s="29">
        <f>VALUE(Data!A28)</f>
        <v>2015</v>
      </c>
      <c r="F44" s="198">
        <f>VALUE(Data!B28)</f>
        <v>248843</v>
      </c>
      <c r="G44" s="199"/>
      <c r="H44" s="30">
        <f>VALUE(Data!C28)</f>
        <v>2835949</v>
      </c>
      <c r="I44" s="30">
        <f>VALUE(Data!D28)</f>
        <v>3088219</v>
      </c>
    </row>
    <row r="45" spans="5:9" x14ac:dyDescent="0.25">
      <c r="E45" s="29">
        <f>VALUE(Data!A29)</f>
        <v>2016</v>
      </c>
      <c r="F45" s="198">
        <f>VALUE(Data!B29)</f>
        <v>255154</v>
      </c>
      <c r="G45" s="199"/>
      <c r="H45" s="30">
        <f>VALUE(Data!C29)</f>
        <v>2909630</v>
      </c>
      <c r="I45" s="30">
        <f>VALUE(Data!D29)</f>
        <v>3169054</v>
      </c>
    </row>
    <row r="46" spans="5:9" x14ac:dyDescent="0.25">
      <c r="E46" s="29">
        <f>VALUE(Data!A30)</f>
        <v>2017</v>
      </c>
      <c r="F46" s="198">
        <f>VALUE(Data!B30)</f>
        <v>258159</v>
      </c>
      <c r="G46" s="199"/>
      <c r="H46" s="30">
        <f>VALUE(Data!C30)</f>
        <v>2944389</v>
      </c>
      <c r="I46" s="30">
        <f>VALUE(Data!D30)</f>
        <v>3209167</v>
      </c>
    </row>
    <row r="47" spans="5:9" x14ac:dyDescent="0.25">
      <c r="E47" s="29">
        <f>VALUE(Data!A31)</f>
        <v>2018</v>
      </c>
      <c r="F47" s="198">
        <f>VALUE(Data!B31)</f>
        <v>260473</v>
      </c>
      <c r="G47" s="199"/>
      <c r="H47" s="30">
        <f>VALUE(Data!C31)</f>
        <v>2969956</v>
      </c>
      <c r="I47" s="30">
        <f>VALUE(Data!D31)</f>
        <v>3237915</v>
      </c>
    </row>
    <row r="48" spans="5:9" x14ac:dyDescent="0.25">
      <c r="E48" s="29">
        <f>VALUE(Data!A32)</f>
        <v>2019</v>
      </c>
      <c r="F48" s="198">
        <f>VALUE(Data!B32)</f>
        <v>260326</v>
      </c>
      <c r="G48" s="199"/>
      <c r="H48" s="30">
        <f>VALUE(Data!C32)</f>
        <v>3000015</v>
      </c>
      <c r="I48" s="30">
        <f>VALUE(Data!D32)</f>
        <v>3270385</v>
      </c>
    </row>
    <row r="49" spans="1:16" x14ac:dyDescent="0.25">
      <c r="E49" s="29">
        <f>VALUE(Data!A33)</f>
        <v>2020</v>
      </c>
      <c r="F49" s="198">
        <f>VALUE(Data!B33)</f>
        <v>238300</v>
      </c>
      <c r="G49" s="199"/>
      <c r="H49" s="30">
        <f>VALUE(Data!C33)</f>
        <v>2662171</v>
      </c>
      <c r="I49" s="30">
        <f>VALUE(Data!D33)</f>
        <v>2923927</v>
      </c>
    </row>
    <row r="50" spans="1:16" x14ac:dyDescent="0.25">
      <c r="E50" s="29">
        <f>VALUE(Data!A34)</f>
        <v>2021</v>
      </c>
      <c r="F50" s="198">
        <f>VALUE(Data!B34)</f>
        <v>267512</v>
      </c>
      <c r="G50" s="199"/>
      <c r="H50" s="30">
        <f>VALUE(Data!C34)</f>
        <v>2960303</v>
      </c>
      <c r="I50" s="30">
        <f>VALUE(Data!D34)</f>
        <v>3201754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25">
      <c r="A61" s="191" t="s">
        <v>40</v>
      </c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6" priority="4" stopIfTrue="1">
      <formula>VALUE($E$5)&lt;0</formula>
    </cfRule>
  </conditionalFormatting>
  <conditionalFormatting sqref="E9">
    <cfRule type="expression" dxfId="15" priority="3" stopIfTrue="1">
      <formula>VALUE($E$9)&lt;0</formula>
    </cfRule>
  </conditionalFormatting>
  <conditionalFormatting sqref="G5">
    <cfRule type="expression" dxfId="14" priority="2" stopIfTrue="1">
      <formula>VALUE($G$5)&lt;0</formula>
    </cfRule>
  </conditionalFormatting>
  <conditionalFormatting sqref="G9">
    <cfRule type="expression" dxfId="13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2" customWidth="1"/>
    <col min="16" max="16" width="0" hidden="1" customWidth="1"/>
  </cols>
  <sheetData>
    <row r="1" spans="1:16" x14ac:dyDescent="0.25">
      <c r="A1" s="31"/>
      <c r="B1" s="200" t="s">
        <v>41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</row>
    <row r="2" spans="1:16" ht="12.75" customHeight="1" x14ac:dyDescent="0.25">
      <c r="A2" s="217" t="s">
        <v>42</v>
      </c>
      <c r="B2" s="218"/>
      <c r="C2" s="219"/>
      <c r="D2" s="223" t="s">
        <v>43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5"/>
    </row>
    <row r="3" spans="1:16" x14ac:dyDescent="0.25">
      <c r="A3" s="220"/>
      <c r="B3" s="221"/>
      <c r="C3" s="222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202" t="s">
        <v>58</v>
      </c>
      <c r="B6" s="203"/>
      <c r="C6" s="204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202" t="s">
        <v>70</v>
      </c>
      <c r="B7" s="203"/>
      <c r="C7" s="204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79</v>
      </c>
      <c r="M7" s="100" t="s">
        <v>80</v>
      </c>
      <c r="N7" s="100" t="s">
        <v>81</v>
      </c>
      <c r="O7" s="100" t="s">
        <v>81</v>
      </c>
      <c r="P7" s="42">
        <v>2</v>
      </c>
    </row>
    <row r="8" spans="1:16" ht="12.75" customHeight="1" x14ac:dyDescent="0.25">
      <c r="A8" s="202" t="s">
        <v>82</v>
      </c>
      <c r="B8" s="203"/>
      <c r="C8" s="204"/>
      <c r="D8" s="100" t="s">
        <v>83</v>
      </c>
      <c r="E8" s="100" t="s">
        <v>84</v>
      </c>
      <c r="F8" s="100" t="s">
        <v>85</v>
      </c>
      <c r="G8" s="100" t="s">
        <v>69</v>
      </c>
      <c r="H8" s="100" t="s">
        <v>86</v>
      </c>
      <c r="I8" s="100" t="s">
        <v>87</v>
      </c>
      <c r="J8" s="100" t="s">
        <v>88</v>
      </c>
      <c r="K8" s="100" t="s">
        <v>89</v>
      </c>
      <c r="L8" s="100" t="s">
        <v>90</v>
      </c>
      <c r="M8" s="100" t="s">
        <v>91</v>
      </c>
      <c r="N8" s="100" t="s">
        <v>92</v>
      </c>
      <c r="O8" s="100" t="s">
        <v>93</v>
      </c>
      <c r="P8" s="42">
        <v>3</v>
      </c>
    </row>
    <row r="9" spans="1:16" ht="12.75" customHeight="1" x14ac:dyDescent="0.25">
      <c r="A9" s="202" t="s">
        <v>94</v>
      </c>
      <c r="B9" s="203"/>
      <c r="C9" s="204"/>
      <c r="D9" s="100" t="s">
        <v>95</v>
      </c>
      <c r="E9" s="100" t="s">
        <v>96</v>
      </c>
      <c r="F9" s="100" t="s">
        <v>97</v>
      </c>
      <c r="G9" s="100" t="s">
        <v>98</v>
      </c>
      <c r="H9" s="100" t="s">
        <v>99</v>
      </c>
      <c r="I9" s="100" t="s">
        <v>100</v>
      </c>
      <c r="J9" s="100" t="s">
        <v>101</v>
      </c>
      <c r="K9" s="100" t="s">
        <v>102</v>
      </c>
      <c r="L9" s="100" t="s">
        <v>103</v>
      </c>
      <c r="M9" s="100" t="s">
        <v>104</v>
      </c>
      <c r="N9" s="100" t="s">
        <v>105</v>
      </c>
      <c r="O9" s="100" t="s">
        <v>106</v>
      </c>
      <c r="P9" s="42">
        <v>4</v>
      </c>
    </row>
    <row r="10" spans="1:16" ht="12.75" customHeight="1" x14ac:dyDescent="0.25">
      <c r="A10" s="202" t="s">
        <v>107</v>
      </c>
      <c r="B10" s="203"/>
      <c r="C10" s="204"/>
      <c r="D10" s="100" t="s">
        <v>108</v>
      </c>
      <c r="E10" s="100" t="s">
        <v>109</v>
      </c>
      <c r="F10" s="100" t="s">
        <v>110</v>
      </c>
      <c r="G10" s="100" t="s">
        <v>111</v>
      </c>
      <c r="H10" s="100" t="s">
        <v>112</v>
      </c>
      <c r="I10" s="100" t="s">
        <v>113</v>
      </c>
      <c r="J10" s="100" t="s">
        <v>114</v>
      </c>
      <c r="K10" s="100" t="s">
        <v>115</v>
      </c>
      <c r="L10" s="100" t="s">
        <v>116</v>
      </c>
      <c r="M10" s="100" t="s">
        <v>117</v>
      </c>
      <c r="N10" s="100" t="s">
        <v>118</v>
      </c>
      <c r="O10" s="100" t="s">
        <v>119</v>
      </c>
      <c r="P10" s="42">
        <v>5</v>
      </c>
    </row>
    <row r="11" spans="1:16" ht="12.75" customHeight="1" thickBot="1" x14ac:dyDescent="0.3">
      <c r="A11" s="202" t="s">
        <v>120</v>
      </c>
      <c r="B11" s="203"/>
      <c r="C11" s="204"/>
      <c r="D11" s="130" t="s">
        <v>121</v>
      </c>
      <c r="E11" s="130" t="s">
        <v>105</v>
      </c>
      <c r="F11" s="130" t="s">
        <v>122</v>
      </c>
      <c r="G11" s="130" t="s">
        <v>123</v>
      </c>
      <c r="H11" s="130" t="s">
        <v>124</v>
      </c>
      <c r="I11" s="130" t="s">
        <v>125</v>
      </c>
      <c r="J11" s="130" t="s">
        <v>126</v>
      </c>
      <c r="K11" s="130" t="s">
        <v>103</v>
      </c>
      <c r="L11" s="130" t="s">
        <v>127</v>
      </c>
      <c r="M11" s="130" t="s">
        <v>101</v>
      </c>
      <c r="N11" s="130" t="s">
        <v>128</v>
      </c>
      <c r="O11" s="130" t="s">
        <v>129</v>
      </c>
      <c r="P11" s="42">
        <v>6</v>
      </c>
    </row>
    <row r="12" spans="1:16" ht="12.75" customHeight="1" x14ac:dyDescent="0.25">
      <c r="A12" s="202" t="s">
        <v>130</v>
      </c>
      <c r="B12" s="203"/>
      <c r="C12" s="204"/>
      <c r="D12" s="131" t="s">
        <v>131</v>
      </c>
      <c r="E12" s="131" t="s">
        <v>132</v>
      </c>
      <c r="F12" s="131" t="s">
        <v>133</v>
      </c>
      <c r="G12" s="131" t="s">
        <v>134</v>
      </c>
      <c r="H12" s="131" t="s">
        <v>135</v>
      </c>
      <c r="I12" s="131" t="s">
        <v>136</v>
      </c>
      <c r="J12" s="131" t="s">
        <v>137</v>
      </c>
      <c r="K12" s="131" t="s">
        <v>138</v>
      </c>
      <c r="L12" s="131" t="s">
        <v>139</v>
      </c>
      <c r="M12" s="131" t="s">
        <v>140</v>
      </c>
      <c r="N12" s="131" t="s">
        <v>141</v>
      </c>
      <c r="O12" s="131" t="s">
        <v>142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143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202" t="s">
        <v>58</v>
      </c>
      <c r="B14" s="203"/>
      <c r="C14" s="204"/>
      <c r="D14" s="100" t="s">
        <v>60</v>
      </c>
      <c r="E14" s="100" t="s">
        <v>144</v>
      </c>
      <c r="F14" s="100" t="s">
        <v>145</v>
      </c>
      <c r="G14" s="100" t="s">
        <v>67</v>
      </c>
      <c r="H14" s="100" t="s">
        <v>146</v>
      </c>
      <c r="I14" s="100" t="s">
        <v>147</v>
      </c>
      <c r="J14" s="100" t="s">
        <v>148</v>
      </c>
      <c r="K14" s="100" t="s">
        <v>149</v>
      </c>
      <c r="L14" s="100" t="s">
        <v>150</v>
      </c>
      <c r="M14" s="100" t="s">
        <v>151</v>
      </c>
      <c r="N14" s="100" t="s">
        <v>152</v>
      </c>
      <c r="O14" s="100"/>
      <c r="P14">
        <v>8</v>
      </c>
    </row>
    <row r="15" spans="1:16" ht="12.75" customHeight="1" x14ac:dyDescent="0.25">
      <c r="A15" s="202" t="s">
        <v>70</v>
      </c>
      <c r="B15" s="203"/>
      <c r="C15" s="204"/>
      <c r="D15" s="100" t="s">
        <v>153</v>
      </c>
      <c r="E15" s="100" t="s">
        <v>154</v>
      </c>
      <c r="F15" s="100" t="s">
        <v>155</v>
      </c>
      <c r="G15" s="100" t="s">
        <v>156</v>
      </c>
      <c r="H15" s="100" t="s">
        <v>157</v>
      </c>
      <c r="I15" s="100" t="s">
        <v>158</v>
      </c>
      <c r="J15" s="100" t="s">
        <v>159</v>
      </c>
      <c r="K15" s="100" t="s">
        <v>158</v>
      </c>
      <c r="L15" s="100" t="s">
        <v>160</v>
      </c>
      <c r="M15" s="100" t="s">
        <v>157</v>
      </c>
      <c r="N15" s="100" t="s">
        <v>161</v>
      </c>
      <c r="O15" s="100"/>
      <c r="P15">
        <v>9</v>
      </c>
    </row>
    <row r="16" spans="1:16" ht="12.75" customHeight="1" x14ac:dyDescent="0.25">
      <c r="A16" s="202" t="s">
        <v>82</v>
      </c>
      <c r="B16" s="203"/>
      <c r="C16" s="204"/>
      <c r="D16" s="100" t="s">
        <v>84</v>
      </c>
      <c r="E16" s="100" t="s">
        <v>66</v>
      </c>
      <c r="F16" s="100" t="s">
        <v>87</v>
      </c>
      <c r="G16" s="100" t="s">
        <v>162</v>
      </c>
      <c r="H16" s="100" t="s">
        <v>76</v>
      </c>
      <c r="I16" s="100" t="s">
        <v>156</v>
      </c>
      <c r="J16" s="100" t="s">
        <v>77</v>
      </c>
      <c r="K16" s="100" t="s">
        <v>163</v>
      </c>
      <c r="L16" s="100" t="s">
        <v>164</v>
      </c>
      <c r="M16" s="100" t="s">
        <v>165</v>
      </c>
      <c r="N16" s="100" t="s">
        <v>162</v>
      </c>
      <c r="O16" s="100"/>
      <c r="P16">
        <v>10</v>
      </c>
    </row>
    <row r="17" spans="1:16" ht="12.75" customHeight="1" x14ac:dyDescent="0.25">
      <c r="A17" s="202" t="s">
        <v>94</v>
      </c>
      <c r="B17" s="203"/>
      <c r="C17" s="204"/>
      <c r="D17" s="100" t="s">
        <v>166</v>
      </c>
      <c r="E17" s="100" t="s">
        <v>167</v>
      </c>
      <c r="F17" s="100" t="s">
        <v>168</v>
      </c>
      <c r="G17" s="100" t="s">
        <v>169</v>
      </c>
      <c r="H17" s="100" t="s">
        <v>170</v>
      </c>
      <c r="I17" s="100" t="s">
        <v>171</v>
      </c>
      <c r="J17" s="100" t="s">
        <v>172</v>
      </c>
      <c r="K17" s="100" t="s">
        <v>173</v>
      </c>
      <c r="L17" s="100" t="s">
        <v>174</v>
      </c>
      <c r="M17" s="100" t="s">
        <v>175</v>
      </c>
      <c r="N17" s="100" t="s">
        <v>176</v>
      </c>
      <c r="O17" s="100"/>
      <c r="P17">
        <v>11</v>
      </c>
    </row>
    <row r="18" spans="1:16" ht="12.75" customHeight="1" x14ac:dyDescent="0.25">
      <c r="A18" s="202" t="s">
        <v>107</v>
      </c>
      <c r="B18" s="203"/>
      <c r="C18" s="204"/>
      <c r="D18" s="100" t="s">
        <v>177</v>
      </c>
      <c r="E18" s="100" t="s">
        <v>178</v>
      </c>
      <c r="F18" s="100" t="s">
        <v>179</v>
      </c>
      <c r="G18" s="100" t="s">
        <v>180</v>
      </c>
      <c r="H18" s="100" t="s">
        <v>181</v>
      </c>
      <c r="I18" s="100" t="s">
        <v>182</v>
      </c>
      <c r="J18" s="100" t="s">
        <v>183</v>
      </c>
      <c r="K18" s="100" t="s">
        <v>184</v>
      </c>
      <c r="L18" s="100" t="s">
        <v>185</v>
      </c>
      <c r="M18" s="100" t="s">
        <v>186</v>
      </c>
      <c r="N18" s="100" t="s">
        <v>117</v>
      </c>
      <c r="O18" s="100"/>
      <c r="P18">
        <v>12</v>
      </c>
    </row>
    <row r="19" spans="1:16" ht="12.75" customHeight="1" thickBot="1" x14ac:dyDescent="0.3">
      <c r="A19" s="202" t="s">
        <v>120</v>
      </c>
      <c r="B19" s="203"/>
      <c r="C19" s="204"/>
      <c r="D19" s="100" t="s">
        <v>187</v>
      </c>
      <c r="E19" s="100" t="s">
        <v>188</v>
      </c>
      <c r="F19" s="100" t="s">
        <v>189</v>
      </c>
      <c r="G19" s="100" t="s">
        <v>190</v>
      </c>
      <c r="H19" s="100" t="s">
        <v>174</v>
      </c>
      <c r="I19" s="100" t="s">
        <v>191</v>
      </c>
      <c r="J19" s="100" t="s">
        <v>192</v>
      </c>
      <c r="K19" s="100" t="s">
        <v>168</v>
      </c>
      <c r="L19" s="100" t="s">
        <v>193</v>
      </c>
      <c r="M19" s="100" t="s">
        <v>191</v>
      </c>
      <c r="N19" s="100" t="s">
        <v>101</v>
      </c>
      <c r="O19" s="100"/>
      <c r="P19">
        <v>13</v>
      </c>
    </row>
    <row r="20" spans="1:16" ht="12.75" customHeight="1" x14ac:dyDescent="0.25">
      <c r="A20" s="202" t="s">
        <v>130</v>
      </c>
      <c r="B20" s="203"/>
      <c r="C20" s="204"/>
      <c r="D20" s="131" t="s">
        <v>194</v>
      </c>
      <c r="E20" s="131" t="s">
        <v>195</v>
      </c>
      <c r="F20" s="131" t="s">
        <v>196</v>
      </c>
      <c r="G20" s="131" t="s">
        <v>197</v>
      </c>
      <c r="H20" s="131" t="s">
        <v>198</v>
      </c>
      <c r="I20" s="131" t="s">
        <v>199</v>
      </c>
      <c r="J20" s="131" t="s">
        <v>200</v>
      </c>
      <c r="K20" s="131" t="s">
        <v>201</v>
      </c>
      <c r="L20" s="131" t="s">
        <v>202</v>
      </c>
      <c r="M20" s="131" t="s">
        <v>203</v>
      </c>
      <c r="N20" s="131" t="s">
        <v>204</v>
      </c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205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202" t="s">
        <v>58</v>
      </c>
      <c r="B22" s="203"/>
      <c r="C22" s="204"/>
      <c r="D22" s="100" t="s">
        <v>206</v>
      </c>
      <c r="E22" s="100" t="s">
        <v>207</v>
      </c>
      <c r="F22" s="100" t="s">
        <v>208</v>
      </c>
      <c r="G22" s="100" t="s">
        <v>209</v>
      </c>
      <c r="H22" s="100" t="s">
        <v>210</v>
      </c>
      <c r="I22" s="100" t="s">
        <v>64</v>
      </c>
      <c r="J22" s="100" t="s">
        <v>211</v>
      </c>
      <c r="K22" s="100" t="s">
        <v>212</v>
      </c>
      <c r="L22" s="100" t="s">
        <v>213</v>
      </c>
      <c r="M22" s="100" t="s">
        <v>214</v>
      </c>
      <c r="N22" s="100" t="s">
        <v>215</v>
      </c>
      <c r="O22" s="100"/>
      <c r="P22">
        <v>15</v>
      </c>
    </row>
    <row r="23" spans="1:16" ht="12.75" customHeight="1" x14ac:dyDescent="0.25">
      <c r="A23" s="202" t="s">
        <v>70</v>
      </c>
      <c r="B23" s="203"/>
      <c r="C23" s="204"/>
      <c r="D23" s="100" t="s">
        <v>216</v>
      </c>
      <c r="E23" s="100" t="s">
        <v>207</v>
      </c>
      <c r="F23" s="100" t="s">
        <v>217</v>
      </c>
      <c r="G23" s="100" t="s">
        <v>218</v>
      </c>
      <c r="H23" s="100" t="s">
        <v>219</v>
      </c>
      <c r="I23" s="100" t="s">
        <v>220</v>
      </c>
      <c r="J23" s="100" t="s">
        <v>221</v>
      </c>
      <c r="K23" s="100" t="s">
        <v>222</v>
      </c>
      <c r="L23" s="100" t="s">
        <v>223</v>
      </c>
      <c r="M23" s="100" t="s">
        <v>222</v>
      </c>
      <c r="N23" s="100" t="s">
        <v>224</v>
      </c>
      <c r="O23" s="100"/>
      <c r="P23">
        <v>16</v>
      </c>
    </row>
    <row r="24" spans="1:16" ht="12.75" customHeight="1" x14ac:dyDescent="0.25">
      <c r="A24" s="202" t="s">
        <v>82</v>
      </c>
      <c r="B24" s="203"/>
      <c r="C24" s="204"/>
      <c r="D24" s="100" t="s">
        <v>225</v>
      </c>
      <c r="E24" s="100" t="s">
        <v>226</v>
      </c>
      <c r="F24" s="100" t="s">
        <v>59</v>
      </c>
      <c r="G24" s="100" t="s">
        <v>227</v>
      </c>
      <c r="H24" s="100" t="s">
        <v>228</v>
      </c>
      <c r="I24" s="100" t="s">
        <v>221</v>
      </c>
      <c r="J24" s="100" t="s">
        <v>229</v>
      </c>
      <c r="K24" s="100" t="s">
        <v>230</v>
      </c>
      <c r="L24" s="100" t="s">
        <v>231</v>
      </c>
      <c r="M24" s="100" t="s">
        <v>232</v>
      </c>
      <c r="N24" s="100" t="s">
        <v>233</v>
      </c>
      <c r="O24" s="100"/>
      <c r="P24">
        <v>17</v>
      </c>
    </row>
    <row r="25" spans="1:16" ht="12.75" customHeight="1" x14ac:dyDescent="0.25">
      <c r="A25" s="202" t="s">
        <v>94</v>
      </c>
      <c r="B25" s="203"/>
      <c r="C25" s="204"/>
      <c r="D25" s="100" t="s">
        <v>234</v>
      </c>
      <c r="E25" s="100" t="s">
        <v>235</v>
      </c>
      <c r="F25" s="100" t="s">
        <v>236</v>
      </c>
      <c r="G25" s="100" t="s">
        <v>237</v>
      </c>
      <c r="H25" s="100" t="s">
        <v>238</v>
      </c>
      <c r="I25" s="100" t="s">
        <v>239</v>
      </c>
      <c r="J25" s="100" t="s">
        <v>240</v>
      </c>
      <c r="K25" s="100" t="s">
        <v>241</v>
      </c>
      <c r="L25" s="100" t="s">
        <v>242</v>
      </c>
      <c r="M25" s="100" t="s">
        <v>243</v>
      </c>
      <c r="N25" s="100" t="s">
        <v>244</v>
      </c>
      <c r="O25" s="100"/>
      <c r="P25">
        <v>18</v>
      </c>
    </row>
    <row r="26" spans="1:16" ht="12.75" customHeight="1" x14ac:dyDescent="0.25">
      <c r="A26" s="202" t="s">
        <v>107</v>
      </c>
      <c r="B26" s="203"/>
      <c r="C26" s="204"/>
      <c r="D26" s="100" t="s">
        <v>245</v>
      </c>
      <c r="E26" s="100" t="s">
        <v>246</v>
      </c>
      <c r="F26" s="100" t="s">
        <v>247</v>
      </c>
      <c r="G26" s="100" t="s">
        <v>248</v>
      </c>
      <c r="H26" s="100" t="s">
        <v>249</v>
      </c>
      <c r="I26" s="100" t="s">
        <v>250</v>
      </c>
      <c r="J26" s="100" t="s">
        <v>251</v>
      </c>
      <c r="K26" s="100" t="s">
        <v>252</v>
      </c>
      <c r="L26" s="100" t="s">
        <v>253</v>
      </c>
      <c r="M26" s="100" t="s">
        <v>254</v>
      </c>
      <c r="N26" s="100" t="s">
        <v>255</v>
      </c>
      <c r="O26" s="100"/>
      <c r="P26">
        <v>19</v>
      </c>
    </row>
    <row r="27" spans="1:16" ht="12.75" customHeight="1" thickBot="1" x14ac:dyDescent="0.3">
      <c r="A27" s="202" t="s">
        <v>120</v>
      </c>
      <c r="B27" s="203"/>
      <c r="C27" s="204"/>
      <c r="D27" s="130" t="s">
        <v>256</v>
      </c>
      <c r="E27" s="130" t="s">
        <v>257</v>
      </c>
      <c r="F27" s="130" t="s">
        <v>258</v>
      </c>
      <c r="G27" s="130" t="s">
        <v>259</v>
      </c>
      <c r="H27" s="130" t="s">
        <v>148</v>
      </c>
      <c r="I27" s="130" t="s">
        <v>260</v>
      </c>
      <c r="J27" s="130" t="s">
        <v>261</v>
      </c>
      <c r="K27" s="130" t="s">
        <v>262</v>
      </c>
      <c r="L27" s="130" t="s">
        <v>263</v>
      </c>
      <c r="M27" s="130" t="s">
        <v>254</v>
      </c>
      <c r="N27" s="130" t="s">
        <v>62</v>
      </c>
      <c r="O27" s="130"/>
      <c r="P27">
        <v>20</v>
      </c>
    </row>
    <row r="28" spans="1:16" ht="12.75" customHeight="1" x14ac:dyDescent="0.25">
      <c r="A28" s="202" t="s">
        <v>130</v>
      </c>
      <c r="B28" s="203"/>
      <c r="C28" s="204"/>
      <c r="D28" s="131" t="s">
        <v>264</v>
      </c>
      <c r="E28" s="131" t="s">
        <v>265</v>
      </c>
      <c r="F28" s="131" t="s">
        <v>211</v>
      </c>
      <c r="G28" s="131" t="s">
        <v>266</v>
      </c>
      <c r="H28" s="131" t="s">
        <v>81</v>
      </c>
      <c r="I28" s="131" t="s">
        <v>267</v>
      </c>
      <c r="J28" s="131" t="s">
        <v>268</v>
      </c>
      <c r="K28" s="131" t="s">
        <v>269</v>
      </c>
      <c r="L28" s="131" t="s">
        <v>270</v>
      </c>
      <c r="M28" s="131" t="s">
        <v>271</v>
      </c>
      <c r="N28" s="131" t="s">
        <v>272</v>
      </c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x14ac:dyDescent="0.25">
      <c r="A30" s="172"/>
      <c r="B30" s="200" t="s">
        <v>273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</row>
    <row r="31" spans="1:16" ht="12.75" customHeight="1" x14ac:dyDescent="0.25">
      <c r="A31" s="211" t="s">
        <v>42</v>
      </c>
      <c r="B31" s="212"/>
      <c r="C31" s="213"/>
      <c r="D31" s="207" t="s">
        <v>43</v>
      </c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6" x14ac:dyDescent="0.25">
      <c r="A32" s="214"/>
      <c r="B32" s="215"/>
      <c r="C32" s="216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274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202" t="s">
        <v>58</v>
      </c>
      <c r="B34" s="203"/>
      <c r="C34" s="204"/>
      <c r="D34" s="100" t="s">
        <v>59</v>
      </c>
      <c r="E34" s="100" t="s">
        <v>275</v>
      </c>
      <c r="F34" s="100" t="s">
        <v>276</v>
      </c>
      <c r="G34" s="100" t="s">
        <v>277</v>
      </c>
      <c r="H34" s="100" t="s">
        <v>278</v>
      </c>
      <c r="I34" s="100" t="s">
        <v>279</v>
      </c>
      <c r="J34" s="100" t="s">
        <v>280</v>
      </c>
      <c r="K34" s="100" t="s">
        <v>281</v>
      </c>
      <c r="L34" s="100" t="s">
        <v>282</v>
      </c>
      <c r="M34" s="100" t="s">
        <v>283</v>
      </c>
      <c r="N34" s="100" t="s">
        <v>284</v>
      </c>
      <c r="O34" s="100" t="s">
        <v>285</v>
      </c>
      <c r="P34">
        <v>22</v>
      </c>
    </row>
    <row r="35" spans="1:16" ht="12.75" customHeight="1" x14ac:dyDescent="0.25">
      <c r="A35" s="202" t="s">
        <v>70</v>
      </c>
      <c r="B35" s="203"/>
      <c r="C35" s="204"/>
      <c r="D35" s="100" t="s">
        <v>71</v>
      </c>
      <c r="E35" s="100" t="s">
        <v>286</v>
      </c>
      <c r="F35" s="100" t="s">
        <v>287</v>
      </c>
      <c r="G35" s="100" t="s">
        <v>288</v>
      </c>
      <c r="H35" s="100" t="s">
        <v>289</v>
      </c>
      <c r="I35" s="100" t="s">
        <v>290</v>
      </c>
      <c r="J35" s="100" t="s">
        <v>291</v>
      </c>
      <c r="K35" s="100" t="s">
        <v>292</v>
      </c>
      <c r="L35" s="100" t="s">
        <v>293</v>
      </c>
      <c r="M35" s="100" t="s">
        <v>294</v>
      </c>
      <c r="N35" s="100" t="s">
        <v>295</v>
      </c>
      <c r="O35" s="100" t="s">
        <v>296</v>
      </c>
      <c r="P35">
        <v>23</v>
      </c>
    </row>
    <row r="36" spans="1:16" ht="12.75" customHeight="1" x14ac:dyDescent="0.25">
      <c r="A36" s="202" t="s">
        <v>82</v>
      </c>
      <c r="B36" s="203"/>
      <c r="C36" s="204"/>
      <c r="D36" s="100" t="s">
        <v>83</v>
      </c>
      <c r="E36" s="100" t="s">
        <v>297</v>
      </c>
      <c r="F36" s="100" t="s">
        <v>298</v>
      </c>
      <c r="G36" s="100" t="s">
        <v>299</v>
      </c>
      <c r="H36" s="100" t="s">
        <v>300</v>
      </c>
      <c r="I36" s="100" t="s">
        <v>301</v>
      </c>
      <c r="J36" s="100" t="s">
        <v>302</v>
      </c>
      <c r="K36" s="100" t="s">
        <v>303</v>
      </c>
      <c r="L36" s="100" t="s">
        <v>304</v>
      </c>
      <c r="M36" s="100" t="s">
        <v>305</v>
      </c>
      <c r="N36" s="100" t="s">
        <v>306</v>
      </c>
      <c r="O36" s="100" t="s">
        <v>307</v>
      </c>
      <c r="P36">
        <v>24</v>
      </c>
    </row>
    <row r="37" spans="1:16" ht="12.75" customHeight="1" x14ac:dyDescent="0.25">
      <c r="A37" s="202" t="s">
        <v>94</v>
      </c>
      <c r="B37" s="203"/>
      <c r="C37" s="204"/>
      <c r="D37" s="100" t="s">
        <v>95</v>
      </c>
      <c r="E37" s="100" t="s">
        <v>308</v>
      </c>
      <c r="F37" s="100" t="s">
        <v>309</v>
      </c>
      <c r="G37" s="100" t="s">
        <v>310</v>
      </c>
      <c r="H37" s="100" t="s">
        <v>311</v>
      </c>
      <c r="I37" s="100" t="s">
        <v>312</v>
      </c>
      <c r="J37" s="100" t="s">
        <v>313</v>
      </c>
      <c r="K37" s="100" t="s">
        <v>314</v>
      </c>
      <c r="L37" s="100" t="s">
        <v>315</v>
      </c>
      <c r="M37" s="100" t="s">
        <v>316</v>
      </c>
      <c r="N37" s="100" t="s">
        <v>317</v>
      </c>
      <c r="O37" s="100" t="s">
        <v>318</v>
      </c>
      <c r="P37">
        <v>25</v>
      </c>
    </row>
    <row r="38" spans="1:16" ht="12.75" customHeight="1" x14ac:dyDescent="0.25">
      <c r="A38" s="202" t="s">
        <v>107</v>
      </c>
      <c r="B38" s="203"/>
      <c r="C38" s="204"/>
      <c r="D38" s="100" t="s">
        <v>108</v>
      </c>
      <c r="E38" s="100" t="s">
        <v>319</v>
      </c>
      <c r="F38" s="100" t="s">
        <v>320</v>
      </c>
      <c r="G38" s="100" t="s">
        <v>321</v>
      </c>
      <c r="H38" s="100" t="s">
        <v>322</v>
      </c>
      <c r="I38" s="100" t="s">
        <v>323</v>
      </c>
      <c r="J38" s="100" t="s">
        <v>324</v>
      </c>
      <c r="K38" s="100" t="s">
        <v>325</v>
      </c>
      <c r="L38" s="100" t="s">
        <v>326</v>
      </c>
      <c r="M38" s="100" t="s">
        <v>327</v>
      </c>
      <c r="N38" s="100" t="s">
        <v>328</v>
      </c>
      <c r="O38" s="100" t="s">
        <v>329</v>
      </c>
      <c r="P38">
        <v>26</v>
      </c>
    </row>
    <row r="39" spans="1:16" ht="12.75" customHeight="1" thickBot="1" x14ac:dyDescent="0.3">
      <c r="A39" s="202" t="s">
        <v>120</v>
      </c>
      <c r="B39" s="203"/>
      <c r="C39" s="204"/>
      <c r="D39" s="100" t="s">
        <v>121</v>
      </c>
      <c r="E39" s="100" t="s">
        <v>330</v>
      </c>
      <c r="F39" s="100" t="s">
        <v>331</v>
      </c>
      <c r="G39" s="100" t="s">
        <v>332</v>
      </c>
      <c r="H39" s="100" t="s">
        <v>333</v>
      </c>
      <c r="I39" s="100" t="s">
        <v>334</v>
      </c>
      <c r="J39" s="100" t="s">
        <v>335</v>
      </c>
      <c r="K39" s="100" t="s">
        <v>336</v>
      </c>
      <c r="L39" s="100" t="s">
        <v>337</v>
      </c>
      <c r="M39" s="100" t="s">
        <v>338</v>
      </c>
      <c r="N39" s="100" t="s">
        <v>339</v>
      </c>
      <c r="O39" s="100" t="s">
        <v>340</v>
      </c>
      <c r="P39">
        <v>27</v>
      </c>
    </row>
    <row r="40" spans="1:16" ht="12.75" customHeight="1" x14ac:dyDescent="0.25">
      <c r="A40" s="202" t="s">
        <v>130</v>
      </c>
      <c r="B40" s="203"/>
      <c r="C40" s="204"/>
      <c r="D40" s="131" t="s">
        <v>131</v>
      </c>
      <c r="E40" s="131" t="s">
        <v>341</v>
      </c>
      <c r="F40" s="131" t="s">
        <v>342</v>
      </c>
      <c r="G40" s="131" t="s">
        <v>343</v>
      </c>
      <c r="H40" s="131" t="s">
        <v>344</v>
      </c>
      <c r="I40" s="131" t="s">
        <v>345</v>
      </c>
      <c r="J40" s="131" t="s">
        <v>346</v>
      </c>
      <c r="K40" s="131" t="s">
        <v>347</v>
      </c>
      <c r="L40" s="131" t="s">
        <v>348</v>
      </c>
      <c r="M40" s="131" t="s">
        <v>349</v>
      </c>
      <c r="N40" s="131" t="s">
        <v>350</v>
      </c>
      <c r="O40" s="131" t="s">
        <v>351</v>
      </c>
      <c r="P40">
        <v>28</v>
      </c>
    </row>
    <row r="41" spans="1:16" ht="12.75" customHeight="1" x14ac:dyDescent="0.25">
      <c r="A41" s="43"/>
      <c r="B41" s="44"/>
      <c r="C41" s="44"/>
      <c r="D41" s="75" t="s">
        <v>352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202" t="s">
        <v>58</v>
      </c>
      <c r="B42" s="203"/>
      <c r="C42" s="204"/>
      <c r="D42" s="100" t="s">
        <v>60</v>
      </c>
      <c r="E42" s="100" t="s">
        <v>157</v>
      </c>
      <c r="F42" s="100" t="s">
        <v>353</v>
      </c>
      <c r="G42" s="100" t="s">
        <v>354</v>
      </c>
      <c r="H42" s="100" t="s">
        <v>355</v>
      </c>
      <c r="I42" s="100" t="s">
        <v>356</v>
      </c>
      <c r="J42" s="100" t="s">
        <v>357</v>
      </c>
      <c r="K42" s="100" t="s">
        <v>358</v>
      </c>
      <c r="L42" s="100" t="s">
        <v>359</v>
      </c>
      <c r="M42" s="100" t="s">
        <v>360</v>
      </c>
      <c r="N42" s="100" t="s">
        <v>361</v>
      </c>
      <c r="O42" s="100"/>
      <c r="P42">
        <v>29</v>
      </c>
    </row>
    <row r="43" spans="1:16" ht="12.75" customHeight="1" x14ac:dyDescent="0.25">
      <c r="A43" s="202" t="s">
        <v>70</v>
      </c>
      <c r="B43" s="203"/>
      <c r="C43" s="204"/>
      <c r="D43" s="100" t="s">
        <v>153</v>
      </c>
      <c r="E43" s="100" t="s">
        <v>362</v>
      </c>
      <c r="F43" s="100" t="s">
        <v>363</v>
      </c>
      <c r="G43" s="100" t="s">
        <v>364</v>
      </c>
      <c r="H43" s="100" t="s">
        <v>365</v>
      </c>
      <c r="I43" s="100" t="s">
        <v>366</v>
      </c>
      <c r="J43" s="100" t="s">
        <v>367</v>
      </c>
      <c r="K43" s="100" t="s">
        <v>368</v>
      </c>
      <c r="L43" s="100" t="s">
        <v>369</v>
      </c>
      <c r="M43" s="100" t="s">
        <v>370</v>
      </c>
      <c r="N43" s="100" t="s">
        <v>371</v>
      </c>
      <c r="O43" s="100"/>
      <c r="P43">
        <v>30</v>
      </c>
    </row>
    <row r="44" spans="1:16" ht="12.75" customHeight="1" x14ac:dyDescent="0.25">
      <c r="A44" s="202" t="s">
        <v>82</v>
      </c>
      <c r="B44" s="203"/>
      <c r="C44" s="204"/>
      <c r="D44" s="100" t="s">
        <v>84</v>
      </c>
      <c r="E44" s="100" t="s">
        <v>193</v>
      </c>
      <c r="F44" s="100" t="s">
        <v>372</v>
      </c>
      <c r="G44" s="100" t="s">
        <v>373</v>
      </c>
      <c r="H44" s="100" t="s">
        <v>374</v>
      </c>
      <c r="I44" s="100" t="s">
        <v>375</v>
      </c>
      <c r="J44" s="100" t="s">
        <v>376</v>
      </c>
      <c r="K44" s="100" t="s">
        <v>377</v>
      </c>
      <c r="L44" s="100" t="s">
        <v>378</v>
      </c>
      <c r="M44" s="100" t="s">
        <v>379</v>
      </c>
      <c r="N44" s="100" t="s">
        <v>380</v>
      </c>
      <c r="O44" s="100"/>
      <c r="P44">
        <v>31</v>
      </c>
    </row>
    <row r="45" spans="1:16" ht="12.75" customHeight="1" x14ac:dyDescent="0.25">
      <c r="A45" s="202" t="s">
        <v>94</v>
      </c>
      <c r="B45" s="203"/>
      <c r="C45" s="204"/>
      <c r="D45" s="100" t="s">
        <v>166</v>
      </c>
      <c r="E45" s="100" t="s">
        <v>381</v>
      </c>
      <c r="F45" s="100" t="s">
        <v>382</v>
      </c>
      <c r="G45" s="100" t="s">
        <v>383</v>
      </c>
      <c r="H45" s="100" t="s">
        <v>384</v>
      </c>
      <c r="I45" s="100" t="s">
        <v>385</v>
      </c>
      <c r="J45" s="100" t="s">
        <v>386</v>
      </c>
      <c r="K45" s="100" t="s">
        <v>387</v>
      </c>
      <c r="L45" s="100" t="s">
        <v>388</v>
      </c>
      <c r="M45" s="100" t="s">
        <v>389</v>
      </c>
      <c r="N45" s="100" t="s">
        <v>390</v>
      </c>
      <c r="O45" s="100"/>
      <c r="P45">
        <v>32</v>
      </c>
    </row>
    <row r="46" spans="1:16" ht="12.75" customHeight="1" x14ac:dyDescent="0.25">
      <c r="A46" s="202" t="s">
        <v>107</v>
      </c>
      <c r="B46" s="203"/>
      <c r="C46" s="204"/>
      <c r="D46" s="100" t="s">
        <v>177</v>
      </c>
      <c r="E46" s="100" t="s">
        <v>391</v>
      </c>
      <c r="F46" s="100" t="s">
        <v>392</v>
      </c>
      <c r="G46" s="100" t="s">
        <v>393</v>
      </c>
      <c r="H46" s="100" t="s">
        <v>394</v>
      </c>
      <c r="I46" s="100" t="s">
        <v>395</v>
      </c>
      <c r="J46" s="100" t="s">
        <v>396</v>
      </c>
      <c r="K46" s="100" t="s">
        <v>397</v>
      </c>
      <c r="L46" s="100" t="s">
        <v>398</v>
      </c>
      <c r="M46" s="100" t="s">
        <v>399</v>
      </c>
      <c r="N46" s="100" t="s">
        <v>400</v>
      </c>
      <c r="O46" s="100"/>
      <c r="P46">
        <v>33</v>
      </c>
    </row>
    <row r="47" spans="1:16" ht="12.75" customHeight="1" thickBot="1" x14ac:dyDescent="0.3">
      <c r="A47" s="202" t="s">
        <v>120</v>
      </c>
      <c r="B47" s="203"/>
      <c r="C47" s="204"/>
      <c r="D47" s="100" t="s">
        <v>187</v>
      </c>
      <c r="E47" s="100" t="s">
        <v>372</v>
      </c>
      <c r="F47" s="100" t="s">
        <v>401</v>
      </c>
      <c r="G47" s="100" t="s">
        <v>290</v>
      </c>
      <c r="H47" s="100" t="s">
        <v>402</v>
      </c>
      <c r="I47" s="100" t="s">
        <v>403</v>
      </c>
      <c r="J47" s="100" t="s">
        <v>404</v>
      </c>
      <c r="K47" s="100" t="s">
        <v>405</v>
      </c>
      <c r="L47" s="100" t="s">
        <v>406</v>
      </c>
      <c r="M47" s="100" t="s">
        <v>407</v>
      </c>
      <c r="N47" s="100" t="s">
        <v>408</v>
      </c>
      <c r="O47" s="100"/>
      <c r="P47">
        <v>34</v>
      </c>
    </row>
    <row r="48" spans="1:16" ht="12.75" customHeight="1" x14ac:dyDescent="0.25">
      <c r="A48" s="202" t="s">
        <v>130</v>
      </c>
      <c r="B48" s="203"/>
      <c r="C48" s="204"/>
      <c r="D48" s="131" t="s">
        <v>194</v>
      </c>
      <c r="E48" s="131" t="s">
        <v>409</v>
      </c>
      <c r="F48" s="131" t="s">
        <v>410</v>
      </c>
      <c r="G48" s="131" t="s">
        <v>411</v>
      </c>
      <c r="H48" s="131" t="s">
        <v>412</v>
      </c>
      <c r="I48" s="131" t="s">
        <v>413</v>
      </c>
      <c r="J48" s="131" t="s">
        <v>414</v>
      </c>
      <c r="K48" s="131" t="s">
        <v>415</v>
      </c>
      <c r="L48" s="131" t="s">
        <v>416</v>
      </c>
      <c r="M48" s="131" t="s">
        <v>417</v>
      </c>
      <c r="N48" s="131" t="s">
        <v>418</v>
      </c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419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202" t="s">
        <v>58</v>
      </c>
      <c r="B50" s="203"/>
      <c r="C50" s="204"/>
      <c r="D50" s="100" t="s">
        <v>206</v>
      </c>
      <c r="E50" s="100" t="s">
        <v>420</v>
      </c>
      <c r="F50" s="100" t="s">
        <v>421</v>
      </c>
      <c r="G50" s="100" t="s">
        <v>422</v>
      </c>
      <c r="H50" s="100" t="s">
        <v>423</v>
      </c>
      <c r="I50" s="100" t="s">
        <v>424</v>
      </c>
      <c r="J50" s="100" t="s">
        <v>425</v>
      </c>
      <c r="K50" s="100" t="s">
        <v>247</v>
      </c>
      <c r="L50" s="100" t="s">
        <v>426</v>
      </c>
      <c r="M50" s="100" t="s">
        <v>215</v>
      </c>
      <c r="N50" s="100" t="s">
        <v>215</v>
      </c>
      <c r="O50" s="100"/>
      <c r="P50">
        <v>36</v>
      </c>
    </row>
    <row r="51" spans="1:16" ht="12.75" customHeight="1" x14ac:dyDescent="0.25">
      <c r="A51" s="202" t="s">
        <v>70</v>
      </c>
      <c r="B51" s="203"/>
      <c r="C51" s="204"/>
      <c r="D51" s="100" t="s">
        <v>216</v>
      </c>
      <c r="E51" s="100" t="s">
        <v>427</v>
      </c>
      <c r="F51" s="100" t="s">
        <v>428</v>
      </c>
      <c r="G51" s="100" t="s">
        <v>429</v>
      </c>
      <c r="H51" s="100" t="s">
        <v>244</v>
      </c>
      <c r="I51" s="100" t="s">
        <v>430</v>
      </c>
      <c r="J51" s="100" t="s">
        <v>431</v>
      </c>
      <c r="K51" s="100" t="s">
        <v>432</v>
      </c>
      <c r="L51" s="100" t="s">
        <v>433</v>
      </c>
      <c r="M51" s="100" t="s">
        <v>251</v>
      </c>
      <c r="N51" s="100" t="s">
        <v>434</v>
      </c>
      <c r="O51" s="100"/>
      <c r="P51">
        <v>37</v>
      </c>
    </row>
    <row r="52" spans="1:16" ht="12.75" customHeight="1" x14ac:dyDescent="0.25">
      <c r="A52" s="202" t="s">
        <v>82</v>
      </c>
      <c r="B52" s="203"/>
      <c r="C52" s="204"/>
      <c r="D52" s="100" t="s">
        <v>225</v>
      </c>
      <c r="E52" s="100" t="s">
        <v>435</v>
      </c>
      <c r="F52" s="100" t="s">
        <v>436</v>
      </c>
      <c r="G52" s="100" t="s">
        <v>233</v>
      </c>
      <c r="H52" s="100" t="s">
        <v>437</v>
      </c>
      <c r="I52" s="100" t="s">
        <v>62</v>
      </c>
      <c r="J52" s="100" t="s">
        <v>268</v>
      </c>
      <c r="K52" s="100" t="s">
        <v>429</v>
      </c>
      <c r="L52" s="100" t="s">
        <v>261</v>
      </c>
      <c r="M52" s="100" t="s">
        <v>242</v>
      </c>
      <c r="N52" s="100" t="s">
        <v>242</v>
      </c>
      <c r="O52" s="100"/>
      <c r="P52">
        <v>38</v>
      </c>
    </row>
    <row r="53" spans="1:16" ht="12.75" customHeight="1" x14ac:dyDescent="0.25">
      <c r="A53" s="202" t="s">
        <v>94</v>
      </c>
      <c r="B53" s="203"/>
      <c r="C53" s="204"/>
      <c r="D53" s="100" t="s">
        <v>234</v>
      </c>
      <c r="E53" s="100" t="s">
        <v>234</v>
      </c>
      <c r="F53" s="100" t="s">
        <v>438</v>
      </c>
      <c r="G53" s="100" t="s">
        <v>270</v>
      </c>
      <c r="H53" s="100" t="s">
        <v>220</v>
      </c>
      <c r="I53" s="100" t="s">
        <v>422</v>
      </c>
      <c r="J53" s="100" t="s">
        <v>422</v>
      </c>
      <c r="K53" s="100" t="s">
        <v>439</v>
      </c>
      <c r="L53" s="100" t="s">
        <v>440</v>
      </c>
      <c r="M53" s="100" t="s">
        <v>441</v>
      </c>
      <c r="N53" s="100" t="s">
        <v>437</v>
      </c>
      <c r="O53" s="100"/>
      <c r="P53">
        <v>39</v>
      </c>
    </row>
    <row r="54" spans="1:16" ht="12.75" customHeight="1" x14ac:dyDescent="0.25">
      <c r="A54" s="202" t="s">
        <v>107</v>
      </c>
      <c r="B54" s="203"/>
      <c r="C54" s="204"/>
      <c r="D54" s="100" t="s">
        <v>245</v>
      </c>
      <c r="E54" s="100" t="s">
        <v>442</v>
      </c>
      <c r="F54" s="100" t="s">
        <v>443</v>
      </c>
      <c r="G54" s="100" t="s">
        <v>444</v>
      </c>
      <c r="H54" s="100" t="s">
        <v>212</v>
      </c>
      <c r="I54" s="100" t="s">
        <v>268</v>
      </c>
      <c r="J54" s="100" t="s">
        <v>255</v>
      </c>
      <c r="K54" s="100" t="s">
        <v>212</v>
      </c>
      <c r="L54" s="100" t="s">
        <v>429</v>
      </c>
      <c r="M54" s="100" t="s">
        <v>445</v>
      </c>
      <c r="N54" s="100" t="s">
        <v>241</v>
      </c>
      <c r="O54" s="100"/>
      <c r="P54">
        <v>40</v>
      </c>
    </row>
    <row r="55" spans="1:16" ht="12.75" customHeight="1" thickBot="1" x14ac:dyDescent="0.3">
      <c r="A55" s="202" t="s">
        <v>120</v>
      </c>
      <c r="B55" s="203"/>
      <c r="C55" s="204"/>
      <c r="D55" s="130" t="s">
        <v>256</v>
      </c>
      <c r="E55" s="130" t="s">
        <v>265</v>
      </c>
      <c r="F55" s="130" t="s">
        <v>446</v>
      </c>
      <c r="G55" s="130" t="s">
        <v>447</v>
      </c>
      <c r="H55" s="130" t="s">
        <v>212</v>
      </c>
      <c r="I55" s="130" t="s">
        <v>255</v>
      </c>
      <c r="J55" s="130" t="s">
        <v>448</v>
      </c>
      <c r="K55" s="130" t="s">
        <v>251</v>
      </c>
      <c r="L55" s="130" t="s">
        <v>221</v>
      </c>
      <c r="M55" s="130" t="s">
        <v>261</v>
      </c>
      <c r="N55" s="130" t="s">
        <v>445</v>
      </c>
      <c r="O55" s="130"/>
      <c r="P55">
        <v>41</v>
      </c>
    </row>
    <row r="56" spans="1:16" ht="12.75" customHeight="1" x14ac:dyDescent="0.25">
      <c r="A56" s="202" t="s">
        <v>130</v>
      </c>
      <c r="B56" s="203"/>
      <c r="C56" s="204"/>
      <c r="D56" s="131" t="s">
        <v>264</v>
      </c>
      <c r="E56" s="131" t="s">
        <v>449</v>
      </c>
      <c r="F56" s="131" t="s">
        <v>450</v>
      </c>
      <c r="G56" s="131" t="s">
        <v>252</v>
      </c>
      <c r="H56" s="131" t="s">
        <v>441</v>
      </c>
      <c r="I56" s="131" t="s">
        <v>220</v>
      </c>
      <c r="J56" s="131" t="s">
        <v>451</v>
      </c>
      <c r="K56" s="131" t="s">
        <v>432</v>
      </c>
      <c r="L56" s="131" t="s">
        <v>268</v>
      </c>
      <c r="M56" s="131" t="s">
        <v>212</v>
      </c>
      <c r="N56" s="131" t="s">
        <v>452</v>
      </c>
      <c r="O56" s="131"/>
      <c r="P56">
        <v>42</v>
      </c>
    </row>
    <row r="57" spans="1:16" x14ac:dyDescent="0.25">
      <c r="A57" s="205" t="s">
        <v>453</v>
      </c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</row>
    <row r="58" spans="1:16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</row>
    <row r="59" spans="1:16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2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5">
      <c r="A2" s="234" t="s">
        <v>454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</row>
    <row r="3" spans="1:12" ht="12.75" customHeight="1" x14ac:dyDescent="0.25">
      <c r="A3" s="235" t="s">
        <v>455</v>
      </c>
      <c r="B3" s="236"/>
      <c r="C3" s="237"/>
      <c r="D3" s="244" t="str">
        <f>Data!B4</f>
        <v>November</v>
      </c>
      <c r="E3" s="245"/>
      <c r="F3" s="245"/>
      <c r="G3" s="246"/>
      <c r="H3" s="244">
        <f>Data!B6</f>
        <v>44105</v>
      </c>
      <c r="I3" s="245"/>
      <c r="J3" s="245"/>
      <c r="K3" s="246"/>
    </row>
    <row r="4" spans="1:12" ht="25.5" customHeight="1" x14ac:dyDescent="0.25">
      <c r="A4" s="238"/>
      <c r="B4" s="239"/>
      <c r="C4" s="240"/>
      <c r="D4" s="247" t="s">
        <v>456</v>
      </c>
      <c r="E4" s="196" t="s">
        <v>457</v>
      </c>
      <c r="F4" s="197"/>
      <c r="G4" s="247" t="s">
        <v>458</v>
      </c>
      <c r="H4" s="247" t="s">
        <v>456</v>
      </c>
      <c r="I4" s="196" t="s">
        <v>457</v>
      </c>
      <c r="J4" s="197"/>
      <c r="K4" s="247" t="s">
        <v>458</v>
      </c>
    </row>
    <row r="5" spans="1:12" ht="26.4" x14ac:dyDescent="0.25">
      <c r="A5" s="241"/>
      <c r="B5" s="242"/>
      <c r="C5" s="243"/>
      <c r="D5" s="248"/>
      <c r="E5" s="28" t="str">
        <f xml:space="preserve"> CONCATENATE(Data!A4,"   (Preliminary)")</f>
        <v>2021   (Preliminary)</v>
      </c>
      <c r="F5" s="28">
        <f>Data!A4-1</f>
        <v>2020</v>
      </c>
      <c r="G5" s="248"/>
      <c r="H5" s="248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8"/>
    </row>
    <row r="6" spans="1:12" x14ac:dyDescent="0.25">
      <c r="A6" s="249"/>
      <c r="B6" s="250"/>
      <c r="C6" s="251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25">
      <c r="A7" s="229" t="s">
        <v>459</v>
      </c>
      <c r="B7" s="230"/>
      <c r="C7" s="230"/>
      <c r="D7" s="230"/>
      <c r="E7" s="230"/>
      <c r="F7" s="230"/>
      <c r="G7" s="230"/>
      <c r="H7" s="230"/>
      <c r="I7" s="230"/>
      <c r="J7" s="230"/>
      <c r="K7" s="231"/>
    </row>
    <row r="8" spans="1:12" ht="12.75" hidden="1" customHeight="1" x14ac:dyDescent="0.25">
      <c r="A8" s="56"/>
      <c r="B8" s="57"/>
      <c r="C8" s="57"/>
      <c r="D8" s="57" t="s">
        <v>460</v>
      </c>
      <c r="E8" s="57" t="s">
        <v>461</v>
      </c>
      <c r="F8" s="57" t="s">
        <v>462</v>
      </c>
      <c r="G8" s="57" t="s">
        <v>463</v>
      </c>
      <c r="H8" s="57" t="s">
        <v>464</v>
      </c>
      <c r="I8" s="57" t="s">
        <v>465</v>
      </c>
      <c r="J8" s="57" t="s">
        <v>466</v>
      </c>
      <c r="K8" s="58" t="s">
        <v>467</v>
      </c>
      <c r="L8" s="61" t="s">
        <v>57</v>
      </c>
    </row>
    <row r="9" spans="1:12" ht="12.75" customHeight="1" x14ac:dyDescent="0.25">
      <c r="A9" s="226" t="s">
        <v>468</v>
      </c>
      <c r="B9" s="227"/>
      <c r="C9" s="228"/>
      <c r="D9" s="121">
        <v>2</v>
      </c>
      <c r="E9" s="71">
        <v>141</v>
      </c>
      <c r="F9" s="97">
        <v>121</v>
      </c>
      <c r="G9" s="148">
        <v>16.7</v>
      </c>
      <c r="H9" s="121">
        <v>2</v>
      </c>
      <c r="I9" s="71">
        <v>169</v>
      </c>
      <c r="J9" s="71">
        <v>152</v>
      </c>
      <c r="K9" s="148">
        <v>11.5</v>
      </c>
      <c r="L9">
        <v>1</v>
      </c>
    </row>
    <row r="10" spans="1:12" ht="12.75" customHeight="1" x14ac:dyDescent="0.25">
      <c r="A10" s="226" t="s">
        <v>469</v>
      </c>
      <c r="B10" s="227"/>
      <c r="C10" s="228"/>
      <c r="D10" s="121">
        <v>60</v>
      </c>
      <c r="E10" s="71">
        <v>425</v>
      </c>
      <c r="F10" s="97">
        <v>375</v>
      </c>
      <c r="G10" s="148">
        <v>13.4</v>
      </c>
      <c r="H10" s="121">
        <v>61</v>
      </c>
      <c r="I10" s="71">
        <v>523</v>
      </c>
      <c r="J10" s="71">
        <v>478</v>
      </c>
      <c r="K10" s="148">
        <v>9.5</v>
      </c>
      <c r="L10">
        <v>2</v>
      </c>
    </row>
    <row r="11" spans="1:12" ht="12.75" customHeight="1" x14ac:dyDescent="0.25">
      <c r="A11" s="226" t="s">
        <v>470</v>
      </c>
      <c r="B11" s="227"/>
      <c r="C11" s="228"/>
      <c r="D11" s="121">
        <v>15</v>
      </c>
      <c r="E11" s="71">
        <v>133</v>
      </c>
      <c r="F11" s="97">
        <v>110</v>
      </c>
      <c r="G11" s="148">
        <v>20.2</v>
      </c>
      <c r="H11" s="121">
        <v>15</v>
      </c>
      <c r="I11" s="71">
        <v>156</v>
      </c>
      <c r="J11" s="71">
        <v>139</v>
      </c>
      <c r="K11" s="148">
        <v>12.4</v>
      </c>
      <c r="L11">
        <v>3</v>
      </c>
    </row>
    <row r="12" spans="1:12" ht="12.75" customHeight="1" x14ac:dyDescent="0.25">
      <c r="A12" s="226" t="s">
        <v>471</v>
      </c>
      <c r="B12" s="227"/>
      <c r="C12" s="228"/>
      <c r="D12" s="121">
        <v>76</v>
      </c>
      <c r="E12" s="71">
        <v>272</v>
      </c>
      <c r="F12" s="97">
        <v>236</v>
      </c>
      <c r="G12" s="148">
        <v>15.5</v>
      </c>
      <c r="H12" s="121">
        <v>73</v>
      </c>
      <c r="I12" s="71">
        <v>326</v>
      </c>
      <c r="J12" s="71">
        <v>296</v>
      </c>
      <c r="K12" s="148">
        <v>10.199999999999999</v>
      </c>
      <c r="L12">
        <v>4</v>
      </c>
    </row>
    <row r="13" spans="1:12" ht="12.75" customHeight="1" x14ac:dyDescent="0.25">
      <c r="A13" s="226" t="s">
        <v>472</v>
      </c>
      <c r="B13" s="227"/>
      <c r="C13" s="228"/>
      <c r="D13" s="121">
        <v>4</v>
      </c>
      <c r="E13" s="71">
        <v>246</v>
      </c>
      <c r="F13" s="97">
        <v>221</v>
      </c>
      <c r="G13" s="148">
        <v>11.2</v>
      </c>
      <c r="H13" s="121">
        <v>18</v>
      </c>
      <c r="I13" s="71">
        <v>271</v>
      </c>
      <c r="J13" s="71">
        <v>244</v>
      </c>
      <c r="K13" s="148">
        <v>11.2</v>
      </c>
      <c r="L13">
        <v>5</v>
      </c>
    </row>
    <row r="14" spans="1:12" ht="12.75" customHeight="1" x14ac:dyDescent="0.25">
      <c r="A14" s="226" t="s">
        <v>473</v>
      </c>
      <c r="B14" s="227"/>
      <c r="C14" s="228"/>
      <c r="D14" s="121">
        <v>49</v>
      </c>
      <c r="E14" s="71">
        <v>1006</v>
      </c>
      <c r="F14" s="97">
        <v>893</v>
      </c>
      <c r="G14" s="148">
        <v>12.7</v>
      </c>
      <c r="H14" s="121">
        <v>47</v>
      </c>
      <c r="I14" s="71">
        <v>1169</v>
      </c>
      <c r="J14" s="71">
        <v>1079</v>
      </c>
      <c r="K14" s="148">
        <v>8.3000000000000007</v>
      </c>
      <c r="L14">
        <v>6</v>
      </c>
    </row>
    <row r="15" spans="1:12" ht="12.75" customHeight="1" x14ac:dyDescent="0.25">
      <c r="A15" s="226" t="s">
        <v>474</v>
      </c>
      <c r="B15" s="227"/>
      <c r="C15" s="228"/>
      <c r="D15" s="121">
        <v>44</v>
      </c>
      <c r="E15" s="71">
        <v>1924</v>
      </c>
      <c r="F15" s="97">
        <v>1670</v>
      </c>
      <c r="G15" s="148">
        <v>15.2</v>
      </c>
      <c r="H15" s="121">
        <v>43</v>
      </c>
      <c r="I15" s="71">
        <v>2115</v>
      </c>
      <c r="J15" s="71">
        <v>1955</v>
      </c>
      <c r="K15" s="148">
        <v>8.1999999999999993</v>
      </c>
      <c r="L15">
        <v>7</v>
      </c>
    </row>
    <row r="16" spans="1:12" ht="12.75" customHeight="1" x14ac:dyDescent="0.25">
      <c r="A16" s="226" t="s">
        <v>475</v>
      </c>
      <c r="B16" s="227"/>
      <c r="C16" s="228"/>
      <c r="D16" s="121">
        <v>7</v>
      </c>
      <c r="E16" s="71">
        <v>62</v>
      </c>
      <c r="F16" s="97">
        <v>49</v>
      </c>
      <c r="G16" s="148">
        <v>27</v>
      </c>
      <c r="H16" s="121">
        <v>7</v>
      </c>
      <c r="I16" s="71">
        <v>70</v>
      </c>
      <c r="J16" s="71">
        <v>59</v>
      </c>
      <c r="K16" s="148">
        <v>18.5</v>
      </c>
      <c r="L16">
        <v>8</v>
      </c>
    </row>
    <row r="17" spans="1:12" ht="12.75" customHeight="1" x14ac:dyDescent="0.25">
      <c r="A17" s="226" t="s">
        <v>476</v>
      </c>
      <c r="B17" s="227"/>
      <c r="C17" s="228"/>
      <c r="D17" s="121">
        <v>25</v>
      </c>
      <c r="E17" s="71">
        <v>211</v>
      </c>
      <c r="F17" s="97">
        <v>180</v>
      </c>
      <c r="G17" s="148">
        <v>17.3</v>
      </c>
      <c r="H17" s="121">
        <v>26</v>
      </c>
      <c r="I17" s="71">
        <v>257</v>
      </c>
      <c r="J17" s="71">
        <v>232</v>
      </c>
      <c r="K17" s="148">
        <v>11.1</v>
      </c>
      <c r="L17">
        <v>9</v>
      </c>
    </row>
    <row r="18" spans="1:12" ht="12.75" customHeight="1" x14ac:dyDescent="0.25">
      <c r="A18" s="226" t="s">
        <v>477</v>
      </c>
      <c r="B18" s="227"/>
      <c r="C18" s="228"/>
      <c r="D18" s="122"/>
      <c r="E18" s="72">
        <f>SUM(E9:E17)</f>
        <v>4420</v>
      </c>
      <c r="F18" s="32">
        <f>SUM(F9:F17)</f>
        <v>3855</v>
      </c>
      <c r="G18" s="148">
        <f>((E18-F18)/F18)*100</f>
        <v>14.656290531776914</v>
      </c>
      <c r="H18" s="122"/>
      <c r="I18" s="72">
        <f>SUM(I9:I17)</f>
        <v>5056</v>
      </c>
      <c r="J18" s="72">
        <f>SUM(J9:J17)</f>
        <v>4634</v>
      </c>
      <c r="K18" s="148">
        <f>((I18-J18)/J18)*100</f>
        <v>9.1066033664220978</v>
      </c>
    </row>
    <row r="19" spans="1:12" ht="12.75" customHeight="1" x14ac:dyDescent="0.25">
      <c r="A19" s="51" t="s">
        <v>478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26" t="s">
        <v>479</v>
      </c>
      <c r="B20" s="227"/>
      <c r="C20" s="228"/>
      <c r="D20" s="121">
        <v>4</v>
      </c>
      <c r="E20" s="71">
        <v>106</v>
      </c>
      <c r="F20" s="97">
        <v>90</v>
      </c>
      <c r="G20" s="148">
        <v>17.2</v>
      </c>
      <c r="H20" s="121">
        <v>2</v>
      </c>
      <c r="I20" s="71">
        <v>101</v>
      </c>
      <c r="J20" s="71">
        <v>101</v>
      </c>
      <c r="K20" s="148">
        <v>0.1</v>
      </c>
      <c r="L20">
        <v>10</v>
      </c>
    </row>
    <row r="21" spans="1:12" ht="12.75" customHeight="1" x14ac:dyDescent="0.25">
      <c r="A21" s="226" t="s">
        <v>480</v>
      </c>
      <c r="B21" s="227"/>
      <c r="C21" s="228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26" t="s">
        <v>481</v>
      </c>
      <c r="B22" s="227"/>
      <c r="C22" s="228"/>
      <c r="D22" s="121">
        <v>104</v>
      </c>
      <c r="E22" s="71">
        <v>2454</v>
      </c>
      <c r="F22" s="97">
        <v>2141</v>
      </c>
      <c r="G22" s="148">
        <v>14.6</v>
      </c>
      <c r="H22" s="121">
        <v>101</v>
      </c>
      <c r="I22" s="71">
        <v>2423</v>
      </c>
      <c r="J22" s="71">
        <v>2191</v>
      </c>
      <c r="K22" s="148">
        <v>10.6</v>
      </c>
      <c r="L22">
        <v>12</v>
      </c>
    </row>
    <row r="23" spans="1:12" ht="12.75" customHeight="1" x14ac:dyDescent="0.25">
      <c r="A23" s="226" t="s">
        <v>482</v>
      </c>
      <c r="B23" s="227"/>
      <c r="C23" s="228"/>
      <c r="D23" s="121">
        <v>52</v>
      </c>
      <c r="E23" s="71">
        <v>1815</v>
      </c>
      <c r="F23" s="97">
        <v>1660</v>
      </c>
      <c r="G23" s="148">
        <v>9.3000000000000007</v>
      </c>
      <c r="H23" s="121">
        <v>53</v>
      </c>
      <c r="I23" s="71">
        <v>1880</v>
      </c>
      <c r="J23" s="71">
        <v>1754</v>
      </c>
      <c r="K23" s="148">
        <v>7.2</v>
      </c>
      <c r="L23">
        <v>13</v>
      </c>
    </row>
    <row r="24" spans="1:12" ht="12.75" customHeight="1" x14ac:dyDescent="0.25">
      <c r="A24" s="226" t="s">
        <v>483</v>
      </c>
      <c r="B24" s="227"/>
      <c r="C24" s="228"/>
      <c r="D24" s="121">
        <v>6</v>
      </c>
      <c r="E24" s="71">
        <v>576</v>
      </c>
      <c r="F24" s="97">
        <v>449</v>
      </c>
      <c r="G24" s="148">
        <v>28.2</v>
      </c>
      <c r="H24" s="121">
        <v>4</v>
      </c>
      <c r="I24" s="71">
        <v>558</v>
      </c>
      <c r="J24" s="71">
        <v>524</v>
      </c>
      <c r="K24" s="148">
        <v>6.5</v>
      </c>
      <c r="L24">
        <v>14</v>
      </c>
    </row>
    <row r="25" spans="1:12" ht="12.75" customHeight="1" x14ac:dyDescent="0.25">
      <c r="A25" s="226" t="s">
        <v>484</v>
      </c>
      <c r="B25" s="227"/>
      <c r="C25" s="228"/>
      <c r="D25" s="121">
        <v>35</v>
      </c>
      <c r="E25" s="71">
        <v>1887</v>
      </c>
      <c r="F25" s="97">
        <v>1691</v>
      </c>
      <c r="G25" s="148">
        <v>11.6</v>
      </c>
      <c r="H25" s="121">
        <v>34</v>
      </c>
      <c r="I25" s="71">
        <v>1980</v>
      </c>
      <c r="J25" s="71">
        <v>1833</v>
      </c>
      <c r="K25" s="148">
        <v>8</v>
      </c>
      <c r="L25">
        <v>15</v>
      </c>
    </row>
    <row r="26" spans="1:12" ht="12.75" customHeight="1" x14ac:dyDescent="0.25">
      <c r="A26" s="226" t="s">
        <v>485</v>
      </c>
      <c r="B26" s="227"/>
      <c r="C26" s="228"/>
      <c r="D26" s="121">
        <v>48</v>
      </c>
      <c r="E26" s="71">
        <v>1562</v>
      </c>
      <c r="F26" s="97">
        <v>1392</v>
      </c>
      <c r="G26" s="148">
        <v>12.2</v>
      </c>
      <c r="H26" s="121">
        <v>52</v>
      </c>
      <c r="I26" s="71">
        <v>1621</v>
      </c>
      <c r="J26" s="71">
        <v>1503</v>
      </c>
      <c r="K26" s="148">
        <v>7.8</v>
      </c>
      <c r="L26">
        <v>16</v>
      </c>
    </row>
    <row r="27" spans="1:12" ht="12.75" customHeight="1" x14ac:dyDescent="0.25">
      <c r="A27" s="226" t="s">
        <v>486</v>
      </c>
      <c r="B27" s="227"/>
      <c r="C27" s="228"/>
      <c r="D27" s="121">
        <v>320</v>
      </c>
      <c r="E27" s="71">
        <v>1886</v>
      </c>
      <c r="F27" s="97">
        <v>1647</v>
      </c>
      <c r="G27" s="148">
        <v>14.5</v>
      </c>
      <c r="H27" s="121">
        <v>310</v>
      </c>
      <c r="I27" s="71">
        <v>1954</v>
      </c>
      <c r="J27" s="71">
        <v>1799</v>
      </c>
      <c r="K27" s="148">
        <v>8.6999999999999993</v>
      </c>
      <c r="L27">
        <v>17</v>
      </c>
    </row>
    <row r="28" spans="1:12" ht="12.75" customHeight="1" x14ac:dyDescent="0.25">
      <c r="A28" s="226" t="s">
        <v>487</v>
      </c>
      <c r="B28" s="227"/>
      <c r="C28" s="228"/>
      <c r="D28" s="121">
        <v>18</v>
      </c>
      <c r="E28" s="71">
        <v>454</v>
      </c>
      <c r="F28" s="97">
        <v>410</v>
      </c>
      <c r="G28" s="148">
        <v>10.6</v>
      </c>
      <c r="H28" s="121">
        <v>17</v>
      </c>
      <c r="I28" s="71">
        <v>485</v>
      </c>
      <c r="J28" s="71">
        <v>468</v>
      </c>
      <c r="K28" s="148">
        <v>3.5</v>
      </c>
      <c r="L28">
        <v>18</v>
      </c>
    </row>
    <row r="29" spans="1:12" ht="12.75" customHeight="1" x14ac:dyDescent="0.25">
      <c r="A29" s="226" t="s">
        <v>477</v>
      </c>
      <c r="B29" s="227"/>
      <c r="C29" s="228"/>
      <c r="D29" s="122"/>
      <c r="E29" s="72">
        <f>SUM(E20:E28)</f>
        <v>10740</v>
      </c>
      <c r="F29" s="32">
        <f>SUM(F20:F28)</f>
        <v>9480</v>
      </c>
      <c r="G29" s="148">
        <f>((E29-F29)/F29)*100</f>
        <v>13.291139240506327</v>
      </c>
      <c r="H29" s="122"/>
      <c r="I29" s="72">
        <f>SUM(I20:I28)</f>
        <v>11002</v>
      </c>
      <c r="J29" s="72">
        <f>SUM(J20:J28)</f>
        <v>10173</v>
      </c>
      <c r="K29" s="148">
        <f>((I29-J29)/J29)*100</f>
        <v>8.149021920770668</v>
      </c>
    </row>
    <row r="30" spans="1:12" ht="12.75" customHeight="1" x14ac:dyDescent="0.25">
      <c r="A30" s="51" t="s">
        <v>488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26" t="s">
        <v>489</v>
      </c>
      <c r="B31" s="227"/>
      <c r="C31" s="228"/>
      <c r="D31" s="121">
        <v>36</v>
      </c>
      <c r="E31" s="71">
        <v>1473</v>
      </c>
      <c r="F31" s="97">
        <v>1277</v>
      </c>
      <c r="G31" s="148">
        <v>15.3</v>
      </c>
      <c r="H31" s="121">
        <v>36</v>
      </c>
      <c r="I31" s="71">
        <v>1594</v>
      </c>
      <c r="J31" s="71">
        <v>1479</v>
      </c>
      <c r="K31" s="148">
        <v>7.8</v>
      </c>
      <c r="L31">
        <v>19</v>
      </c>
    </row>
    <row r="32" spans="1:12" ht="12.75" customHeight="1" x14ac:dyDescent="0.25">
      <c r="A32" s="226" t="s">
        <v>490</v>
      </c>
      <c r="B32" s="227"/>
      <c r="C32" s="228"/>
      <c r="D32" s="121">
        <v>24</v>
      </c>
      <c r="E32" s="71">
        <v>1445</v>
      </c>
      <c r="F32" s="97">
        <v>1267</v>
      </c>
      <c r="G32" s="148">
        <v>14.1</v>
      </c>
      <c r="H32" s="121">
        <v>23</v>
      </c>
      <c r="I32" s="71">
        <v>1577</v>
      </c>
      <c r="J32" s="71">
        <v>1469</v>
      </c>
      <c r="K32" s="148">
        <v>7.3</v>
      </c>
      <c r="L32">
        <v>20</v>
      </c>
    </row>
    <row r="33" spans="1:12" ht="12.75" customHeight="1" x14ac:dyDescent="0.25">
      <c r="A33" s="226" t="s">
        <v>491</v>
      </c>
      <c r="B33" s="227"/>
      <c r="C33" s="228"/>
      <c r="D33" s="121">
        <v>82</v>
      </c>
      <c r="E33" s="71">
        <v>1158</v>
      </c>
      <c r="F33" s="97">
        <v>981</v>
      </c>
      <c r="G33" s="148">
        <v>18</v>
      </c>
      <c r="H33" s="121">
        <v>79</v>
      </c>
      <c r="I33" s="71">
        <v>1260</v>
      </c>
      <c r="J33" s="71">
        <v>1161</v>
      </c>
      <c r="K33" s="148">
        <v>8.5</v>
      </c>
      <c r="L33">
        <v>21</v>
      </c>
    </row>
    <row r="34" spans="1:12" ht="12.75" customHeight="1" x14ac:dyDescent="0.25">
      <c r="A34" s="226" t="s">
        <v>492</v>
      </c>
      <c r="B34" s="227"/>
      <c r="C34" s="228"/>
      <c r="D34" s="121">
        <v>68</v>
      </c>
      <c r="E34" s="71">
        <v>905</v>
      </c>
      <c r="F34" s="97">
        <v>807</v>
      </c>
      <c r="G34" s="148">
        <v>12.1</v>
      </c>
      <c r="H34" s="121">
        <v>69</v>
      </c>
      <c r="I34" s="71">
        <v>968</v>
      </c>
      <c r="J34" s="71">
        <v>915</v>
      </c>
      <c r="K34" s="148">
        <v>5.8</v>
      </c>
      <c r="L34">
        <v>22</v>
      </c>
    </row>
    <row r="35" spans="1:12" ht="12.75" customHeight="1" x14ac:dyDescent="0.25">
      <c r="A35" s="226" t="s">
        <v>493</v>
      </c>
      <c r="B35" s="227"/>
      <c r="C35" s="228"/>
      <c r="D35" s="121">
        <v>57</v>
      </c>
      <c r="E35" s="71">
        <v>1547</v>
      </c>
      <c r="F35" s="97">
        <v>1358</v>
      </c>
      <c r="G35" s="148">
        <v>14</v>
      </c>
      <c r="H35" s="121">
        <v>55</v>
      </c>
      <c r="I35" s="71">
        <v>1763</v>
      </c>
      <c r="J35" s="71">
        <v>1680</v>
      </c>
      <c r="K35" s="148">
        <v>4.9000000000000004</v>
      </c>
      <c r="L35">
        <v>23</v>
      </c>
    </row>
    <row r="36" spans="1:12" ht="12.75" customHeight="1" x14ac:dyDescent="0.25">
      <c r="A36" s="226" t="s">
        <v>494</v>
      </c>
      <c r="B36" s="227"/>
      <c r="C36" s="228"/>
      <c r="D36" s="121">
        <v>30</v>
      </c>
      <c r="E36" s="71">
        <v>1290</v>
      </c>
      <c r="F36" s="97">
        <v>1099</v>
      </c>
      <c r="G36" s="148">
        <v>17.399999999999999</v>
      </c>
      <c r="H36" s="121">
        <v>29</v>
      </c>
      <c r="I36" s="71">
        <v>1478</v>
      </c>
      <c r="J36" s="71">
        <v>1325</v>
      </c>
      <c r="K36" s="148">
        <v>11.5</v>
      </c>
      <c r="L36">
        <v>24</v>
      </c>
    </row>
    <row r="37" spans="1:12" ht="12.75" customHeight="1" x14ac:dyDescent="0.25">
      <c r="A37" s="226" t="s">
        <v>495</v>
      </c>
      <c r="B37" s="227"/>
      <c r="C37" s="228"/>
      <c r="D37" s="121">
        <v>86</v>
      </c>
      <c r="E37" s="71">
        <v>1717</v>
      </c>
      <c r="F37" s="97">
        <v>1501</v>
      </c>
      <c r="G37" s="148">
        <v>14.4</v>
      </c>
      <c r="H37" s="121">
        <v>82</v>
      </c>
      <c r="I37" s="71">
        <v>1779</v>
      </c>
      <c r="J37" s="71">
        <v>1639</v>
      </c>
      <c r="K37" s="148">
        <v>8.5</v>
      </c>
      <c r="L37">
        <v>25</v>
      </c>
    </row>
    <row r="38" spans="1:12" ht="12.75" customHeight="1" x14ac:dyDescent="0.25">
      <c r="A38" s="226" t="s">
        <v>496</v>
      </c>
      <c r="B38" s="227"/>
      <c r="C38" s="228"/>
      <c r="D38" s="121">
        <v>38</v>
      </c>
      <c r="E38" s="71">
        <v>725</v>
      </c>
      <c r="F38" s="97">
        <v>631</v>
      </c>
      <c r="G38" s="148">
        <v>14.9</v>
      </c>
      <c r="H38" s="121">
        <v>38</v>
      </c>
      <c r="I38" s="71">
        <v>803</v>
      </c>
      <c r="J38" s="71">
        <v>747</v>
      </c>
      <c r="K38" s="148">
        <v>7.5</v>
      </c>
      <c r="L38">
        <v>26</v>
      </c>
    </row>
    <row r="39" spans="1:12" ht="12.75" customHeight="1" x14ac:dyDescent="0.25">
      <c r="A39" s="226" t="s">
        <v>497</v>
      </c>
      <c r="B39" s="227"/>
      <c r="C39" s="228"/>
      <c r="D39" s="121">
        <v>54</v>
      </c>
      <c r="E39" s="71">
        <v>334</v>
      </c>
      <c r="F39" s="97">
        <v>290</v>
      </c>
      <c r="G39" s="148">
        <v>15.2</v>
      </c>
      <c r="H39" s="121">
        <v>53</v>
      </c>
      <c r="I39" s="71">
        <v>375</v>
      </c>
      <c r="J39" s="71">
        <v>340</v>
      </c>
      <c r="K39" s="148">
        <v>10.3</v>
      </c>
      <c r="L39">
        <v>27</v>
      </c>
    </row>
    <row r="40" spans="1:12" ht="12.75" customHeight="1" x14ac:dyDescent="0.25">
      <c r="A40" s="226" t="s">
        <v>498</v>
      </c>
      <c r="B40" s="227"/>
      <c r="C40" s="228"/>
      <c r="D40" s="121">
        <v>55</v>
      </c>
      <c r="E40" s="71">
        <v>1607</v>
      </c>
      <c r="F40" s="97">
        <v>1400</v>
      </c>
      <c r="G40" s="148">
        <v>14.7</v>
      </c>
      <c r="H40" s="121">
        <v>56</v>
      </c>
      <c r="I40" s="71">
        <v>1741</v>
      </c>
      <c r="J40" s="71">
        <v>1613</v>
      </c>
      <c r="K40" s="148">
        <v>8</v>
      </c>
      <c r="L40">
        <v>28</v>
      </c>
    </row>
    <row r="41" spans="1:12" ht="12.75" customHeight="1" x14ac:dyDescent="0.25">
      <c r="A41" s="226" t="s">
        <v>499</v>
      </c>
      <c r="B41" s="227"/>
      <c r="C41" s="228"/>
      <c r="D41" s="121">
        <v>39</v>
      </c>
      <c r="E41" s="71">
        <v>449</v>
      </c>
      <c r="F41" s="97">
        <v>390</v>
      </c>
      <c r="G41" s="148">
        <v>15.3</v>
      </c>
      <c r="H41" s="121">
        <v>36</v>
      </c>
      <c r="I41" s="71">
        <v>523</v>
      </c>
      <c r="J41" s="71">
        <v>459</v>
      </c>
      <c r="K41" s="148">
        <v>14</v>
      </c>
      <c r="L41">
        <v>29</v>
      </c>
    </row>
    <row r="42" spans="1:12" ht="12.75" customHeight="1" x14ac:dyDescent="0.25">
      <c r="A42" s="226" t="s">
        <v>500</v>
      </c>
      <c r="B42" s="227"/>
      <c r="C42" s="228"/>
      <c r="D42" s="121">
        <v>106</v>
      </c>
      <c r="E42" s="71">
        <v>1424</v>
      </c>
      <c r="F42" s="97">
        <v>1209</v>
      </c>
      <c r="G42" s="148">
        <v>17.8</v>
      </c>
      <c r="H42" s="121">
        <v>87</v>
      </c>
      <c r="I42" s="71">
        <v>1628</v>
      </c>
      <c r="J42" s="71">
        <v>1473</v>
      </c>
      <c r="K42" s="148">
        <v>10.5</v>
      </c>
      <c r="L42">
        <v>30</v>
      </c>
    </row>
    <row r="43" spans="1:12" ht="12.75" customHeight="1" x14ac:dyDescent="0.25">
      <c r="A43" s="226" t="s">
        <v>477</v>
      </c>
      <c r="B43" s="227"/>
      <c r="C43" s="228"/>
      <c r="D43" s="122"/>
      <c r="E43" s="72">
        <f>SUM(E31:E42)</f>
        <v>14074</v>
      </c>
      <c r="F43" s="32">
        <f>SUM(F31:F42)</f>
        <v>12210</v>
      </c>
      <c r="G43" s="148">
        <f>((E43-F43)/F43)*100</f>
        <v>15.266175266175267</v>
      </c>
      <c r="H43" s="122"/>
      <c r="I43" s="72">
        <f>SUM(I31:I42)</f>
        <v>15489</v>
      </c>
      <c r="J43" s="72">
        <f>SUM(J31:J42)</f>
        <v>14300</v>
      </c>
      <c r="K43" s="148">
        <f>((I43-J43)/J43)*100</f>
        <v>8.314685314685315</v>
      </c>
    </row>
    <row r="44" spans="1:12" ht="12.75" customHeight="1" x14ac:dyDescent="0.25">
      <c r="A44" s="51" t="s">
        <v>501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26" t="s">
        <v>502</v>
      </c>
      <c r="B45" s="227"/>
      <c r="C45" s="228"/>
      <c r="D45" s="121">
        <v>71</v>
      </c>
      <c r="E45" s="71">
        <v>1461</v>
      </c>
      <c r="F45" s="97">
        <v>1349</v>
      </c>
      <c r="G45" s="148">
        <v>8.3000000000000007</v>
      </c>
      <c r="H45" s="121">
        <v>67</v>
      </c>
      <c r="I45" s="71">
        <v>1545</v>
      </c>
      <c r="J45" s="71">
        <v>1444</v>
      </c>
      <c r="K45" s="148">
        <v>7</v>
      </c>
      <c r="L45">
        <v>31</v>
      </c>
    </row>
    <row r="46" spans="1:12" ht="12.75" customHeight="1" x14ac:dyDescent="0.25">
      <c r="A46" s="226" t="s">
        <v>503</v>
      </c>
      <c r="B46" s="227"/>
      <c r="C46" s="228"/>
      <c r="D46" s="121">
        <v>18</v>
      </c>
      <c r="E46" s="71">
        <v>956</v>
      </c>
      <c r="F46" s="97">
        <v>882</v>
      </c>
      <c r="G46" s="148">
        <v>8.4</v>
      </c>
      <c r="H46" s="121">
        <v>21</v>
      </c>
      <c r="I46" s="71">
        <v>968</v>
      </c>
      <c r="J46" s="71">
        <v>937</v>
      </c>
      <c r="K46" s="148">
        <v>3.4</v>
      </c>
      <c r="L46">
        <v>32</v>
      </c>
    </row>
    <row r="47" spans="1:12" ht="12.75" customHeight="1" x14ac:dyDescent="0.25">
      <c r="A47" s="226" t="s">
        <v>504</v>
      </c>
      <c r="B47" s="227"/>
      <c r="C47" s="228"/>
      <c r="D47" s="121">
        <v>25</v>
      </c>
      <c r="E47" s="71">
        <v>1534</v>
      </c>
      <c r="F47" s="97">
        <v>1342</v>
      </c>
      <c r="G47" s="148">
        <v>14.2</v>
      </c>
      <c r="H47" s="121">
        <v>30</v>
      </c>
      <c r="I47" s="71">
        <v>1601</v>
      </c>
      <c r="J47" s="71">
        <v>1512</v>
      </c>
      <c r="K47" s="148">
        <v>5.9</v>
      </c>
      <c r="L47">
        <v>33</v>
      </c>
    </row>
    <row r="48" spans="1:12" ht="12.75" customHeight="1" x14ac:dyDescent="0.25">
      <c r="A48" s="226" t="s">
        <v>505</v>
      </c>
      <c r="B48" s="227"/>
      <c r="C48" s="228"/>
      <c r="D48" s="121">
        <v>17</v>
      </c>
      <c r="E48" s="71">
        <v>1099</v>
      </c>
      <c r="F48" s="97">
        <v>1003</v>
      </c>
      <c r="G48" s="148">
        <v>9.5</v>
      </c>
      <c r="H48" s="121">
        <v>16</v>
      </c>
      <c r="I48" s="71">
        <v>1100</v>
      </c>
      <c r="J48" s="71">
        <v>1019</v>
      </c>
      <c r="K48" s="148">
        <v>7.9</v>
      </c>
      <c r="L48">
        <v>34</v>
      </c>
    </row>
    <row r="49" spans="1:23" ht="12.75" customHeight="1" x14ac:dyDescent="0.25">
      <c r="A49" s="226" t="s">
        <v>506</v>
      </c>
      <c r="B49" s="227"/>
      <c r="C49" s="228"/>
      <c r="D49" s="121">
        <v>48</v>
      </c>
      <c r="E49" s="71">
        <v>1254</v>
      </c>
      <c r="F49" s="97">
        <v>1161</v>
      </c>
      <c r="G49" s="148">
        <v>8</v>
      </c>
      <c r="H49" s="121">
        <v>49</v>
      </c>
      <c r="I49" s="71">
        <v>1315</v>
      </c>
      <c r="J49" s="71">
        <v>1232</v>
      </c>
      <c r="K49" s="148">
        <v>6.7</v>
      </c>
      <c r="L49">
        <v>35</v>
      </c>
    </row>
    <row r="50" spans="1:23" ht="12.75" customHeight="1" x14ac:dyDescent="0.25">
      <c r="A50" s="226" t="s">
        <v>507</v>
      </c>
      <c r="B50" s="227"/>
      <c r="C50" s="228"/>
      <c r="D50" s="121">
        <v>34</v>
      </c>
      <c r="E50" s="71">
        <v>1234</v>
      </c>
      <c r="F50" s="97">
        <v>1107</v>
      </c>
      <c r="G50" s="148">
        <v>11.5</v>
      </c>
      <c r="H50" s="121">
        <v>34</v>
      </c>
      <c r="I50" s="71">
        <v>1277</v>
      </c>
      <c r="J50" s="71">
        <v>1174</v>
      </c>
      <c r="K50" s="148">
        <v>8.8000000000000007</v>
      </c>
      <c r="L50">
        <v>36</v>
      </c>
    </row>
    <row r="51" spans="1:23" ht="12.75" customHeight="1" x14ac:dyDescent="0.25">
      <c r="A51" s="226" t="s">
        <v>508</v>
      </c>
      <c r="B51" s="227"/>
      <c r="C51" s="228"/>
      <c r="D51" s="121">
        <v>25</v>
      </c>
      <c r="E51" s="71">
        <v>1629</v>
      </c>
      <c r="F51" s="97">
        <v>1506</v>
      </c>
      <c r="G51" s="148">
        <v>8.1</v>
      </c>
      <c r="H51" s="121">
        <v>25</v>
      </c>
      <c r="I51" s="71">
        <v>1737</v>
      </c>
      <c r="J51" s="71">
        <v>1632</v>
      </c>
      <c r="K51" s="148">
        <v>6.4</v>
      </c>
      <c r="L51">
        <v>37</v>
      </c>
    </row>
    <row r="52" spans="1:23" ht="12.75" customHeight="1" x14ac:dyDescent="0.25">
      <c r="A52" s="226" t="s">
        <v>509</v>
      </c>
      <c r="B52" s="227"/>
      <c r="C52" s="228"/>
      <c r="D52" s="121">
        <v>142</v>
      </c>
      <c r="E52" s="71">
        <v>5112</v>
      </c>
      <c r="F52" s="97">
        <v>4485</v>
      </c>
      <c r="G52" s="148">
        <v>14</v>
      </c>
      <c r="H52" s="121">
        <v>136</v>
      </c>
      <c r="I52" s="71">
        <v>5314</v>
      </c>
      <c r="J52" s="71">
        <v>4781</v>
      </c>
      <c r="K52" s="148">
        <v>11.1</v>
      </c>
      <c r="L52">
        <v>38</v>
      </c>
    </row>
    <row r="53" spans="1:23" ht="12.75" customHeight="1" x14ac:dyDescent="0.25">
      <c r="A53" s="226" t="s">
        <v>477</v>
      </c>
      <c r="B53" s="227"/>
      <c r="C53" s="228"/>
      <c r="D53" s="122"/>
      <c r="E53" s="72">
        <f>SUM(E45:E52)</f>
        <v>14279</v>
      </c>
      <c r="F53" s="32">
        <f>SUM(F45:F52)</f>
        <v>12835</v>
      </c>
      <c r="G53" s="148">
        <f>((E53-F53)/F53)*100</f>
        <v>11.250486949746787</v>
      </c>
      <c r="H53" s="122"/>
      <c r="I53" s="72">
        <f>SUM(I45:I52)</f>
        <v>14857</v>
      </c>
      <c r="J53" s="72">
        <f>SUM(J45:J52)</f>
        <v>13731</v>
      </c>
      <c r="K53" s="148">
        <f>((I53-J53)/J53)*100</f>
        <v>8.2004224018643956</v>
      </c>
    </row>
    <row r="54" spans="1:23" ht="12.75" customHeight="1" x14ac:dyDescent="0.25">
      <c r="A54" s="51" t="s">
        <v>510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26" t="s">
        <v>511</v>
      </c>
      <c r="B55" s="227"/>
      <c r="C55" s="228"/>
      <c r="D55" s="121">
        <v>40</v>
      </c>
      <c r="E55" s="71">
        <v>84</v>
      </c>
      <c r="F55" s="97">
        <v>74</v>
      </c>
      <c r="G55" s="148">
        <v>12.6</v>
      </c>
      <c r="H55" s="121">
        <v>42</v>
      </c>
      <c r="I55" s="71">
        <v>95</v>
      </c>
      <c r="J55" s="71">
        <v>95</v>
      </c>
      <c r="K55" s="148">
        <v>0.1</v>
      </c>
      <c r="L55">
        <v>39</v>
      </c>
    </row>
    <row r="56" spans="1:23" ht="12.75" customHeight="1" x14ac:dyDescent="0.25">
      <c r="A56" s="226" t="s">
        <v>512</v>
      </c>
      <c r="B56" s="227"/>
      <c r="C56" s="228"/>
      <c r="D56" s="121">
        <v>74</v>
      </c>
      <c r="E56" s="71">
        <v>1220</v>
      </c>
      <c r="F56" s="97">
        <v>1081</v>
      </c>
      <c r="G56" s="148">
        <v>12.8</v>
      </c>
      <c r="H56" s="121">
        <v>66</v>
      </c>
      <c r="I56" s="71">
        <v>1206</v>
      </c>
      <c r="J56" s="71">
        <v>1157</v>
      </c>
      <c r="K56" s="148">
        <v>4.2</v>
      </c>
      <c r="L56">
        <v>40</v>
      </c>
    </row>
    <row r="57" spans="1:23" ht="12.75" customHeight="1" x14ac:dyDescent="0.25">
      <c r="A57" s="226" t="s">
        <v>513</v>
      </c>
      <c r="B57" s="227"/>
      <c r="C57" s="228"/>
      <c r="D57" s="121">
        <v>69</v>
      </c>
      <c r="E57" s="71">
        <v>3954</v>
      </c>
      <c r="F57" s="97">
        <v>3517</v>
      </c>
      <c r="G57" s="148">
        <v>12.4</v>
      </c>
      <c r="H57" s="121">
        <v>57</v>
      </c>
      <c r="I57" s="71">
        <v>3998</v>
      </c>
      <c r="J57" s="71">
        <v>3828</v>
      </c>
      <c r="K57" s="148">
        <v>4.4000000000000004</v>
      </c>
      <c r="L57">
        <v>41</v>
      </c>
    </row>
    <row r="58" spans="1:23" ht="12.75" customHeight="1" x14ac:dyDescent="0.25">
      <c r="A58" s="226" t="s">
        <v>514</v>
      </c>
      <c r="B58" s="227"/>
      <c r="C58" s="228"/>
      <c r="D58" s="121">
        <v>72</v>
      </c>
      <c r="E58" s="71">
        <v>976</v>
      </c>
      <c r="F58" s="97">
        <v>844</v>
      </c>
      <c r="G58" s="148">
        <v>15.6</v>
      </c>
      <c r="H58" s="121">
        <v>69</v>
      </c>
      <c r="I58" s="71">
        <v>1106</v>
      </c>
      <c r="J58" s="71">
        <v>1042</v>
      </c>
      <c r="K58" s="148">
        <v>6.1</v>
      </c>
      <c r="L58">
        <v>42</v>
      </c>
    </row>
    <row r="59" spans="1:23" ht="12.75" customHeight="1" x14ac:dyDescent="0.25">
      <c r="A59" s="226" t="s">
        <v>515</v>
      </c>
      <c r="B59" s="227"/>
      <c r="C59" s="228"/>
      <c r="D59" s="121">
        <v>12</v>
      </c>
      <c r="E59" s="71">
        <v>78</v>
      </c>
      <c r="F59" s="97">
        <v>65</v>
      </c>
      <c r="G59" s="148">
        <v>20.6</v>
      </c>
      <c r="H59" s="121">
        <v>11</v>
      </c>
      <c r="I59" s="71">
        <v>73</v>
      </c>
      <c r="J59" s="71">
        <v>60</v>
      </c>
      <c r="K59" s="148">
        <v>21.8</v>
      </c>
      <c r="L59">
        <v>43</v>
      </c>
      <c r="P59" s="96"/>
      <c r="Q59" s="96" t="s">
        <v>461</v>
      </c>
      <c r="R59" s="96" t="s">
        <v>462</v>
      </c>
      <c r="S59" s="87" t="s">
        <v>463</v>
      </c>
      <c r="T59" s="96" t="s">
        <v>465</v>
      </c>
      <c r="U59" s="96" t="s">
        <v>466</v>
      </c>
      <c r="V59" s="89" t="s">
        <v>467</v>
      </c>
      <c r="W59" s="61" t="s">
        <v>57</v>
      </c>
    </row>
    <row r="60" spans="1:23" ht="12.75" customHeight="1" x14ac:dyDescent="0.25">
      <c r="A60" s="226" t="s">
        <v>516</v>
      </c>
      <c r="B60" s="227"/>
      <c r="C60" s="228"/>
      <c r="D60" s="121">
        <v>124</v>
      </c>
      <c r="E60" s="71">
        <v>564</v>
      </c>
      <c r="F60" s="97">
        <v>486</v>
      </c>
      <c r="G60" s="148">
        <v>16.100000000000001</v>
      </c>
      <c r="H60" s="121">
        <v>112</v>
      </c>
      <c r="I60" s="71">
        <v>628</v>
      </c>
      <c r="J60" s="71">
        <v>598</v>
      </c>
      <c r="K60" s="148">
        <v>5</v>
      </c>
      <c r="L60">
        <v>44</v>
      </c>
      <c r="P60" s="119"/>
      <c r="Q60" s="119">
        <v>54835</v>
      </c>
      <c r="R60" s="119">
        <v>48286</v>
      </c>
      <c r="S60" s="120">
        <v>13.6</v>
      </c>
      <c r="T60" s="119">
        <v>58383</v>
      </c>
      <c r="U60" s="119">
        <v>54182</v>
      </c>
      <c r="V60" s="120">
        <v>7.8</v>
      </c>
      <c r="W60">
        <v>1</v>
      </c>
    </row>
    <row r="61" spans="1:23" ht="12.75" customHeight="1" x14ac:dyDescent="0.25">
      <c r="A61" s="226" t="s">
        <v>517</v>
      </c>
      <c r="B61" s="227"/>
      <c r="C61" s="228"/>
      <c r="D61" s="121">
        <v>67</v>
      </c>
      <c r="E61" s="71">
        <v>502</v>
      </c>
      <c r="F61" s="97">
        <v>431</v>
      </c>
      <c r="G61" s="148">
        <v>16.600000000000001</v>
      </c>
      <c r="H61" s="121">
        <v>68</v>
      </c>
      <c r="I61" s="71">
        <v>587</v>
      </c>
      <c r="J61" s="71">
        <v>524</v>
      </c>
      <c r="K61" s="148">
        <v>12.1</v>
      </c>
      <c r="L61">
        <v>45</v>
      </c>
    </row>
    <row r="62" spans="1:23" ht="12.75" customHeight="1" x14ac:dyDescent="0.25">
      <c r="A62" s="226" t="s">
        <v>518</v>
      </c>
      <c r="B62" s="227"/>
      <c r="C62" s="228"/>
      <c r="D62" s="121">
        <v>39</v>
      </c>
      <c r="E62" s="71">
        <v>393</v>
      </c>
      <c r="F62" s="97">
        <v>349</v>
      </c>
      <c r="G62" s="148">
        <v>12.8</v>
      </c>
      <c r="H62" s="121">
        <v>41</v>
      </c>
      <c r="I62" s="71">
        <v>411</v>
      </c>
      <c r="J62" s="71">
        <v>412</v>
      </c>
      <c r="K62" s="148">
        <v>-0.3</v>
      </c>
      <c r="L62">
        <v>46</v>
      </c>
    </row>
    <row r="63" spans="1:23" ht="12.75" customHeight="1" x14ac:dyDescent="0.25">
      <c r="A63" s="226" t="s">
        <v>519</v>
      </c>
      <c r="B63" s="227"/>
      <c r="C63" s="228"/>
      <c r="D63" s="121">
        <v>19</v>
      </c>
      <c r="E63" s="71">
        <v>896</v>
      </c>
      <c r="F63" s="97">
        <v>729</v>
      </c>
      <c r="G63" s="148">
        <v>23</v>
      </c>
      <c r="H63" s="121">
        <v>15</v>
      </c>
      <c r="I63" s="71">
        <v>946</v>
      </c>
      <c r="J63" s="71">
        <v>822</v>
      </c>
      <c r="K63" s="148">
        <v>15.1</v>
      </c>
      <c r="L63">
        <v>47</v>
      </c>
    </row>
    <row r="64" spans="1:23" ht="12.75" customHeight="1" x14ac:dyDescent="0.25">
      <c r="A64" s="226" t="s">
        <v>520</v>
      </c>
      <c r="B64" s="227"/>
      <c r="C64" s="228"/>
      <c r="D64" s="121">
        <v>100</v>
      </c>
      <c r="E64" s="71">
        <v>814</v>
      </c>
      <c r="F64" s="97">
        <v>729</v>
      </c>
      <c r="G64" s="148">
        <v>11.7</v>
      </c>
      <c r="H64" s="121">
        <v>90</v>
      </c>
      <c r="I64" s="71">
        <v>887</v>
      </c>
      <c r="J64" s="71">
        <v>865</v>
      </c>
      <c r="K64" s="148">
        <v>2.6</v>
      </c>
      <c r="L64">
        <v>48</v>
      </c>
    </row>
    <row r="65" spans="1:12" ht="12.75" customHeight="1" x14ac:dyDescent="0.25">
      <c r="A65" s="226" t="s">
        <v>521</v>
      </c>
      <c r="B65" s="227"/>
      <c r="C65" s="228"/>
      <c r="D65" s="121">
        <v>0</v>
      </c>
      <c r="E65" s="71">
        <v>541</v>
      </c>
      <c r="F65" s="97">
        <v>474</v>
      </c>
      <c r="G65" s="148">
        <v>14.3</v>
      </c>
      <c r="H65" s="121">
        <v>0</v>
      </c>
      <c r="I65" s="71">
        <v>598</v>
      </c>
      <c r="J65" s="71">
        <v>576</v>
      </c>
      <c r="K65" s="148">
        <v>4</v>
      </c>
      <c r="L65">
        <v>49</v>
      </c>
    </row>
    <row r="66" spans="1:12" ht="12.75" customHeight="1" x14ac:dyDescent="0.25">
      <c r="A66" s="226" t="s">
        <v>522</v>
      </c>
      <c r="B66" s="227"/>
      <c r="C66" s="228"/>
      <c r="D66" s="121">
        <v>79</v>
      </c>
      <c r="E66" s="71">
        <v>938</v>
      </c>
      <c r="F66" s="97">
        <v>801</v>
      </c>
      <c r="G66" s="148">
        <v>17</v>
      </c>
      <c r="H66" s="121">
        <v>66</v>
      </c>
      <c r="I66" s="71">
        <v>1016</v>
      </c>
      <c r="J66" s="71">
        <v>937</v>
      </c>
      <c r="K66" s="148">
        <v>8.4</v>
      </c>
      <c r="L66">
        <v>50</v>
      </c>
    </row>
    <row r="67" spans="1:12" ht="12.75" customHeight="1" x14ac:dyDescent="0.25">
      <c r="A67" s="226" t="s">
        <v>523</v>
      </c>
      <c r="B67" s="227"/>
      <c r="C67" s="228"/>
      <c r="D67" s="121">
        <v>99</v>
      </c>
      <c r="E67" s="71">
        <v>363</v>
      </c>
      <c r="F67" s="97">
        <v>324</v>
      </c>
      <c r="G67" s="148">
        <v>12</v>
      </c>
      <c r="H67" s="121">
        <v>99</v>
      </c>
      <c r="I67" s="71">
        <v>428</v>
      </c>
      <c r="J67" s="71">
        <v>429</v>
      </c>
      <c r="K67" s="148">
        <v>-0.2</v>
      </c>
      <c r="L67">
        <v>51</v>
      </c>
    </row>
    <row r="68" spans="1:12" ht="12.75" customHeight="1" x14ac:dyDescent="0.25">
      <c r="A68" s="226" t="s">
        <v>477</v>
      </c>
      <c r="B68" s="227"/>
      <c r="C68" s="228"/>
      <c r="D68" s="62"/>
      <c r="E68" s="72">
        <f>SUM(E55:E67)</f>
        <v>11323</v>
      </c>
      <c r="F68" s="32">
        <f>SUM(F55:F67)</f>
        <v>9904</v>
      </c>
      <c r="G68" s="148">
        <f>((E68-F68)/F68)*100</f>
        <v>14.327544426494345</v>
      </c>
      <c r="H68" s="73"/>
      <c r="I68" s="72">
        <f>SUM(I55:I67)</f>
        <v>11979</v>
      </c>
      <c r="J68" s="72">
        <f>SUM(J55:J67)</f>
        <v>11345</v>
      </c>
      <c r="K68" s="148">
        <f>((I68-J68)/J68)*100</f>
        <v>5.5883649184662847</v>
      </c>
    </row>
    <row r="69" spans="1:12" ht="12.75" customHeight="1" x14ac:dyDescent="0.25">
      <c r="A69" s="229" t="s">
        <v>524</v>
      </c>
      <c r="B69" s="230"/>
      <c r="C69" s="231"/>
      <c r="D69" s="72">
        <f>SUM(D6:D68)</f>
        <v>2718</v>
      </c>
      <c r="E69" s="72">
        <f>Q60</f>
        <v>54835</v>
      </c>
      <c r="F69" s="32">
        <f>R60</f>
        <v>48286</v>
      </c>
      <c r="G69" s="148">
        <f>S60</f>
        <v>13.6</v>
      </c>
      <c r="H69" s="72">
        <f>SUM(H6:H68)</f>
        <v>2622</v>
      </c>
      <c r="I69" s="72">
        <f>T60</f>
        <v>58383</v>
      </c>
      <c r="J69" s="72">
        <f>U60</f>
        <v>54182</v>
      </c>
      <c r="K69" s="148">
        <f>V60</f>
        <v>7.8</v>
      </c>
    </row>
    <row r="70" spans="1:12" x14ac:dyDescent="0.25">
      <c r="A70" s="232" t="s">
        <v>525</v>
      </c>
      <c r="B70" s="232"/>
      <c r="C70" s="232"/>
      <c r="D70" s="232"/>
      <c r="E70" s="232"/>
      <c r="F70" s="232"/>
      <c r="G70" s="232"/>
      <c r="H70" s="232"/>
      <c r="I70" s="232"/>
      <c r="J70" s="232"/>
      <c r="K70" s="232"/>
    </row>
    <row r="71" spans="1:12" x14ac:dyDescent="0.25">
      <c r="A71" s="233"/>
      <c r="B71" s="233"/>
      <c r="C71" s="233"/>
      <c r="D71" s="233"/>
      <c r="E71" s="233"/>
      <c r="F71" s="233"/>
      <c r="G71" s="233"/>
      <c r="H71" s="233"/>
      <c r="I71" s="233"/>
      <c r="J71" s="233"/>
      <c r="K71" s="233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1" priority="2" stopIfTrue="1" operator="lessThan">
      <formula>0</formula>
    </cfRule>
  </conditionalFormatting>
  <conditionalFormatting sqref="V60 S60">
    <cfRule type="cellIs" dxfId="1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8" customWidth="1"/>
    <col min="8" max="10" width="13.6640625" customWidth="1"/>
    <col min="11" max="11" width="13.6640625" style="108" customWidth="1"/>
    <col min="12" max="12" width="9.109375" hidden="1" customWidth="1"/>
    <col min="16" max="23" width="9.109375" hidden="1" customWidth="1"/>
  </cols>
  <sheetData>
    <row r="1" spans="1:12" x14ac:dyDescent="0.25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x14ac:dyDescent="0.25">
      <c r="A2" s="234" t="s">
        <v>526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</row>
    <row r="3" spans="1:12" ht="12.75" customHeight="1" x14ac:dyDescent="0.25">
      <c r="A3" s="235" t="s">
        <v>455</v>
      </c>
      <c r="B3" s="236"/>
      <c r="C3" s="237"/>
      <c r="D3" s="244" t="str">
        <f>Data!B4</f>
        <v>November</v>
      </c>
      <c r="E3" s="245"/>
      <c r="F3" s="245"/>
      <c r="G3" s="246"/>
      <c r="H3" s="244">
        <f>Data!B6</f>
        <v>44105</v>
      </c>
      <c r="I3" s="245"/>
      <c r="J3" s="245"/>
      <c r="K3" s="246"/>
    </row>
    <row r="4" spans="1:12" ht="25.5" customHeight="1" x14ac:dyDescent="0.25">
      <c r="A4" s="238"/>
      <c r="B4" s="239"/>
      <c r="C4" s="240"/>
      <c r="D4" s="247" t="s">
        <v>456</v>
      </c>
      <c r="E4" s="196" t="s">
        <v>457</v>
      </c>
      <c r="F4" s="197"/>
      <c r="G4" s="252" t="s">
        <v>458</v>
      </c>
      <c r="H4" s="247" t="s">
        <v>456</v>
      </c>
      <c r="I4" s="196" t="s">
        <v>457</v>
      </c>
      <c r="J4" s="197"/>
      <c r="K4" s="252" t="s">
        <v>458</v>
      </c>
    </row>
    <row r="5" spans="1:12" ht="26.4" x14ac:dyDescent="0.25">
      <c r="A5" s="241"/>
      <c r="B5" s="242"/>
      <c r="C5" s="243"/>
      <c r="D5" s="248"/>
      <c r="E5" s="28" t="str">
        <f>CONCATENATE(Data!A4,"   (Preliminary)")</f>
        <v>2021   (Preliminary)</v>
      </c>
      <c r="F5" s="28">
        <f>Data!A4-1</f>
        <v>2020</v>
      </c>
      <c r="G5" s="253"/>
      <c r="H5" s="248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3"/>
    </row>
    <row r="6" spans="1:12" x14ac:dyDescent="0.25">
      <c r="A6" s="249"/>
      <c r="B6" s="250"/>
      <c r="C6" s="251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25">
      <c r="A7" s="229" t="s">
        <v>459</v>
      </c>
      <c r="B7" s="230"/>
      <c r="C7" s="230"/>
      <c r="D7" s="230"/>
      <c r="E7" s="230"/>
      <c r="F7" s="230"/>
      <c r="G7" s="230"/>
      <c r="H7" s="230"/>
      <c r="I7" s="230"/>
      <c r="J7" s="230"/>
      <c r="K7" s="231"/>
    </row>
    <row r="8" spans="1:12" ht="12.75" hidden="1" customHeight="1" x14ac:dyDescent="0.25">
      <c r="A8" s="56"/>
      <c r="B8" s="57"/>
      <c r="C8" s="57"/>
      <c r="D8" s="57" t="s">
        <v>460</v>
      </c>
      <c r="E8" s="57" t="s">
        <v>461</v>
      </c>
      <c r="F8" s="57" t="s">
        <v>462</v>
      </c>
      <c r="G8" s="113" t="s">
        <v>463</v>
      </c>
      <c r="H8" s="57" t="s">
        <v>464</v>
      </c>
      <c r="I8" s="57" t="s">
        <v>465</v>
      </c>
      <c r="J8" s="57" t="s">
        <v>466</v>
      </c>
      <c r="K8" s="114" t="s">
        <v>467</v>
      </c>
      <c r="L8" s="61" t="s">
        <v>57</v>
      </c>
    </row>
    <row r="9" spans="1:12" ht="12.75" customHeight="1" x14ac:dyDescent="0.25">
      <c r="A9" s="226" t="s">
        <v>468</v>
      </c>
      <c r="B9" s="227"/>
      <c r="C9" s="228"/>
      <c r="D9" s="121">
        <v>15</v>
      </c>
      <c r="E9" s="71">
        <v>2165</v>
      </c>
      <c r="F9" s="71">
        <v>1842</v>
      </c>
      <c r="G9" s="148">
        <v>17.5</v>
      </c>
      <c r="H9" s="121">
        <v>16</v>
      </c>
      <c r="I9" s="71">
        <v>2367</v>
      </c>
      <c r="J9" s="71">
        <v>2106</v>
      </c>
      <c r="K9" s="148">
        <v>12.4</v>
      </c>
      <c r="L9">
        <v>1</v>
      </c>
    </row>
    <row r="10" spans="1:12" ht="12.75" customHeight="1" x14ac:dyDescent="0.25">
      <c r="A10" s="226" t="s">
        <v>469</v>
      </c>
      <c r="B10" s="227"/>
      <c r="C10" s="228"/>
      <c r="D10" s="121">
        <v>20</v>
      </c>
      <c r="E10" s="71">
        <v>235</v>
      </c>
      <c r="F10" s="71">
        <v>206</v>
      </c>
      <c r="G10" s="148">
        <v>13.9</v>
      </c>
      <c r="H10" s="121">
        <v>20</v>
      </c>
      <c r="I10" s="71">
        <v>265</v>
      </c>
      <c r="J10" s="71">
        <v>244</v>
      </c>
      <c r="K10" s="148">
        <v>8.4</v>
      </c>
      <c r="L10">
        <v>2</v>
      </c>
    </row>
    <row r="11" spans="1:12" ht="12.75" customHeight="1" x14ac:dyDescent="0.25">
      <c r="A11" s="226" t="s">
        <v>470</v>
      </c>
      <c r="B11" s="227"/>
      <c r="C11" s="228"/>
      <c r="D11" s="121">
        <v>202</v>
      </c>
      <c r="E11" s="71">
        <v>3798</v>
      </c>
      <c r="F11" s="71">
        <v>3256</v>
      </c>
      <c r="G11" s="148">
        <v>16.7</v>
      </c>
      <c r="H11" s="121">
        <v>202</v>
      </c>
      <c r="I11" s="71">
        <v>4079</v>
      </c>
      <c r="J11" s="71">
        <v>3663</v>
      </c>
      <c r="K11" s="148">
        <v>11.3</v>
      </c>
      <c r="L11">
        <v>3</v>
      </c>
    </row>
    <row r="12" spans="1:12" ht="12.75" customHeight="1" x14ac:dyDescent="0.25">
      <c r="A12" s="226" t="s">
        <v>471</v>
      </c>
      <c r="B12" s="227"/>
      <c r="C12" s="228"/>
      <c r="D12" s="121">
        <v>69</v>
      </c>
      <c r="E12" s="71">
        <v>485</v>
      </c>
      <c r="F12" s="71">
        <v>425</v>
      </c>
      <c r="G12" s="148">
        <v>14</v>
      </c>
      <c r="H12" s="121">
        <v>69</v>
      </c>
      <c r="I12" s="71">
        <v>558</v>
      </c>
      <c r="J12" s="71">
        <v>512</v>
      </c>
      <c r="K12" s="148">
        <v>8.9</v>
      </c>
      <c r="L12">
        <v>4</v>
      </c>
    </row>
    <row r="13" spans="1:12" ht="12.75" customHeight="1" x14ac:dyDescent="0.25">
      <c r="A13" s="226" t="s">
        <v>472</v>
      </c>
      <c r="B13" s="227"/>
      <c r="C13" s="228"/>
      <c r="D13" s="121">
        <v>57</v>
      </c>
      <c r="E13" s="71">
        <v>4560</v>
      </c>
      <c r="F13" s="71">
        <v>3956</v>
      </c>
      <c r="G13" s="148">
        <v>15.3</v>
      </c>
      <c r="H13" s="121">
        <v>102</v>
      </c>
      <c r="I13" s="71">
        <v>4978</v>
      </c>
      <c r="J13" s="71">
        <v>4450</v>
      </c>
      <c r="K13" s="148">
        <v>11.9</v>
      </c>
      <c r="L13">
        <v>5</v>
      </c>
    </row>
    <row r="14" spans="1:12" ht="12.75" customHeight="1" x14ac:dyDescent="0.25">
      <c r="A14" s="226" t="s">
        <v>473</v>
      </c>
      <c r="B14" s="227"/>
      <c r="C14" s="228"/>
      <c r="D14" s="121">
        <v>64</v>
      </c>
      <c r="E14" s="71">
        <v>5753</v>
      </c>
      <c r="F14" s="71">
        <v>5185</v>
      </c>
      <c r="G14" s="148">
        <v>11</v>
      </c>
      <c r="H14" s="121">
        <v>60</v>
      </c>
      <c r="I14" s="71">
        <v>6093</v>
      </c>
      <c r="J14" s="71">
        <v>5741</v>
      </c>
      <c r="K14" s="148">
        <v>6.1</v>
      </c>
      <c r="L14">
        <v>6</v>
      </c>
    </row>
    <row r="15" spans="1:12" ht="12.75" customHeight="1" x14ac:dyDescent="0.25">
      <c r="A15" s="226" t="s">
        <v>474</v>
      </c>
      <c r="B15" s="227"/>
      <c r="C15" s="228"/>
      <c r="D15" s="121">
        <v>37</v>
      </c>
      <c r="E15" s="71">
        <v>4063</v>
      </c>
      <c r="F15" s="71">
        <v>3630</v>
      </c>
      <c r="G15" s="148">
        <v>11.9</v>
      </c>
      <c r="H15" s="121">
        <v>35</v>
      </c>
      <c r="I15" s="71">
        <v>4355</v>
      </c>
      <c r="J15" s="71">
        <v>4074</v>
      </c>
      <c r="K15" s="148">
        <v>6.9</v>
      </c>
      <c r="L15">
        <v>7</v>
      </c>
    </row>
    <row r="16" spans="1:12" ht="12.75" customHeight="1" x14ac:dyDescent="0.25">
      <c r="A16" s="226" t="s">
        <v>475</v>
      </c>
      <c r="B16" s="227"/>
      <c r="C16" s="228"/>
      <c r="D16" s="121">
        <v>26</v>
      </c>
      <c r="E16" s="71">
        <v>514</v>
      </c>
      <c r="F16" s="71">
        <v>437</v>
      </c>
      <c r="G16" s="148">
        <v>17.8</v>
      </c>
      <c r="H16" s="121">
        <v>29</v>
      </c>
      <c r="I16" s="71">
        <v>528</v>
      </c>
      <c r="J16" s="71">
        <v>457</v>
      </c>
      <c r="K16" s="148">
        <v>15.3</v>
      </c>
      <c r="L16">
        <v>8</v>
      </c>
    </row>
    <row r="17" spans="1:12" ht="12.75" customHeight="1" x14ac:dyDescent="0.25">
      <c r="A17" s="226" t="s">
        <v>476</v>
      </c>
      <c r="B17" s="227"/>
      <c r="C17" s="228"/>
      <c r="D17" s="121">
        <v>13</v>
      </c>
      <c r="E17" s="71">
        <v>115</v>
      </c>
      <c r="F17" s="71">
        <v>99</v>
      </c>
      <c r="G17" s="148">
        <v>15.9</v>
      </c>
      <c r="H17" s="121">
        <v>11</v>
      </c>
      <c r="I17" s="71">
        <v>127</v>
      </c>
      <c r="J17" s="71">
        <v>115</v>
      </c>
      <c r="K17" s="148">
        <v>10.4</v>
      </c>
      <c r="L17">
        <v>9</v>
      </c>
    </row>
    <row r="18" spans="1:12" ht="12.75" customHeight="1" x14ac:dyDescent="0.25">
      <c r="A18" s="226" t="s">
        <v>477</v>
      </c>
      <c r="B18" s="227"/>
      <c r="C18" s="228"/>
      <c r="D18" s="122"/>
      <c r="E18" s="72">
        <f>SUM(E9:E17)</f>
        <v>21688</v>
      </c>
      <c r="F18" s="72">
        <f>SUM(F9:F17)</f>
        <v>19036</v>
      </c>
      <c r="G18" s="148">
        <f>((E18-F18)/F18)*100</f>
        <v>13.931498213910483</v>
      </c>
      <c r="H18" s="122"/>
      <c r="I18" s="72">
        <f>SUM(I9:I17)</f>
        <v>23350</v>
      </c>
      <c r="J18" s="72">
        <f>SUM(J9:J17)</f>
        <v>21362</v>
      </c>
      <c r="K18" s="148">
        <f>((I18-J18)/J18)*100</f>
        <v>9.306244733639172</v>
      </c>
    </row>
    <row r="19" spans="1:12" ht="12.75" customHeight="1" x14ac:dyDescent="0.25">
      <c r="A19" s="51" t="s">
        <v>478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26" t="s">
        <v>479</v>
      </c>
      <c r="B20" s="227"/>
      <c r="C20" s="228"/>
      <c r="D20" s="121">
        <v>7</v>
      </c>
      <c r="E20" s="71">
        <v>458</v>
      </c>
      <c r="F20" s="71">
        <v>398</v>
      </c>
      <c r="G20" s="148">
        <v>15.1</v>
      </c>
      <c r="H20" s="121">
        <v>12</v>
      </c>
      <c r="I20" s="71">
        <v>438</v>
      </c>
      <c r="J20" s="71">
        <v>432</v>
      </c>
      <c r="K20" s="148">
        <v>1.4</v>
      </c>
      <c r="L20">
        <v>10</v>
      </c>
    </row>
    <row r="21" spans="1:12" ht="12.75" customHeight="1" x14ac:dyDescent="0.25">
      <c r="A21" s="226" t="s">
        <v>480</v>
      </c>
      <c r="B21" s="227"/>
      <c r="C21" s="228"/>
      <c r="D21" s="121">
        <v>1</v>
      </c>
      <c r="E21" s="71">
        <v>172</v>
      </c>
      <c r="F21" s="71">
        <v>161</v>
      </c>
      <c r="G21" s="148">
        <v>6.5</v>
      </c>
      <c r="H21" s="121">
        <v>3</v>
      </c>
      <c r="I21" s="71">
        <v>194</v>
      </c>
      <c r="J21" s="71">
        <v>176</v>
      </c>
      <c r="K21" s="148">
        <v>10.4</v>
      </c>
      <c r="L21">
        <v>11</v>
      </c>
    </row>
    <row r="22" spans="1:12" ht="12.75" customHeight="1" x14ac:dyDescent="0.25">
      <c r="A22" s="226" t="s">
        <v>481</v>
      </c>
      <c r="B22" s="227"/>
      <c r="C22" s="228"/>
      <c r="D22" s="121">
        <v>146</v>
      </c>
      <c r="E22" s="71">
        <v>10763</v>
      </c>
      <c r="F22" s="71">
        <v>9498</v>
      </c>
      <c r="G22" s="148">
        <v>13.3</v>
      </c>
      <c r="H22" s="121">
        <v>148</v>
      </c>
      <c r="I22" s="71">
        <v>11206</v>
      </c>
      <c r="J22" s="71">
        <v>10147</v>
      </c>
      <c r="K22" s="148">
        <v>10.4</v>
      </c>
      <c r="L22">
        <v>12</v>
      </c>
    </row>
    <row r="23" spans="1:12" ht="12.75" customHeight="1" x14ac:dyDescent="0.25">
      <c r="A23" s="226" t="s">
        <v>482</v>
      </c>
      <c r="B23" s="227"/>
      <c r="C23" s="228"/>
      <c r="D23" s="121">
        <v>122</v>
      </c>
      <c r="E23" s="71">
        <v>5543</v>
      </c>
      <c r="F23" s="71">
        <v>5055</v>
      </c>
      <c r="G23" s="148">
        <v>9.6</v>
      </c>
      <c r="H23" s="121">
        <v>121</v>
      </c>
      <c r="I23" s="71">
        <v>5848</v>
      </c>
      <c r="J23" s="71">
        <v>5453</v>
      </c>
      <c r="K23" s="148">
        <v>7.2</v>
      </c>
      <c r="L23">
        <v>13</v>
      </c>
    </row>
    <row r="24" spans="1:12" ht="12.75" customHeight="1" x14ac:dyDescent="0.25">
      <c r="A24" s="226" t="s">
        <v>483</v>
      </c>
      <c r="B24" s="227"/>
      <c r="C24" s="228"/>
      <c r="D24" s="121">
        <v>41</v>
      </c>
      <c r="E24" s="71">
        <v>3315</v>
      </c>
      <c r="F24" s="71">
        <v>2834</v>
      </c>
      <c r="G24" s="148">
        <v>16.899999999999999</v>
      </c>
      <c r="H24" s="121">
        <v>39</v>
      </c>
      <c r="I24" s="71">
        <v>3337</v>
      </c>
      <c r="J24" s="71">
        <v>3186</v>
      </c>
      <c r="K24" s="148">
        <v>4.7</v>
      </c>
      <c r="L24">
        <v>14</v>
      </c>
    </row>
    <row r="25" spans="1:12" ht="12.75" customHeight="1" x14ac:dyDescent="0.25">
      <c r="A25" s="226" t="s">
        <v>484</v>
      </c>
      <c r="B25" s="227"/>
      <c r="C25" s="228"/>
      <c r="D25" s="121">
        <v>41</v>
      </c>
      <c r="E25" s="71">
        <v>4643</v>
      </c>
      <c r="F25" s="71">
        <v>4229</v>
      </c>
      <c r="G25" s="148">
        <v>9.8000000000000007</v>
      </c>
      <c r="H25" s="121">
        <v>41</v>
      </c>
      <c r="I25" s="71">
        <v>5182</v>
      </c>
      <c r="J25" s="71">
        <v>4796</v>
      </c>
      <c r="K25" s="148">
        <v>8.1</v>
      </c>
      <c r="L25">
        <v>15</v>
      </c>
    </row>
    <row r="26" spans="1:12" ht="12.75" customHeight="1" x14ac:dyDescent="0.25">
      <c r="A26" s="226" t="s">
        <v>485</v>
      </c>
      <c r="B26" s="227"/>
      <c r="C26" s="228"/>
      <c r="D26" s="121">
        <v>47</v>
      </c>
      <c r="E26" s="71">
        <v>2095</v>
      </c>
      <c r="F26" s="71">
        <v>1863</v>
      </c>
      <c r="G26" s="148">
        <v>12.5</v>
      </c>
      <c r="H26" s="121">
        <v>48</v>
      </c>
      <c r="I26" s="71">
        <v>2256</v>
      </c>
      <c r="J26" s="71">
        <v>2104</v>
      </c>
      <c r="K26" s="148">
        <v>7.2</v>
      </c>
      <c r="L26">
        <v>16</v>
      </c>
    </row>
    <row r="27" spans="1:12" ht="12.75" customHeight="1" x14ac:dyDescent="0.25">
      <c r="A27" s="226" t="s">
        <v>486</v>
      </c>
      <c r="B27" s="227"/>
      <c r="C27" s="228"/>
      <c r="D27" s="121">
        <v>366</v>
      </c>
      <c r="E27" s="71">
        <v>3771</v>
      </c>
      <c r="F27" s="71">
        <v>3361</v>
      </c>
      <c r="G27" s="148">
        <v>12.2</v>
      </c>
      <c r="H27" s="121">
        <v>371</v>
      </c>
      <c r="I27" s="71">
        <v>3998</v>
      </c>
      <c r="J27" s="71">
        <v>3680</v>
      </c>
      <c r="K27" s="148">
        <v>8.6</v>
      </c>
      <c r="L27">
        <v>17</v>
      </c>
    </row>
    <row r="28" spans="1:12" ht="12.75" customHeight="1" x14ac:dyDescent="0.25">
      <c r="A28" s="226" t="s">
        <v>487</v>
      </c>
      <c r="B28" s="227"/>
      <c r="C28" s="228"/>
      <c r="D28" s="121">
        <v>12</v>
      </c>
      <c r="E28" s="71">
        <v>561</v>
      </c>
      <c r="F28" s="71">
        <v>501</v>
      </c>
      <c r="G28" s="148">
        <v>11.9</v>
      </c>
      <c r="H28" s="121">
        <v>14</v>
      </c>
      <c r="I28" s="71">
        <v>589</v>
      </c>
      <c r="J28" s="71">
        <v>556</v>
      </c>
      <c r="K28" s="148">
        <v>6</v>
      </c>
      <c r="L28">
        <v>18</v>
      </c>
    </row>
    <row r="29" spans="1:12" ht="12.75" customHeight="1" x14ac:dyDescent="0.25">
      <c r="A29" s="226" t="s">
        <v>477</v>
      </c>
      <c r="B29" s="227"/>
      <c r="C29" s="228"/>
      <c r="D29" s="122"/>
      <c r="E29" s="72">
        <f>SUM(E20:E28)</f>
        <v>31321</v>
      </c>
      <c r="F29" s="72">
        <f>SUM(F20:F28)</f>
        <v>27900</v>
      </c>
      <c r="G29" s="148">
        <f>((E29-F29)/F29)*100</f>
        <v>12.261648745519713</v>
      </c>
      <c r="H29" s="122"/>
      <c r="I29" s="72">
        <f>SUM(I20:I28)</f>
        <v>33048</v>
      </c>
      <c r="J29" s="72">
        <f>SUM(J20:J28)</f>
        <v>30530</v>
      </c>
      <c r="K29" s="148">
        <f>((I29-J29)/J29)*100</f>
        <v>8.2476252866033413</v>
      </c>
    </row>
    <row r="30" spans="1:12" ht="12.75" customHeight="1" x14ac:dyDescent="0.25">
      <c r="A30" s="51" t="s">
        <v>488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26" t="s">
        <v>489</v>
      </c>
      <c r="B31" s="227"/>
      <c r="C31" s="228"/>
      <c r="D31" s="121">
        <v>54</v>
      </c>
      <c r="E31" s="71">
        <v>4862</v>
      </c>
      <c r="F31" s="71">
        <v>4168</v>
      </c>
      <c r="G31" s="148">
        <v>16.7</v>
      </c>
      <c r="H31" s="121">
        <v>53</v>
      </c>
      <c r="I31" s="71">
        <v>5027</v>
      </c>
      <c r="J31" s="71">
        <v>4707</v>
      </c>
      <c r="K31" s="148">
        <v>6.8</v>
      </c>
      <c r="L31">
        <v>19</v>
      </c>
    </row>
    <row r="32" spans="1:12" ht="12.75" customHeight="1" x14ac:dyDescent="0.25">
      <c r="A32" s="226" t="s">
        <v>490</v>
      </c>
      <c r="B32" s="227"/>
      <c r="C32" s="228"/>
      <c r="D32" s="121">
        <v>28</v>
      </c>
      <c r="E32" s="71">
        <v>2555</v>
      </c>
      <c r="F32" s="71">
        <v>2247</v>
      </c>
      <c r="G32" s="148">
        <v>13.7</v>
      </c>
      <c r="H32" s="121">
        <v>30</v>
      </c>
      <c r="I32" s="71">
        <v>2693</v>
      </c>
      <c r="J32" s="71">
        <v>2560</v>
      </c>
      <c r="K32" s="148">
        <v>5.2</v>
      </c>
      <c r="L32">
        <v>20</v>
      </c>
    </row>
    <row r="33" spans="1:12" ht="12.75" customHeight="1" x14ac:dyDescent="0.25">
      <c r="A33" s="226" t="s">
        <v>491</v>
      </c>
      <c r="B33" s="227"/>
      <c r="C33" s="228"/>
      <c r="D33" s="121">
        <v>30</v>
      </c>
      <c r="E33" s="71">
        <v>824</v>
      </c>
      <c r="F33" s="71">
        <v>721</v>
      </c>
      <c r="G33" s="148">
        <v>14.2</v>
      </c>
      <c r="H33" s="121">
        <v>31</v>
      </c>
      <c r="I33" s="71">
        <v>887</v>
      </c>
      <c r="J33" s="71">
        <v>833</v>
      </c>
      <c r="K33" s="148">
        <v>6.5</v>
      </c>
      <c r="L33">
        <v>21</v>
      </c>
    </row>
    <row r="34" spans="1:12" ht="12.75" customHeight="1" x14ac:dyDescent="0.25">
      <c r="A34" s="226" t="s">
        <v>492</v>
      </c>
      <c r="B34" s="227"/>
      <c r="C34" s="228"/>
      <c r="D34" s="121">
        <v>17</v>
      </c>
      <c r="E34" s="71">
        <v>891</v>
      </c>
      <c r="F34" s="71">
        <v>808</v>
      </c>
      <c r="G34" s="148">
        <v>10.3</v>
      </c>
      <c r="H34" s="121">
        <v>17</v>
      </c>
      <c r="I34" s="71">
        <v>956</v>
      </c>
      <c r="J34" s="71">
        <v>913</v>
      </c>
      <c r="K34" s="148">
        <v>4.7</v>
      </c>
      <c r="L34">
        <v>22</v>
      </c>
    </row>
    <row r="35" spans="1:12" ht="12.75" customHeight="1" x14ac:dyDescent="0.25">
      <c r="A35" s="226" t="s">
        <v>493</v>
      </c>
      <c r="B35" s="227"/>
      <c r="C35" s="228"/>
      <c r="D35" s="121">
        <v>49</v>
      </c>
      <c r="E35" s="71">
        <v>4453</v>
      </c>
      <c r="F35" s="71">
        <v>3826</v>
      </c>
      <c r="G35" s="148">
        <v>16.399999999999999</v>
      </c>
      <c r="H35" s="121">
        <v>49</v>
      </c>
      <c r="I35" s="71">
        <v>4812</v>
      </c>
      <c r="J35" s="71">
        <v>4499</v>
      </c>
      <c r="K35" s="148">
        <v>7</v>
      </c>
      <c r="L35">
        <v>23</v>
      </c>
    </row>
    <row r="36" spans="1:12" ht="12.75" customHeight="1" x14ac:dyDescent="0.25">
      <c r="A36" s="226" t="s">
        <v>494</v>
      </c>
      <c r="B36" s="227"/>
      <c r="C36" s="228"/>
      <c r="D36" s="121">
        <v>13</v>
      </c>
      <c r="E36" s="71">
        <v>2029</v>
      </c>
      <c r="F36" s="71">
        <v>1672</v>
      </c>
      <c r="G36" s="148">
        <v>21.3</v>
      </c>
      <c r="H36" s="121">
        <v>11</v>
      </c>
      <c r="I36" s="71">
        <v>2245</v>
      </c>
      <c r="J36" s="71">
        <v>2010</v>
      </c>
      <c r="K36" s="148">
        <v>11.7</v>
      </c>
      <c r="L36">
        <v>24</v>
      </c>
    </row>
    <row r="37" spans="1:12" ht="12.75" customHeight="1" x14ac:dyDescent="0.25">
      <c r="A37" s="226" t="s">
        <v>495</v>
      </c>
      <c r="B37" s="227"/>
      <c r="C37" s="228"/>
      <c r="D37" s="121">
        <v>63</v>
      </c>
      <c r="E37" s="71">
        <v>2668</v>
      </c>
      <c r="F37" s="71">
        <v>2347</v>
      </c>
      <c r="G37" s="148">
        <v>13.7</v>
      </c>
      <c r="H37" s="121">
        <v>63</v>
      </c>
      <c r="I37" s="71">
        <v>2837</v>
      </c>
      <c r="J37" s="71">
        <v>2624</v>
      </c>
      <c r="K37" s="148">
        <v>8.1</v>
      </c>
      <c r="L37">
        <v>25</v>
      </c>
    </row>
    <row r="38" spans="1:12" ht="12.75" customHeight="1" x14ac:dyDescent="0.25">
      <c r="A38" s="226" t="s">
        <v>496</v>
      </c>
      <c r="B38" s="227"/>
      <c r="C38" s="228"/>
      <c r="D38" s="121">
        <v>19</v>
      </c>
      <c r="E38" s="71">
        <v>605</v>
      </c>
      <c r="F38" s="71">
        <v>530</v>
      </c>
      <c r="G38" s="148">
        <v>14.2</v>
      </c>
      <c r="H38" s="121">
        <v>19</v>
      </c>
      <c r="I38" s="71">
        <v>658</v>
      </c>
      <c r="J38" s="71">
        <v>608</v>
      </c>
      <c r="K38" s="148">
        <v>8.1999999999999993</v>
      </c>
      <c r="L38">
        <v>26</v>
      </c>
    </row>
    <row r="39" spans="1:12" ht="12.75" customHeight="1" x14ac:dyDescent="0.25">
      <c r="A39" s="226" t="s">
        <v>497</v>
      </c>
      <c r="B39" s="227"/>
      <c r="C39" s="228"/>
      <c r="D39" s="121">
        <v>11</v>
      </c>
      <c r="E39" s="71">
        <v>169</v>
      </c>
      <c r="F39" s="71">
        <v>148</v>
      </c>
      <c r="G39" s="148">
        <v>14.3</v>
      </c>
      <c r="H39" s="121">
        <v>11</v>
      </c>
      <c r="I39" s="71">
        <v>191</v>
      </c>
      <c r="J39" s="71">
        <v>177</v>
      </c>
      <c r="K39" s="148">
        <v>7.8</v>
      </c>
      <c r="L39">
        <v>27</v>
      </c>
    </row>
    <row r="40" spans="1:12" ht="12.75" customHeight="1" x14ac:dyDescent="0.25">
      <c r="A40" s="226" t="s">
        <v>498</v>
      </c>
      <c r="B40" s="227"/>
      <c r="C40" s="228"/>
      <c r="D40" s="121">
        <v>99</v>
      </c>
      <c r="E40" s="71">
        <v>4560</v>
      </c>
      <c r="F40" s="71">
        <v>4133</v>
      </c>
      <c r="G40" s="148">
        <v>10.3</v>
      </c>
      <c r="H40" s="121">
        <v>98</v>
      </c>
      <c r="I40" s="71">
        <v>4945</v>
      </c>
      <c r="J40" s="71">
        <v>4723</v>
      </c>
      <c r="K40" s="148">
        <v>4.7</v>
      </c>
      <c r="L40">
        <v>28</v>
      </c>
    </row>
    <row r="41" spans="1:12" ht="12.75" customHeight="1" x14ac:dyDescent="0.25">
      <c r="A41" s="226" t="s">
        <v>499</v>
      </c>
      <c r="B41" s="227"/>
      <c r="C41" s="228"/>
      <c r="D41" s="121">
        <v>5</v>
      </c>
      <c r="E41" s="71">
        <v>226</v>
      </c>
      <c r="F41" s="71">
        <v>192</v>
      </c>
      <c r="G41" s="148">
        <v>17.7</v>
      </c>
      <c r="H41" s="121">
        <v>4</v>
      </c>
      <c r="I41" s="71">
        <v>241</v>
      </c>
      <c r="J41" s="71">
        <v>219</v>
      </c>
      <c r="K41" s="148">
        <v>10</v>
      </c>
      <c r="L41">
        <v>29</v>
      </c>
    </row>
    <row r="42" spans="1:12" ht="12.75" customHeight="1" x14ac:dyDescent="0.25">
      <c r="A42" s="226" t="s">
        <v>500</v>
      </c>
      <c r="B42" s="227"/>
      <c r="C42" s="228"/>
      <c r="D42" s="121">
        <v>126</v>
      </c>
      <c r="E42" s="71">
        <v>2085</v>
      </c>
      <c r="F42" s="71">
        <v>1802</v>
      </c>
      <c r="G42" s="148">
        <v>15.7</v>
      </c>
      <c r="H42" s="121">
        <v>96</v>
      </c>
      <c r="I42" s="71">
        <v>2313</v>
      </c>
      <c r="J42" s="71">
        <v>2073</v>
      </c>
      <c r="K42" s="148">
        <v>11.6</v>
      </c>
      <c r="L42">
        <v>30</v>
      </c>
    </row>
    <row r="43" spans="1:12" ht="12.75" customHeight="1" x14ac:dyDescent="0.25">
      <c r="A43" s="226" t="s">
        <v>477</v>
      </c>
      <c r="B43" s="227"/>
      <c r="C43" s="228"/>
      <c r="D43" s="122"/>
      <c r="E43" s="72">
        <f>SUM(E31:E42)</f>
        <v>25927</v>
      </c>
      <c r="F43" s="72">
        <f>SUM(F31:F42)</f>
        <v>22594</v>
      </c>
      <c r="G43" s="148">
        <f>((E43-F43)/F43)*100</f>
        <v>14.751703992210322</v>
      </c>
      <c r="H43" s="122"/>
      <c r="I43" s="72">
        <f>SUM(I31:I42)</f>
        <v>27805</v>
      </c>
      <c r="J43" s="72">
        <f>SUM(J31:J42)</f>
        <v>25946</v>
      </c>
      <c r="K43" s="148">
        <f>((I43-J43)/J43)*100</f>
        <v>7.1648809064981114</v>
      </c>
    </row>
    <row r="44" spans="1:12" ht="12.75" customHeight="1" x14ac:dyDescent="0.25">
      <c r="A44" s="51" t="s">
        <v>501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26" t="s">
        <v>502</v>
      </c>
      <c r="B45" s="227"/>
      <c r="C45" s="228"/>
      <c r="D45" s="121">
        <v>111</v>
      </c>
      <c r="E45" s="71">
        <v>2245</v>
      </c>
      <c r="F45" s="71">
        <v>2084</v>
      </c>
      <c r="G45" s="148">
        <v>7.7</v>
      </c>
      <c r="H45" s="121">
        <v>105</v>
      </c>
      <c r="I45" s="71">
        <v>2403</v>
      </c>
      <c r="J45" s="71">
        <v>2255</v>
      </c>
      <c r="K45" s="148">
        <v>6.6</v>
      </c>
      <c r="L45">
        <v>31</v>
      </c>
    </row>
    <row r="46" spans="1:12" ht="12.75" customHeight="1" x14ac:dyDescent="0.25">
      <c r="A46" s="226" t="s">
        <v>503</v>
      </c>
      <c r="B46" s="227"/>
      <c r="C46" s="228"/>
      <c r="D46" s="121">
        <v>4</v>
      </c>
      <c r="E46" s="71">
        <v>1244</v>
      </c>
      <c r="F46" s="71">
        <v>1160</v>
      </c>
      <c r="G46" s="148">
        <v>7.3</v>
      </c>
      <c r="H46" s="121">
        <v>5</v>
      </c>
      <c r="I46" s="71">
        <v>1239</v>
      </c>
      <c r="J46" s="71">
        <v>1208</v>
      </c>
      <c r="K46" s="148">
        <v>2.6</v>
      </c>
      <c r="L46">
        <v>32</v>
      </c>
    </row>
    <row r="47" spans="1:12" ht="12.75" customHeight="1" x14ac:dyDescent="0.25">
      <c r="A47" s="226" t="s">
        <v>504</v>
      </c>
      <c r="B47" s="227"/>
      <c r="C47" s="228"/>
      <c r="D47" s="121">
        <v>22</v>
      </c>
      <c r="E47" s="71">
        <v>1492</v>
      </c>
      <c r="F47" s="71">
        <v>1358</v>
      </c>
      <c r="G47" s="148">
        <v>9.9</v>
      </c>
      <c r="H47" s="121">
        <v>23</v>
      </c>
      <c r="I47" s="71">
        <v>1651</v>
      </c>
      <c r="J47" s="71">
        <v>1508</v>
      </c>
      <c r="K47" s="148">
        <v>9.5</v>
      </c>
      <c r="L47">
        <v>33</v>
      </c>
    </row>
    <row r="48" spans="1:12" ht="12.75" customHeight="1" x14ac:dyDescent="0.25">
      <c r="A48" s="226" t="s">
        <v>505</v>
      </c>
      <c r="B48" s="227"/>
      <c r="C48" s="228"/>
      <c r="D48" s="121">
        <v>12</v>
      </c>
      <c r="E48" s="71">
        <v>1967</v>
      </c>
      <c r="F48" s="71">
        <v>1815</v>
      </c>
      <c r="G48" s="148">
        <v>8.4</v>
      </c>
      <c r="H48" s="121">
        <v>11</v>
      </c>
      <c r="I48" s="71">
        <v>2103</v>
      </c>
      <c r="J48" s="71">
        <v>1963</v>
      </c>
      <c r="K48" s="148">
        <v>7.1</v>
      </c>
      <c r="L48">
        <v>34</v>
      </c>
    </row>
    <row r="49" spans="1:23" ht="12.75" customHeight="1" x14ac:dyDescent="0.25">
      <c r="A49" s="226" t="s">
        <v>506</v>
      </c>
      <c r="B49" s="227"/>
      <c r="C49" s="228"/>
      <c r="D49" s="121">
        <v>22</v>
      </c>
      <c r="E49" s="71">
        <v>1080</v>
      </c>
      <c r="F49" s="71">
        <v>1033</v>
      </c>
      <c r="G49" s="148">
        <v>4.5</v>
      </c>
      <c r="H49" s="121">
        <v>24</v>
      </c>
      <c r="I49" s="71">
        <v>1130</v>
      </c>
      <c r="J49" s="71">
        <v>1122</v>
      </c>
      <c r="K49" s="148">
        <v>0.7</v>
      </c>
      <c r="L49">
        <v>35</v>
      </c>
    </row>
    <row r="50" spans="1:23" ht="12.75" customHeight="1" x14ac:dyDescent="0.25">
      <c r="A50" s="226" t="s">
        <v>507</v>
      </c>
      <c r="B50" s="227"/>
      <c r="C50" s="228"/>
      <c r="D50" s="121">
        <v>22</v>
      </c>
      <c r="E50" s="71">
        <v>1491</v>
      </c>
      <c r="F50" s="71">
        <v>1444</v>
      </c>
      <c r="G50" s="148">
        <v>3.3</v>
      </c>
      <c r="H50" s="121">
        <v>21</v>
      </c>
      <c r="I50" s="71">
        <v>1643</v>
      </c>
      <c r="J50" s="71">
        <v>1550</v>
      </c>
      <c r="K50" s="148">
        <v>6</v>
      </c>
      <c r="L50">
        <v>36</v>
      </c>
    </row>
    <row r="51" spans="1:23" ht="12.75" customHeight="1" x14ac:dyDescent="0.25">
      <c r="A51" s="226" t="s">
        <v>508</v>
      </c>
      <c r="B51" s="227"/>
      <c r="C51" s="228"/>
      <c r="D51" s="121">
        <v>26</v>
      </c>
      <c r="E51" s="71">
        <v>3480</v>
      </c>
      <c r="F51" s="71">
        <v>3267</v>
      </c>
      <c r="G51" s="148">
        <v>6.5</v>
      </c>
      <c r="H51" s="121">
        <v>28</v>
      </c>
      <c r="I51" s="71">
        <v>3514</v>
      </c>
      <c r="J51" s="71">
        <v>3433</v>
      </c>
      <c r="K51" s="148">
        <v>2.4</v>
      </c>
      <c r="L51">
        <v>37</v>
      </c>
    </row>
    <row r="52" spans="1:23" ht="12.75" customHeight="1" x14ac:dyDescent="0.25">
      <c r="A52" s="226" t="s">
        <v>509</v>
      </c>
      <c r="B52" s="227"/>
      <c r="C52" s="228"/>
      <c r="D52" s="121">
        <v>78</v>
      </c>
      <c r="E52" s="71">
        <v>14103</v>
      </c>
      <c r="F52" s="71">
        <v>12342</v>
      </c>
      <c r="G52" s="148">
        <v>14.3</v>
      </c>
      <c r="H52" s="121">
        <v>73</v>
      </c>
      <c r="I52" s="71">
        <v>14754</v>
      </c>
      <c r="J52" s="71">
        <v>13338</v>
      </c>
      <c r="K52" s="148">
        <v>10.6</v>
      </c>
      <c r="L52">
        <v>38</v>
      </c>
    </row>
    <row r="53" spans="1:23" ht="12.75" customHeight="1" x14ac:dyDescent="0.25">
      <c r="A53" s="226" t="s">
        <v>477</v>
      </c>
      <c r="B53" s="227"/>
      <c r="C53" s="228"/>
      <c r="D53" s="122"/>
      <c r="E53" s="72">
        <f>SUM(E45:E52)</f>
        <v>27102</v>
      </c>
      <c r="F53" s="72">
        <f>SUM(F45:F52)</f>
        <v>24503</v>
      </c>
      <c r="G53" s="148">
        <f>((E53-F53)/F53)*100</f>
        <v>10.606864465575644</v>
      </c>
      <c r="H53" s="122"/>
      <c r="I53" s="72">
        <f>SUM(I45:I52)</f>
        <v>28437</v>
      </c>
      <c r="J53" s="72">
        <f>SUM(J45:J52)</f>
        <v>26377</v>
      </c>
      <c r="K53" s="148">
        <f>((I53-J53)/J53)*100</f>
        <v>7.8098343253592146</v>
      </c>
    </row>
    <row r="54" spans="1:23" ht="12.75" customHeight="1" x14ac:dyDescent="0.25">
      <c r="A54" s="51" t="s">
        <v>510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26" t="s">
        <v>511</v>
      </c>
      <c r="B55" s="227"/>
      <c r="C55" s="228"/>
      <c r="D55" s="121">
        <v>57</v>
      </c>
      <c r="E55" s="71">
        <v>161</v>
      </c>
      <c r="F55" s="71">
        <v>140</v>
      </c>
      <c r="G55" s="148">
        <v>15.4</v>
      </c>
      <c r="H55" s="121">
        <v>57</v>
      </c>
      <c r="I55" s="71">
        <v>186</v>
      </c>
      <c r="J55" s="71">
        <v>174</v>
      </c>
      <c r="K55" s="148">
        <v>6.8</v>
      </c>
      <c r="L55">
        <v>39</v>
      </c>
    </row>
    <row r="56" spans="1:23" ht="12.75" customHeight="1" x14ac:dyDescent="0.25">
      <c r="A56" s="226" t="s">
        <v>512</v>
      </c>
      <c r="B56" s="227"/>
      <c r="C56" s="228"/>
      <c r="D56" s="121">
        <v>88</v>
      </c>
      <c r="E56" s="71">
        <v>3434</v>
      </c>
      <c r="F56" s="71">
        <v>3098</v>
      </c>
      <c r="G56" s="148">
        <v>10.8</v>
      </c>
      <c r="H56" s="121">
        <v>65</v>
      </c>
      <c r="I56" s="71">
        <v>3612</v>
      </c>
      <c r="J56" s="71">
        <v>3386</v>
      </c>
      <c r="K56" s="148">
        <v>6.7</v>
      </c>
      <c r="L56">
        <v>40</v>
      </c>
    </row>
    <row r="57" spans="1:23" ht="12.75" customHeight="1" x14ac:dyDescent="0.25">
      <c r="A57" s="226" t="s">
        <v>513</v>
      </c>
      <c r="B57" s="227"/>
      <c r="C57" s="228"/>
      <c r="D57" s="121">
        <v>80</v>
      </c>
      <c r="E57" s="71">
        <v>18850</v>
      </c>
      <c r="F57" s="71">
        <v>17386</v>
      </c>
      <c r="G57" s="148">
        <v>8.4</v>
      </c>
      <c r="H57" s="121">
        <v>76</v>
      </c>
      <c r="I57" s="71">
        <v>20073</v>
      </c>
      <c r="J57" s="71">
        <v>19170</v>
      </c>
      <c r="K57" s="148">
        <v>4.7</v>
      </c>
      <c r="L57">
        <v>41</v>
      </c>
    </row>
    <row r="58" spans="1:23" ht="12.75" customHeight="1" x14ac:dyDescent="0.25">
      <c r="A58" s="226" t="s">
        <v>514</v>
      </c>
      <c r="B58" s="227"/>
      <c r="C58" s="228"/>
      <c r="D58" s="121">
        <v>36</v>
      </c>
      <c r="E58" s="71">
        <v>2463</v>
      </c>
      <c r="F58" s="71">
        <v>2176</v>
      </c>
      <c r="G58" s="148">
        <v>13.2</v>
      </c>
      <c r="H58" s="121">
        <v>36</v>
      </c>
      <c r="I58" s="71">
        <v>2729</v>
      </c>
      <c r="J58" s="71">
        <v>2560</v>
      </c>
      <c r="K58" s="148">
        <v>6.6</v>
      </c>
      <c r="L58">
        <v>42</v>
      </c>
    </row>
    <row r="59" spans="1:23" ht="12.75" customHeight="1" x14ac:dyDescent="0.25">
      <c r="A59" s="226" t="s">
        <v>515</v>
      </c>
      <c r="B59" s="227"/>
      <c r="C59" s="228"/>
      <c r="D59" s="121">
        <v>48</v>
      </c>
      <c r="E59" s="71">
        <v>474</v>
      </c>
      <c r="F59" s="71">
        <v>389</v>
      </c>
      <c r="G59" s="148">
        <v>22</v>
      </c>
      <c r="H59" s="121">
        <v>51</v>
      </c>
      <c r="I59" s="71">
        <v>477</v>
      </c>
      <c r="J59" s="71">
        <v>387</v>
      </c>
      <c r="K59" s="148">
        <v>23.4</v>
      </c>
      <c r="L59">
        <v>43</v>
      </c>
      <c r="P59" s="96"/>
      <c r="Q59" s="96" t="s">
        <v>461</v>
      </c>
      <c r="R59" s="96" t="s">
        <v>462</v>
      </c>
      <c r="S59" s="87" t="s">
        <v>463</v>
      </c>
      <c r="T59" s="96" t="s">
        <v>465</v>
      </c>
      <c r="U59" s="96" t="s">
        <v>466</v>
      </c>
      <c r="V59" s="89" t="s">
        <v>467</v>
      </c>
      <c r="W59" s="61" t="s">
        <v>57</v>
      </c>
    </row>
    <row r="60" spans="1:23" ht="12.75" customHeight="1" x14ac:dyDescent="0.25">
      <c r="A60" s="226" t="s">
        <v>516</v>
      </c>
      <c r="B60" s="227"/>
      <c r="C60" s="228"/>
      <c r="D60" s="121">
        <v>74</v>
      </c>
      <c r="E60" s="71">
        <v>496</v>
      </c>
      <c r="F60" s="71">
        <v>441</v>
      </c>
      <c r="G60" s="148">
        <v>12.3</v>
      </c>
      <c r="H60" s="121">
        <v>71</v>
      </c>
      <c r="I60" s="71">
        <v>533</v>
      </c>
      <c r="J60" s="71">
        <v>516</v>
      </c>
      <c r="K60" s="148">
        <v>3.4</v>
      </c>
      <c r="L60">
        <v>44</v>
      </c>
      <c r="P60" s="119"/>
      <c r="Q60" s="119">
        <v>139746</v>
      </c>
      <c r="R60" s="119">
        <v>124503</v>
      </c>
      <c r="S60" s="120">
        <v>12.2</v>
      </c>
      <c r="T60" s="119">
        <v>148771</v>
      </c>
      <c r="U60" s="119">
        <v>138348</v>
      </c>
      <c r="V60" s="120">
        <v>7.5</v>
      </c>
      <c r="W60">
        <v>1</v>
      </c>
    </row>
    <row r="61" spans="1:23" ht="12.75" customHeight="1" x14ac:dyDescent="0.25">
      <c r="A61" s="226" t="s">
        <v>517</v>
      </c>
      <c r="B61" s="227"/>
      <c r="C61" s="228"/>
      <c r="D61" s="121">
        <v>13</v>
      </c>
      <c r="E61" s="71">
        <v>198</v>
      </c>
      <c r="F61" s="71">
        <v>180</v>
      </c>
      <c r="G61" s="148">
        <v>9.6999999999999993</v>
      </c>
      <c r="H61" s="121">
        <v>13</v>
      </c>
      <c r="I61" s="71">
        <v>213</v>
      </c>
      <c r="J61" s="71">
        <v>203</v>
      </c>
      <c r="K61" s="148">
        <v>5.0999999999999996</v>
      </c>
      <c r="L61">
        <v>45</v>
      </c>
    </row>
    <row r="62" spans="1:23" ht="12.75" customHeight="1" x14ac:dyDescent="0.25">
      <c r="A62" s="226" t="s">
        <v>518</v>
      </c>
      <c r="B62" s="227"/>
      <c r="C62" s="228"/>
      <c r="D62" s="121">
        <v>39</v>
      </c>
      <c r="E62" s="71">
        <v>1267</v>
      </c>
      <c r="F62" s="71">
        <v>1070</v>
      </c>
      <c r="G62" s="148">
        <v>18.399999999999999</v>
      </c>
      <c r="H62" s="121">
        <v>38</v>
      </c>
      <c r="I62" s="71">
        <v>1337</v>
      </c>
      <c r="J62" s="71">
        <v>1221</v>
      </c>
      <c r="K62" s="148">
        <v>9.5</v>
      </c>
      <c r="L62">
        <v>46</v>
      </c>
    </row>
    <row r="63" spans="1:23" ht="12.75" customHeight="1" x14ac:dyDescent="0.25">
      <c r="A63" s="226" t="s">
        <v>519</v>
      </c>
      <c r="B63" s="227"/>
      <c r="C63" s="228"/>
      <c r="D63" s="121">
        <v>16</v>
      </c>
      <c r="E63" s="71">
        <v>722</v>
      </c>
      <c r="F63" s="71">
        <v>590</v>
      </c>
      <c r="G63" s="148">
        <v>22.4</v>
      </c>
      <c r="H63" s="121">
        <v>15</v>
      </c>
      <c r="I63" s="71">
        <v>801</v>
      </c>
      <c r="J63" s="71">
        <v>701</v>
      </c>
      <c r="K63" s="148">
        <v>14.3</v>
      </c>
      <c r="L63">
        <v>47</v>
      </c>
    </row>
    <row r="64" spans="1:23" ht="12.75" customHeight="1" x14ac:dyDescent="0.25">
      <c r="A64" s="226" t="s">
        <v>520</v>
      </c>
      <c r="B64" s="227"/>
      <c r="C64" s="228"/>
      <c r="D64" s="121">
        <v>43</v>
      </c>
      <c r="E64" s="71">
        <v>1353</v>
      </c>
      <c r="F64" s="71">
        <v>1211</v>
      </c>
      <c r="G64" s="148">
        <v>11.7</v>
      </c>
      <c r="H64" s="121">
        <v>40</v>
      </c>
      <c r="I64" s="71">
        <v>1469</v>
      </c>
      <c r="J64" s="71">
        <v>1422</v>
      </c>
      <c r="K64" s="148">
        <v>3.3</v>
      </c>
      <c r="L64">
        <v>48</v>
      </c>
    </row>
    <row r="65" spans="1:12" ht="12.75" customHeight="1" x14ac:dyDescent="0.25">
      <c r="A65" s="226" t="s">
        <v>521</v>
      </c>
      <c r="B65" s="227"/>
      <c r="C65" s="228"/>
      <c r="D65" s="121">
        <v>0</v>
      </c>
      <c r="E65" s="71">
        <v>1383</v>
      </c>
      <c r="F65" s="71">
        <v>1224</v>
      </c>
      <c r="G65" s="148">
        <v>13</v>
      </c>
      <c r="H65" s="121">
        <v>0</v>
      </c>
      <c r="I65" s="71">
        <v>1543</v>
      </c>
      <c r="J65" s="71">
        <v>1435</v>
      </c>
      <c r="K65" s="148">
        <v>7.5</v>
      </c>
      <c r="L65">
        <v>49</v>
      </c>
    </row>
    <row r="66" spans="1:12" ht="12.75" customHeight="1" x14ac:dyDescent="0.25">
      <c r="A66" s="226" t="s">
        <v>522</v>
      </c>
      <c r="B66" s="227"/>
      <c r="C66" s="228"/>
      <c r="D66" s="121">
        <v>80</v>
      </c>
      <c r="E66" s="71">
        <v>2760</v>
      </c>
      <c r="F66" s="71">
        <v>2435</v>
      </c>
      <c r="G66" s="148">
        <v>13.3</v>
      </c>
      <c r="H66" s="121">
        <v>57</v>
      </c>
      <c r="I66" s="71">
        <v>2999</v>
      </c>
      <c r="J66" s="71">
        <v>2802</v>
      </c>
      <c r="K66" s="148">
        <v>7</v>
      </c>
      <c r="L66">
        <v>50</v>
      </c>
    </row>
    <row r="67" spans="1:12" ht="12.75" customHeight="1" x14ac:dyDescent="0.25">
      <c r="A67" s="226" t="s">
        <v>523</v>
      </c>
      <c r="B67" s="227"/>
      <c r="C67" s="228"/>
      <c r="D67" s="121">
        <v>28</v>
      </c>
      <c r="E67" s="71">
        <v>145</v>
      </c>
      <c r="F67" s="71">
        <v>129</v>
      </c>
      <c r="G67" s="148">
        <v>12.4</v>
      </c>
      <c r="H67" s="121">
        <v>27</v>
      </c>
      <c r="I67" s="71">
        <v>158</v>
      </c>
      <c r="J67" s="71">
        <v>152</v>
      </c>
      <c r="K67" s="148">
        <v>3.5</v>
      </c>
      <c r="L67">
        <v>51</v>
      </c>
    </row>
    <row r="68" spans="1:12" ht="12.75" customHeight="1" x14ac:dyDescent="0.25">
      <c r="A68" s="226" t="s">
        <v>477</v>
      </c>
      <c r="B68" s="227"/>
      <c r="C68" s="228"/>
      <c r="D68" s="29"/>
      <c r="E68" s="72">
        <f>SUM(E55:E67)</f>
        <v>33706</v>
      </c>
      <c r="F68" s="72">
        <f>SUM(F55:F67)</f>
        <v>30469</v>
      </c>
      <c r="G68" s="148">
        <f>((E68-F68)/F68)*100</f>
        <v>10.623912829433195</v>
      </c>
      <c r="H68" s="73"/>
      <c r="I68" s="72">
        <f>SUM(I55:I67)</f>
        <v>36130</v>
      </c>
      <c r="J68" s="72">
        <f>SUM(J55:J67)</f>
        <v>34129</v>
      </c>
      <c r="K68" s="148">
        <f>((I68-J68)/J68)*100</f>
        <v>5.8630490198951035</v>
      </c>
    </row>
    <row r="69" spans="1:12" ht="12.75" customHeight="1" x14ac:dyDescent="0.25">
      <c r="A69" s="229" t="s">
        <v>524</v>
      </c>
      <c r="B69" s="230"/>
      <c r="C69" s="231"/>
      <c r="D69" s="32">
        <f>SUM(D6:D68)</f>
        <v>2699</v>
      </c>
      <c r="E69" s="72">
        <f>Q60</f>
        <v>139746</v>
      </c>
      <c r="F69" s="72">
        <f>R60</f>
        <v>124503</v>
      </c>
      <c r="G69" s="148">
        <f>S60</f>
        <v>12.2</v>
      </c>
      <c r="H69" s="32">
        <f>SUM(H6:H68)</f>
        <v>2659</v>
      </c>
      <c r="I69" s="72">
        <f>T60</f>
        <v>148771</v>
      </c>
      <c r="J69" s="72">
        <f>U60</f>
        <v>138348</v>
      </c>
      <c r="K69" s="148">
        <f>V60</f>
        <v>7.5</v>
      </c>
    </row>
    <row r="70" spans="1:12" x14ac:dyDescent="0.25">
      <c r="A70" s="232" t="s">
        <v>525</v>
      </c>
      <c r="B70" s="232"/>
      <c r="C70" s="232"/>
      <c r="D70" s="232"/>
      <c r="E70" s="232"/>
      <c r="F70" s="232"/>
      <c r="G70" s="232"/>
      <c r="H70" s="232"/>
      <c r="I70" s="232"/>
      <c r="J70" s="232"/>
      <c r="K70" s="232"/>
    </row>
    <row r="71" spans="1:12" x14ac:dyDescent="0.25">
      <c r="A71" s="233"/>
      <c r="B71" s="233"/>
      <c r="C71" s="233"/>
      <c r="D71" s="233"/>
      <c r="E71" s="233"/>
      <c r="F71" s="233"/>
      <c r="G71" s="233"/>
      <c r="H71" s="233"/>
      <c r="I71" s="233"/>
      <c r="J71" s="233"/>
      <c r="K71" s="233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9" priority="3" stopIfTrue="1" operator="lessThan">
      <formula>0</formula>
    </cfRule>
  </conditionalFormatting>
  <conditionalFormatting sqref="V60 S60">
    <cfRule type="cellIs" dxfId="8" priority="2" stopIfTrue="1" operator="lessThan">
      <formula>0</formula>
    </cfRule>
  </conditionalFormatting>
  <conditionalFormatting sqref="G69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80" bestFit="1" customWidth="1"/>
    <col min="5" max="6" width="13.6640625" style="80" customWidth="1"/>
    <col min="7" max="7" width="13.6640625" style="83" customWidth="1"/>
    <col min="8" max="10" width="13.6640625" style="80" customWidth="1"/>
    <col min="11" max="11" width="13.6640625" style="83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25">
      <c r="A2" s="201" t="s">
        <v>527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</row>
    <row r="3" spans="1:12" ht="12.75" customHeight="1" x14ac:dyDescent="0.25">
      <c r="A3" s="235" t="s">
        <v>455</v>
      </c>
      <c r="B3" s="236"/>
      <c r="C3" s="237"/>
      <c r="D3" s="244" t="str">
        <f>Data!B4</f>
        <v>November</v>
      </c>
      <c r="E3" s="245"/>
      <c r="F3" s="245"/>
      <c r="G3" s="246"/>
      <c r="H3" s="244">
        <f>Data!B6</f>
        <v>44105</v>
      </c>
      <c r="I3" s="245"/>
      <c r="J3" s="245"/>
      <c r="K3" s="246"/>
    </row>
    <row r="4" spans="1:12" ht="25.5" customHeight="1" x14ac:dyDescent="0.25">
      <c r="A4" s="238"/>
      <c r="B4" s="239"/>
      <c r="C4" s="240"/>
      <c r="D4" s="260" t="s">
        <v>456</v>
      </c>
      <c r="E4" s="256" t="s">
        <v>457</v>
      </c>
      <c r="F4" s="257"/>
      <c r="G4" s="258" t="s">
        <v>458</v>
      </c>
      <c r="H4" s="260" t="s">
        <v>456</v>
      </c>
      <c r="I4" s="256" t="s">
        <v>457</v>
      </c>
      <c r="J4" s="257"/>
      <c r="K4" s="258" t="s">
        <v>458</v>
      </c>
    </row>
    <row r="5" spans="1:12" ht="26.4" x14ac:dyDescent="0.25">
      <c r="A5" s="241"/>
      <c r="B5" s="242"/>
      <c r="C5" s="243"/>
      <c r="D5" s="261"/>
      <c r="E5" s="95" t="str">
        <f>CONCATENATE(Data!A4,"   (Preliminary)")</f>
        <v>2021   (Preliminary)</v>
      </c>
      <c r="F5" s="115">
        <f>Data!A4-1</f>
        <v>2020</v>
      </c>
      <c r="G5" s="259"/>
      <c r="H5" s="261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9"/>
    </row>
    <row r="6" spans="1:12" x14ac:dyDescent="0.25">
      <c r="A6" s="249"/>
      <c r="B6" s="250"/>
      <c r="C6" s="251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25">
      <c r="A7" s="229" t="s">
        <v>459</v>
      </c>
      <c r="B7" s="230"/>
      <c r="C7" s="230"/>
      <c r="D7" s="230"/>
      <c r="E7" s="230"/>
      <c r="F7" s="230"/>
      <c r="G7" s="230"/>
      <c r="H7" s="230"/>
      <c r="I7" s="230"/>
      <c r="J7" s="230"/>
      <c r="K7" s="231"/>
    </row>
    <row r="8" spans="1:12" ht="12.75" hidden="1" customHeight="1" x14ac:dyDescent="0.25">
      <c r="A8" s="56"/>
      <c r="B8" s="57"/>
      <c r="C8" s="57"/>
      <c r="D8" s="96" t="s">
        <v>460</v>
      </c>
      <c r="E8" s="96" t="s">
        <v>461</v>
      </c>
      <c r="F8" s="96" t="s">
        <v>462</v>
      </c>
      <c r="G8" s="87" t="s">
        <v>463</v>
      </c>
      <c r="H8" s="96" t="s">
        <v>464</v>
      </c>
      <c r="I8" s="96" t="s">
        <v>465</v>
      </c>
      <c r="J8" s="96" t="s">
        <v>466</v>
      </c>
      <c r="K8" s="89" t="s">
        <v>467</v>
      </c>
      <c r="L8" s="61" t="s">
        <v>57</v>
      </c>
    </row>
    <row r="9" spans="1:12" ht="12.75" customHeight="1" x14ac:dyDescent="0.25">
      <c r="A9" s="226" t="s">
        <v>468</v>
      </c>
      <c r="B9" s="227"/>
      <c r="C9" s="228"/>
      <c r="D9" s="121">
        <v>17</v>
      </c>
      <c r="E9" s="97">
        <v>2908</v>
      </c>
      <c r="F9" s="97">
        <v>2474</v>
      </c>
      <c r="G9" s="148">
        <v>17.5</v>
      </c>
      <c r="H9" s="121">
        <v>18</v>
      </c>
      <c r="I9" s="97">
        <v>3247</v>
      </c>
      <c r="J9" s="97">
        <v>2889</v>
      </c>
      <c r="K9" s="148">
        <v>12.4</v>
      </c>
      <c r="L9">
        <v>1</v>
      </c>
    </row>
    <row r="10" spans="1:12" ht="12.75" customHeight="1" x14ac:dyDescent="0.25">
      <c r="A10" s="226" t="s">
        <v>469</v>
      </c>
      <c r="B10" s="227"/>
      <c r="C10" s="228"/>
      <c r="D10" s="121">
        <v>107</v>
      </c>
      <c r="E10" s="97">
        <v>1150</v>
      </c>
      <c r="F10" s="97">
        <v>1037</v>
      </c>
      <c r="G10" s="148">
        <v>10.9</v>
      </c>
      <c r="H10" s="121">
        <v>108</v>
      </c>
      <c r="I10" s="97">
        <v>1361</v>
      </c>
      <c r="J10" s="97">
        <v>1255</v>
      </c>
      <c r="K10" s="148">
        <v>8.5</v>
      </c>
      <c r="L10">
        <v>2</v>
      </c>
    </row>
    <row r="11" spans="1:12" ht="12.75" customHeight="1" x14ac:dyDescent="0.25">
      <c r="A11" s="226" t="s">
        <v>470</v>
      </c>
      <c r="B11" s="227"/>
      <c r="C11" s="228"/>
      <c r="D11" s="121">
        <v>228</v>
      </c>
      <c r="E11" s="97">
        <v>5156</v>
      </c>
      <c r="F11" s="97">
        <v>4425</v>
      </c>
      <c r="G11" s="148">
        <v>16.5</v>
      </c>
      <c r="H11" s="121">
        <v>229</v>
      </c>
      <c r="I11" s="97">
        <v>5543</v>
      </c>
      <c r="J11" s="97">
        <v>4990</v>
      </c>
      <c r="K11" s="148">
        <v>11.1</v>
      </c>
      <c r="L11">
        <v>3</v>
      </c>
    </row>
    <row r="12" spans="1:12" ht="12.75" customHeight="1" x14ac:dyDescent="0.25">
      <c r="A12" s="226" t="s">
        <v>471</v>
      </c>
      <c r="B12" s="227"/>
      <c r="C12" s="228"/>
      <c r="D12" s="121">
        <v>157</v>
      </c>
      <c r="E12" s="97">
        <v>1043</v>
      </c>
      <c r="F12" s="97">
        <v>914</v>
      </c>
      <c r="G12" s="148">
        <v>14.1</v>
      </c>
      <c r="H12" s="121">
        <v>154</v>
      </c>
      <c r="I12" s="97">
        <v>1206</v>
      </c>
      <c r="J12" s="97">
        <v>1107</v>
      </c>
      <c r="K12" s="148">
        <v>8.9</v>
      </c>
      <c r="L12">
        <v>4</v>
      </c>
    </row>
    <row r="13" spans="1:12" ht="12.75" customHeight="1" x14ac:dyDescent="0.25">
      <c r="A13" s="226" t="s">
        <v>472</v>
      </c>
      <c r="B13" s="227"/>
      <c r="C13" s="228"/>
      <c r="D13" s="121">
        <v>65</v>
      </c>
      <c r="E13" s="97">
        <v>6319</v>
      </c>
      <c r="F13" s="97">
        <v>5524</v>
      </c>
      <c r="G13" s="148">
        <v>14.4</v>
      </c>
      <c r="H13" s="121">
        <v>126</v>
      </c>
      <c r="I13" s="97">
        <v>6919</v>
      </c>
      <c r="J13" s="97">
        <v>6218</v>
      </c>
      <c r="K13" s="148">
        <v>11.3</v>
      </c>
      <c r="L13">
        <v>5</v>
      </c>
    </row>
    <row r="14" spans="1:12" ht="12.75" customHeight="1" x14ac:dyDescent="0.25">
      <c r="A14" s="226" t="s">
        <v>473</v>
      </c>
      <c r="B14" s="227"/>
      <c r="C14" s="228"/>
      <c r="D14" s="121">
        <v>128</v>
      </c>
      <c r="E14" s="97">
        <v>9245</v>
      </c>
      <c r="F14" s="97">
        <v>8435</v>
      </c>
      <c r="G14" s="148">
        <v>9.6</v>
      </c>
      <c r="H14" s="121">
        <v>122</v>
      </c>
      <c r="I14" s="97">
        <v>10089</v>
      </c>
      <c r="J14" s="97">
        <v>9653</v>
      </c>
      <c r="K14" s="148">
        <v>4.5</v>
      </c>
      <c r="L14">
        <v>6</v>
      </c>
    </row>
    <row r="15" spans="1:12" ht="12.75" customHeight="1" x14ac:dyDescent="0.25">
      <c r="A15" s="226" t="s">
        <v>474</v>
      </c>
      <c r="B15" s="227"/>
      <c r="C15" s="228"/>
      <c r="D15" s="121">
        <v>98</v>
      </c>
      <c r="E15" s="97">
        <v>8091</v>
      </c>
      <c r="F15" s="97">
        <v>7277</v>
      </c>
      <c r="G15" s="148">
        <v>11.2</v>
      </c>
      <c r="H15" s="121">
        <v>94</v>
      </c>
      <c r="I15" s="97">
        <v>8856</v>
      </c>
      <c r="J15" s="97">
        <v>8320</v>
      </c>
      <c r="K15" s="148">
        <v>6.5</v>
      </c>
      <c r="L15">
        <v>7</v>
      </c>
    </row>
    <row r="16" spans="1:12" ht="12.75" customHeight="1" x14ac:dyDescent="0.25">
      <c r="A16" s="226" t="s">
        <v>475</v>
      </c>
      <c r="B16" s="227"/>
      <c r="C16" s="228"/>
      <c r="D16" s="121">
        <v>33</v>
      </c>
      <c r="E16" s="97">
        <v>669</v>
      </c>
      <c r="F16" s="97">
        <v>563</v>
      </c>
      <c r="G16" s="148">
        <v>18.7</v>
      </c>
      <c r="H16" s="121">
        <v>36</v>
      </c>
      <c r="I16" s="97">
        <v>707</v>
      </c>
      <c r="J16" s="97">
        <v>611</v>
      </c>
      <c r="K16" s="148">
        <v>15.7</v>
      </c>
      <c r="L16">
        <v>8</v>
      </c>
    </row>
    <row r="17" spans="1:12" ht="12.75" customHeight="1" x14ac:dyDescent="0.25">
      <c r="A17" s="226" t="s">
        <v>476</v>
      </c>
      <c r="B17" s="227"/>
      <c r="C17" s="228"/>
      <c r="D17" s="121">
        <v>50</v>
      </c>
      <c r="E17" s="97">
        <v>540</v>
      </c>
      <c r="F17" s="97">
        <v>457</v>
      </c>
      <c r="G17" s="148">
        <v>18.100000000000001</v>
      </c>
      <c r="H17" s="121">
        <v>49</v>
      </c>
      <c r="I17" s="97">
        <v>653</v>
      </c>
      <c r="J17" s="97">
        <v>580</v>
      </c>
      <c r="K17" s="148">
        <v>12.4</v>
      </c>
      <c r="L17">
        <v>9</v>
      </c>
    </row>
    <row r="18" spans="1:12" ht="12.75" customHeight="1" x14ac:dyDescent="0.25">
      <c r="A18" s="226" t="s">
        <v>477</v>
      </c>
      <c r="B18" s="227"/>
      <c r="C18" s="228"/>
      <c r="D18" s="122"/>
      <c r="E18" s="32">
        <f>SUM(E9:E17)</f>
        <v>35121</v>
      </c>
      <c r="F18" s="32">
        <f>SUM(F9:F17)</f>
        <v>31106</v>
      </c>
      <c r="G18" s="148">
        <f>((E18-F18)/F18)*100</f>
        <v>12.907477657043657</v>
      </c>
      <c r="H18" s="122"/>
      <c r="I18" s="32">
        <f>SUM(I9:I17)</f>
        <v>38581</v>
      </c>
      <c r="J18" s="32">
        <f>SUM(J9:J17)</f>
        <v>35623</v>
      </c>
      <c r="K18" s="148">
        <f>((I18-J18)/J18)*100</f>
        <v>8.3036240631052962</v>
      </c>
    </row>
    <row r="19" spans="1:12" ht="12.75" customHeight="1" x14ac:dyDescent="0.25">
      <c r="A19" s="51" t="s">
        <v>478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26" t="s">
        <v>479</v>
      </c>
      <c r="B20" s="227"/>
      <c r="C20" s="228"/>
      <c r="D20" s="121">
        <v>11</v>
      </c>
      <c r="E20" s="97">
        <v>840</v>
      </c>
      <c r="F20" s="97">
        <v>726</v>
      </c>
      <c r="G20" s="148">
        <v>15.7</v>
      </c>
      <c r="H20" s="121">
        <v>14</v>
      </c>
      <c r="I20" s="97">
        <v>810</v>
      </c>
      <c r="J20" s="97">
        <v>801</v>
      </c>
      <c r="K20" s="148">
        <v>1.1000000000000001</v>
      </c>
      <c r="L20">
        <v>10</v>
      </c>
    </row>
    <row r="21" spans="1:12" ht="12.75" customHeight="1" x14ac:dyDescent="0.25">
      <c r="A21" s="226" t="s">
        <v>480</v>
      </c>
      <c r="B21" s="227"/>
      <c r="C21" s="228"/>
      <c r="D21" s="121">
        <v>1</v>
      </c>
      <c r="E21" s="97">
        <v>255</v>
      </c>
      <c r="F21" s="97">
        <v>240</v>
      </c>
      <c r="G21" s="148">
        <v>6.5</v>
      </c>
      <c r="H21" s="121">
        <v>3</v>
      </c>
      <c r="I21" s="97">
        <v>288</v>
      </c>
      <c r="J21" s="97">
        <v>261</v>
      </c>
      <c r="K21" s="148">
        <v>10.4</v>
      </c>
      <c r="L21">
        <v>11</v>
      </c>
    </row>
    <row r="22" spans="1:12" ht="12.75" customHeight="1" x14ac:dyDescent="0.25">
      <c r="A22" s="226" t="s">
        <v>481</v>
      </c>
      <c r="B22" s="227"/>
      <c r="C22" s="228"/>
      <c r="D22" s="121">
        <v>259</v>
      </c>
      <c r="E22" s="97">
        <v>20025</v>
      </c>
      <c r="F22" s="97">
        <v>17427</v>
      </c>
      <c r="G22" s="148">
        <v>14.9</v>
      </c>
      <c r="H22" s="121">
        <v>258</v>
      </c>
      <c r="I22" s="97">
        <v>20581</v>
      </c>
      <c r="J22" s="97">
        <v>18515</v>
      </c>
      <c r="K22" s="148">
        <v>11.2</v>
      </c>
      <c r="L22">
        <v>12</v>
      </c>
    </row>
    <row r="23" spans="1:12" ht="12.75" customHeight="1" x14ac:dyDescent="0.25">
      <c r="A23" s="226" t="s">
        <v>482</v>
      </c>
      <c r="B23" s="227"/>
      <c r="C23" s="228"/>
      <c r="D23" s="121">
        <v>203</v>
      </c>
      <c r="E23" s="97">
        <v>10787</v>
      </c>
      <c r="F23" s="97">
        <v>9832</v>
      </c>
      <c r="G23" s="148">
        <v>9.6999999999999993</v>
      </c>
      <c r="H23" s="121">
        <v>203</v>
      </c>
      <c r="I23" s="97">
        <v>11395</v>
      </c>
      <c r="J23" s="97">
        <v>10632</v>
      </c>
      <c r="K23" s="148">
        <v>7.2</v>
      </c>
      <c r="L23">
        <v>13</v>
      </c>
    </row>
    <row r="24" spans="1:12" ht="12.75" customHeight="1" x14ac:dyDescent="0.25">
      <c r="A24" s="226" t="s">
        <v>483</v>
      </c>
      <c r="B24" s="227"/>
      <c r="C24" s="228"/>
      <c r="D24" s="121">
        <v>56</v>
      </c>
      <c r="E24" s="97">
        <v>4993</v>
      </c>
      <c r="F24" s="97">
        <v>4216</v>
      </c>
      <c r="G24" s="148">
        <v>18.399999999999999</v>
      </c>
      <c r="H24" s="121">
        <v>51</v>
      </c>
      <c r="I24" s="97">
        <v>5080</v>
      </c>
      <c r="J24" s="97">
        <v>4839</v>
      </c>
      <c r="K24" s="148">
        <v>5</v>
      </c>
      <c r="L24">
        <v>14</v>
      </c>
    </row>
    <row r="25" spans="1:12" ht="12.75" customHeight="1" x14ac:dyDescent="0.25">
      <c r="A25" s="226" t="s">
        <v>484</v>
      </c>
      <c r="B25" s="227"/>
      <c r="C25" s="228"/>
      <c r="D25" s="121">
        <v>93</v>
      </c>
      <c r="E25" s="97">
        <v>9714</v>
      </c>
      <c r="F25" s="97">
        <v>8908</v>
      </c>
      <c r="G25" s="148">
        <v>9.1</v>
      </c>
      <c r="H25" s="121">
        <v>91</v>
      </c>
      <c r="I25" s="97">
        <v>10723</v>
      </c>
      <c r="J25" s="97">
        <v>10041</v>
      </c>
      <c r="K25" s="148">
        <v>6.8</v>
      </c>
      <c r="L25">
        <v>15</v>
      </c>
    </row>
    <row r="26" spans="1:12" ht="12.75" customHeight="1" x14ac:dyDescent="0.25">
      <c r="A26" s="226" t="s">
        <v>485</v>
      </c>
      <c r="B26" s="227"/>
      <c r="C26" s="228"/>
      <c r="D26" s="121">
        <v>109</v>
      </c>
      <c r="E26" s="97">
        <v>4978</v>
      </c>
      <c r="F26" s="97">
        <v>4459</v>
      </c>
      <c r="G26" s="148">
        <v>11.6</v>
      </c>
      <c r="H26" s="121">
        <v>119</v>
      </c>
      <c r="I26" s="97">
        <v>5275</v>
      </c>
      <c r="J26" s="97">
        <v>4942</v>
      </c>
      <c r="K26" s="148">
        <v>6.7</v>
      </c>
      <c r="L26">
        <v>16</v>
      </c>
    </row>
    <row r="27" spans="1:12" ht="12.75" customHeight="1" x14ac:dyDescent="0.25">
      <c r="A27" s="226" t="s">
        <v>486</v>
      </c>
      <c r="B27" s="227"/>
      <c r="C27" s="228"/>
      <c r="D27" s="121">
        <v>699</v>
      </c>
      <c r="E27" s="97">
        <v>7276</v>
      </c>
      <c r="F27" s="97">
        <v>6421</v>
      </c>
      <c r="G27" s="148">
        <v>13.3</v>
      </c>
      <c r="H27" s="121">
        <v>693</v>
      </c>
      <c r="I27" s="97">
        <v>7657</v>
      </c>
      <c r="J27" s="97">
        <v>7032</v>
      </c>
      <c r="K27" s="148">
        <v>8.9</v>
      </c>
      <c r="L27">
        <v>17</v>
      </c>
    </row>
    <row r="28" spans="1:12" ht="12.75" customHeight="1" x14ac:dyDescent="0.25">
      <c r="A28" s="226" t="s">
        <v>487</v>
      </c>
      <c r="B28" s="227"/>
      <c r="C28" s="228"/>
      <c r="D28" s="121">
        <v>34</v>
      </c>
      <c r="E28" s="97">
        <v>1415</v>
      </c>
      <c r="F28" s="97">
        <v>1282</v>
      </c>
      <c r="G28" s="148">
        <v>10.4</v>
      </c>
      <c r="H28" s="121">
        <v>35</v>
      </c>
      <c r="I28" s="97">
        <v>1508</v>
      </c>
      <c r="J28" s="97">
        <v>1447</v>
      </c>
      <c r="K28" s="148">
        <v>4.2</v>
      </c>
      <c r="L28">
        <v>18</v>
      </c>
    </row>
    <row r="29" spans="1:12" ht="12.75" customHeight="1" x14ac:dyDescent="0.25">
      <c r="A29" s="226" t="s">
        <v>477</v>
      </c>
      <c r="B29" s="227"/>
      <c r="C29" s="228"/>
      <c r="D29" s="122"/>
      <c r="E29" s="32">
        <f>SUM(E20:E28)</f>
        <v>60283</v>
      </c>
      <c r="F29" s="32">
        <f>SUM(F20:F28)</f>
        <v>53511</v>
      </c>
      <c r="G29" s="148">
        <f>((E29-F29)/F29)*100</f>
        <v>12.655341892321207</v>
      </c>
      <c r="H29" s="122"/>
      <c r="I29" s="32">
        <f>SUM(I20:I28)</f>
        <v>63317</v>
      </c>
      <c r="J29" s="32">
        <f>SUM(J20:J28)</f>
        <v>58510</v>
      </c>
      <c r="K29" s="148">
        <f>((I29-J29)/J29)*100</f>
        <v>8.2156896257050089</v>
      </c>
    </row>
    <row r="30" spans="1:12" ht="12.75" customHeight="1" x14ac:dyDescent="0.25">
      <c r="A30" s="51" t="s">
        <v>488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26" t="s">
        <v>489</v>
      </c>
      <c r="B31" s="227"/>
      <c r="C31" s="228"/>
      <c r="D31" s="121">
        <v>97</v>
      </c>
      <c r="E31" s="97">
        <v>8738</v>
      </c>
      <c r="F31" s="97">
        <v>7507</v>
      </c>
      <c r="G31" s="148">
        <v>16.399999999999999</v>
      </c>
      <c r="H31" s="121">
        <v>95</v>
      </c>
      <c r="I31" s="97">
        <v>9190</v>
      </c>
      <c r="J31" s="97">
        <v>8586</v>
      </c>
      <c r="K31" s="148">
        <v>7</v>
      </c>
      <c r="L31">
        <v>19</v>
      </c>
    </row>
    <row r="32" spans="1:12" ht="12.75" customHeight="1" x14ac:dyDescent="0.25">
      <c r="A32" s="226" t="s">
        <v>490</v>
      </c>
      <c r="B32" s="227"/>
      <c r="C32" s="228"/>
      <c r="D32" s="121">
        <v>65</v>
      </c>
      <c r="E32" s="97">
        <v>6994</v>
      </c>
      <c r="F32" s="97">
        <v>6121</v>
      </c>
      <c r="G32" s="148">
        <v>14.3</v>
      </c>
      <c r="H32" s="121">
        <v>65</v>
      </c>
      <c r="I32" s="97">
        <v>7599</v>
      </c>
      <c r="J32" s="97">
        <v>7136</v>
      </c>
      <c r="K32" s="148">
        <v>6.5</v>
      </c>
      <c r="L32">
        <v>20</v>
      </c>
    </row>
    <row r="33" spans="1:12" ht="12.75" customHeight="1" x14ac:dyDescent="0.25">
      <c r="A33" s="226" t="s">
        <v>491</v>
      </c>
      <c r="B33" s="227"/>
      <c r="C33" s="228"/>
      <c r="D33" s="121">
        <v>139</v>
      </c>
      <c r="E33" s="97">
        <v>2674</v>
      </c>
      <c r="F33" s="97">
        <v>2327</v>
      </c>
      <c r="G33" s="148">
        <v>14.9</v>
      </c>
      <c r="H33" s="121">
        <v>136</v>
      </c>
      <c r="I33" s="97">
        <v>2912</v>
      </c>
      <c r="J33" s="97">
        <v>2744</v>
      </c>
      <c r="K33" s="148">
        <v>6.1</v>
      </c>
      <c r="L33">
        <v>21</v>
      </c>
    </row>
    <row r="34" spans="1:12" ht="12.75" customHeight="1" x14ac:dyDescent="0.25">
      <c r="A34" s="226" t="s">
        <v>492</v>
      </c>
      <c r="B34" s="227"/>
      <c r="C34" s="228"/>
      <c r="D34" s="121">
        <v>96</v>
      </c>
      <c r="E34" s="97">
        <v>2513</v>
      </c>
      <c r="F34" s="97">
        <v>2266</v>
      </c>
      <c r="G34" s="148">
        <v>10.9</v>
      </c>
      <c r="H34" s="121">
        <v>96</v>
      </c>
      <c r="I34" s="97">
        <v>2690</v>
      </c>
      <c r="J34" s="97">
        <v>2561</v>
      </c>
      <c r="K34" s="148">
        <v>5.0999999999999996</v>
      </c>
      <c r="L34">
        <v>22</v>
      </c>
    </row>
    <row r="35" spans="1:12" ht="12.75" customHeight="1" x14ac:dyDescent="0.25">
      <c r="A35" s="226" t="s">
        <v>493</v>
      </c>
      <c r="B35" s="227"/>
      <c r="C35" s="228"/>
      <c r="D35" s="121">
        <v>106</v>
      </c>
      <c r="E35" s="97">
        <v>7933</v>
      </c>
      <c r="F35" s="97">
        <v>6853</v>
      </c>
      <c r="G35" s="148">
        <v>15.8</v>
      </c>
      <c r="H35" s="121">
        <v>104</v>
      </c>
      <c r="I35" s="97">
        <v>8741</v>
      </c>
      <c r="J35" s="97">
        <v>8214</v>
      </c>
      <c r="K35" s="148">
        <v>6.4</v>
      </c>
      <c r="L35">
        <v>23</v>
      </c>
    </row>
    <row r="36" spans="1:12" ht="12.75" customHeight="1" x14ac:dyDescent="0.25">
      <c r="A36" s="226" t="s">
        <v>494</v>
      </c>
      <c r="B36" s="227"/>
      <c r="C36" s="228"/>
      <c r="D36" s="121">
        <v>48</v>
      </c>
      <c r="E36" s="97">
        <v>4692</v>
      </c>
      <c r="F36" s="97">
        <v>3952</v>
      </c>
      <c r="G36" s="148">
        <v>18.7</v>
      </c>
      <c r="H36" s="121">
        <v>44</v>
      </c>
      <c r="I36" s="97">
        <v>5216</v>
      </c>
      <c r="J36" s="97">
        <v>4720</v>
      </c>
      <c r="K36" s="148">
        <v>10.5</v>
      </c>
      <c r="L36">
        <v>24</v>
      </c>
    </row>
    <row r="37" spans="1:12" ht="12.75" customHeight="1" x14ac:dyDescent="0.25">
      <c r="A37" s="226" t="s">
        <v>495</v>
      </c>
      <c r="B37" s="227"/>
      <c r="C37" s="228"/>
      <c r="D37" s="121">
        <v>163</v>
      </c>
      <c r="E37" s="97">
        <v>6996</v>
      </c>
      <c r="F37" s="97">
        <v>6112</v>
      </c>
      <c r="G37" s="148">
        <v>14.5</v>
      </c>
      <c r="H37" s="121">
        <v>159</v>
      </c>
      <c r="I37" s="97">
        <v>7111</v>
      </c>
      <c r="J37" s="97">
        <v>6710</v>
      </c>
      <c r="K37" s="148">
        <v>6</v>
      </c>
      <c r="L37">
        <v>25</v>
      </c>
    </row>
    <row r="38" spans="1:12" ht="12.75" customHeight="1" x14ac:dyDescent="0.25">
      <c r="A38" s="226" t="s">
        <v>496</v>
      </c>
      <c r="B38" s="227"/>
      <c r="C38" s="228"/>
      <c r="D38" s="121">
        <v>66</v>
      </c>
      <c r="E38" s="97">
        <v>1738</v>
      </c>
      <c r="F38" s="97">
        <v>1522</v>
      </c>
      <c r="G38" s="148">
        <v>14.2</v>
      </c>
      <c r="H38" s="121">
        <v>66</v>
      </c>
      <c r="I38" s="97">
        <v>1911</v>
      </c>
      <c r="J38" s="97">
        <v>1780</v>
      </c>
      <c r="K38" s="148">
        <v>7.4</v>
      </c>
      <c r="L38">
        <v>26</v>
      </c>
    </row>
    <row r="39" spans="1:12" ht="12.75" customHeight="1" x14ac:dyDescent="0.25">
      <c r="A39" s="226" t="s">
        <v>497</v>
      </c>
      <c r="B39" s="227"/>
      <c r="C39" s="228"/>
      <c r="D39" s="121">
        <v>74</v>
      </c>
      <c r="E39" s="97">
        <v>753</v>
      </c>
      <c r="F39" s="97">
        <v>660</v>
      </c>
      <c r="G39" s="148">
        <v>14</v>
      </c>
      <c r="H39" s="121">
        <v>72</v>
      </c>
      <c r="I39" s="97">
        <v>881</v>
      </c>
      <c r="J39" s="97">
        <v>807</v>
      </c>
      <c r="K39" s="148">
        <v>9.1999999999999993</v>
      </c>
      <c r="L39">
        <v>27</v>
      </c>
    </row>
    <row r="40" spans="1:12" ht="12.75" customHeight="1" x14ac:dyDescent="0.25">
      <c r="A40" s="226" t="s">
        <v>498</v>
      </c>
      <c r="B40" s="227"/>
      <c r="C40" s="228"/>
      <c r="D40" s="121">
        <v>169</v>
      </c>
      <c r="E40" s="97">
        <v>9188</v>
      </c>
      <c r="F40" s="97">
        <v>8321</v>
      </c>
      <c r="G40" s="148">
        <v>10.4</v>
      </c>
      <c r="H40" s="121">
        <v>168</v>
      </c>
      <c r="I40" s="97">
        <v>10067</v>
      </c>
      <c r="J40" s="97">
        <v>9572</v>
      </c>
      <c r="K40" s="148">
        <v>5.2</v>
      </c>
      <c r="L40">
        <v>28</v>
      </c>
    </row>
    <row r="41" spans="1:12" ht="12.75" customHeight="1" x14ac:dyDescent="0.25">
      <c r="A41" s="226" t="s">
        <v>499</v>
      </c>
      <c r="B41" s="227"/>
      <c r="C41" s="228"/>
      <c r="D41" s="121">
        <v>47</v>
      </c>
      <c r="E41" s="97">
        <v>897</v>
      </c>
      <c r="F41" s="97">
        <v>771</v>
      </c>
      <c r="G41" s="148">
        <v>16.2</v>
      </c>
      <c r="H41" s="121">
        <v>43</v>
      </c>
      <c r="I41" s="97">
        <v>1004</v>
      </c>
      <c r="J41" s="97">
        <v>901</v>
      </c>
      <c r="K41" s="148">
        <v>11.5</v>
      </c>
      <c r="L41">
        <v>29</v>
      </c>
    </row>
    <row r="42" spans="1:12" ht="12.75" customHeight="1" x14ac:dyDescent="0.25">
      <c r="A42" s="226" t="s">
        <v>500</v>
      </c>
      <c r="B42" s="227"/>
      <c r="C42" s="228"/>
      <c r="D42" s="121">
        <v>243</v>
      </c>
      <c r="E42" s="97">
        <v>5062</v>
      </c>
      <c r="F42" s="97">
        <v>4424</v>
      </c>
      <c r="G42" s="148">
        <v>14.4</v>
      </c>
      <c r="H42" s="121">
        <v>193</v>
      </c>
      <c r="I42" s="97">
        <v>5763</v>
      </c>
      <c r="J42" s="97">
        <v>5198</v>
      </c>
      <c r="K42" s="148">
        <v>10.9</v>
      </c>
      <c r="L42">
        <v>30</v>
      </c>
    </row>
    <row r="43" spans="1:12" ht="12.75" customHeight="1" x14ac:dyDescent="0.25">
      <c r="A43" s="226" t="s">
        <v>477</v>
      </c>
      <c r="B43" s="227"/>
      <c r="C43" s="228"/>
      <c r="D43" s="122"/>
      <c r="E43" s="32">
        <f>SUM(E31:E42)</f>
        <v>58178</v>
      </c>
      <c r="F43" s="32">
        <f>SUM(F31:F42)</f>
        <v>50836</v>
      </c>
      <c r="G43" s="148">
        <f>((E43-F43)/F43)*100</f>
        <v>14.442521048076168</v>
      </c>
      <c r="H43" s="122"/>
      <c r="I43" s="32">
        <f>SUM(I31:I42)</f>
        <v>63085</v>
      </c>
      <c r="J43" s="32">
        <f>SUM(J31:J42)</f>
        <v>58929</v>
      </c>
      <c r="K43" s="148">
        <f>((I43-J43)/J43)*100</f>
        <v>7.0525547692986486</v>
      </c>
    </row>
    <row r="44" spans="1:12" ht="12.75" customHeight="1" x14ac:dyDescent="0.25">
      <c r="A44" s="51" t="s">
        <v>501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26" t="s">
        <v>502</v>
      </c>
      <c r="B45" s="227"/>
      <c r="C45" s="228"/>
      <c r="D45" s="121">
        <v>190</v>
      </c>
      <c r="E45" s="97">
        <v>5909</v>
      </c>
      <c r="F45" s="97">
        <v>5606</v>
      </c>
      <c r="G45" s="148">
        <v>5.4</v>
      </c>
      <c r="H45" s="121">
        <v>179</v>
      </c>
      <c r="I45" s="97">
        <v>6263</v>
      </c>
      <c r="J45" s="97">
        <v>6057</v>
      </c>
      <c r="K45" s="148">
        <v>3.4</v>
      </c>
      <c r="L45">
        <v>31</v>
      </c>
    </row>
    <row r="46" spans="1:12" ht="12.75" customHeight="1" x14ac:dyDescent="0.25">
      <c r="A46" s="226" t="s">
        <v>503</v>
      </c>
      <c r="B46" s="227"/>
      <c r="C46" s="228"/>
      <c r="D46" s="121">
        <v>25</v>
      </c>
      <c r="E46" s="97">
        <v>3114</v>
      </c>
      <c r="F46" s="97">
        <v>2917</v>
      </c>
      <c r="G46" s="148">
        <v>6.8</v>
      </c>
      <c r="H46" s="121">
        <v>31</v>
      </c>
      <c r="I46" s="97">
        <v>3205</v>
      </c>
      <c r="J46" s="97">
        <v>3079</v>
      </c>
      <c r="K46" s="148">
        <v>4.0999999999999996</v>
      </c>
      <c r="L46">
        <v>32</v>
      </c>
    </row>
    <row r="47" spans="1:12" ht="12.75" customHeight="1" x14ac:dyDescent="0.25">
      <c r="A47" s="226" t="s">
        <v>504</v>
      </c>
      <c r="B47" s="227"/>
      <c r="C47" s="228"/>
      <c r="D47" s="121">
        <v>65</v>
      </c>
      <c r="E47" s="97">
        <v>4234</v>
      </c>
      <c r="F47" s="97">
        <v>3784</v>
      </c>
      <c r="G47" s="148">
        <v>11.9</v>
      </c>
      <c r="H47" s="121">
        <v>70</v>
      </c>
      <c r="I47" s="97">
        <v>4566</v>
      </c>
      <c r="J47" s="97">
        <v>4308</v>
      </c>
      <c r="K47" s="148">
        <v>6</v>
      </c>
      <c r="L47">
        <v>33</v>
      </c>
    </row>
    <row r="48" spans="1:12" ht="12.75" customHeight="1" x14ac:dyDescent="0.25">
      <c r="A48" s="226" t="s">
        <v>505</v>
      </c>
      <c r="B48" s="227"/>
      <c r="C48" s="228"/>
      <c r="D48" s="121">
        <v>30</v>
      </c>
      <c r="E48" s="97">
        <v>4393</v>
      </c>
      <c r="F48" s="97">
        <v>4065</v>
      </c>
      <c r="G48" s="148">
        <v>8.1</v>
      </c>
      <c r="H48" s="121">
        <v>29</v>
      </c>
      <c r="I48" s="97">
        <v>4551</v>
      </c>
      <c r="J48" s="97">
        <v>4265</v>
      </c>
      <c r="K48" s="148">
        <v>6.7</v>
      </c>
      <c r="L48">
        <v>34</v>
      </c>
    </row>
    <row r="49" spans="1:23" ht="12.75" customHeight="1" x14ac:dyDescent="0.25">
      <c r="A49" s="226" t="s">
        <v>506</v>
      </c>
      <c r="B49" s="227"/>
      <c r="C49" s="228"/>
      <c r="D49" s="121">
        <v>82</v>
      </c>
      <c r="E49" s="97">
        <v>3502</v>
      </c>
      <c r="F49" s="97">
        <v>3343</v>
      </c>
      <c r="G49" s="148">
        <v>4.8</v>
      </c>
      <c r="H49" s="121">
        <v>86</v>
      </c>
      <c r="I49" s="97">
        <v>3719</v>
      </c>
      <c r="J49" s="97">
        <v>3617</v>
      </c>
      <c r="K49" s="148">
        <v>2.8</v>
      </c>
      <c r="L49">
        <v>35</v>
      </c>
    </row>
    <row r="50" spans="1:23" ht="12.75" customHeight="1" x14ac:dyDescent="0.25">
      <c r="A50" s="226" t="s">
        <v>507</v>
      </c>
      <c r="B50" s="227"/>
      <c r="C50" s="228"/>
      <c r="D50" s="121">
        <v>66</v>
      </c>
      <c r="E50" s="97">
        <v>3751</v>
      </c>
      <c r="F50" s="97">
        <v>3495</v>
      </c>
      <c r="G50" s="148">
        <v>7.3</v>
      </c>
      <c r="H50" s="121">
        <v>65</v>
      </c>
      <c r="I50" s="97">
        <v>4016</v>
      </c>
      <c r="J50" s="97">
        <v>3741</v>
      </c>
      <c r="K50" s="148">
        <v>7.3</v>
      </c>
      <c r="L50">
        <v>36</v>
      </c>
    </row>
    <row r="51" spans="1:23" ht="12.75" customHeight="1" x14ac:dyDescent="0.25">
      <c r="A51" s="226" t="s">
        <v>508</v>
      </c>
      <c r="B51" s="227"/>
      <c r="C51" s="228"/>
      <c r="D51" s="121">
        <v>59</v>
      </c>
      <c r="E51" s="97">
        <v>7031</v>
      </c>
      <c r="F51" s="97">
        <v>6591</v>
      </c>
      <c r="G51" s="148">
        <v>6.7</v>
      </c>
      <c r="H51" s="121">
        <v>60</v>
      </c>
      <c r="I51" s="97">
        <v>7220</v>
      </c>
      <c r="J51" s="97">
        <v>7035</v>
      </c>
      <c r="K51" s="148">
        <v>2.6</v>
      </c>
      <c r="L51">
        <v>37</v>
      </c>
    </row>
    <row r="52" spans="1:23" ht="12.75" customHeight="1" x14ac:dyDescent="0.25">
      <c r="A52" s="226" t="s">
        <v>509</v>
      </c>
      <c r="B52" s="227"/>
      <c r="C52" s="228"/>
      <c r="D52" s="121">
        <v>253</v>
      </c>
      <c r="E52" s="97">
        <v>24657</v>
      </c>
      <c r="F52" s="97">
        <v>21693</v>
      </c>
      <c r="G52" s="148">
        <v>13.7</v>
      </c>
      <c r="H52" s="121">
        <v>243</v>
      </c>
      <c r="I52" s="97">
        <v>25670</v>
      </c>
      <c r="J52" s="97">
        <v>23266</v>
      </c>
      <c r="K52" s="148">
        <v>10.3</v>
      </c>
      <c r="L52">
        <v>38</v>
      </c>
    </row>
    <row r="53" spans="1:23" ht="12.75" customHeight="1" x14ac:dyDescent="0.25">
      <c r="A53" s="226" t="s">
        <v>477</v>
      </c>
      <c r="B53" s="227"/>
      <c r="C53" s="228"/>
      <c r="D53" s="122"/>
      <c r="E53" s="32">
        <f>SUM(E45:E52)</f>
        <v>56591</v>
      </c>
      <c r="F53" s="32">
        <f>SUM(F45:F52)</f>
        <v>51494</v>
      </c>
      <c r="G53" s="148">
        <f>((E53-F53)/F53)*100</f>
        <v>9.8982405717170927</v>
      </c>
      <c r="H53" s="122"/>
      <c r="I53" s="32">
        <f>SUM(I45:I52)</f>
        <v>59210</v>
      </c>
      <c r="J53" s="32">
        <f>SUM(J45:J52)</f>
        <v>55368</v>
      </c>
      <c r="K53" s="148">
        <f>((I53-J53)/J53)*100</f>
        <v>6.9390261522901318</v>
      </c>
    </row>
    <row r="54" spans="1:23" ht="12.75" customHeight="1" x14ac:dyDescent="0.25">
      <c r="A54" s="51" t="s">
        <v>510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26" t="s">
        <v>511</v>
      </c>
      <c r="B55" s="227"/>
      <c r="C55" s="228"/>
      <c r="D55" s="121">
        <v>111</v>
      </c>
      <c r="E55" s="97">
        <v>407</v>
      </c>
      <c r="F55" s="97">
        <v>375</v>
      </c>
      <c r="G55" s="148">
        <v>8.5</v>
      </c>
      <c r="H55" s="121">
        <v>112</v>
      </c>
      <c r="I55" s="97">
        <v>486</v>
      </c>
      <c r="J55" s="97">
        <v>475</v>
      </c>
      <c r="K55" s="148">
        <v>2.2999999999999998</v>
      </c>
      <c r="L55">
        <v>39</v>
      </c>
    </row>
    <row r="56" spans="1:23" ht="12.75" customHeight="1" x14ac:dyDescent="0.25">
      <c r="A56" s="226" t="s">
        <v>512</v>
      </c>
      <c r="B56" s="227"/>
      <c r="C56" s="228"/>
      <c r="D56" s="121">
        <v>188</v>
      </c>
      <c r="E56" s="97">
        <v>6155</v>
      </c>
      <c r="F56" s="97">
        <v>5513</v>
      </c>
      <c r="G56" s="148">
        <v>11.6</v>
      </c>
      <c r="H56" s="121">
        <v>156</v>
      </c>
      <c r="I56" s="97">
        <v>6530</v>
      </c>
      <c r="J56" s="97">
        <v>6133</v>
      </c>
      <c r="K56" s="148">
        <v>6.5</v>
      </c>
      <c r="L56">
        <v>40</v>
      </c>
    </row>
    <row r="57" spans="1:23" ht="12.75" customHeight="1" x14ac:dyDescent="0.25">
      <c r="A57" s="226" t="s">
        <v>513</v>
      </c>
      <c r="B57" s="227"/>
      <c r="C57" s="228"/>
      <c r="D57" s="121">
        <v>150</v>
      </c>
      <c r="E57" s="97">
        <v>27314</v>
      </c>
      <c r="F57" s="97">
        <v>24983</v>
      </c>
      <c r="G57" s="148">
        <v>9.3000000000000007</v>
      </c>
      <c r="H57" s="121">
        <v>134</v>
      </c>
      <c r="I57" s="97">
        <v>28859</v>
      </c>
      <c r="J57" s="97">
        <v>27602</v>
      </c>
      <c r="K57" s="148">
        <v>4.5999999999999996</v>
      </c>
      <c r="L57">
        <v>41</v>
      </c>
    </row>
    <row r="58" spans="1:23" ht="12.75" customHeight="1" x14ac:dyDescent="0.25">
      <c r="A58" s="226" t="s">
        <v>514</v>
      </c>
      <c r="B58" s="227"/>
      <c r="C58" s="228"/>
      <c r="D58" s="121">
        <v>110</v>
      </c>
      <c r="E58" s="97">
        <v>4332</v>
      </c>
      <c r="F58" s="97">
        <v>3816</v>
      </c>
      <c r="G58" s="148">
        <v>13.5</v>
      </c>
      <c r="H58" s="121">
        <v>107</v>
      </c>
      <c r="I58" s="97">
        <v>4835</v>
      </c>
      <c r="J58" s="97">
        <v>4545</v>
      </c>
      <c r="K58" s="148">
        <v>6.4</v>
      </c>
      <c r="L58">
        <v>42</v>
      </c>
    </row>
    <row r="59" spans="1:23" ht="12.75" customHeight="1" x14ac:dyDescent="0.25">
      <c r="A59" s="226" t="s">
        <v>515</v>
      </c>
      <c r="B59" s="227"/>
      <c r="C59" s="228"/>
      <c r="D59" s="121">
        <v>68</v>
      </c>
      <c r="E59" s="97">
        <v>907</v>
      </c>
      <c r="F59" s="97">
        <v>743</v>
      </c>
      <c r="G59" s="148">
        <v>22</v>
      </c>
      <c r="H59" s="121">
        <v>70</v>
      </c>
      <c r="I59" s="97">
        <v>897</v>
      </c>
      <c r="J59" s="97">
        <v>731</v>
      </c>
      <c r="K59" s="148">
        <v>22.7</v>
      </c>
      <c r="L59">
        <v>43</v>
      </c>
      <c r="P59" s="96"/>
      <c r="Q59" s="96" t="s">
        <v>461</v>
      </c>
      <c r="R59" s="96" t="s">
        <v>462</v>
      </c>
      <c r="S59" s="87" t="s">
        <v>463</v>
      </c>
      <c r="T59" s="96" t="s">
        <v>465</v>
      </c>
      <c r="U59" s="96" t="s">
        <v>466</v>
      </c>
      <c r="V59" s="89" t="s">
        <v>467</v>
      </c>
      <c r="W59" s="61" t="s">
        <v>57</v>
      </c>
    </row>
    <row r="60" spans="1:23" ht="12.75" customHeight="1" x14ac:dyDescent="0.25">
      <c r="A60" s="226" t="s">
        <v>516</v>
      </c>
      <c r="B60" s="227"/>
      <c r="C60" s="228"/>
      <c r="D60" s="121">
        <v>212</v>
      </c>
      <c r="E60" s="97">
        <v>1537</v>
      </c>
      <c r="F60" s="97">
        <v>1355</v>
      </c>
      <c r="G60" s="148">
        <v>13.4</v>
      </c>
      <c r="H60" s="121">
        <v>196</v>
      </c>
      <c r="I60" s="97">
        <v>1694</v>
      </c>
      <c r="J60" s="97">
        <v>1634</v>
      </c>
      <c r="K60" s="148">
        <v>3.7</v>
      </c>
      <c r="L60">
        <v>44</v>
      </c>
      <c r="P60" s="119"/>
      <c r="Q60" s="119">
        <v>267512</v>
      </c>
      <c r="R60" s="119">
        <v>238300</v>
      </c>
      <c r="S60" s="120">
        <v>12.3</v>
      </c>
      <c r="T60" s="119">
        <v>285760</v>
      </c>
      <c r="U60" s="119">
        <v>266596</v>
      </c>
      <c r="V60" s="120">
        <v>7.2</v>
      </c>
      <c r="W60">
        <v>1</v>
      </c>
    </row>
    <row r="61" spans="1:23" ht="12.75" customHeight="1" x14ac:dyDescent="0.25">
      <c r="A61" s="226" t="s">
        <v>517</v>
      </c>
      <c r="B61" s="227"/>
      <c r="C61" s="228"/>
      <c r="D61" s="121">
        <v>92</v>
      </c>
      <c r="E61" s="97">
        <v>1018</v>
      </c>
      <c r="F61" s="97">
        <v>890</v>
      </c>
      <c r="G61" s="148">
        <v>14.4</v>
      </c>
      <c r="H61" s="121">
        <v>93</v>
      </c>
      <c r="I61" s="97">
        <v>1153</v>
      </c>
      <c r="J61" s="97">
        <v>1051</v>
      </c>
      <c r="K61" s="148">
        <v>9.6999999999999993</v>
      </c>
      <c r="L61">
        <v>45</v>
      </c>
    </row>
    <row r="62" spans="1:23" ht="12.75" customHeight="1" x14ac:dyDescent="0.25">
      <c r="A62" s="226" t="s">
        <v>518</v>
      </c>
      <c r="B62" s="227"/>
      <c r="C62" s="228"/>
      <c r="D62" s="121">
        <v>90</v>
      </c>
      <c r="E62" s="97">
        <v>2378</v>
      </c>
      <c r="F62" s="97">
        <v>2035</v>
      </c>
      <c r="G62" s="148">
        <v>16.899999999999999</v>
      </c>
      <c r="H62" s="121">
        <v>90</v>
      </c>
      <c r="I62" s="97">
        <v>2520</v>
      </c>
      <c r="J62" s="97">
        <v>2360</v>
      </c>
      <c r="K62" s="148">
        <v>6.8</v>
      </c>
      <c r="L62">
        <v>46</v>
      </c>
    </row>
    <row r="63" spans="1:23" ht="12.75" customHeight="1" x14ac:dyDescent="0.25">
      <c r="A63" s="226" t="s">
        <v>519</v>
      </c>
      <c r="B63" s="227"/>
      <c r="C63" s="228"/>
      <c r="D63" s="121">
        <v>40</v>
      </c>
      <c r="E63" s="97">
        <v>2280</v>
      </c>
      <c r="F63" s="97">
        <v>1879</v>
      </c>
      <c r="G63" s="148">
        <v>21.4</v>
      </c>
      <c r="H63" s="121">
        <v>35</v>
      </c>
      <c r="I63" s="97">
        <v>2469</v>
      </c>
      <c r="J63" s="97">
        <v>2165</v>
      </c>
      <c r="K63" s="148">
        <v>14.1</v>
      </c>
      <c r="L63">
        <v>47</v>
      </c>
    </row>
    <row r="64" spans="1:23" ht="12.75" customHeight="1" x14ac:dyDescent="0.25">
      <c r="A64" s="226" t="s">
        <v>520</v>
      </c>
      <c r="B64" s="227"/>
      <c r="C64" s="228"/>
      <c r="D64" s="121">
        <v>151</v>
      </c>
      <c r="E64" s="97">
        <v>2805</v>
      </c>
      <c r="F64" s="97">
        <v>2533</v>
      </c>
      <c r="G64" s="148">
        <v>10.7</v>
      </c>
      <c r="H64" s="121">
        <v>137</v>
      </c>
      <c r="I64" s="97">
        <v>3067</v>
      </c>
      <c r="J64" s="97">
        <v>2980</v>
      </c>
      <c r="K64" s="148">
        <v>2.9</v>
      </c>
      <c r="L64">
        <v>48</v>
      </c>
    </row>
    <row r="65" spans="1:12" ht="12.75" customHeight="1" x14ac:dyDescent="0.25">
      <c r="A65" s="226" t="s">
        <v>521</v>
      </c>
      <c r="B65" s="227"/>
      <c r="C65" s="228"/>
      <c r="D65" s="121">
        <v>0</v>
      </c>
      <c r="E65" s="97">
        <v>2683</v>
      </c>
      <c r="F65" s="97">
        <v>2368</v>
      </c>
      <c r="G65" s="148">
        <v>13.3</v>
      </c>
      <c r="H65" s="121">
        <v>0</v>
      </c>
      <c r="I65" s="97">
        <v>2942</v>
      </c>
      <c r="J65" s="97">
        <v>2765</v>
      </c>
      <c r="K65" s="148">
        <v>6.4</v>
      </c>
      <c r="L65">
        <v>49</v>
      </c>
    </row>
    <row r="66" spans="1:12" ht="12.75" customHeight="1" x14ac:dyDescent="0.25">
      <c r="A66" s="226" t="s">
        <v>522</v>
      </c>
      <c r="B66" s="227"/>
      <c r="C66" s="228"/>
      <c r="D66" s="121">
        <v>163</v>
      </c>
      <c r="E66" s="97">
        <v>4715</v>
      </c>
      <c r="F66" s="97">
        <v>4139</v>
      </c>
      <c r="G66" s="148">
        <v>13.9</v>
      </c>
      <c r="H66" s="121">
        <v>127</v>
      </c>
      <c r="I66" s="97">
        <v>5198</v>
      </c>
      <c r="J66" s="97">
        <v>4834</v>
      </c>
      <c r="K66" s="148">
        <v>7.5</v>
      </c>
      <c r="L66">
        <v>50</v>
      </c>
    </row>
    <row r="67" spans="1:12" ht="12.75" customHeight="1" x14ac:dyDescent="0.25">
      <c r="A67" s="226" t="s">
        <v>523</v>
      </c>
      <c r="B67" s="227"/>
      <c r="C67" s="228"/>
      <c r="D67" s="121">
        <v>151</v>
      </c>
      <c r="E67" s="97">
        <v>810</v>
      </c>
      <c r="F67" s="97">
        <v>722</v>
      </c>
      <c r="G67" s="148">
        <v>12.2</v>
      </c>
      <c r="H67" s="121">
        <v>149</v>
      </c>
      <c r="I67" s="97">
        <v>912</v>
      </c>
      <c r="J67" s="97">
        <v>894</v>
      </c>
      <c r="K67" s="148">
        <v>2</v>
      </c>
      <c r="L67">
        <v>51</v>
      </c>
    </row>
    <row r="68" spans="1:12" ht="12.75" customHeight="1" x14ac:dyDescent="0.25">
      <c r="A68" s="226" t="s">
        <v>477</v>
      </c>
      <c r="B68" s="227"/>
      <c r="C68" s="228"/>
      <c r="D68" s="30"/>
      <c r="E68" s="32">
        <f>SUM(E55:E67)</f>
        <v>57341</v>
      </c>
      <c r="F68" s="32">
        <f>SUM(F55:F67)</f>
        <v>51351</v>
      </c>
      <c r="G68" s="148">
        <f>((E68-F68)/F68)*100</f>
        <v>11.664816654008686</v>
      </c>
      <c r="H68" s="30"/>
      <c r="I68" s="32">
        <f>SUM(I55:I67)</f>
        <v>61562</v>
      </c>
      <c r="J68" s="32">
        <f>SUM(J55:J67)</f>
        <v>58169</v>
      </c>
      <c r="K68" s="148">
        <f>((I68-J68)/J68)*100</f>
        <v>5.8330038336571031</v>
      </c>
    </row>
    <row r="69" spans="1:12" ht="12.75" hidden="1" customHeight="1" x14ac:dyDescent="0.25">
      <c r="A69" s="46"/>
      <c r="B69" s="117"/>
      <c r="C69" s="118"/>
      <c r="D69" s="96" t="s">
        <v>460</v>
      </c>
      <c r="E69" s="96" t="s">
        <v>461</v>
      </c>
      <c r="F69" s="96" t="s">
        <v>462</v>
      </c>
      <c r="G69" s="149" t="s">
        <v>463</v>
      </c>
      <c r="H69" s="96" t="s">
        <v>464</v>
      </c>
      <c r="I69" s="96" t="s">
        <v>465</v>
      </c>
      <c r="J69" s="96" t="s">
        <v>466</v>
      </c>
      <c r="K69" s="150" t="s">
        <v>467</v>
      </c>
      <c r="L69" s="61" t="s">
        <v>57</v>
      </c>
    </row>
    <row r="70" spans="1:12" ht="12.75" customHeight="1" x14ac:dyDescent="0.25">
      <c r="A70" s="229" t="s">
        <v>524</v>
      </c>
      <c r="B70" s="230"/>
      <c r="C70" s="231"/>
      <c r="D70" s="32">
        <f>SUM(D9:D68)</f>
        <v>5957</v>
      </c>
      <c r="E70" s="32">
        <f>Q60</f>
        <v>267512</v>
      </c>
      <c r="F70" s="32">
        <f>R60</f>
        <v>238300</v>
      </c>
      <c r="G70" s="148">
        <f>S60</f>
        <v>12.3</v>
      </c>
      <c r="H70" s="32">
        <f>SUM(H9:H68)</f>
        <v>5813</v>
      </c>
      <c r="I70" s="32">
        <f>T60</f>
        <v>285760</v>
      </c>
      <c r="J70" s="32">
        <f>U60</f>
        <v>266596</v>
      </c>
      <c r="K70" s="148">
        <f>V60</f>
        <v>7.2</v>
      </c>
      <c r="L70">
        <v>1</v>
      </c>
    </row>
    <row r="71" spans="1:12" ht="12.75" customHeight="1" x14ac:dyDescent="0.25">
      <c r="A71" s="254" t="s">
        <v>528</v>
      </c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  <row r="72" spans="1:12" x14ac:dyDescent="0.25">
      <c r="A72" s="255"/>
      <c r="B72" s="255"/>
      <c r="C72" s="255"/>
      <c r="D72" s="255"/>
      <c r="E72" s="255"/>
      <c r="F72" s="255"/>
      <c r="G72" s="255"/>
      <c r="H72" s="255"/>
      <c r="I72" s="255"/>
      <c r="J72" s="255"/>
      <c r="K72" s="255"/>
    </row>
    <row r="73" spans="1:12" x14ac:dyDescent="0.25">
      <c r="A73" s="24" t="s">
        <v>529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3" zoomScaleNormal="100" workbookViewId="0">
      <selection activeCell="F6" sqref="F6"/>
    </sheetView>
  </sheetViews>
  <sheetFormatPr defaultRowHeight="13.2" x14ac:dyDescent="0.25"/>
  <cols>
    <col min="3" max="3" width="9.109375" style="108" customWidth="1"/>
    <col min="4" max="4" width="0" hidden="1" customWidth="1"/>
    <col min="7" max="7" width="9.109375" style="108" customWidth="1"/>
    <col min="8" max="8" width="0" hidden="1" customWidth="1"/>
    <col min="11" max="11" width="9.109375" style="108" customWidth="1"/>
    <col min="12" max="12" width="0" hidden="1" customWidth="1"/>
    <col min="15" max="15" width="9.109375" style="108" customWidth="1"/>
    <col min="16" max="16" width="0" hidden="1" customWidth="1"/>
    <col min="18" max="18" width="10.109375" customWidth="1"/>
    <col min="19" max="19" width="9.1093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530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25">
      <c r="A2" s="266" t="s">
        <v>531</v>
      </c>
      <c r="B2" s="267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62" t="s">
        <v>58</v>
      </c>
      <c r="B3" s="263"/>
      <c r="C3" s="104" t="s">
        <v>532</v>
      </c>
      <c r="D3" s="46"/>
      <c r="E3" s="262" t="s">
        <v>70</v>
      </c>
      <c r="F3" s="263"/>
      <c r="G3" s="104" t="s">
        <v>532</v>
      </c>
      <c r="H3" s="46"/>
      <c r="I3" s="262" t="s">
        <v>82</v>
      </c>
      <c r="J3" s="263"/>
      <c r="K3" s="104" t="s">
        <v>532</v>
      </c>
      <c r="L3" s="46"/>
      <c r="M3" s="262" t="s">
        <v>533</v>
      </c>
      <c r="N3" s="263"/>
      <c r="O3" s="104" t="s">
        <v>532</v>
      </c>
      <c r="P3" s="46"/>
      <c r="Q3" s="262" t="s">
        <v>130</v>
      </c>
      <c r="R3" s="263"/>
      <c r="S3" s="104" t="s">
        <v>532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534</v>
      </c>
      <c r="C5" s="105" t="s">
        <v>535</v>
      </c>
      <c r="D5" s="29" t="s">
        <v>57</v>
      </c>
      <c r="E5" s="29"/>
      <c r="F5" s="29" t="s">
        <v>534</v>
      </c>
      <c r="G5" s="105" t="s">
        <v>535</v>
      </c>
      <c r="H5" s="29" t="s">
        <v>57</v>
      </c>
      <c r="I5" s="29"/>
      <c r="J5" s="29" t="s">
        <v>534</v>
      </c>
      <c r="K5" s="105" t="s">
        <v>535</v>
      </c>
      <c r="L5" s="29" t="s">
        <v>57</v>
      </c>
      <c r="M5" s="29"/>
      <c r="N5" s="29" t="s">
        <v>534</v>
      </c>
      <c r="O5" s="105" t="s">
        <v>535</v>
      </c>
      <c r="P5" s="29" t="s">
        <v>57</v>
      </c>
      <c r="Q5" s="29"/>
      <c r="R5" s="29" t="s">
        <v>534</v>
      </c>
      <c r="S5" s="105" t="s">
        <v>535</v>
      </c>
      <c r="T5" s="55" t="s">
        <v>57</v>
      </c>
    </row>
    <row r="6" spans="1:20" x14ac:dyDescent="0.25">
      <c r="A6" s="29" t="s">
        <v>536</v>
      </c>
      <c r="B6" s="30">
        <v>19637</v>
      </c>
      <c r="C6" s="105">
        <v>5.0999999999999996</v>
      </c>
      <c r="D6" s="29">
        <v>1</v>
      </c>
      <c r="E6" s="29" t="s">
        <v>536</v>
      </c>
      <c r="F6" s="30">
        <v>29799</v>
      </c>
      <c r="G6" s="105">
        <v>5.9</v>
      </c>
      <c r="H6" s="29">
        <v>1</v>
      </c>
      <c r="I6" s="29" t="s">
        <v>536</v>
      </c>
      <c r="J6" s="30">
        <v>26359</v>
      </c>
      <c r="K6" s="105">
        <v>6.7</v>
      </c>
      <c r="L6" s="29">
        <v>1</v>
      </c>
      <c r="M6" s="29" t="s">
        <v>536</v>
      </c>
      <c r="N6" s="30">
        <v>75796</v>
      </c>
      <c r="O6" s="105">
        <v>5.9</v>
      </c>
      <c r="P6" s="29">
        <v>1</v>
      </c>
      <c r="Q6" s="29" t="s">
        <v>536</v>
      </c>
      <c r="R6" s="30">
        <v>260847</v>
      </c>
      <c r="S6" s="105">
        <v>4.8</v>
      </c>
      <c r="T6" s="29">
        <v>1</v>
      </c>
    </row>
    <row r="7" spans="1:20" x14ac:dyDescent="0.25">
      <c r="A7" s="29" t="s">
        <v>537</v>
      </c>
      <c r="B7" s="30">
        <v>18274</v>
      </c>
      <c r="C7" s="105">
        <v>5.6</v>
      </c>
      <c r="D7" s="29">
        <v>2</v>
      </c>
      <c r="E7" s="29" t="s">
        <v>537</v>
      </c>
      <c r="F7" s="30">
        <v>27847</v>
      </c>
      <c r="G7" s="105">
        <v>5.9</v>
      </c>
      <c r="H7" s="29">
        <v>2</v>
      </c>
      <c r="I7" s="29" t="s">
        <v>537</v>
      </c>
      <c r="J7" s="30">
        <v>24369</v>
      </c>
      <c r="K7" s="105">
        <v>6.7</v>
      </c>
      <c r="L7" s="29">
        <v>2</v>
      </c>
      <c r="M7" s="29" t="s">
        <v>537</v>
      </c>
      <c r="N7" s="30">
        <v>70490</v>
      </c>
      <c r="O7" s="105">
        <v>6.1</v>
      </c>
      <c r="P7" s="29">
        <v>2</v>
      </c>
      <c r="Q7" s="29" t="s">
        <v>537</v>
      </c>
      <c r="R7" s="30">
        <v>242695</v>
      </c>
      <c r="S7" s="105">
        <v>4.7</v>
      </c>
      <c r="T7" s="29">
        <v>2</v>
      </c>
    </row>
    <row r="8" spans="1:20" ht="13.8" thickBot="1" x14ac:dyDescent="0.3">
      <c r="A8" s="132" t="s">
        <v>538</v>
      </c>
      <c r="B8" s="133">
        <v>17964</v>
      </c>
      <c r="C8" s="134">
        <v>-17.899999999999999</v>
      </c>
      <c r="D8" s="132">
        <v>3</v>
      </c>
      <c r="E8" s="132" t="s">
        <v>538</v>
      </c>
      <c r="F8" s="133">
        <v>27044</v>
      </c>
      <c r="G8" s="134">
        <v>-14.2</v>
      </c>
      <c r="H8" s="132">
        <v>3</v>
      </c>
      <c r="I8" s="132" t="s">
        <v>538</v>
      </c>
      <c r="J8" s="133">
        <v>23907</v>
      </c>
      <c r="K8" s="134">
        <v>-12.1</v>
      </c>
      <c r="L8" s="132">
        <v>3</v>
      </c>
      <c r="M8" s="132" t="s">
        <v>538</v>
      </c>
      <c r="N8" s="133">
        <v>68915</v>
      </c>
      <c r="O8" s="134">
        <v>-14.5</v>
      </c>
      <c r="P8" s="132">
        <v>3</v>
      </c>
      <c r="Q8" s="132" t="s">
        <v>538</v>
      </c>
      <c r="R8" s="133">
        <v>226638</v>
      </c>
      <c r="S8" s="134">
        <v>-16.8</v>
      </c>
      <c r="T8" s="29">
        <v>3</v>
      </c>
    </row>
    <row r="9" spans="1:20" x14ac:dyDescent="0.25">
      <c r="A9" s="135" t="s">
        <v>539</v>
      </c>
      <c r="B9" s="136">
        <v>55875</v>
      </c>
      <c r="C9" s="137">
        <v>-3.5</v>
      </c>
      <c r="D9" s="135">
        <v>4</v>
      </c>
      <c r="E9" s="135" t="s">
        <v>539</v>
      </c>
      <c r="F9" s="136">
        <v>84690</v>
      </c>
      <c r="G9" s="137">
        <v>-1.5</v>
      </c>
      <c r="H9" s="135">
        <v>4</v>
      </c>
      <c r="I9" s="135" t="s">
        <v>539</v>
      </c>
      <c r="J9" s="136">
        <v>74635</v>
      </c>
      <c r="K9" s="137">
        <v>-0.1</v>
      </c>
      <c r="L9" s="135">
        <v>4</v>
      </c>
      <c r="M9" s="135" t="s">
        <v>539</v>
      </c>
      <c r="N9" s="136">
        <v>215201</v>
      </c>
      <c r="O9" s="137">
        <v>-1.6</v>
      </c>
      <c r="P9" s="135">
        <v>4</v>
      </c>
      <c r="Q9" s="135" t="s">
        <v>539</v>
      </c>
      <c r="R9" s="136">
        <v>730180</v>
      </c>
      <c r="S9" s="137">
        <v>-3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540</v>
      </c>
      <c r="B12" s="30">
        <v>12159</v>
      </c>
      <c r="C12" s="105">
        <v>-43.3</v>
      </c>
      <c r="D12" s="29">
        <v>5</v>
      </c>
      <c r="E12" s="29" t="s">
        <v>540</v>
      </c>
      <c r="F12" s="30">
        <v>20591</v>
      </c>
      <c r="G12" s="105">
        <v>-35.1</v>
      </c>
      <c r="H12" s="29">
        <v>5</v>
      </c>
      <c r="I12" s="29" t="s">
        <v>540</v>
      </c>
      <c r="J12" s="30">
        <v>19455</v>
      </c>
      <c r="K12" s="105">
        <v>-30.9</v>
      </c>
      <c r="L12" s="29">
        <v>5</v>
      </c>
      <c r="M12" s="29" t="s">
        <v>540</v>
      </c>
      <c r="N12" s="30">
        <v>52204</v>
      </c>
      <c r="O12" s="105">
        <v>-35.799999999999997</v>
      </c>
      <c r="P12" s="29">
        <v>5</v>
      </c>
      <c r="Q12" s="29" t="s">
        <v>540</v>
      </c>
      <c r="R12" s="30">
        <v>167617</v>
      </c>
      <c r="S12" s="105">
        <v>-38.700000000000003</v>
      </c>
      <c r="T12" s="29">
        <v>5</v>
      </c>
    </row>
    <row r="13" spans="1:20" x14ac:dyDescent="0.25">
      <c r="A13" s="29" t="s">
        <v>541</v>
      </c>
      <c r="B13" s="30">
        <v>17370</v>
      </c>
      <c r="C13" s="105">
        <v>-25</v>
      </c>
      <c r="D13" s="29">
        <v>6</v>
      </c>
      <c r="E13" s="29" t="s">
        <v>541</v>
      </c>
      <c r="F13" s="30">
        <v>27628</v>
      </c>
      <c r="G13" s="105">
        <v>-19.3</v>
      </c>
      <c r="H13" s="29">
        <v>6</v>
      </c>
      <c r="I13" s="29" t="s">
        <v>541</v>
      </c>
      <c r="J13" s="30">
        <v>25648</v>
      </c>
      <c r="K13" s="105">
        <v>-16.600000000000001</v>
      </c>
      <c r="L13" s="29">
        <v>6</v>
      </c>
      <c r="M13" s="29" t="s">
        <v>541</v>
      </c>
      <c r="N13" s="30">
        <v>70647</v>
      </c>
      <c r="O13" s="105">
        <v>-19.899999999999999</v>
      </c>
      <c r="P13" s="29">
        <v>6</v>
      </c>
      <c r="Q13" s="29" t="s">
        <v>541</v>
      </c>
      <c r="R13" s="30">
        <v>221006</v>
      </c>
      <c r="S13" s="105">
        <v>-23.7</v>
      </c>
      <c r="T13" s="29">
        <v>6</v>
      </c>
    </row>
    <row r="14" spans="1:20" ht="13.8" thickBot="1" x14ac:dyDescent="0.3">
      <c r="A14" s="132" t="s">
        <v>542</v>
      </c>
      <c r="B14" s="133">
        <v>20491</v>
      </c>
      <c r="C14" s="134">
        <v>-13.2</v>
      </c>
      <c r="D14" s="132">
        <v>7</v>
      </c>
      <c r="E14" s="132" t="s">
        <v>542</v>
      </c>
      <c r="F14" s="133">
        <v>31369</v>
      </c>
      <c r="G14" s="134">
        <v>-7.3</v>
      </c>
      <c r="H14" s="132">
        <v>7</v>
      </c>
      <c r="I14" s="132" t="s">
        <v>542</v>
      </c>
      <c r="J14" s="133">
        <v>28573</v>
      </c>
      <c r="K14" s="134">
        <v>-4.8</v>
      </c>
      <c r="L14" s="132">
        <v>7</v>
      </c>
      <c r="M14" s="132" t="s">
        <v>542</v>
      </c>
      <c r="N14" s="133">
        <v>80433</v>
      </c>
      <c r="O14" s="134">
        <v>-8</v>
      </c>
      <c r="P14" s="132">
        <v>7</v>
      </c>
      <c r="Q14" s="132" t="s">
        <v>542</v>
      </c>
      <c r="R14" s="133">
        <v>250330</v>
      </c>
      <c r="S14" s="134">
        <v>-11</v>
      </c>
      <c r="T14" s="29">
        <v>7</v>
      </c>
    </row>
    <row r="15" spans="1:20" x14ac:dyDescent="0.25">
      <c r="A15" s="135" t="s">
        <v>543</v>
      </c>
      <c r="B15" s="136">
        <v>50020</v>
      </c>
      <c r="C15" s="137">
        <v>-26.7</v>
      </c>
      <c r="D15" s="135">
        <v>8</v>
      </c>
      <c r="E15" s="135" t="s">
        <v>543</v>
      </c>
      <c r="F15" s="136">
        <v>79589</v>
      </c>
      <c r="G15" s="137">
        <v>-20.3</v>
      </c>
      <c r="H15" s="135">
        <v>8</v>
      </c>
      <c r="I15" s="135" t="s">
        <v>543</v>
      </c>
      <c r="J15" s="136">
        <v>73675</v>
      </c>
      <c r="K15" s="137">
        <v>-17.100000000000001</v>
      </c>
      <c r="L15" s="135">
        <v>8</v>
      </c>
      <c r="M15" s="135" t="s">
        <v>543</v>
      </c>
      <c r="N15" s="136">
        <v>203284</v>
      </c>
      <c r="O15" s="137">
        <v>-20.9</v>
      </c>
      <c r="P15" s="135">
        <v>8</v>
      </c>
      <c r="Q15" s="135" t="s">
        <v>543</v>
      </c>
      <c r="R15" s="136">
        <v>638953</v>
      </c>
      <c r="S15" s="137">
        <v>-24.3</v>
      </c>
      <c r="T15" s="33">
        <v>8</v>
      </c>
    </row>
    <row r="16" spans="1:20" x14ac:dyDescent="0.25">
      <c r="A16" s="29" t="s">
        <v>544</v>
      </c>
      <c r="B16" s="30">
        <v>105895</v>
      </c>
      <c r="C16" s="105">
        <v>-16</v>
      </c>
      <c r="D16" s="29">
        <v>9</v>
      </c>
      <c r="E16" s="29" t="s">
        <v>544</v>
      </c>
      <c r="F16" s="30">
        <v>164279</v>
      </c>
      <c r="G16" s="105">
        <v>-11.6</v>
      </c>
      <c r="H16" s="29">
        <v>9</v>
      </c>
      <c r="I16" s="29" t="s">
        <v>544</v>
      </c>
      <c r="J16" s="30">
        <v>148311</v>
      </c>
      <c r="K16" s="105">
        <v>-9.4</v>
      </c>
      <c r="L16" s="29">
        <v>9</v>
      </c>
      <c r="M16" s="29" t="s">
        <v>544</v>
      </c>
      <c r="N16" s="30">
        <v>418484</v>
      </c>
      <c r="O16" s="105">
        <v>-12</v>
      </c>
      <c r="P16" s="29">
        <v>9</v>
      </c>
      <c r="Q16" s="29" t="s">
        <v>544</v>
      </c>
      <c r="R16" s="30">
        <v>1369133</v>
      </c>
      <c r="S16" s="105">
        <v>-14.3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545</v>
      </c>
      <c r="B19" s="30">
        <v>22261</v>
      </c>
      <c r="C19" s="105">
        <v>-10.6</v>
      </c>
      <c r="D19" s="29">
        <v>10</v>
      </c>
      <c r="E19" s="29" t="s">
        <v>545</v>
      </c>
      <c r="F19" s="30">
        <v>33417</v>
      </c>
      <c r="G19" s="105">
        <v>-6</v>
      </c>
      <c r="H19" s="29">
        <v>10</v>
      </c>
      <c r="I19" s="29" t="s">
        <v>545</v>
      </c>
      <c r="J19" s="30">
        <v>30671</v>
      </c>
      <c r="K19" s="105">
        <v>-2.6</v>
      </c>
      <c r="L19" s="29">
        <v>10</v>
      </c>
      <c r="M19" s="29" t="s">
        <v>545</v>
      </c>
      <c r="N19" s="30">
        <v>86349</v>
      </c>
      <c r="O19" s="105">
        <v>-6.1</v>
      </c>
      <c r="P19" s="29">
        <v>10</v>
      </c>
      <c r="Q19" s="29" t="s">
        <v>545</v>
      </c>
      <c r="R19" s="30">
        <v>265550</v>
      </c>
      <c r="S19" s="105">
        <v>-8.9</v>
      </c>
      <c r="T19" s="29">
        <v>10</v>
      </c>
    </row>
    <row r="20" spans="1:20" x14ac:dyDescent="0.25">
      <c r="A20" s="29" t="s">
        <v>546</v>
      </c>
      <c r="B20" s="30">
        <v>22055</v>
      </c>
      <c r="C20" s="105">
        <v>-9.4</v>
      </c>
      <c r="D20" s="29">
        <v>11</v>
      </c>
      <c r="E20" s="29" t="s">
        <v>546</v>
      </c>
      <c r="F20" s="30">
        <v>33203</v>
      </c>
      <c r="G20" s="105">
        <v>-6.6</v>
      </c>
      <c r="H20" s="29">
        <v>11</v>
      </c>
      <c r="I20" s="29" t="s">
        <v>546</v>
      </c>
      <c r="J20" s="30">
        <v>30150</v>
      </c>
      <c r="K20" s="105">
        <v>-4.4000000000000004</v>
      </c>
      <c r="L20" s="29">
        <v>11</v>
      </c>
      <c r="M20" s="29" t="s">
        <v>546</v>
      </c>
      <c r="N20" s="30">
        <v>85408</v>
      </c>
      <c r="O20" s="105">
        <v>-6.6</v>
      </c>
      <c r="P20" s="29">
        <v>11</v>
      </c>
      <c r="Q20" s="29" t="s">
        <v>546</v>
      </c>
      <c r="R20" s="30">
        <v>265060</v>
      </c>
      <c r="S20" s="105">
        <v>-9.6</v>
      </c>
      <c r="T20" s="29">
        <v>11</v>
      </c>
    </row>
    <row r="21" spans="1:20" ht="13.8" thickBot="1" x14ac:dyDescent="0.3">
      <c r="A21" s="132" t="s">
        <v>547</v>
      </c>
      <c r="B21" s="133">
        <v>20936</v>
      </c>
      <c r="C21" s="134">
        <v>-2.9</v>
      </c>
      <c r="D21" s="132">
        <v>12</v>
      </c>
      <c r="E21" s="132" t="s">
        <v>547</v>
      </c>
      <c r="F21" s="133">
        <v>31856</v>
      </c>
      <c r="G21" s="134">
        <v>-2.4</v>
      </c>
      <c r="H21" s="132">
        <v>12</v>
      </c>
      <c r="I21" s="132" t="s">
        <v>547</v>
      </c>
      <c r="J21" s="133">
        <v>29025</v>
      </c>
      <c r="K21" s="134">
        <v>-0.6</v>
      </c>
      <c r="L21" s="132">
        <v>12</v>
      </c>
      <c r="M21" s="132" t="s">
        <v>547</v>
      </c>
      <c r="N21" s="133">
        <v>81817</v>
      </c>
      <c r="O21" s="134">
        <v>-1.9</v>
      </c>
      <c r="P21" s="132">
        <v>12</v>
      </c>
      <c r="Q21" s="132" t="s">
        <v>547</v>
      </c>
      <c r="R21" s="133">
        <v>257531</v>
      </c>
      <c r="S21" s="134">
        <v>-5.8</v>
      </c>
      <c r="T21" s="29">
        <v>12</v>
      </c>
    </row>
    <row r="22" spans="1:20" x14ac:dyDescent="0.25">
      <c r="A22" s="135" t="s">
        <v>548</v>
      </c>
      <c r="B22" s="136">
        <v>65252</v>
      </c>
      <c r="C22" s="137">
        <v>-7.8</v>
      </c>
      <c r="D22" s="135">
        <v>13</v>
      </c>
      <c r="E22" s="135" t="s">
        <v>548</v>
      </c>
      <c r="F22" s="136">
        <v>98475</v>
      </c>
      <c r="G22" s="137">
        <v>-5.0999999999999996</v>
      </c>
      <c r="H22" s="135">
        <v>13</v>
      </c>
      <c r="I22" s="135" t="s">
        <v>548</v>
      </c>
      <c r="J22" s="136">
        <v>89846</v>
      </c>
      <c r="K22" s="137">
        <v>-2.6</v>
      </c>
      <c r="L22" s="135">
        <v>13</v>
      </c>
      <c r="M22" s="135" t="s">
        <v>548</v>
      </c>
      <c r="N22" s="136">
        <v>253574</v>
      </c>
      <c r="O22" s="137">
        <v>-4.9000000000000004</v>
      </c>
      <c r="P22" s="135">
        <v>13</v>
      </c>
      <c r="Q22" s="135" t="s">
        <v>548</v>
      </c>
      <c r="R22" s="136">
        <v>788141</v>
      </c>
      <c r="S22" s="137">
        <v>-8.1999999999999993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549</v>
      </c>
      <c r="B25" s="30">
        <v>21581</v>
      </c>
      <c r="C25" s="105">
        <v>-3.4</v>
      </c>
      <c r="D25" s="29">
        <v>14</v>
      </c>
      <c r="E25" s="29" t="s">
        <v>549</v>
      </c>
      <c r="F25" s="30">
        <v>32601</v>
      </c>
      <c r="G25" s="105">
        <v>-2.7</v>
      </c>
      <c r="H25" s="29">
        <v>14</v>
      </c>
      <c r="I25" s="29" t="s">
        <v>549</v>
      </c>
      <c r="J25" s="30">
        <v>29523</v>
      </c>
      <c r="K25" s="105">
        <v>-0.7</v>
      </c>
      <c r="L25" s="29">
        <v>14</v>
      </c>
      <c r="M25" s="29" t="s">
        <v>549</v>
      </c>
      <c r="N25" s="30">
        <v>83705</v>
      </c>
      <c r="O25" s="105">
        <v>-2.2000000000000002</v>
      </c>
      <c r="P25" s="29">
        <v>14</v>
      </c>
      <c r="Q25" s="29" t="s">
        <v>549</v>
      </c>
      <c r="R25" s="30">
        <v>266596</v>
      </c>
      <c r="S25" s="105">
        <v>-6.1</v>
      </c>
      <c r="T25" s="29">
        <v>14</v>
      </c>
    </row>
    <row r="26" spans="1:20" x14ac:dyDescent="0.25">
      <c r="A26" s="29" t="s">
        <v>550</v>
      </c>
      <c r="B26" s="30">
        <v>19572</v>
      </c>
      <c r="C26" s="105">
        <v>-6.7</v>
      </c>
      <c r="D26" s="29">
        <v>15</v>
      </c>
      <c r="E26" s="29" t="s">
        <v>550</v>
      </c>
      <c r="F26" s="30">
        <v>28714</v>
      </c>
      <c r="G26" s="105">
        <v>-5.7</v>
      </c>
      <c r="H26" s="29">
        <v>15</v>
      </c>
      <c r="I26" s="29" t="s">
        <v>550</v>
      </c>
      <c r="J26" s="30">
        <v>25850</v>
      </c>
      <c r="K26" s="105">
        <v>-2.9</v>
      </c>
      <c r="L26" s="29">
        <v>15</v>
      </c>
      <c r="M26" s="29" t="s">
        <v>550</v>
      </c>
      <c r="N26" s="30">
        <v>74136</v>
      </c>
      <c r="O26" s="105">
        <v>-5</v>
      </c>
      <c r="P26" s="29">
        <v>15</v>
      </c>
      <c r="Q26" s="29" t="s">
        <v>550</v>
      </c>
      <c r="R26" s="30">
        <v>238300</v>
      </c>
      <c r="S26" s="105">
        <v>-8.5</v>
      </c>
      <c r="T26" s="29">
        <v>15</v>
      </c>
    </row>
    <row r="27" spans="1:20" ht="13.8" thickBot="1" x14ac:dyDescent="0.3">
      <c r="A27" s="132" t="s">
        <v>551</v>
      </c>
      <c r="B27" s="133">
        <v>19517</v>
      </c>
      <c r="C27" s="134">
        <v>-9</v>
      </c>
      <c r="D27" s="132">
        <v>16</v>
      </c>
      <c r="E27" s="132" t="s">
        <v>551</v>
      </c>
      <c r="F27" s="133">
        <v>28683</v>
      </c>
      <c r="G27" s="134">
        <v>-5.4</v>
      </c>
      <c r="H27" s="132">
        <v>16</v>
      </c>
      <c r="I27" s="132" t="s">
        <v>551</v>
      </c>
      <c r="J27" s="133">
        <v>25427</v>
      </c>
      <c r="K27" s="134">
        <v>-2.8</v>
      </c>
      <c r="L27" s="132">
        <v>16</v>
      </c>
      <c r="M27" s="132" t="s">
        <v>551</v>
      </c>
      <c r="N27" s="133">
        <v>73627</v>
      </c>
      <c r="O27" s="134">
        <v>-5.5</v>
      </c>
      <c r="P27" s="132">
        <v>16</v>
      </c>
      <c r="Q27" s="132" t="s">
        <v>551</v>
      </c>
      <c r="R27" s="133">
        <v>241451</v>
      </c>
      <c r="S27" s="134">
        <v>-7.8</v>
      </c>
      <c r="T27" s="29">
        <v>16</v>
      </c>
    </row>
    <row r="28" spans="1:20" x14ac:dyDescent="0.25">
      <c r="A28" s="135" t="s">
        <v>552</v>
      </c>
      <c r="B28" s="136">
        <v>60670</v>
      </c>
      <c r="C28" s="137">
        <v>-6.3</v>
      </c>
      <c r="D28" s="135">
        <v>17</v>
      </c>
      <c r="E28" s="135" t="s">
        <v>552</v>
      </c>
      <c r="F28" s="136">
        <v>89998</v>
      </c>
      <c r="G28" s="137">
        <v>-4.5</v>
      </c>
      <c r="H28" s="135">
        <v>17</v>
      </c>
      <c r="I28" s="135" t="s">
        <v>552</v>
      </c>
      <c r="J28" s="136">
        <v>80801</v>
      </c>
      <c r="K28" s="137">
        <v>-2.1</v>
      </c>
      <c r="L28" s="135">
        <v>17</v>
      </c>
      <c r="M28" s="135" t="s">
        <v>552</v>
      </c>
      <c r="N28" s="136">
        <v>231469</v>
      </c>
      <c r="O28" s="137">
        <v>-4.2</v>
      </c>
      <c r="P28" s="135">
        <v>17</v>
      </c>
      <c r="Q28" s="135" t="s">
        <v>552</v>
      </c>
      <c r="R28" s="136">
        <v>746347</v>
      </c>
      <c r="S28" s="137">
        <v>-7.4</v>
      </c>
      <c r="T28" s="33">
        <v>17</v>
      </c>
    </row>
    <row r="29" spans="1:20" x14ac:dyDescent="0.25">
      <c r="A29" s="29" t="s">
        <v>553</v>
      </c>
      <c r="B29" s="30">
        <v>125922</v>
      </c>
      <c r="C29" s="105">
        <v>-7.1</v>
      </c>
      <c r="D29" s="29">
        <v>18</v>
      </c>
      <c r="E29" s="29" t="s">
        <v>553</v>
      </c>
      <c r="F29" s="30">
        <v>188473</v>
      </c>
      <c r="G29" s="105">
        <v>-4.8</v>
      </c>
      <c r="H29" s="29">
        <v>18</v>
      </c>
      <c r="I29" s="29" t="s">
        <v>553</v>
      </c>
      <c r="J29" s="30">
        <v>170647</v>
      </c>
      <c r="K29" s="105">
        <v>-2.4</v>
      </c>
      <c r="L29" s="29">
        <v>18</v>
      </c>
      <c r="M29" s="29" t="s">
        <v>553</v>
      </c>
      <c r="N29" s="30">
        <v>485042</v>
      </c>
      <c r="O29" s="105">
        <v>-4.5999999999999996</v>
      </c>
      <c r="P29" s="29">
        <v>18</v>
      </c>
      <c r="Q29" s="29" t="s">
        <v>553</v>
      </c>
      <c r="R29" s="30">
        <v>1534489</v>
      </c>
      <c r="S29" s="105">
        <v>-7.8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8" thickBot="1" x14ac:dyDescent="0.3">
      <c r="A32" s="138" t="s">
        <v>31</v>
      </c>
      <c r="B32" s="139">
        <v>231818</v>
      </c>
      <c r="C32" s="140">
        <v>-11.4</v>
      </c>
      <c r="D32" s="138">
        <v>19</v>
      </c>
      <c r="E32" s="138" t="s">
        <v>31</v>
      </c>
      <c r="F32" s="139">
        <v>352752</v>
      </c>
      <c r="G32" s="140">
        <v>-8.1</v>
      </c>
      <c r="H32" s="138">
        <v>19</v>
      </c>
      <c r="I32" s="138" t="s">
        <v>31</v>
      </c>
      <c r="J32" s="139">
        <v>318957</v>
      </c>
      <c r="K32" s="140">
        <v>-5.7</v>
      </c>
      <c r="L32" s="138">
        <v>19</v>
      </c>
      <c r="M32" s="138" t="s">
        <v>31</v>
      </c>
      <c r="N32" s="139">
        <v>903527</v>
      </c>
      <c r="O32" s="140">
        <v>-8.1999999999999993</v>
      </c>
      <c r="P32" s="138">
        <v>19</v>
      </c>
      <c r="Q32" s="138" t="s">
        <v>31</v>
      </c>
      <c r="R32" s="139">
        <v>2903622</v>
      </c>
      <c r="S32" s="140">
        <v>-11</v>
      </c>
      <c r="T32" s="34">
        <v>19</v>
      </c>
    </row>
    <row r="33" spans="1:20" ht="13.8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25">
      <c r="A34" s="51" t="s">
        <v>554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62" t="s">
        <v>58</v>
      </c>
      <c r="B35" s="263"/>
      <c r="C35" s="104" t="s">
        <v>532</v>
      </c>
      <c r="D35" s="46"/>
      <c r="E35" s="264" t="s">
        <v>70</v>
      </c>
      <c r="F35" s="265"/>
      <c r="G35" s="104" t="s">
        <v>532</v>
      </c>
      <c r="H35" s="46"/>
      <c r="I35" s="264" t="s">
        <v>82</v>
      </c>
      <c r="J35" s="265"/>
      <c r="K35" s="104" t="s">
        <v>532</v>
      </c>
      <c r="L35" s="46"/>
      <c r="M35" s="264" t="s">
        <v>533</v>
      </c>
      <c r="N35" s="265"/>
      <c r="O35" s="104" t="s">
        <v>532</v>
      </c>
      <c r="P35" s="46"/>
      <c r="Q35" s="264" t="s">
        <v>130</v>
      </c>
      <c r="R35" s="265"/>
      <c r="S35" s="104" t="s">
        <v>532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536</v>
      </c>
      <c r="B37" s="30">
        <v>18311</v>
      </c>
      <c r="C37" s="105">
        <v>-6.8</v>
      </c>
      <c r="D37" s="29">
        <v>20</v>
      </c>
      <c r="E37" s="29" t="s">
        <v>536</v>
      </c>
      <c r="F37" s="30">
        <v>27467</v>
      </c>
      <c r="G37" s="105">
        <v>-7.8</v>
      </c>
      <c r="H37" s="29">
        <v>20</v>
      </c>
      <c r="I37" s="29" t="s">
        <v>536</v>
      </c>
      <c r="J37" s="30">
        <v>24441</v>
      </c>
      <c r="K37" s="105">
        <v>-7.3</v>
      </c>
      <c r="L37" s="29">
        <v>20</v>
      </c>
      <c r="M37" s="29" t="s">
        <v>536</v>
      </c>
      <c r="N37" s="30">
        <v>70218</v>
      </c>
      <c r="O37" s="105">
        <v>-7.4</v>
      </c>
      <c r="P37" s="29">
        <v>20</v>
      </c>
      <c r="Q37" s="29" t="s">
        <v>536</v>
      </c>
      <c r="R37" s="30">
        <v>231016</v>
      </c>
      <c r="S37" s="105">
        <v>-11.4</v>
      </c>
      <c r="T37" s="29">
        <v>20</v>
      </c>
    </row>
    <row r="38" spans="1:20" x14ac:dyDescent="0.25">
      <c r="A38" s="29" t="s">
        <v>537</v>
      </c>
      <c r="B38" s="30">
        <v>16359</v>
      </c>
      <c r="C38" s="105">
        <v>-10.5</v>
      </c>
      <c r="D38" s="29">
        <v>21</v>
      </c>
      <c r="E38" s="29" t="s">
        <v>537</v>
      </c>
      <c r="F38" s="30">
        <v>24934</v>
      </c>
      <c r="G38" s="105">
        <v>-10.5</v>
      </c>
      <c r="H38" s="29">
        <v>21</v>
      </c>
      <c r="I38" s="29" t="s">
        <v>537</v>
      </c>
      <c r="J38" s="30">
        <v>22096</v>
      </c>
      <c r="K38" s="105">
        <v>-9.3000000000000007</v>
      </c>
      <c r="L38" s="29">
        <v>21</v>
      </c>
      <c r="M38" s="29" t="s">
        <v>537</v>
      </c>
      <c r="N38" s="30">
        <v>63389</v>
      </c>
      <c r="O38" s="105">
        <v>-10.1</v>
      </c>
      <c r="P38" s="29">
        <v>21</v>
      </c>
      <c r="Q38" s="29" t="s">
        <v>537</v>
      </c>
      <c r="R38" s="30">
        <v>213027</v>
      </c>
      <c r="S38" s="105">
        <v>-12.2</v>
      </c>
      <c r="T38" s="29">
        <v>21</v>
      </c>
    </row>
    <row r="39" spans="1:20" ht="13.8" thickBot="1" x14ac:dyDescent="0.3">
      <c r="A39" s="132" t="s">
        <v>538</v>
      </c>
      <c r="B39" s="133">
        <v>21924</v>
      </c>
      <c r="C39" s="134">
        <v>22</v>
      </c>
      <c r="D39" s="132">
        <v>22</v>
      </c>
      <c r="E39" s="132" t="s">
        <v>538</v>
      </c>
      <c r="F39" s="133">
        <v>32494</v>
      </c>
      <c r="G39" s="134">
        <v>20.2</v>
      </c>
      <c r="H39" s="132">
        <v>22</v>
      </c>
      <c r="I39" s="132" t="s">
        <v>538</v>
      </c>
      <c r="J39" s="133">
        <v>28591</v>
      </c>
      <c r="K39" s="134">
        <v>19.600000000000001</v>
      </c>
      <c r="L39" s="132">
        <v>22</v>
      </c>
      <c r="M39" s="132" t="s">
        <v>538</v>
      </c>
      <c r="N39" s="133">
        <v>83009</v>
      </c>
      <c r="O39" s="134">
        <v>20.5</v>
      </c>
      <c r="P39" s="132">
        <v>22</v>
      </c>
      <c r="Q39" s="132" t="s">
        <v>538</v>
      </c>
      <c r="R39" s="133">
        <v>269486</v>
      </c>
      <c r="S39" s="134">
        <v>18.899999999999999</v>
      </c>
      <c r="T39" s="29">
        <v>22</v>
      </c>
    </row>
    <row r="40" spans="1:20" x14ac:dyDescent="0.25">
      <c r="A40" s="135" t="s">
        <v>539</v>
      </c>
      <c r="B40" s="136">
        <v>56594</v>
      </c>
      <c r="C40" s="137">
        <v>1.3</v>
      </c>
      <c r="D40" s="135">
        <v>23</v>
      </c>
      <c r="E40" s="135" t="s">
        <v>539</v>
      </c>
      <c r="F40" s="136">
        <v>84895</v>
      </c>
      <c r="G40" s="137">
        <v>0.2</v>
      </c>
      <c r="H40" s="135">
        <v>23</v>
      </c>
      <c r="I40" s="135" t="s">
        <v>539</v>
      </c>
      <c r="J40" s="136">
        <v>75128</v>
      </c>
      <c r="K40" s="137">
        <v>0.7</v>
      </c>
      <c r="L40" s="135">
        <v>23</v>
      </c>
      <c r="M40" s="135" t="s">
        <v>539</v>
      </c>
      <c r="N40" s="136">
        <v>216617</v>
      </c>
      <c r="O40" s="137">
        <v>0.7</v>
      </c>
      <c r="P40" s="135">
        <v>23</v>
      </c>
      <c r="Q40" s="135" t="s">
        <v>539</v>
      </c>
      <c r="R40" s="136">
        <v>713529</v>
      </c>
      <c r="S40" s="137">
        <v>-2.2999999999999998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540</v>
      </c>
      <c r="B43" s="30">
        <v>20920</v>
      </c>
      <c r="C43" s="105">
        <v>72.099999999999994</v>
      </c>
      <c r="D43" s="29">
        <v>24</v>
      </c>
      <c r="E43" s="29" t="s">
        <v>540</v>
      </c>
      <c r="F43" s="30">
        <v>31607</v>
      </c>
      <c r="G43" s="105">
        <v>53.5</v>
      </c>
      <c r="H43" s="29">
        <v>24</v>
      </c>
      <c r="I43" s="29" t="s">
        <v>540</v>
      </c>
      <c r="J43" s="30">
        <v>28377</v>
      </c>
      <c r="K43" s="105">
        <v>45.9</v>
      </c>
      <c r="L43" s="29">
        <v>24</v>
      </c>
      <c r="M43" s="29" t="s">
        <v>540</v>
      </c>
      <c r="N43" s="30">
        <v>80904</v>
      </c>
      <c r="O43" s="105">
        <v>55</v>
      </c>
      <c r="P43" s="29">
        <v>24</v>
      </c>
      <c r="Q43" s="29" t="s">
        <v>540</v>
      </c>
      <c r="R43" s="30">
        <v>260258</v>
      </c>
      <c r="S43" s="105">
        <v>55.3</v>
      </c>
      <c r="T43" s="29">
        <v>24</v>
      </c>
    </row>
    <row r="44" spans="1:20" x14ac:dyDescent="0.25">
      <c r="A44" s="29" t="s">
        <v>541</v>
      </c>
      <c r="B44" s="30">
        <v>23981</v>
      </c>
      <c r="C44" s="105">
        <v>38.1</v>
      </c>
      <c r="D44" s="29">
        <v>25</v>
      </c>
      <c r="E44" s="29" t="s">
        <v>541</v>
      </c>
      <c r="F44" s="30">
        <v>34663</v>
      </c>
      <c r="G44" s="105">
        <v>25.5</v>
      </c>
      <c r="H44" s="29">
        <v>25</v>
      </c>
      <c r="I44" s="29" t="s">
        <v>541</v>
      </c>
      <c r="J44" s="30">
        <v>31353</v>
      </c>
      <c r="K44" s="105">
        <v>22.2</v>
      </c>
      <c r="L44" s="29">
        <v>25</v>
      </c>
      <c r="M44" s="29" t="s">
        <v>541</v>
      </c>
      <c r="N44" s="30">
        <v>89996</v>
      </c>
      <c r="O44" s="105">
        <v>27.4</v>
      </c>
      <c r="P44" s="29">
        <v>25</v>
      </c>
      <c r="Q44" s="29" t="s">
        <v>541</v>
      </c>
      <c r="R44" s="30">
        <v>284475</v>
      </c>
      <c r="S44" s="105">
        <v>28.7</v>
      </c>
      <c r="T44" s="29">
        <v>25</v>
      </c>
    </row>
    <row r="45" spans="1:20" ht="13.8" thickBot="1" x14ac:dyDescent="0.3">
      <c r="A45" s="132" t="s">
        <v>542</v>
      </c>
      <c r="B45" s="133">
        <v>24693</v>
      </c>
      <c r="C45" s="134">
        <v>20.5</v>
      </c>
      <c r="D45" s="132">
        <v>26</v>
      </c>
      <c r="E45" s="132" t="s">
        <v>542</v>
      </c>
      <c r="F45" s="133">
        <v>35405</v>
      </c>
      <c r="G45" s="134">
        <v>12.9</v>
      </c>
      <c r="H45" s="132">
        <v>26</v>
      </c>
      <c r="I45" s="132" t="s">
        <v>542</v>
      </c>
      <c r="J45" s="133">
        <v>31565</v>
      </c>
      <c r="K45" s="134">
        <v>10.5</v>
      </c>
      <c r="L45" s="132">
        <v>26</v>
      </c>
      <c r="M45" s="132" t="s">
        <v>542</v>
      </c>
      <c r="N45" s="133">
        <v>91663</v>
      </c>
      <c r="O45" s="134">
        <v>14</v>
      </c>
      <c r="P45" s="132">
        <v>26</v>
      </c>
      <c r="Q45" s="132" t="s">
        <v>542</v>
      </c>
      <c r="R45" s="133">
        <v>286917</v>
      </c>
      <c r="S45" s="134">
        <v>14.6</v>
      </c>
      <c r="T45" s="29">
        <v>26</v>
      </c>
    </row>
    <row r="46" spans="1:20" x14ac:dyDescent="0.25">
      <c r="A46" s="135" t="s">
        <v>543</v>
      </c>
      <c r="B46" s="136">
        <v>69594</v>
      </c>
      <c r="C46" s="137">
        <v>39.1</v>
      </c>
      <c r="D46" s="135">
        <v>27</v>
      </c>
      <c r="E46" s="135" t="s">
        <v>543</v>
      </c>
      <c r="F46" s="136">
        <v>101675</v>
      </c>
      <c r="G46" s="137">
        <v>27.8</v>
      </c>
      <c r="H46" s="135">
        <v>27</v>
      </c>
      <c r="I46" s="135" t="s">
        <v>543</v>
      </c>
      <c r="J46" s="136">
        <v>91295</v>
      </c>
      <c r="K46" s="137">
        <v>23.9</v>
      </c>
      <c r="L46" s="135">
        <v>27</v>
      </c>
      <c r="M46" s="135" t="s">
        <v>543</v>
      </c>
      <c r="N46" s="136">
        <v>262564</v>
      </c>
      <c r="O46" s="137">
        <v>29.2</v>
      </c>
      <c r="P46" s="135">
        <v>27</v>
      </c>
      <c r="Q46" s="135" t="s">
        <v>543</v>
      </c>
      <c r="R46" s="136">
        <v>831651</v>
      </c>
      <c r="S46" s="137">
        <v>30.2</v>
      </c>
      <c r="T46" s="33">
        <v>27</v>
      </c>
    </row>
    <row r="47" spans="1:20" x14ac:dyDescent="0.25">
      <c r="A47" s="29" t="s">
        <v>544</v>
      </c>
      <c r="B47" s="30">
        <v>126187</v>
      </c>
      <c r="C47" s="105">
        <v>19.2</v>
      </c>
      <c r="D47" s="29">
        <v>28</v>
      </c>
      <c r="E47" s="29" t="s">
        <v>544</v>
      </c>
      <c r="F47" s="30">
        <v>186570</v>
      </c>
      <c r="G47" s="105">
        <v>13.6</v>
      </c>
      <c r="H47" s="29">
        <v>28</v>
      </c>
      <c r="I47" s="29" t="s">
        <v>544</v>
      </c>
      <c r="J47" s="30">
        <v>166423</v>
      </c>
      <c r="K47" s="105">
        <v>12.2</v>
      </c>
      <c r="L47" s="29">
        <v>28</v>
      </c>
      <c r="M47" s="29" t="s">
        <v>544</v>
      </c>
      <c r="N47" s="30">
        <v>479180</v>
      </c>
      <c r="O47" s="105">
        <v>14.5</v>
      </c>
      <c r="P47" s="29">
        <v>28</v>
      </c>
      <c r="Q47" s="29" t="s">
        <v>544</v>
      </c>
      <c r="R47" s="30">
        <v>1545180</v>
      </c>
      <c r="S47" s="105">
        <v>12.9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545</v>
      </c>
      <c r="B50" s="30">
        <v>26477</v>
      </c>
      <c r="C50" s="105">
        <v>18.899999999999999</v>
      </c>
      <c r="D50" s="29">
        <v>29</v>
      </c>
      <c r="E50" s="29" t="s">
        <v>545</v>
      </c>
      <c r="F50" s="30">
        <v>36938</v>
      </c>
      <c r="G50" s="105">
        <v>10.5</v>
      </c>
      <c r="H50" s="29">
        <v>29</v>
      </c>
      <c r="I50" s="29" t="s">
        <v>545</v>
      </c>
      <c r="J50" s="30">
        <v>33354</v>
      </c>
      <c r="K50" s="105">
        <v>8.6999999999999993</v>
      </c>
      <c r="L50" s="29">
        <v>29</v>
      </c>
      <c r="M50" s="29" t="s">
        <v>545</v>
      </c>
      <c r="N50" s="30">
        <v>96770</v>
      </c>
      <c r="O50" s="105">
        <v>12.1</v>
      </c>
      <c r="P50" s="29">
        <v>29</v>
      </c>
      <c r="Q50" s="29" t="s">
        <v>545</v>
      </c>
      <c r="R50" s="30">
        <v>296475</v>
      </c>
      <c r="S50" s="105">
        <v>11.6</v>
      </c>
      <c r="T50" s="29">
        <v>29</v>
      </c>
    </row>
    <row r="51" spans="1:20" x14ac:dyDescent="0.25">
      <c r="A51" s="29" t="s">
        <v>546</v>
      </c>
      <c r="B51" s="30">
        <v>24500</v>
      </c>
      <c r="C51" s="105">
        <v>11.1</v>
      </c>
      <c r="D51" s="29">
        <v>30</v>
      </c>
      <c r="E51" s="29" t="s">
        <v>546</v>
      </c>
      <c r="F51" s="30">
        <v>35371</v>
      </c>
      <c r="G51" s="105">
        <v>6.5</v>
      </c>
      <c r="H51" s="29">
        <v>30</v>
      </c>
      <c r="I51" s="29" t="s">
        <v>546</v>
      </c>
      <c r="J51" s="30">
        <v>31798</v>
      </c>
      <c r="K51" s="105">
        <v>5.5</v>
      </c>
      <c r="L51" s="29">
        <v>30</v>
      </c>
      <c r="M51" s="29" t="s">
        <v>546</v>
      </c>
      <c r="N51" s="30">
        <v>91669</v>
      </c>
      <c r="O51" s="105">
        <v>7.3</v>
      </c>
      <c r="P51" s="29">
        <v>30</v>
      </c>
      <c r="Q51" s="29" t="s">
        <v>546</v>
      </c>
      <c r="R51" s="30">
        <v>287397</v>
      </c>
      <c r="S51" s="105">
        <v>8.4</v>
      </c>
      <c r="T51" s="29">
        <v>30</v>
      </c>
    </row>
    <row r="52" spans="1:20" ht="13.8" thickBot="1" x14ac:dyDescent="0.3">
      <c r="A52" s="132" t="s">
        <v>547</v>
      </c>
      <c r="B52" s="133">
        <v>22907</v>
      </c>
      <c r="C52" s="134">
        <v>9.4</v>
      </c>
      <c r="D52" s="132">
        <v>31</v>
      </c>
      <c r="E52" s="132" t="s">
        <v>547</v>
      </c>
      <c r="F52" s="133">
        <v>33905</v>
      </c>
      <c r="G52" s="134">
        <v>6.4</v>
      </c>
      <c r="H52" s="132">
        <v>31</v>
      </c>
      <c r="I52" s="132" t="s">
        <v>547</v>
      </c>
      <c r="J52" s="133">
        <v>30529</v>
      </c>
      <c r="K52" s="134">
        <v>5.2</v>
      </c>
      <c r="L52" s="132">
        <v>31</v>
      </c>
      <c r="M52" s="132" t="s">
        <v>547</v>
      </c>
      <c r="N52" s="133">
        <v>87341</v>
      </c>
      <c r="O52" s="134">
        <v>6.8</v>
      </c>
      <c r="P52" s="132">
        <v>31</v>
      </c>
      <c r="Q52" s="132" t="s">
        <v>547</v>
      </c>
      <c r="R52" s="133">
        <v>277979</v>
      </c>
      <c r="S52" s="134">
        <v>7.9</v>
      </c>
      <c r="T52" s="29">
        <v>31</v>
      </c>
    </row>
    <row r="53" spans="1:20" x14ac:dyDescent="0.25">
      <c r="A53" s="135" t="s">
        <v>548</v>
      </c>
      <c r="B53" s="136">
        <v>73884</v>
      </c>
      <c r="C53" s="137">
        <v>13.2</v>
      </c>
      <c r="D53" s="135">
        <v>32</v>
      </c>
      <c r="E53" s="135" t="s">
        <v>548</v>
      </c>
      <c r="F53" s="136">
        <v>106215</v>
      </c>
      <c r="G53" s="137">
        <v>7.9</v>
      </c>
      <c r="H53" s="135">
        <v>32</v>
      </c>
      <c r="I53" s="135" t="s">
        <v>548</v>
      </c>
      <c r="J53" s="136">
        <v>95681</v>
      </c>
      <c r="K53" s="137">
        <v>6.5</v>
      </c>
      <c r="L53" s="135">
        <v>32</v>
      </c>
      <c r="M53" s="135" t="s">
        <v>548</v>
      </c>
      <c r="N53" s="136">
        <v>275779</v>
      </c>
      <c r="O53" s="137">
        <v>8.8000000000000007</v>
      </c>
      <c r="P53" s="135">
        <v>32</v>
      </c>
      <c r="Q53" s="135" t="s">
        <v>548</v>
      </c>
      <c r="R53" s="136">
        <v>861852</v>
      </c>
      <c r="S53" s="137">
        <v>9.4</v>
      </c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549</v>
      </c>
      <c r="B56" s="30">
        <v>23665</v>
      </c>
      <c r="C56" s="105">
        <v>9.6999999999999993</v>
      </c>
      <c r="D56" s="29">
        <v>33</v>
      </c>
      <c r="E56" s="29" t="s">
        <v>549</v>
      </c>
      <c r="F56" s="30">
        <v>34718</v>
      </c>
      <c r="G56" s="105">
        <v>6.5</v>
      </c>
      <c r="H56" s="29">
        <v>33</v>
      </c>
      <c r="I56" s="29" t="s">
        <v>549</v>
      </c>
      <c r="J56" s="30">
        <v>31003</v>
      </c>
      <c r="K56" s="105">
        <v>5</v>
      </c>
      <c r="L56" s="29">
        <v>33</v>
      </c>
      <c r="M56" s="29" t="s">
        <v>549</v>
      </c>
      <c r="N56" s="30">
        <v>89386</v>
      </c>
      <c r="O56" s="105">
        <v>6.8</v>
      </c>
      <c r="P56" s="29">
        <v>33</v>
      </c>
      <c r="Q56" s="29" t="s">
        <v>549</v>
      </c>
      <c r="R56" s="30">
        <v>285760</v>
      </c>
      <c r="S56" s="105">
        <v>7.2</v>
      </c>
      <c r="T56" s="29">
        <v>33</v>
      </c>
    </row>
    <row r="57" spans="1:20" x14ac:dyDescent="0.25">
      <c r="A57" s="29" t="s">
        <v>550</v>
      </c>
      <c r="B57" s="30">
        <v>22721</v>
      </c>
      <c r="C57" s="105">
        <v>16.100000000000001</v>
      </c>
      <c r="D57" s="29">
        <v>34</v>
      </c>
      <c r="E57" s="29" t="s">
        <v>550</v>
      </c>
      <c r="F57" s="30">
        <v>32113</v>
      </c>
      <c r="G57" s="105">
        <v>11.8</v>
      </c>
      <c r="H57" s="29">
        <v>34</v>
      </c>
      <c r="I57" s="29" t="s">
        <v>550</v>
      </c>
      <c r="J57" s="30">
        <v>28431</v>
      </c>
      <c r="K57" s="105">
        <v>10</v>
      </c>
      <c r="L57" s="29">
        <v>34</v>
      </c>
      <c r="M57" s="29" t="s">
        <v>550</v>
      </c>
      <c r="N57" s="30">
        <v>83265</v>
      </c>
      <c r="O57" s="105">
        <v>12.3</v>
      </c>
      <c r="P57" s="29">
        <v>34</v>
      </c>
      <c r="Q57" s="29" t="s">
        <v>550</v>
      </c>
      <c r="R57" s="30">
        <v>267512</v>
      </c>
      <c r="S57" s="105">
        <v>12.3</v>
      </c>
      <c r="T57" s="29">
        <v>34</v>
      </c>
    </row>
    <row r="58" spans="1:20" ht="13.8" thickBot="1" x14ac:dyDescent="0.3">
      <c r="A58" s="132" t="s">
        <v>551</v>
      </c>
      <c r="B58" s="133"/>
      <c r="C58" s="134"/>
      <c r="D58" s="132">
        <v>35</v>
      </c>
      <c r="E58" s="132" t="s">
        <v>551</v>
      </c>
      <c r="F58" s="133"/>
      <c r="G58" s="134"/>
      <c r="H58" s="132">
        <v>35</v>
      </c>
      <c r="I58" s="132" t="s">
        <v>551</v>
      </c>
      <c r="J58" s="133"/>
      <c r="K58" s="134"/>
      <c r="L58" s="132">
        <v>35</v>
      </c>
      <c r="M58" s="132" t="s">
        <v>551</v>
      </c>
      <c r="N58" s="133"/>
      <c r="O58" s="134"/>
      <c r="P58" s="132">
        <v>35</v>
      </c>
      <c r="Q58" s="132" t="s">
        <v>551</v>
      </c>
      <c r="R58" s="133"/>
      <c r="S58" s="134"/>
      <c r="T58" s="29">
        <v>35</v>
      </c>
    </row>
    <row r="59" spans="1:20" x14ac:dyDescent="0.25">
      <c r="A59" s="135" t="s">
        <v>552</v>
      </c>
      <c r="B59" s="136">
        <v>46386</v>
      </c>
      <c r="C59" s="137">
        <v>12.7</v>
      </c>
      <c r="D59" s="135">
        <v>36</v>
      </c>
      <c r="E59" s="135" t="s">
        <v>552</v>
      </c>
      <c r="F59" s="136">
        <v>66831</v>
      </c>
      <c r="G59" s="137">
        <v>9</v>
      </c>
      <c r="H59" s="135">
        <v>36</v>
      </c>
      <c r="I59" s="135" t="s">
        <v>552</v>
      </c>
      <c r="J59" s="136">
        <v>59434</v>
      </c>
      <c r="K59" s="137">
        <v>7.3</v>
      </c>
      <c r="L59" s="135">
        <v>36</v>
      </c>
      <c r="M59" s="135" t="s">
        <v>552</v>
      </c>
      <c r="N59" s="136">
        <v>172651</v>
      </c>
      <c r="O59" s="137">
        <v>9.4</v>
      </c>
      <c r="P59" s="135">
        <v>36</v>
      </c>
      <c r="Q59" s="135" t="s">
        <v>552</v>
      </c>
      <c r="R59" s="136">
        <v>553272</v>
      </c>
      <c r="S59" s="137">
        <v>9.6</v>
      </c>
      <c r="T59" s="33">
        <v>36</v>
      </c>
    </row>
    <row r="60" spans="1:20" x14ac:dyDescent="0.25">
      <c r="A60" s="29" t="s">
        <v>553</v>
      </c>
      <c r="B60" s="30">
        <v>120270</v>
      </c>
      <c r="C60" s="105">
        <v>13</v>
      </c>
      <c r="D60" s="29">
        <v>37</v>
      </c>
      <c r="E60" s="29" t="s">
        <v>553</v>
      </c>
      <c r="F60" s="30">
        <v>173046</v>
      </c>
      <c r="G60" s="105">
        <v>8.3000000000000007</v>
      </c>
      <c r="H60" s="29">
        <v>37</v>
      </c>
      <c r="I60" s="29" t="s">
        <v>553</v>
      </c>
      <c r="J60" s="30">
        <v>155115</v>
      </c>
      <c r="K60" s="105">
        <v>6.8</v>
      </c>
      <c r="L60" s="29">
        <v>37</v>
      </c>
      <c r="M60" s="29" t="s">
        <v>553</v>
      </c>
      <c r="N60" s="30">
        <v>448431</v>
      </c>
      <c r="O60" s="105">
        <v>9</v>
      </c>
      <c r="P60" s="29">
        <v>37</v>
      </c>
      <c r="Q60" s="29" t="s">
        <v>553</v>
      </c>
      <c r="R60" s="30">
        <v>1415124</v>
      </c>
      <c r="S60" s="105">
        <v>9.4</v>
      </c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8" thickBot="1" x14ac:dyDescent="0.3">
      <c r="A63" s="138" t="s">
        <v>31</v>
      </c>
      <c r="B63" s="139">
        <v>246457</v>
      </c>
      <c r="C63" s="140">
        <v>16.100000000000001</v>
      </c>
      <c r="D63" s="138">
        <v>38</v>
      </c>
      <c r="E63" s="138" t="s">
        <v>31</v>
      </c>
      <c r="F63" s="139">
        <v>359616</v>
      </c>
      <c r="G63" s="140">
        <v>11</v>
      </c>
      <c r="H63" s="138">
        <v>38</v>
      </c>
      <c r="I63" s="138" t="s">
        <v>31</v>
      </c>
      <c r="J63" s="139">
        <v>321538</v>
      </c>
      <c r="K63" s="140">
        <v>9.5</v>
      </c>
      <c r="L63" s="138">
        <v>38</v>
      </c>
      <c r="M63" s="138" t="s">
        <v>31</v>
      </c>
      <c r="N63" s="139">
        <v>927611</v>
      </c>
      <c r="O63" s="140">
        <v>11.8</v>
      </c>
      <c r="P63" s="138">
        <v>38</v>
      </c>
      <c r="Q63" s="138" t="s">
        <v>31</v>
      </c>
      <c r="R63" s="139">
        <v>2960303</v>
      </c>
      <c r="S63" s="140">
        <v>11.2</v>
      </c>
      <c r="T63" s="34">
        <v>38</v>
      </c>
    </row>
    <row r="64" spans="1:20" ht="13.8" thickTop="1" x14ac:dyDescent="0.25"/>
  </sheetData>
  <mergeCells count="11">
    <mergeCell ref="A35:B35"/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40" zoomScaleNormal="100" workbookViewId="0">
      <selection activeCell="A35" sqref="A35:B35"/>
    </sheetView>
  </sheetViews>
  <sheetFormatPr defaultRowHeight="13.2" x14ac:dyDescent="0.25"/>
  <cols>
    <col min="3" max="3" width="9.109375" style="108" customWidth="1"/>
    <col min="4" max="4" width="0" hidden="1" customWidth="1"/>
    <col min="6" max="6" width="9.77734375" customWidth="1"/>
    <col min="7" max="7" width="9.109375" style="108" customWidth="1"/>
    <col min="8" max="8" width="9.109375" hidden="1" customWidth="1"/>
    <col min="11" max="11" width="9.109375" style="108" customWidth="1"/>
    <col min="12" max="12" width="0" hidden="1" customWidth="1"/>
    <col min="14" max="14" width="9.5546875" customWidth="1"/>
    <col min="15" max="15" width="9.109375" style="108" customWidth="1"/>
    <col min="16" max="16" width="0" hidden="1" customWidth="1"/>
    <col min="18" max="18" width="9.77734375" customWidth="1"/>
    <col min="19" max="19" width="9.109375" style="108" customWidth="1"/>
    <col min="20" max="20" width="0" hidden="1" customWidth="1"/>
  </cols>
  <sheetData>
    <row r="1" spans="1:23" x14ac:dyDescent="0.25">
      <c r="A1" s="16"/>
      <c r="E1" t="s">
        <v>555</v>
      </c>
    </row>
    <row r="2" spans="1:23" ht="12.75" customHeight="1" x14ac:dyDescent="0.25">
      <c r="A2" s="229" t="s">
        <v>531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</row>
    <row r="3" spans="1:23" ht="12.75" customHeight="1" x14ac:dyDescent="0.25">
      <c r="A3" s="262" t="s">
        <v>94</v>
      </c>
      <c r="B3" s="263"/>
      <c r="C3" s="104" t="s">
        <v>532</v>
      </c>
      <c r="D3" s="46"/>
      <c r="E3" s="262" t="s">
        <v>107</v>
      </c>
      <c r="F3" s="263"/>
      <c r="G3" s="104" t="s">
        <v>532</v>
      </c>
      <c r="H3" s="46"/>
      <c r="I3" s="262" t="s">
        <v>120</v>
      </c>
      <c r="J3" s="263"/>
      <c r="K3" s="104" t="s">
        <v>532</v>
      </c>
      <c r="L3" s="46"/>
      <c r="M3" s="262" t="s">
        <v>556</v>
      </c>
      <c r="N3" s="263"/>
      <c r="O3" s="104" t="s">
        <v>532</v>
      </c>
      <c r="P3" s="46"/>
      <c r="Q3" s="262" t="s">
        <v>130</v>
      </c>
      <c r="R3" s="263"/>
      <c r="S3" s="104" t="s">
        <v>532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534</v>
      </c>
      <c r="C5" s="105" t="s">
        <v>535</v>
      </c>
      <c r="D5" s="29" t="s">
        <v>57</v>
      </c>
      <c r="E5" s="29"/>
      <c r="F5" s="29" t="s">
        <v>534</v>
      </c>
      <c r="G5" s="105" t="s">
        <v>535</v>
      </c>
      <c r="H5" s="29" t="s">
        <v>57</v>
      </c>
      <c r="I5" s="29"/>
      <c r="J5" s="29" t="s">
        <v>534</v>
      </c>
      <c r="K5" s="105" t="s">
        <v>535</v>
      </c>
      <c r="L5" s="29" t="s">
        <v>57</v>
      </c>
      <c r="M5" s="29"/>
      <c r="N5" s="29" t="s">
        <v>534</v>
      </c>
      <c r="O5" s="105" t="s">
        <v>535</v>
      </c>
      <c r="P5" s="29" t="s">
        <v>57</v>
      </c>
      <c r="Q5" s="29"/>
      <c r="R5" s="29" t="s">
        <v>534</v>
      </c>
      <c r="S5" s="105" t="s">
        <v>535</v>
      </c>
      <c r="T5" s="60" t="s">
        <v>57</v>
      </c>
    </row>
    <row r="6" spans="1:23" x14ac:dyDescent="0.25">
      <c r="A6" s="29" t="s">
        <v>536</v>
      </c>
      <c r="B6" s="30">
        <v>46835</v>
      </c>
      <c r="C6" s="105">
        <v>4.7</v>
      </c>
      <c r="D6" s="29">
        <v>1</v>
      </c>
      <c r="E6" s="29" t="s">
        <v>536</v>
      </c>
      <c r="F6" s="30">
        <v>93908</v>
      </c>
      <c r="G6" s="105">
        <v>3.9</v>
      </c>
      <c r="H6" s="29">
        <v>1</v>
      </c>
      <c r="I6" s="29" t="s">
        <v>536</v>
      </c>
      <c r="J6" s="30">
        <v>44308</v>
      </c>
      <c r="K6" s="105">
        <v>4.8</v>
      </c>
      <c r="L6" s="29">
        <v>1</v>
      </c>
      <c r="M6" s="29" t="s">
        <v>536</v>
      </c>
      <c r="N6" s="30">
        <v>185051</v>
      </c>
      <c r="O6" s="105">
        <v>4.3</v>
      </c>
      <c r="P6" s="29">
        <v>1</v>
      </c>
      <c r="Q6" s="29" t="s">
        <v>536</v>
      </c>
      <c r="R6" s="30">
        <v>260847</v>
      </c>
      <c r="S6" s="105">
        <v>4.8</v>
      </c>
      <c r="T6" s="29">
        <v>1</v>
      </c>
    </row>
    <row r="7" spans="1:23" x14ac:dyDescent="0.25">
      <c r="A7" s="29" t="s">
        <v>537</v>
      </c>
      <c r="B7" s="30">
        <v>43438</v>
      </c>
      <c r="C7" s="105">
        <v>4.5999999999999996</v>
      </c>
      <c r="D7" s="29">
        <v>2</v>
      </c>
      <c r="E7" s="29" t="s">
        <v>537</v>
      </c>
      <c r="F7" s="30">
        <v>87508</v>
      </c>
      <c r="G7" s="105">
        <v>3.8</v>
      </c>
      <c r="H7" s="29">
        <v>2</v>
      </c>
      <c r="I7" s="29" t="s">
        <v>537</v>
      </c>
      <c r="J7" s="30">
        <v>41259</v>
      </c>
      <c r="K7" s="105">
        <v>4.3</v>
      </c>
      <c r="L7" s="29">
        <v>2</v>
      </c>
      <c r="M7" s="29" t="s">
        <v>537</v>
      </c>
      <c r="N7" s="30">
        <v>172205</v>
      </c>
      <c r="O7" s="105">
        <v>4.0999999999999996</v>
      </c>
      <c r="P7" s="29">
        <v>2</v>
      </c>
      <c r="Q7" s="29" t="s">
        <v>537</v>
      </c>
      <c r="R7" s="30">
        <v>242695</v>
      </c>
      <c r="S7" s="105">
        <v>4.7</v>
      </c>
      <c r="T7" s="29">
        <v>2</v>
      </c>
    </row>
    <row r="8" spans="1:23" ht="13.8" thickBot="1" x14ac:dyDescent="0.3">
      <c r="A8" s="29" t="s">
        <v>538</v>
      </c>
      <c r="B8" s="30">
        <v>39341</v>
      </c>
      <c r="C8" s="105">
        <v>-19.2</v>
      </c>
      <c r="D8" s="29">
        <v>3</v>
      </c>
      <c r="E8" s="29" t="s">
        <v>538</v>
      </c>
      <c r="F8" s="30">
        <v>79924</v>
      </c>
      <c r="G8" s="105">
        <v>-18</v>
      </c>
      <c r="H8" s="29">
        <v>3</v>
      </c>
      <c r="I8" s="29" t="s">
        <v>538</v>
      </c>
      <c r="J8" s="30">
        <v>38458</v>
      </c>
      <c r="K8" s="105">
        <v>-15.6</v>
      </c>
      <c r="L8" s="29">
        <v>3</v>
      </c>
      <c r="M8" s="29" t="s">
        <v>538</v>
      </c>
      <c r="N8" s="30">
        <v>157723</v>
      </c>
      <c r="O8" s="105">
        <v>-17.7</v>
      </c>
      <c r="P8" s="29">
        <v>3</v>
      </c>
      <c r="Q8" s="29" t="s">
        <v>538</v>
      </c>
      <c r="R8" s="30">
        <v>226638</v>
      </c>
      <c r="S8" s="105">
        <v>-16.8</v>
      </c>
      <c r="T8" s="29">
        <v>3</v>
      </c>
    </row>
    <row r="9" spans="1:23" x14ac:dyDescent="0.25">
      <c r="A9" s="135" t="s">
        <v>539</v>
      </c>
      <c r="B9" s="136">
        <v>129614</v>
      </c>
      <c r="C9" s="137">
        <v>-4</v>
      </c>
      <c r="D9" s="135">
        <v>4</v>
      </c>
      <c r="E9" s="135" t="s">
        <v>539</v>
      </c>
      <c r="F9" s="136">
        <v>261340</v>
      </c>
      <c r="G9" s="137">
        <v>-3.9</v>
      </c>
      <c r="H9" s="135">
        <v>4</v>
      </c>
      <c r="I9" s="135" t="s">
        <v>539</v>
      </c>
      <c r="J9" s="136">
        <v>124025</v>
      </c>
      <c r="K9" s="137">
        <v>-2.7</v>
      </c>
      <c r="L9" s="135">
        <v>4</v>
      </c>
      <c r="M9" s="135" t="s">
        <v>539</v>
      </c>
      <c r="N9" s="136">
        <v>514979</v>
      </c>
      <c r="O9" s="137">
        <v>-3.7</v>
      </c>
      <c r="P9" s="135">
        <v>4</v>
      </c>
      <c r="Q9" s="135" t="s">
        <v>539</v>
      </c>
      <c r="R9" s="136">
        <v>730180</v>
      </c>
      <c r="S9" s="137">
        <v>-3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540</v>
      </c>
      <c r="B12" s="30">
        <v>27331</v>
      </c>
      <c r="C12" s="105">
        <v>-43.3</v>
      </c>
      <c r="D12" s="29">
        <v>5</v>
      </c>
      <c r="E12" s="29" t="s">
        <v>540</v>
      </c>
      <c r="F12" s="30">
        <v>58920</v>
      </c>
      <c r="G12" s="105">
        <v>-39.6</v>
      </c>
      <c r="H12" s="29">
        <v>5</v>
      </c>
      <c r="I12" s="29" t="s">
        <v>540</v>
      </c>
      <c r="J12" s="30">
        <v>29162</v>
      </c>
      <c r="K12" s="105">
        <v>-37</v>
      </c>
      <c r="L12" s="29">
        <v>5</v>
      </c>
      <c r="M12" s="29" t="s">
        <v>540</v>
      </c>
      <c r="N12" s="30">
        <v>115413</v>
      </c>
      <c r="O12" s="105">
        <v>-39.9</v>
      </c>
      <c r="P12" s="29">
        <v>5</v>
      </c>
      <c r="Q12" s="29" t="s">
        <v>540</v>
      </c>
      <c r="R12" s="30">
        <v>167617</v>
      </c>
      <c r="S12" s="105">
        <v>-38.700000000000003</v>
      </c>
      <c r="T12" s="29">
        <v>5</v>
      </c>
    </row>
    <row r="13" spans="1:23" x14ac:dyDescent="0.25">
      <c r="A13" s="29" t="s">
        <v>541</v>
      </c>
      <c r="B13" s="30">
        <v>36013</v>
      </c>
      <c r="C13" s="105">
        <v>-28.7</v>
      </c>
      <c r="D13" s="29">
        <v>6</v>
      </c>
      <c r="E13" s="29" t="s">
        <v>541</v>
      </c>
      <c r="F13" s="30">
        <v>76564</v>
      </c>
      <c r="G13" s="105">
        <v>-25.1</v>
      </c>
      <c r="H13" s="29">
        <v>6</v>
      </c>
      <c r="I13" s="29" t="s">
        <v>541</v>
      </c>
      <c r="J13" s="30">
        <v>37783</v>
      </c>
      <c r="K13" s="105">
        <v>-22.7</v>
      </c>
      <c r="L13" s="29">
        <v>6</v>
      </c>
      <c r="M13" s="29" t="s">
        <v>541</v>
      </c>
      <c r="N13" s="30">
        <v>150360</v>
      </c>
      <c r="O13" s="105">
        <v>-25.4</v>
      </c>
      <c r="P13" s="29">
        <v>6</v>
      </c>
      <c r="Q13" s="29" t="s">
        <v>541</v>
      </c>
      <c r="R13" s="30">
        <v>221006</v>
      </c>
      <c r="S13" s="105">
        <v>-23.7</v>
      </c>
      <c r="T13" s="29">
        <v>6</v>
      </c>
    </row>
    <row r="14" spans="1:23" ht="13.8" thickBot="1" x14ac:dyDescent="0.3">
      <c r="A14" s="29" t="s">
        <v>542</v>
      </c>
      <c r="B14" s="30">
        <v>41674</v>
      </c>
      <c r="C14" s="105">
        <v>-15.2</v>
      </c>
      <c r="D14" s="29">
        <v>7</v>
      </c>
      <c r="E14" s="29" t="s">
        <v>542</v>
      </c>
      <c r="F14" s="30">
        <v>86184</v>
      </c>
      <c r="G14" s="105">
        <v>-12.2</v>
      </c>
      <c r="H14" s="29">
        <v>7</v>
      </c>
      <c r="I14" s="29" t="s">
        <v>542</v>
      </c>
      <c r="J14" s="30">
        <v>42039</v>
      </c>
      <c r="K14" s="105">
        <v>-9.9</v>
      </c>
      <c r="L14" s="29">
        <v>7</v>
      </c>
      <c r="M14" s="29" t="s">
        <v>542</v>
      </c>
      <c r="N14" s="30">
        <v>169897</v>
      </c>
      <c r="O14" s="105">
        <v>-12.4</v>
      </c>
      <c r="P14" s="29">
        <v>7</v>
      </c>
      <c r="Q14" s="29" t="s">
        <v>542</v>
      </c>
      <c r="R14" s="30">
        <v>250330</v>
      </c>
      <c r="S14" s="105">
        <v>-11</v>
      </c>
      <c r="T14" s="29">
        <v>7</v>
      </c>
    </row>
    <row r="15" spans="1:23" x14ac:dyDescent="0.25">
      <c r="A15" s="135" t="s">
        <v>543</v>
      </c>
      <c r="B15" s="136">
        <v>105017</v>
      </c>
      <c r="C15" s="137">
        <v>-29</v>
      </c>
      <c r="D15" s="135">
        <v>8</v>
      </c>
      <c r="E15" s="135" t="s">
        <v>543</v>
      </c>
      <c r="F15" s="136">
        <v>221668</v>
      </c>
      <c r="G15" s="137">
        <v>-25.6</v>
      </c>
      <c r="H15" s="135">
        <v>8</v>
      </c>
      <c r="I15" s="135" t="s">
        <v>543</v>
      </c>
      <c r="J15" s="136">
        <v>108984</v>
      </c>
      <c r="K15" s="137">
        <v>-23.1</v>
      </c>
      <c r="L15" s="135">
        <v>8</v>
      </c>
      <c r="M15" s="135" t="s">
        <v>543</v>
      </c>
      <c r="N15" s="136">
        <v>435670</v>
      </c>
      <c r="O15" s="137">
        <v>-25.9</v>
      </c>
      <c r="P15" s="135">
        <v>8</v>
      </c>
      <c r="Q15" s="135" t="s">
        <v>543</v>
      </c>
      <c r="R15" s="136">
        <v>638953</v>
      </c>
      <c r="S15" s="137">
        <v>-24.3</v>
      </c>
      <c r="T15" s="33">
        <v>8</v>
      </c>
    </row>
    <row r="16" spans="1:23" x14ac:dyDescent="0.25">
      <c r="A16" s="29" t="s">
        <v>544</v>
      </c>
      <c r="B16" s="30">
        <v>234631</v>
      </c>
      <c r="C16" s="105">
        <v>-17</v>
      </c>
      <c r="D16" s="29">
        <v>9</v>
      </c>
      <c r="E16" s="29" t="s">
        <v>544</v>
      </c>
      <c r="F16" s="30">
        <v>483008</v>
      </c>
      <c r="G16" s="105">
        <v>-15.3</v>
      </c>
      <c r="H16" s="29">
        <v>9</v>
      </c>
      <c r="I16" s="29" t="s">
        <v>544</v>
      </c>
      <c r="J16" s="30">
        <v>233009</v>
      </c>
      <c r="K16" s="105">
        <v>-13.5</v>
      </c>
      <c r="L16" s="29">
        <v>9</v>
      </c>
      <c r="M16" s="29" t="s">
        <v>544</v>
      </c>
      <c r="N16" s="30">
        <v>950649</v>
      </c>
      <c r="O16" s="105">
        <v>-15.3</v>
      </c>
      <c r="P16" s="29">
        <v>9</v>
      </c>
      <c r="Q16" s="29" t="s">
        <v>544</v>
      </c>
      <c r="R16" s="30">
        <v>1369133</v>
      </c>
      <c r="S16" s="105">
        <v>-14.3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545</v>
      </c>
      <c r="B19" s="30">
        <v>44467</v>
      </c>
      <c r="C19" s="105">
        <v>-12.4</v>
      </c>
      <c r="D19" s="29">
        <v>10</v>
      </c>
      <c r="E19" s="29" t="s">
        <v>545</v>
      </c>
      <c r="F19" s="30">
        <v>90805</v>
      </c>
      <c r="G19" s="105">
        <v>-10.1</v>
      </c>
      <c r="H19" s="29">
        <v>10</v>
      </c>
      <c r="I19" s="29" t="s">
        <v>545</v>
      </c>
      <c r="J19" s="30">
        <v>43929</v>
      </c>
      <c r="K19" s="105">
        <v>-8.1999999999999993</v>
      </c>
      <c r="L19" s="29">
        <v>10</v>
      </c>
      <c r="M19" s="29" t="s">
        <v>545</v>
      </c>
      <c r="N19" s="30">
        <v>179200</v>
      </c>
      <c r="O19" s="105">
        <v>-10.199999999999999</v>
      </c>
      <c r="P19" s="29">
        <v>10</v>
      </c>
      <c r="Q19" s="29" t="s">
        <v>545</v>
      </c>
      <c r="R19" s="30">
        <v>265550</v>
      </c>
      <c r="S19" s="105">
        <v>-8.9</v>
      </c>
      <c r="T19" s="29">
        <v>10</v>
      </c>
    </row>
    <row r="20" spans="1:23" x14ac:dyDescent="0.25">
      <c r="A20" s="29" t="s">
        <v>546</v>
      </c>
      <c r="B20" s="30">
        <v>44154</v>
      </c>
      <c r="C20" s="105">
        <v>-13.8</v>
      </c>
      <c r="D20" s="29">
        <v>11</v>
      </c>
      <c r="E20" s="29" t="s">
        <v>546</v>
      </c>
      <c r="F20" s="30">
        <v>91896</v>
      </c>
      <c r="G20" s="105">
        <v>-10.199999999999999</v>
      </c>
      <c r="H20" s="29">
        <v>11</v>
      </c>
      <c r="I20" s="29" t="s">
        <v>546</v>
      </c>
      <c r="J20" s="30">
        <v>43603</v>
      </c>
      <c r="K20" s="105">
        <v>-9.6</v>
      </c>
      <c r="L20" s="29">
        <v>11</v>
      </c>
      <c r="M20" s="29" t="s">
        <v>546</v>
      </c>
      <c r="N20" s="30">
        <v>179653</v>
      </c>
      <c r="O20" s="105">
        <v>-11</v>
      </c>
      <c r="P20" s="29">
        <v>11</v>
      </c>
      <c r="Q20" s="29" t="s">
        <v>546</v>
      </c>
      <c r="R20" s="30">
        <v>265060</v>
      </c>
      <c r="S20" s="105">
        <v>-9.6</v>
      </c>
      <c r="T20" s="29">
        <v>11</v>
      </c>
    </row>
    <row r="21" spans="1:23" ht="13.8" thickBot="1" x14ac:dyDescent="0.3">
      <c r="A21" s="29" t="s">
        <v>547</v>
      </c>
      <c r="B21" s="30">
        <v>43618</v>
      </c>
      <c r="C21" s="105">
        <v>-8.5</v>
      </c>
      <c r="D21" s="29">
        <v>12</v>
      </c>
      <c r="E21" s="29" t="s">
        <v>547</v>
      </c>
      <c r="F21" s="30">
        <v>89036</v>
      </c>
      <c r="G21" s="105">
        <v>-7.6</v>
      </c>
      <c r="H21" s="29">
        <v>12</v>
      </c>
      <c r="I21" s="29" t="s">
        <v>547</v>
      </c>
      <c r="J21" s="30">
        <v>43061</v>
      </c>
      <c r="K21" s="105">
        <v>-6.2</v>
      </c>
      <c r="L21" s="29">
        <v>12</v>
      </c>
      <c r="M21" s="29" t="s">
        <v>547</v>
      </c>
      <c r="N21" s="30">
        <v>175714</v>
      </c>
      <c r="O21" s="105">
        <v>-7.5</v>
      </c>
      <c r="P21" s="29">
        <v>12</v>
      </c>
      <c r="Q21" s="29" t="s">
        <v>547</v>
      </c>
      <c r="R21" s="30">
        <v>257531</v>
      </c>
      <c r="S21" s="105">
        <v>-5.8</v>
      </c>
      <c r="T21" s="29">
        <v>12</v>
      </c>
    </row>
    <row r="22" spans="1:23" x14ac:dyDescent="0.25">
      <c r="A22" s="135" t="s">
        <v>548</v>
      </c>
      <c r="B22" s="136">
        <v>132239</v>
      </c>
      <c r="C22" s="137">
        <v>-11.6</v>
      </c>
      <c r="D22" s="135">
        <v>13</v>
      </c>
      <c r="E22" s="135" t="s">
        <v>548</v>
      </c>
      <c r="F22" s="136">
        <v>271736</v>
      </c>
      <c r="G22" s="137">
        <v>-9.3000000000000007</v>
      </c>
      <c r="H22" s="135">
        <v>13</v>
      </c>
      <c r="I22" s="135" t="s">
        <v>548</v>
      </c>
      <c r="J22" s="136">
        <v>130593</v>
      </c>
      <c r="K22" s="137">
        <v>-8</v>
      </c>
      <c r="L22" s="135">
        <v>13</v>
      </c>
      <c r="M22" s="135" t="s">
        <v>548</v>
      </c>
      <c r="N22" s="136">
        <v>534567</v>
      </c>
      <c r="O22" s="137">
        <v>-9.6</v>
      </c>
      <c r="P22" s="135">
        <v>13</v>
      </c>
      <c r="Q22" s="135" t="s">
        <v>548</v>
      </c>
      <c r="R22" s="136">
        <v>788141</v>
      </c>
      <c r="S22" s="137">
        <v>-8.1999999999999993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549</v>
      </c>
      <c r="B25" s="30">
        <v>45500</v>
      </c>
      <c r="C25" s="105">
        <v>-8.8000000000000007</v>
      </c>
      <c r="D25" s="29">
        <v>14</v>
      </c>
      <c r="E25" s="29" t="s">
        <v>549</v>
      </c>
      <c r="F25" s="30">
        <v>92848</v>
      </c>
      <c r="G25" s="105">
        <v>-8</v>
      </c>
      <c r="H25" s="29">
        <v>14</v>
      </c>
      <c r="I25" s="29" t="s">
        <v>549</v>
      </c>
      <c r="J25" s="30">
        <v>44543</v>
      </c>
      <c r="K25" s="105">
        <v>-6.4</v>
      </c>
      <c r="L25" s="29">
        <v>14</v>
      </c>
      <c r="M25" s="29" t="s">
        <v>549</v>
      </c>
      <c r="N25" s="30">
        <v>182891</v>
      </c>
      <c r="O25" s="105">
        <v>-7.8</v>
      </c>
      <c r="P25" s="29">
        <v>14</v>
      </c>
      <c r="Q25" s="29" t="s">
        <v>549</v>
      </c>
      <c r="R25" s="30">
        <v>266596</v>
      </c>
      <c r="S25" s="105">
        <v>-6.1</v>
      </c>
      <c r="T25" s="29">
        <v>14</v>
      </c>
    </row>
    <row r="26" spans="1:23" x14ac:dyDescent="0.25">
      <c r="A26" s="29" t="s">
        <v>550</v>
      </c>
      <c r="B26" s="30">
        <v>41281</v>
      </c>
      <c r="C26" s="105">
        <v>-11</v>
      </c>
      <c r="D26" s="29">
        <v>15</v>
      </c>
      <c r="E26" s="29" t="s">
        <v>550</v>
      </c>
      <c r="F26" s="30">
        <v>83222</v>
      </c>
      <c r="G26" s="105">
        <v>-10.199999999999999</v>
      </c>
      <c r="H26" s="29">
        <v>15</v>
      </c>
      <c r="I26" s="29" t="s">
        <v>550</v>
      </c>
      <c r="J26" s="30">
        <v>39660</v>
      </c>
      <c r="K26" s="105">
        <v>-8.3000000000000007</v>
      </c>
      <c r="L26" s="29">
        <v>15</v>
      </c>
      <c r="M26" s="29" t="s">
        <v>550</v>
      </c>
      <c r="N26" s="30">
        <v>164164</v>
      </c>
      <c r="O26" s="105">
        <v>-9.9</v>
      </c>
      <c r="P26" s="29">
        <v>15</v>
      </c>
      <c r="Q26" s="29" t="s">
        <v>550</v>
      </c>
      <c r="R26" s="30">
        <v>238300</v>
      </c>
      <c r="S26" s="105">
        <v>-8.5</v>
      </c>
      <c r="T26" s="29">
        <v>15</v>
      </c>
    </row>
    <row r="27" spans="1:23" ht="13.8" thickBot="1" x14ac:dyDescent="0.3">
      <c r="A27" s="29" t="s">
        <v>551</v>
      </c>
      <c r="B27" s="30">
        <v>41774</v>
      </c>
      <c r="C27" s="105">
        <v>-11</v>
      </c>
      <c r="D27" s="29">
        <v>16</v>
      </c>
      <c r="E27" s="29" t="s">
        <v>551</v>
      </c>
      <c r="F27" s="30">
        <v>84800</v>
      </c>
      <c r="G27" s="105">
        <v>-9.1999999999999993</v>
      </c>
      <c r="H27" s="29">
        <v>16</v>
      </c>
      <c r="I27" s="29" t="s">
        <v>551</v>
      </c>
      <c r="J27" s="30">
        <v>41249</v>
      </c>
      <c r="K27" s="105">
        <v>-5.0999999999999996</v>
      </c>
      <c r="L27" s="29">
        <v>16</v>
      </c>
      <c r="M27" s="29" t="s">
        <v>551</v>
      </c>
      <c r="N27" s="30">
        <v>167824</v>
      </c>
      <c r="O27" s="105">
        <v>-8.6999999999999993</v>
      </c>
      <c r="P27" s="29">
        <v>16</v>
      </c>
      <c r="Q27" s="29" t="s">
        <v>551</v>
      </c>
      <c r="R27" s="30">
        <v>241451</v>
      </c>
      <c r="S27" s="105">
        <v>-7.8</v>
      </c>
      <c r="T27" s="29">
        <v>16</v>
      </c>
    </row>
    <row r="28" spans="1:23" x14ac:dyDescent="0.25">
      <c r="A28" s="135" t="s">
        <v>552</v>
      </c>
      <c r="B28" s="136">
        <v>128555</v>
      </c>
      <c r="C28" s="137">
        <v>-10.199999999999999</v>
      </c>
      <c r="D28" s="135">
        <v>17</v>
      </c>
      <c r="E28" s="135" t="s">
        <v>552</v>
      </c>
      <c r="F28" s="136">
        <v>260871</v>
      </c>
      <c r="G28" s="137">
        <v>-9.1</v>
      </c>
      <c r="H28" s="135">
        <v>17</v>
      </c>
      <c r="I28" s="135" t="s">
        <v>552</v>
      </c>
      <c r="J28" s="136">
        <v>125453</v>
      </c>
      <c r="K28" s="137">
        <v>-6.6</v>
      </c>
      <c r="L28" s="135">
        <v>17</v>
      </c>
      <c r="M28" s="135" t="s">
        <v>552</v>
      </c>
      <c r="N28" s="136">
        <v>514879</v>
      </c>
      <c r="O28" s="137">
        <v>-8.8000000000000007</v>
      </c>
      <c r="P28" s="135">
        <v>17</v>
      </c>
      <c r="Q28" s="135" t="s">
        <v>552</v>
      </c>
      <c r="R28" s="136">
        <v>746347</v>
      </c>
      <c r="S28" s="137">
        <v>-7.4</v>
      </c>
      <c r="T28" s="33">
        <v>17</v>
      </c>
    </row>
    <row r="29" spans="1:23" ht="13.8" thickBot="1" x14ac:dyDescent="0.3">
      <c r="A29" s="145" t="s">
        <v>553</v>
      </c>
      <c r="B29" s="146">
        <v>260794</v>
      </c>
      <c r="C29" s="147">
        <v>-11</v>
      </c>
      <c r="D29" s="145">
        <v>18</v>
      </c>
      <c r="E29" s="145" t="s">
        <v>553</v>
      </c>
      <c r="F29" s="146">
        <v>532607</v>
      </c>
      <c r="G29" s="147">
        <v>-9.1999999999999993</v>
      </c>
      <c r="H29" s="145">
        <v>18</v>
      </c>
      <c r="I29" s="145" t="s">
        <v>553</v>
      </c>
      <c r="J29" s="146">
        <v>256046</v>
      </c>
      <c r="K29" s="147">
        <v>-7.3</v>
      </c>
      <c r="L29" s="145">
        <v>18</v>
      </c>
      <c r="M29" s="145" t="s">
        <v>553</v>
      </c>
      <c r="N29" s="146">
        <v>1049446</v>
      </c>
      <c r="O29" s="147">
        <v>-9.1999999999999993</v>
      </c>
      <c r="P29" s="145">
        <v>18</v>
      </c>
      <c r="Q29" s="145" t="s">
        <v>553</v>
      </c>
      <c r="R29" s="146">
        <v>1534489</v>
      </c>
      <c r="S29" s="147">
        <v>-7.8</v>
      </c>
      <c r="T29" s="29">
        <v>18</v>
      </c>
    </row>
    <row r="30" spans="1:23" ht="13.8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8" thickBot="1" x14ac:dyDescent="0.3">
      <c r="A32" s="138" t="s">
        <v>31</v>
      </c>
      <c r="B32" s="139">
        <v>495425</v>
      </c>
      <c r="C32" s="140">
        <v>-14</v>
      </c>
      <c r="D32" s="138">
        <v>19</v>
      </c>
      <c r="E32" s="138" t="s">
        <v>31</v>
      </c>
      <c r="F32" s="139">
        <v>1015614</v>
      </c>
      <c r="G32" s="140">
        <v>-12.2</v>
      </c>
      <c r="H32" s="138">
        <v>19</v>
      </c>
      <c r="I32" s="138" t="s">
        <v>31</v>
      </c>
      <c r="J32" s="139">
        <v>489055</v>
      </c>
      <c r="K32" s="140">
        <v>-10.4</v>
      </c>
      <c r="L32" s="138">
        <v>19</v>
      </c>
      <c r="M32" s="138" t="s">
        <v>31</v>
      </c>
      <c r="N32" s="139">
        <v>2000095</v>
      </c>
      <c r="O32" s="140">
        <v>-12.2</v>
      </c>
      <c r="P32" s="138">
        <v>19</v>
      </c>
      <c r="Q32" s="138" t="s">
        <v>31</v>
      </c>
      <c r="R32" s="139">
        <v>2903622</v>
      </c>
      <c r="S32" s="140">
        <v>-11</v>
      </c>
      <c r="T32" s="34">
        <v>19</v>
      </c>
    </row>
    <row r="33" spans="1:23" ht="13.8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25">
      <c r="A34" s="51" t="s">
        <v>554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64" t="s">
        <v>94</v>
      </c>
      <c r="B35" s="265"/>
      <c r="C35" s="104" t="s">
        <v>532</v>
      </c>
      <c r="D35" s="46"/>
      <c r="E35" s="59" t="s">
        <v>107</v>
      </c>
      <c r="F35" s="84"/>
      <c r="G35" s="104" t="s">
        <v>532</v>
      </c>
      <c r="H35" s="46"/>
      <c r="I35" s="59" t="s">
        <v>120</v>
      </c>
      <c r="J35" s="84"/>
      <c r="K35" s="104" t="s">
        <v>532</v>
      </c>
      <c r="L35" s="46"/>
      <c r="M35" s="59" t="s">
        <v>556</v>
      </c>
      <c r="N35" s="84"/>
      <c r="O35" s="104" t="s">
        <v>532</v>
      </c>
      <c r="P35" s="46"/>
      <c r="Q35" s="59" t="s">
        <v>130</v>
      </c>
      <c r="R35" s="84"/>
      <c r="S35" s="104" t="s">
        <v>532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536</v>
      </c>
      <c r="B37" s="30">
        <v>40127</v>
      </c>
      <c r="C37" s="105">
        <v>-14.3</v>
      </c>
      <c r="D37" s="29">
        <v>20</v>
      </c>
      <c r="E37" s="29" t="s">
        <v>536</v>
      </c>
      <c r="F37" s="30">
        <v>81653</v>
      </c>
      <c r="G37" s="105">
        <v>-13</v>
      </c>
      <c r="H37" s="29">
        <v>20</v>
      </c>
      <c r="I37" s="29" t="s">
        <v>536</v>
      </c>
      <c r="J37" s="30">
        <v>39017</v>
      </c>
      <c r="K37" s="105">
        <v>-11.9</v>
      </c>
      <c r="L37" s="29">
        <v>20</v>
      </c>
      <c r="M37" s="29" t="s">
        <v>536</v>
      </c>
      <c r="N37" s="30">
        <v>160797</v>
      </c>
      <c r="O37" s="105">
        <v>-13.1</v>
      </c>
      <c r="P37" s="29">
        <v>20</v>
      </c>
      <c r="Q37" s="29" t="s">
        <v>536</v>
      </c>
      <c r="R37" s="30">
        <v>231016</v>
      </c>
      <c r="S37" s="105">
        <v>-11.4</v>
      </c>
      <c r="T37" s="29">
        <v>20</v>
      </c>
    </row>
    <row r="38" spans="1:23" x14ac:dyDescent="0.25">
      <c r="A38" s="29" t="s">
        <v>537</v>
      </c>
      <c r="B38" s="30">
        <v>37201</v>
      </c>
      <c r="C38" s="105">
        <v>-14.4</v>
      </c>
      <c r="D38" s="29">
        <v>21</v>
      </c>
      <c r="E38" s="29" t="s">
        <v>537</v>
      </c>
      <c r="F38" s="30">
        <v>76323</v>
      </c>
      <c r="G38" s="105">
        <v>-12.8</v>
      </c>
      <c r="H38" s="29">
        <v>21</v>
      </c>
      <c r="I38" s="29" t="s">
        <v>537</v>
      </c>
      <c r="J38" s="30">
        <v>36114</v>
      </c>
      <c r="K38" s="105">
        <v>-12.5</v>
      </c>
      <c r="L38" s="29">
        <v>21</v>
      </c>
      <c r="M38" s="29" t="s">
        <v>537</v>
      </c>
      <c r="N38" s="30">
        <v>149638</v>
      </c>
      <c r="O38" s="105">
        <v>-13.1</v>
      </c>
      <c r="P38" s="29">
        <v>21</v>
      </c>
      <c r="Q38" s="29" t="s">
        <v>537</v>
      </c>
      <c r="R38" s="30">
        <v>213027</v>
      </c>
      <c r="S38" s="105">
        <v>-12.2</v>
      </c>
      <c r="T38" s="29">
        <v>21</v>
      </c>
    </row>
    <row r="39" spans="1:23" ht="13.8" thickBot="1" x14ac:dyDescent="0.3">
      <c r="A39" s="29" t="s">
        <v>538</v>
      </c>
      <c r="B39" s="30">
        <v>47151</v>
      </c>
      <c r="C39" s="105">
        <v>19.899999999999999</v>
      </c>
      <c r="D39" s="29">
        <v>22</v>
      </c>
      <c r="E39" s="29" t="s">
        <v>538</v>
      </c>
      <c r="F39" s="30">
        <v>94233</v>
      </c>
      <c r="G39" s="105">
        <v>17.899999999999999</v>
      </c>
      <c r="H39" s="29">
        <v>22</v>
      </c>
      <c r="I39" s="29" t="s">
        <v>538</v>
      </c>
      <c r="J39" s="30">
        <v>45093</v>
      </c>
      <c r="K39" s="105">
        <v>17.3</v>
      </c>
      <c r="L39" s="29">
        <v>22</v>
      </c>
      <c r="M39" s="29" t="s">
        <v>538</v>
      </c>
      <c r="N39" s="30">
        <v>186477</v>
      </c>
      <c r="O39" s="105">
        <v>18.2</v>
      </c>
      <c r="P39" s="29">
        <v>22</v>
      </c>
      <c r="Q39" s="29" t="s">
        <v>538</v>
      </c>
      <c r="R39" s="30">
        <v>269486</v>
      </c>
      <c r="S39" s="105">
        <v>18.899999999999999</v>
      </c>
      <c r="T39" s="29">
        <v>22</v>
      </c>
    </row>
    <row r="40" spans="1:23" x14ac:dyDescent="0.25">
      <c r="A40" s="135" t="s">
        <v>539</v>
      </c>
      <c r="B40" s="136">
        <v>124479</v>
      </c>
      <c r="C40" s="137">
        <v>-4</v>
      </c>
      <c r="D40" s="135">
        <v>23</v>
      </c>
      <c r="E40" s="135" t="s">
        <v>539</v>
      </c>
      <c r="F40" s="136">
        <v>252209</v>
      </c>
      <c r="G40" s="137">
        <v>-3.5</v>
      </c>
      <c r="H40" s="135">
        <v>23</v>
      </c>
      <c r="I40" s="135" t="s">
        <v>539</v>
      </c>
      <c r="J40" s="136">
        <v>120224</v>
      </c>
      <c r="K40" s="137">
        <v>-3.1</v>
      </c>
      <c r="L40" s="135">
        <v>23</v>
      </c>
      <c r="M40" s="135" t="s">
        <v>539</v>
      </c>
      <c r="N40" s="136">
        <v>496912</v>
      </c>
      <c r="O40" s="137">
        <v>-3.5</v>
      </c>
      <c r="P40" s="135">
        <v>23</v>
      </c>
      <c r="Q40" s="135" t="s">
        <v>539</v>
      </c>
      <c r="R40" s="136">
        <v>713529</v>
      </c>
      <c r="S40" s="137">
        <v>-2.2999999999999998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540</v>
      </c>
      <c r="B43" s="30">
        <v>44850</v>
      </c>
      <c r="C43" s="105">
        <v>64.099999999999994</v>
      </c>
      <c r="D43" s="29">
        <v>24</v>
      </c>
      <c r="E43" s="29" t="s">
        <v>540</v>
      </c>
      <c r="F43" s="30">
        <v>90398</v>
      </c>
      <c r="G43" s="105">
        <v>53.4</v>
      </c>
      <c r="H43" s="29">
        <v>24</v>
      </c>
      <c r="I43" s="29" t="s">
        <v>540</v>
      </c>
      <c r="J43" s="30">
        <v>44107</v>
      </c>
      <c r="K43" s="105">
        <v>51.2</v>
      </c>
      <c r="L43" s="29">
        <v>24</v>
      </c>
      <c r="M43" s="29" t="s">
        <v>540</v>
      </c>
      <c r="N43" s="30">
        <v>179354</v>
      </c>
      <c r="O43" s="105">
        <v>55.4</v>
      </c>
      <c r="P43" s="29">
        <v>24</v>
      </c>
      <c r="Q43" s="29" t="s">
        <v>540</v>
      </c>
      <c r="R43" s="30">
        <v>260258</v>
      </c>
      <c r="S43" s="105">
        <v>55.3</v>
      </c>
      <c r="T43" s="29">
        <v>24</v>
      </c>
    </row>
    <row r="44" spans="1:23" x14ac:dyDescent="0.25">
      <c r="A44" s="29" t="s">
        <v>541</v>
      </c>
      <c r="B44" s="30">
        <v>48578</v>
      </c>
      <c r="C44" s="105">
        <v>34.9</v>
      </c>
      <c r="D44" s="29">
        <v>25</v>
      </c>
      <c r="E44" s="29" t="s">
        <v>541</v>
      </c>
      <c r="F44" s="30">
        <v>98086</v>
      </c>
      <c r="G44" s="105">
        <v>28.1</v>
      </c>
      <c r="H44" s="29">
        <v>25</v>
      </c>
      <c r="I44" s="29" t="s">
        <v>541</v>
      </c>
      <c r="J44" s="30">
        <v>47814</v>
      </c>
      <c r="K44" s="105">
        <v>26.6</v>
      </c>
      <c r="L44" s="29">
        <v>25</v>
      </c>
      <c r="M44" s="29" t="s">
        <v>541</v>
      </c>
      <c r="N44" s="30">
        <v>194479</v>
      </c>
      <c r="O44" s="105">
        <v>29.3</v>
      </c>
      <c r="P44" s="29">
        <v>25</v>
      </c>
      <c r="Q44" s="29" t="s">
        <v>541</v>
      </c>
      <c r="R44" s="30">
        <v>284475</v>
      </c>
      <c r="S44" s="105">
        <v>28.7</v>
      </c>
      <c r="T44" s="29">
        <v>25</v>
      </c>
    </row>
    <row r="45" spans="1:23" ht="13.8" thickBot="1" x14ac:dyDescent="0.3">
      <c r="A45" s="29" t="s">
        <v>542</v>
      </c>
      <c r="B45" s="30">
        <v>49424</v>
      </c>
      <c r="C45" s="105">
        <v>18.600000000000001</v>
      </c>
      <c r="D45" s="29">
        <v>26</v>
      </c>
      <c r="E45" s="29" t="s">
        <v>542</v>
      </c>
      <c r="F45" s="30">
        <v>98225</v>
      </c>
      <c r="G45" s="105">
        <v>14</v>
      </c>
      <c r="H45" s="29">
        <v>26</v>
      </c>
      <c r="I45" s="29" t="s">
        <v>542</v>
      </c>
      <c r="J45" s="30">
        <v>47604</v>
      </c>
      <c r="K45" s="105">
        <v>13.2</v>
      </c>
      <c r="L45" s="29">
        <v>26</v>
      </c>
      <c r="M45" s="29" t="s">
        <v>542</v>
      </c>
      <c r="N45" s="30">
        <v>195254</v>
      </c>
      <c r="O45" s="105">
        <v>14.9</v>
      </c>
      <c r="P45" s="29">
        <v>26</v>
      </c>
      <c r="Q45" s="29" t="s">
        <v>542</v>
      </c>
      <c r="R45" s="30">
        <v>286917</v>
      </c>
      <c r="S45" s="105">
        <v>14.6</v>
      </c>
      <c r="T45" s="29">
        <v>26</v>
      </c>
    </row>
    <row r="46" spans="1:23" x14ac:dyDescent="0.25">
      <c r="A46" s="135" t="s">
        <v>543</v>
      </c>
      <c r="B46" s="136">
        <v>142853</v>
      </c>
      <c r="C46" s="137">
        <v>36</v>
      </c>
      <c r="D46" s="135">
        <v>27</v>
      </c>
      <c r="E46" s="135" t="s">
        <v>543</v>
      </c>
      <c r="F46" s="136">
        <v>286709</v>
      </c>
      <c r="G46" s="137">
        <v>29.3</v>
      </c>
      <c r="H46" s="135">
        <v>27</v>
      </c>
      <c r="I46" s="135" t="s">
        <v>543</v>
      </c>
      <c r="J46" s="136">
        <v>139526</v>
      </c>
      <c r="K46" s="137">
        <v>28</v>
      </c>
      <c r="L46" s="135">
        <v>27</v>
      </c>
      <c r="M46" s="135" t="s">
        <v>543</v>
      </c>
      <c r="N46" s="136">
        <v>569087</v>
      </c>
      <c r="O46" s="137">
        <v>30.6</v>
      </c>
      <c r="P46" s="135">
        <v>27</v>
      </c>
      <c r="Q46" s="135" t="s">
        <v>543</v>
      </c>
      <c r="R46" s="136">
        <v>831651</v>
      </c>
      <c r="S46" s="137">
        <v>30.2</v>
      </c>
      <c r="T46" s="33">
        <v>27</v>
      </c>
    </row>
    <row r="47" spans="1:23" x14ac:dyDescent="0.25">
      <c r="A47" s="29" t="s">
        <v>544</v>
      </c>
      <c r="B47" s="30">
        <v>267331</v>
      </c>
      <c r="C47" s="105">
        <v>13.9</v>
      </c>
      <c r="D47" s="29">
        <v>28</v>
      </c>
      <c r="E47" s="29" t="s">
        <v>544</v>
      </c>
      <c r="F47" s="30">
        <v>538918</v>
      </c>
      <c r="G47" s="105">
        <v>11.6</v>
      </c>
      <c r="H47" s="29">
        <v>28</v>
      </c>
      <c r="I47" s="29" t="s">
        <v>544</v>
      </c>
      <c r="J47" s="30">
        <v>259750</v>
      </c>
      <c r="K47" s="105">
        <v>11.5</v>
      </c>
      <c r="L47" s="29">
        <v>28</v>
      </c>
      <c r="M47" s="29" t="s">
        <v>544</v>
      </c>
      <c r="N47" s="30">
        <v>1065999</v>
      </c>
      <c r="O47" s="105">
        <v>12.1</v>
      </c>
      <c r="P47" s="29">
        <v>28</v>
      </c>
      <c r="Q47" s="29" t="s">
        <v>544</v>
      </c>
      <c r="R47" s="30">
        <v>1545180</v>
      </c>
      <c r="S47" s="105">
        <v>12.9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545</v>
      </c>
      <c r="B50" s="30">
        <v>50607</v>
      </c>
      <c r="C50" s="105">
        <v>13.8</v>
      </c>
      <c r="D50" s="29">
        <v>29</v>
      </c>
      <c r="E50" s="29" t="s">
        <v>545</v>
      </c>
      <c r="F50" s="30">
        <v>100733</v>
      </c>
      <c r="G50" s="105">
        <v>10.9</v>
      </c>
      <c r="H50" s="29">
        <v>29</v>
      </c>
      <c r="I50" s="29" t="s">
        <v>545</v>
      </c>
      <c r="J50" s="30">
        <v>48366</v>
      </c>
      <c r="K50" s="105">
        <v>10.1</v>
      </c>
      <c r="L50" s="29">
        <v>29</v>
      </c>
      <c r="M50" s="29" t="s">
        <v>545</v>
      </c>
      <c r="N50" s="30">
        <v>199706</v>
      </c>
      <c r="O50" s="105">
        <v>11.4</v>
      </c>
      <c r="P50" s="29">
        <v>29</v>
      </c>
      <c r="Q50" s="29" t="s">
        <v>545</v>
      </c>
      <c r="R50" s="30">
        <v>296475</v>
      </c>
      <c r="S50" s="105">
        <v>11.6</v>
      </c>
      <c r="T50" s="29">
        <v>29</v>
      </c>
    </row>
    <row r="51" spans="1:23" x14ac:dyDescent="0.25">
      <c r="A51" s="29" t="s">
        <v>546</v>
      </c>
      <c r="B51" s="30">
        <v>48761</v>
      </c>
      <c r="C51" s="105">
        <v>10.4</v>
      </c>
      <c r="D51" s="29">
        <v>30</v>
      </c>
      <c r="E51" s="29" t="s">
        <v>546</v>
      </c>
      <c r="F51" s="30">
        <v>99724</v>
      </c>
      <c r="G51" s="105">
        <v>8.5</v>
      </c>
      <c r="H51" s="29">
        <v>30</v>
      </c>
      <c r="I51" s="29" t="s">
        <v>546</v>
      </c>
      <c r="J51" s="30">
        <v>47243</v>
      </c>
      <c r="K51" s="105">
        <v>8.3000000000000007</v>
      </c>
      <c r="L51" s="29">
        <v>30</v>
      </c>
      <c r="M51" s="29" t="s">
        <v>546</v>
      </c>
      <c r="N51" s="30">
        <v>195728</v>
      </c>
      <c r="O51" s="105">
        <v>8.9</v>
      </c>
      <c r="P51" s="29">
        <v>30</v>
      </c>
      <c r="Q51" s="29" t="s">
        <v>546</v>
      </c>
      <c r="R51" s="30">
        <v>287397</v>
      </c>
      <c r="S51" s="105">
        <v>8.4</v>
      </c>
      <c r="T51" s="29">
        <v>30</v>
      </c>
    </row>
    <row r="52" spans="1:23" ht="13.8" thickBot="1" x14ac:dyDescent="0.3">
      <c r="A52" s="29" t="s">
        <v>547</v>
      </c>
      <c r="B52" s="30">
        <v>47769</v>
      </c>
      <c r="C52" s="105">
        <v>9.5</v>
      </c>
      <c r="D52" s="29">
        <v>31</v>
      </c>
      <c r="E52" s="29" t="s">
        <v>547</v>
      </c>
      <c r="F52" s="30">
        <v>96337</v>
      </c>
      <c r="G52" s="105">
        <v>8.1999999999999993</v>
      </c>
      <c r="H52" s="29">
        <v>31</v>
      </c>
      <c r="I52" s="29" t="s">
        <v>547</v>
      </c>
      <c r="J52" s="30">
        <v>46533</v>
      </c>
      <c r="K52" s="105">
        <v>8.1</v>
      </c>
      <c r="L52" s="29">
        <v>31</v>
      </c>
      <c r="M52" s="29" t="s">
        <v>547</v>
      </c>
      <c r="N52" s="30">
        <v>190639</v>
      </c>
      <c r="O52" s="105">
        <v>8.5</v>
      </c>
      <c r="P52" s="29">
        <v>31</v>
      </c>
      <c r="Q52" s="29" t="s">
        <v>547</v>
      </c>
      <c r="R52" s="30">
        <v>277979</v>
      </c>
      <c r="S52" s="105">
        <v>7.9</v>
      </c>
      <c r="T52" s="29">
        <v>31</v>
      </c>
    </row>
    <row r="53" spans="1:23" x14ac:dyDescent="0.25">
      <c r="A53" s="135" t="s">
        <v>548</v>
      </c>
      <c r="B53" s="136">
        <v>147136</v>
      </c>
      <c r="C53" s="137">
        <v>11.3</v>
      </c>
      <c r="D53" s="135">
        <v>32</v>
      </c>
      <c r="E53" s="135" t="s">
        <v>548</v>
      </c>
      <c r="F53" s="136">
        <v>296794</v>
      </c>
      <c r="G53" s="137">
        <v>9.1999999999999993</v>
      </c>
      <c r="H53" s="135">
        <v>32</v>
      </c>
      <c r="I53" s="135" t="s">
        <v>548</v>
      </c>
      <c r="J53" s="136">
        <v>142142</v>
      </c>
      <c r="K53" s="137">
        <v>8.8000000000000007</v>
      </c>
      <c r="L53" s="135">
        <v>32</v>
      </c>
      <c r="M53" s="135" t="s">
        <v>548</v>
      </c>
      <c r="N53" s="136">
        <v>586072</v>
      </c>
      <c r="O53" s="137">
        <v>9.6</v>
      </c>
      <c r="P53" s="135">
        <v>32</v>
      </c>
      <c r="Q53" s="135" t="s">
        <v>548</v>
      </c>
      <c r="R53" s="136">
        <v>861852</v>
      </c>
      <c r="S53" s="137">
        <v>9.4</v>
      </c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549</v>
      </c>
      <c r="B56" s="30">
        <v>49486</v>
      </c>
      <c r="C56" s="105">
        <v>8.8000000000000007</v>
      </c>
      <c r="D56" s="29">
        <v>33</v>
      </c>
      <c r="E56" s="29" t="s">
        <v>549</v>
      </c>
      <c r="F56" s="30">
        <v>99285</v>
      </c>
      <c r="G56" s="105">
        <v>6.9</v>
      </c>
      <c r="H56" s="29">
        <v>33</v>
      </c>
      <c r="I56" s="29" t="s">
        <v>549</v>
      </c>
      <c r="J56" s="30">
        <v>47603</v>
      </c>
      <c r="K56" s="105">
        <v>6.9</v>
      </c>
      <c r="L56" s="29">
        <v>33</v>
      </c>
      <c r="M56" s="29" t="s">
        <v>549</v>
      </c>
      <c r="N56" s="30">
        <v>196374</v>
      </c>
      <c r="O56" s="105">
        <v>7.4</v>
      </c>
      <c r="P56" s="29">
        <v>33</v>
      </c>
      <c r="Q56" s="29" t="s">
        <v>549</v>
      </c>
      <c r="R56" s="30">
        <v>285760</v>
      </c>
      <c r="S56" s="105">
        <v>7.2</v>
      </c>
      <c r="T56" s="29">
        <v>33</v>
      </c>
    </row>
    <row r="57" spans="1:23" x14ac:dyDescent="0.25">
      <c r="A57" s="29" t="s">
        <v>550</v>
      </c>
      <c r="B57" s="30">
        <v>46917</v>
      </c>
      <c r="C57" s="105">
        <v>13.7</v>
      </c>
      <c r="D57" s="29">
        <v>34</v>
      </c>
      <c r="E57" s="29" t="s">
        <v>550</v>
      </c>
      <c r="F57" s="30">
        <v>92829</v>
      </c>
      <c r="G57" s="105">
        <v>11.5</v>
      </c>
      <c r="H57" s="29">
        <v>34</v>
      </c>
      <c r="I57" s="29" t="s">
        <v>550</v>
      </c>
      <c r="J57" s="30">
        <v>44501</v>
      </c>
      <c r="K57" s="105">
        <v>12.2</v>
      </c>
      <c r="L57" s="29">
        <v>34</v>
      </c>
      <c r="M57" s="29" t="s">
        <v>550</v>
      </c>
      <c r="N57" s="30">
        <v>184247</v>
      </c>
      <c r="O57" s="105">
        <v>12.2</v>
      </c>
      <c r="P57" s="29">
        <v>34</v>
      </c>
      <c r="Q57" s="29" t="s">
        <v>550</v>
      </c>
      <c r="R57" s="30">
        <v>267512</v>
      </c>
      <c r="S57" s="105">
        <v>12.3</v>
      </c>
      <c r="T57" s="29">
        <v>34</v>
      </c>
    </row>
    <row r="58" spans="1:23" ht="13.8" thickBot="1" x14ac:dyDescent="0.3">
      <c r="A58" s="29" t="s">
        <v>551</v>
      </c>
      <c r="B58" s="30"/>
      <c r="C58" s="105"/>
      <c r="D58" s="29">
        <v>35</v>
      </c>
      <c r="E58" s="29" t="s">
        <v>551</v>
      </c>
      <c r="F58" s="30"/>
      <c r="G58" s="105"/>
      <c r="H58" s="29">
        <v>35</v>
      </c>
      <c r="I58" s="29" t="s">
        <v>551</v>
      </c>
      <c r="J58" s="30"/>
      <c r="K58" s="105"/>
      <c r="L58" s="29">
        <v>35</v>
      </c>
      <c r="M58" s="29" t="s">
        <v>551</v>
      </c>
      <c r="N58" s="30"/>
      <c r="O58" s="105"/>
      <c r="P58" s="29">
        <v>35</v>
      </c>
      <c r="Q58" s="29" t="s">
        <v>551</v>
      </c>
      <c r="R58" s="30"/>
      <c r="S58" s="105"/>
      <c r="T58" s="29">
        <v>35</v>
      </c>
    </row>
    <row r="59" spans="1:23" x14ac:dyDescent="0.25">
      <c r="A59" s="135" t="s">
        <v>552</v>
      </c>
      <c r="B59" s="136">
        <v>96403</v>
      </c>
      <c r="C59" s="137">
        <v>11.1</v>
      </c>
      <c r="D59" s="135">
        <v>36</v>
      </c>
      <c r="E59" s="135" t="s">
        <v>552</v>
      </c>
      <c r="F59" s="136">
        <v>192114</v>
      </c>
      <c r="G59" s="137">
        <v>9.1</v>
      </c>
      <c r="H59" s="135">
        <v>36</v>
      </c>
      <c r="I59" s="135" t="s">
        <v>552</v>
      </c>
      <c r="J59" s="136">
        <v>92104</v>
      </c>
      <c r="K59" s="137">
        <v>9.4</v>
      </c>
      <c r="L59" s="135">
        <v>36</v>
      </c>
      <c r="M59" s="135" t="s">
        <v>552</v>
      </c>
      <c r="N59" s="136">
        <v>380621</v>
      </c>
      <c r="O59" s="137">
        <v>9.6999999999999993</v>
      </c>
      <c r="P59" s="135">
        <v>36</v>
      </c>
      <c r="Q59" s="135" t="s">
        <v>552</v>
      </c>
      <c r="R59" s="136">
        <v>553272</v>
      </c>
      <c r="S59" s="137">
        <v>9.6</v>
      </c>
      <c r="T59" s="33">
        <v>36</v>
      </c>
    </row>
    <row r="60" spans="1:23" x14ac:dyDescent="0.25">
      <c r="A60" s="29" t="s">
        <v>553</v>
      </c>
      <c r="B60" s="30">
        <v>243539</v>
      </c>
      <c r="C60" s="105">
        <v>11.2</v>
      </c>
      <c r="D60" s="29">
        <v>37</v>
      </c>
      <c r="E60" s="29" t="s">
        <v>553</v>
      </c>
      <c r="F60" s="30">
        <v>488909</v>
      </c>
      <c r="G60" s="105">
        <v>9.1999999999999993</v>
      </c>
      <c r="H60" s="29">
        <v>37</v>
      </c>
      <c r="I60" s="29" t="s">
        <v>553</v>
      </c>
      <c r="J60" s="30">
        <v>234245</v>
      </c>
      <c r="K60" s="105">
        <v>9.1</v>
      </c>
      <c r="L60" s="29">
        <v>37</v>
      </c>
      <c r="M60" s="29" t="s">
        <v>553</v>
      </c>
      <c r="N60" s="30">
        <v>966693</v>
      </c>
      <c r="O60" s="105">
        <v>9.6</v>
      </c>
      <c r="P60" s="29">
        <v>37</v>
      </c>
      <c r="Q60" s="29" t="s">
        <v>553</v>
      </c>
      <c r="R60" s="30">
        <v>1415124</v>
      </c>
      <c r="S60" s="105">
        <v>9.4</v>
      </c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8" thickBot="1" x14ac:dyDescent="0.3">
      <c r="A63" s="138" t="s">
        <v>31</v>
      </c>
      <c r="B63" s="139">
        <v>510870</v>
      </c>
      <c r="C63" s="140">
        <v>12.6</v>
      </c>
      <c r="D63" s="138">
        <v>38</v>
      </c>
      <c r="E63" s="138" t="s">
        <v>31</v>
      </c>
      <c r="F63" s="139">
        <v>1027827</v>
      </c>
      <c r="G63" s="140">
        <v>10.4</v>
      </c>
      <c r="H63" s="138">
        <v>38</v>
      </c>
      <c r="I63" s="138" t="s">
        <v>31</v>
      </c>
      <c r="J63" s="139">
        <v>493995</v>
      </c>
      <c r="K63" s="140">
        <v>10.3</v>
      </c>
      <c r="L63" s="138">
        <v>38</v>
      </c>
      <c r="M63" s="138" t="s">
        <v>31</v>
      </c>
      <c r="N63" s="139">
        <v>2032692</v>
      </c>
      <c r="O63" s="140">
        <v>10.9</v>
      </c>
      <c r="P63" s="138">
        <v>38</v>
      </c>
      <c r="Q63" s="138" t="s">
        <v>31</v>
      </c>
      <c r="R63" s="139">
        <v>2960303</v>
      </c>
      <c r="S63" s="140">
        <v>11.2</v>
      </c>
      <c r="T63" s="34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6" zoomScale="78" zoomScaleNormal="78" workbookViewId="0">
      <selection activeCell="P307" sqref="P307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4" t="s">
        <v>31</v>
      </c>
      <c r="M1" s="160" t="s">
        <v>557</v>
      </c>
      <c r="N1" s="15" t="s">
        <v>558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3244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3248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3249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3253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3251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3260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3266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3269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3269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3261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3273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3284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3239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3134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3065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3034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3008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2980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2965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2948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2926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2905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2875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2845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2887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2979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3042</v>
      </c>
    </row>
    <row r="295" spans="12:14" x14ac:dyDescent="0.25">
      <c r="L295" s="165">
        <f>IF(Data!H335 &lt;&gt; "", Data!J335, "")</f>
        <v>44348</v>
      </c>
      <c r="M295" s="161">
        <f>Data!H335</f>
        <v>44348</v>
      </c>
      <c r="N295" s="17">
        <f>Data!I335</f>
        <v>3079</v>
      </c>
    </row>
    <row r="296" spans="12:14" x14ac:dyDescent="0.25">
      <c r="L296" s="165">
        <f>IF(Data!H336 &lt;&gt; "", Data!J336, "")</f>
        <v>44378</v>
      </c>
      <c r="M296" s="161">
        <f>Data!H336</f>
        <v>44378</v>
      </c>
      <c r="N296" s="17">
        <f>Data!I336</f>
        <v>3109</v>
      </c>
    </row>
    <row r="297" spans="12:14" x14ac:dyDescent="0.25">
      <c r="L297" s="165">
        <f>IF(Data!H337 &lt;&gt; "", Data!J337, "")</f>
        <v>44409</v>
      </c>
      <c r="M297" s="161">
        <f>Data!H337</f>
        <v>44409</v>
      </c>
      <c r="N297" s="17">
        <f>Data!I337</f>
        <v>3131</v>
      </c>
    </row>
    <row r="298" spans="12:14" x14ac:dyDescent="0.25">
      <c r="L298" s="165">
        <f>IF(Data!H338 &lt;&gt; "", Data!J338, "")</f>
        <v>44440</v>
      </c>
      <c r="M298" s="161">
        <f>Data!H338</f>
        <v>44440</v>
      </c>
      <c r="N298" s="17">
        <f>Data!I338</f>
        <v>3151</v>
      </c>
    </row>
    <row r="299" spans="12:14" x14ac:dyDescent="0.25">
      <c r="L299" s="165">
        <f>IF(Data!H339 &lt;&gt; "", Data!J339, "")</f>
        <v>44470</v>
      </c>
      <c r="M299" s="161">
        <f>Data!H339</f>
        <v>44470</v>
      </c>
      <c r="N299" s="17">
        <f>Data!I339</f>
        <v>3170</v>
      </c>
    </row>
    <row r="300" spans="12:14" x14ac:dyDescent="0.25">
      <c r="L300" s="165">
        <f>IF(Data!H340 &lt;&gt; "", Data!J340, "")</f>
        <v>44501</v>
      </c>
      <c r="M300" s="161">
        <f>Data!H340</f>
        <v>44501</v>
      </c>
      <c r="N300" s="17">
        <f>Data!I340</f>
        <v>3200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5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9D488-BD59-4A7C-B469-769B8F10D707}"/>
</file>

<file path=customXml/itemProps2.xml><?xml version="1.0" encoding="utf-8"?>
<ds:datastoreItem xmlns:ds="http://schemas.openxmlformats.org/officeDocument/2006/customXml" ds:itemID="{9DE163B3-6272-4467-9BB5-A9189BE19DBE}"/>
</file>

<file path=customXml/itemProps3.xml><?xml version="1.0" encoding="utf-8"?>
<ds:datastoreItem xmlns:ds="http://schemas.openxmlformats.org/officeDocument/2006/customXml" ds:itemID="{1194E7AD-57CE-4336-ABAD-55D7CB5CFB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2022-01-13T14:38:47Z</dcterms:modified>
</cp:coreProperties>
</file>