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Feb\"/>
    </mc:Choice>
  </mc:AlternateContent>
  <xr:revisionPtr revIDLastSave="0" documentId="13_ncr:1_{606EEAFF-8EBD-46A4-8802-47FCE2FD8198}" xr6:coauthVersionLast="46" xr6:coauthVersionMax="46" xr10:uidLastSave="{00000000-0000-0000-0000-000000000000}"/>
  <bookViews>
    <workbookView xWindow="-28898" yWindow="-8137" windowWidth="28996" windowHeight="15795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0" r:id="rId11"/>
    <sheet name="Data" sheetId="57" r:id="rId12"/>
    <sheet name="SAVMT" sheetId="61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Data!$AD$12:$AH$278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/>
  <c r="I18" i="52"/>
  <c r="J18" i="52"/>
  <c r="E29" i="52"/>
  <c r="F29" i="52"/>
  <c r="G29" i="52"/>
  <c r="I29" i="52"/>
  <c r="J29" i="52"/>
  <c r="E43" i="52"/>
  <c r="G43" i="52" s="1"/>
  <c r="F43" i="52"/>
  <c r="I43" i="52"/>
  <c r="J43" i="52"/>
  <c r="E53" i="52"/>
  <c r="G53" i="52" s="1"/>
  <c r="F53" i="52"/>
  <c r="I53" i="52"/>
  <c r="J53" i="52"/>
  <c r="E68" i="52"/>
  <c r="F68" i="52"/>
  <c r="G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F29" i="53"/>
  <c r="G29" i="53" s="1"/>
  <c r="I29" i="53"/>
  <c r="J29" i="53"/>
  <c r="E43" i="53"/>
  <c r="G43" i="53" s="1"/>
  <c r="F43" i="53"/>
  <c r="I43" i="53"/>
  <c r="K43" i="53" s="1"/>
  <c r="J43" i="53"/>
  <c r="E53" i="53"/>
  <c r="G53" i="53" s="1"/>
  <c r="F53" i="53"/>
  <c r="I53" i="53"/>
  <c r="K53" i="53" s="1"/>
  <c r="J53" i="53"/>
  <c r="E68" i="53"/>
  <c r="G68" i="53" s="1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K18" i="54" s="1"/>
  <c r="E29" i="54"/>
  <c r="F29" i="54"/>
  <c r="I29" i="54"/>
  <c r="K29" i="54" s="1"/>
  <c r="J29" i="54"/>
  <c r="E43" i="54"/>
  <c r="G43" i="54" s="1"/>
  <c r="F43" i="54"/>
  <c r="I43" i="54"/>
  <c r="J43" i="54"/>
  <c r="E53" i="54"/>
  <c r="F53" i="54"/>
  <c r="I53" i="54"/>
  <c r="J53" i="54"/>
  <c r="E68" i="54"/>
  <c r="G68" i="54" s="1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H57" i="57"/>
  <c r="I57" i="57"/>
  <c r="N17" i="22" s="1"/>
  <c r="J57" i="57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H75" i="57"/>
  <c r="I75" i="57"/>
  <c r="N35" i="22" s="1"/>
  <c r="J75" i="57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/>
  <c r="I90" i="57"/>
  <c r="N50" i="22" s="1"/>
  <c r="G91" i="57"/>
  <c r="I91" i="57"/>
  <c r="N51" i="22" s="1"/>
  <c r="J91" i="57"/>
  <c r="H91" i="57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/>
  <c r="I96" i="57"/>
  <c r="N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I105" i="57"/>
  <c r="N65" i="22" s="1"/>
  <c r="J105" i="57"/>
  <c r="H105" i="57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H123" i="57"/>
  <c r="I123" i="57"/>
  <c r="N83" i="22" s="1"/>
  <c r="J123" i="57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I135" i="57"/>
  <c r="N95" i="22" s="1"/>
  <c r="J135" i="57"/>
  <c r="H135" i="57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I163" i="57"/>
  <c r="N123" i="22" s="1"/>
  <c r="J163" i="57"/>
  <c r="H163" i="57" s="1"/>
  <c r="G164" i="57"/>
  <c r="J164" i="57" s="1"/>
  <c r="H164" i="57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H171" i="57"/>
  <c r="I171" i="57"/>
  <c r="N131" i="22" s="1"/>
  <c r="J171" i="57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I264" i="57"/>
  <c r="N224" i="22" s="1"/>
  <c r="J264" i="57"/>
  <c r="H264" i="57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/>
  <c r="I332" i="57"/>
  <c r="N292" i="22" s="1"/>
  <c r="G333" i="57"/>
  <c r="J333" i="57" s="1"/>
  <c r="H333" i="57"/>
  <c r="I333" i="57"/>
  <c r="N293" i="22" s="1"/>
  <c r="G334" i="57"/>
  <c r="J334" i="57" s="1"/>
  <c r="H334" i="57"/>
  <c r="I334" i="57"/>
  <c r="N294" i="22" s="1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J358" i="57" s="1"/>
  <c r="H358" i="57"/>
  <c r="I358" i="57"/>
  <c r="N318" i="22" s="1"/>
  <c r="G359" i="57"/>
  <c r="J359" i="57" s="1"/>
  <c r="H359" i="57"/>
  <c r="I359" i="57"/>
  <c r="N319" i="22" s="1"/>
  <c r="K29" i="53" l="1"/>
  <c r="K68" i="54"/>
  <c r="K53" i="52"/>
  <c r="G29" i="54"/>
  <c r="K53" i="54"/>
  <c r="G53" i="54"/>
  <c r="G18" i="54"/>
  <c r="K43" i="54"/>
  <c r="K68" i="53"/>
  <c r="L225" i="22"/>
  <c r="M225" i="22"/>
  <c r="L291" i="22"/>
  <c r="M291" i="22"/>
  <c r="L275" i="22"/>
  <c r="M275" i="22"/>
  <c r="L219" i="22"/>
  <c r="M219" i="22"/>
  <c r="M286" i="22"/>
  <c r="L286" i="22"/>
  <c r="L273" i="22"/>
  <c r="M273" i="22"/>
  <c r="L257" i="22"/>
  <c r="M257" i="22"/>
  <c r="M250" i="22"/>
  <c r="L250" i="22"/>
  <c r="L237" i="22"/>
  <c r="M237" i="22"/>
  <c r="L221" i="22"/>
  <c r="M221" i="22"/>
  <c r="M214" i="22"/>
  <c r="L214" i="22"/>
  <c r="L201" i="22"/>
  <c r="M201" i="22"/>
  <c r="L185" i="22"/>
  <c r="M185" i="22"/>
  <c r="M178" i="22"/>
  <c r="L178" i="22"/>
  <c r="L165" i="22"/>
  <c r="M165" i="22"/>
  <c r="L268" i="22"/>
  <c r="M268" i="22"/>
  <c r="L203" i="22"/>
  <c r="M203" i="22"/>
  <c r="M290" i="22"/>
  <c r="L290" i="22"/>
  <c r="L283" i="22"/>
  <c r="M283" i="22"/>
  <c r="M270" i="22"/>
  <c r="L270" i="22"/>
  <c r="M254" i="22"/>
  <c r="L254" i="22"/>
  <c r="L247" i="22"/>
  <c r="M247" i="22"/>
  <c r="M234" i="22"/>
  <c r="L234" i="22"/>
  <c r="M218" i="22"/>
  <c r="L218" i="22"/>
  <c r="L211" i="22"/>
  <c r="M211" i="22"/>
  <c r="M198" i="22"/>
  <c r="L198" i="22"/>
  <c r="M182" i="22"/>
  <c r="L182" i="22"/>
  <c r="L175" i="22"/>
  <c r="M175" i="22"/>
  <c r="M162" i="22"/>
  <c r="L162" i="22"/>
  <c r="M142" i="22"/>
  <c r="L142" i="22"/>
  <c r="L117" i="22"/>
  <c r="M117" i="22"/>
  <c r="M106" i="22"/>
  <c r="L106" i="22"/>
  <c r="L280" i="22"/>
  <c r="M280" i="22"/>
  <c r="L267" i="22"/>
  <c r="M267" i="22"/>
  <c r="L251" i="22"/>
  <c r="M251" i="22"/>
  <c r="L231" i="22"/>
  <c r="M231" i="22"/>
  <c r="L215" i="22"/>
  <c r="M215" i="22"/>
  <c r="L208" i="22"/>
  <c r="M208" i="22"/>
  <c r="L195" i="22"/>
  <c r="M195" i="22"/>
  <c r="L179" i="22"/>
  <c r="M179" i="22"/>
  <c r="L172" i="22"/>
  <c r="M172" i="22"/>
  <c r="L159" i="22"/>
  <c r="M159" i="22"/>
  <c r="L149" i="22"/>
  <c r="M149" i="22"/>
  <c r="L125" i="22"/>
  <c r="M125" i="22"/>
  <c r="M110" i="22"/>
  <c r="L110" i="22"/>
  <c r="L44" i="22"/>
  <c r="M44" i="22"/>
  <c r="L284" i="22"/>
  <c r="M284" i="22"/>
  <c r="L277" i="22"/>
  <c r="M277" i="22"/>
  <c r="L264" i="22"/>
  <c r="M264" i="22"/>
  <c r="L248" i="22"/>
  <c r="M248" i="22"/>
  <c r="L241" i="22"/>
  <c r="M241" i="22"/>
  <c r="L228" i="22"/>
  <c r="M228" i="22"/>
  <c r="L212" i="22"/>
  <c r="M212" i="22"/>
  <c r="L205" i="22"/>
  <c r="M205" i="22"/>
  <c r="L192" i="22"/>
  <c r="M192" i="22"/>
  <c r="L176" i="22"/>
  <c r="M176" i="22"/>
  <c r="L169" i="22"/>
  <c r="M169" i="22"/>
  <c r="L156" i="22"/>
  <c r="M156" i="22"/>
  <c r="L92" i="22"/>
  <c r="M92" i="22"/>
  <c r="L26" i="22"/>
  <c r="M26" i="22"/>
  <c r="M274" i="22"/>
  <c r="L274" i="22"/>
  <c r="M238" i="22"/>
  <c r="L238" i="22"/>
  <c r="M166" i="22"/>
  <c r="L166" i="22"/>
  <c r="L281" i="22"/>
  <c r="M281" i="22"/>
  <c r="L261" i="22"/>
  <c r="M261" i="22"/>
  <c r="L245" i="22"/>
  <c r="M245" i="22"/>
  <c r="L209" i="22"/>
  <c r="M209" i="22"/>
  <c r="M202" i="22"/>
  <c r="L202" i="22"/>
  <c r="L189" i="22"/>
  <c r="M189" i="22"/>
  <c r="L173" i="22"/>
  <c r="M173" i="22"/>
  <c r="L153" i="22"/>
  <c r="M153" i="22"/>
  <c r="M150" i="22"/>
  <c r="L150" i="22"/>
  <c r="M146" i="22"/>
  <c r="L146" i="22"/>
  <c r="M278" i="22"/>
  <c r="L278" i="22"/>
  <c r="L271" i="22"/>
  <c r="M271" i="22"/>
  <c r="M258" i="22"/>
  <c r="L258" i="22"/>
  <c r="M242" i="22"/>
  <c r="L242" i="22"/>
  <c r="L235" i="22"/>
  <c r="M235" i="22"/>
  <c r="M222" i="22"/>
  <c r="L222" i="22"/>
  <c r="M206" i="22"/>
  <c r="L206" i="22"/>
  <c r="L199" i="22"/>
  <c r="M199" i="22"/>
  <c r="M186" i="22"/>
  <c r="L186" i="22"/>
  <c r="M170" i="22"/>
  <c r="L170" i="22"/>
  <c r="L163" i="22"/>
  <c r="M163" i="22"/>
  <c r="L143" i="22"/>
  <c r="M143" i="22"/>
  <c r="L129" i="22"/>
  <c r="M129" i="22"/>
  <c r="M118" i="22"/>
  <c r="L118" i="22"/>
  <c r="L244" i="22"/>
  <c r="M244" i="22"/>
  <c r="L255" i="22"/>
  <c r="M255" i="22"/>
  <c r="L232" i="22"/>
  <c r="M232" i="22"/>
  <c r="L196" i="22"/>
  <c r="M196" i="22"/>
  <c r="L183" i="22"/>
  <c r="M183" i="22"/>
  <c r="L160" i="22"/>
  <c r="M160" i="22"/>
  <c r="L137" i="22"/>
  <c r="M137" i="22"/>
  <c r="M122" i="22"/>
  <c r="L122" i="22"/>
  <c r="L265" i="22"/>
  <c r="M265" i="22"/>
  <c r="L229" i="22"/>
  <c r="M229" i="22"/>
  <c r="L216" i="22"/>
  <c r="M216" i="22"/>
  <c r="L200" i="22"/>
  <c r="M200" i="22"/>
  <c r="L193" i="22"/>
  <c r="M193" i="22"/>
  <c r="L180" i="22"/>
  <c r="M180" i="22"/>
  <c r="L164" i="22"/>
  <c r="M164" i="22"/>
  <c r="L157" i="22"/>
  <c r="M157" i="22"/>
  <c r="L101" i="22"/>
  <c r="M101" i="22"/>
  <c r="L252" i="22"/>
  <c r="M252" i="22"/>
  <c r="L285" i="22"/>
  <c r="M285" i="22"/>
  <c r="L269" i="22"/>
  <c r="M269" i="22"/>
  <c r="M262" i="22"/>
  <c r="L262" i="22"/>
  <c r="L249" i="22"/>
  <c r="M249" i="22"/>
  <c r="L233" i="22"/>
  <c r="M233" i="22"/>
  <c r="M226" i="22"/>
  <c r="L226" i="22"/>
  <c r="L213" i="22"/>
  <c r="M213" i="22"/>
  <c r="L197" i="22"/>
  <c r="M197" i="22"/>
  <c r="M190" i="22"/>
  <c r="L190" i="22"/>
  <c r="L177" i="22"/>
  <c r="M177" i="22"/>
  <c r="L161" i="22"/>
  <c r="M161" i="22"/>
  <c r="M154" i="22"/>
  <c r="L154" i="22"/>
  <c r="L68" i="22"/>
  <c r="M68" i="22"/>
  <c r="L57" i="22"/>
  <c r="M57" i="22"/>
  <c r="L239" i="22"/>
  <c r="M239" i="22"/>
  <c r="M282" i="22"/>
  <c r="L282" i="22"/>
  <c r="M266" i="22"/>
  <c r="L266" i="22"/>
  <c r="L259" i="22"/>
  <c r="M259" i="22"/>
  <c r="M246" i="22"/>
  <c r="L246" i="22"/>
  <c r="M230" i="22"/>
  <c r="L230" i="22"/>
  <c r="L223" i="22"/>
  <c r="M223" i="22"/>
  <c r="M210" i="22"/>
  <c r="L210" i="22"/>
  <c r="M194" i="22"/>
  <c r="L194" i="22"/>
  <c r="L187" i="22"/>
  <c r="M187" i="22"/>
  <c r="M174" i="22"/>
  <c r="L174" i="22"/>
  <c r="M158" i="22"/>
  <c r="L158" i="22"/>
  <c r="L151" i="22"/>
  <c r="M151" i="22"/>
  <c r="L141" i="22"/>
  <c r="M141" i="22"/>
  <c r="M130" i="22"/>
  <c r="L130" i="22"/>
  <c r="L287" i="22"/>
  <c r="M287" i="22"/>
  <c r="L167" i="22"/>
  <c r="M167" i="22"/>
  <c r="L288" i="22"/>
  <c r="M288" i="22"/>
  <c r="L272" i="22"/>
  <c r="M272" i="22"/>
  <c r="L236" i="22"/>
  <c r="M236" i="22"/>
  <c r="L279" i="22"/>
  <c r="M279" i="22"/>
  <c r="L263" i="22"/>
  <c r="M263" i="22"/>
  <c r="L256" i="22"/>
  <c r="M256" i="22"/>
  <c r="L243" i="22"/>
  <c r="M243" i="22"/>
  <c r="L227" i="22"/>
  <c r="M227" i="22"/>
  <c r="L220" i="22"/>
  <c r="M220" i="22"/>
  <c r="L207" i="22"/>
  <c r="M207" i="22"/>
  <c r="L191" i="22"/>
  <c r="M191" i="22"/>
  <c r="L184" i="22"/>
  <c r="M184" i="22"/>
  <c r="L171" i="22"/>
  <c r="M171" i="22"/>
  <c r="L155" i="22"/>
  <c r="M155" i="22"/>
  <c r="M134" i="22"/>
  <c r="L134" i="22"/>
  <c r="L113" i="22"/>
  <c r="M113" i="22"/>
  <c r="L87" i="22"/>
  <c r="M87" i="22"/>
  <c r="L289" i="22"/>
  <c r="M289" i="22"/>
  <c r="L276" i="22"/>
  <c r="M276" i="22"/>
  <c r="L260" i="22"/>
  <c r="M260" i="22"/>
  <c r="L253" i="22"/>
  <c r="M253" i="22"/>
  <c r="L240" i="22"/>
  <c r="M240" i="22"/>
  <c r="L224" i="22"/>
  <c r="M224" i="22"/>
  <c r="L217" i="22"/>
  <c r="M217" i="22"/>
  <c r="L204" i="22"/>
  <c r="M204" i="22"/>
  <c r="L188" i="22"/>
  <c r="M188" i="22"/>
  <c r="L181" i="22"/>
  <c r="M181" i="22"/>
  <c r="L168" i="22"/>
  <c r="M168" i="22"/>
  <c r="M98" i="22"/>
  <c r="L98" i="22"/>
  <c r="L80" i="22"/>
  <c r="M80" i="22"/>
  <c r="L32" i="22"/>
  <c r="M32" i="22"/>
  <c r="L139" i="22"/>
  <c r="M139" i="22"/>
  <c r="L131" i="22"/>
  <c r="M131" i="22"/>
  <c r="L127" i="22"/>
  <c r="M127" i="22"/>
  <c r="L119" i="22"/>
  <c r="M119" i="22"/>
  <c r="L115" i="22"/>
  <c r="M115" i="22"/>
  <c r="L107" i="22"/>
  <c r="M107" i="22"/>
  <c r="L103" i="22"/>
  <c r="M103" i="22"/>
  <c r="L95" i="22"/>
  <c r="M95" i="22"/>
  <c r="L76" i="22"/>
  <c r="M76" i="22"/>
  <c r="L69" i="22"/>
  <c r="M69" i="22"/>
  <c r="L61" i="22"/>
  <c r="M61" i="22"/>
  <c r="L54" i="22"/>
  <c r="M54" i="22"/>
  <c r="L23" i="22"/>
  <c r="M23" i="22"/>
  <c r="L7" i="22"/>
  <c r="M7" i="22"/>
  <c r="L135" i="22"/>
  <c r="M135" i="22"/>
  <c r="L53" i="22"/>
  <c r="M53" i="22"/>
  <c r="L316" i="22"/>
  <c r="M316" i="22"/>
  <c r="L96" i="22"/>
  <c r="M96" i="22"/>
  <c r="L65" i="22"/>
  <c r="M65" i="22"/>
  <c r="L50" i="22"/>
  <c r="M50" i="22"/>
  <c r="L46" i="22"/>
  <c r="M46" i="22"/>
  <c r="L39" i="22"/>
  <c r="M39" i="22"/>
  <c r="L31" i="22"/>
  <c r="M31" i="22"/>
  <c r="L24" i="22"/>
  <c r="M24" i="22"/>
  <c r="L16" i="22"/>
  <c r="M16" i="22"/>
  <c r="L14" i="22"/>
  <c r="M14" i="22"/>
  <c r="L308" i="22"/>
  <c r="M308" i="22"/>
  <c r="M302" i="22"/>
  <c r="L302" i="22"/>
  <c r="L296" i="22"/>
  <c r="M296" i="22"/>
  <c r="L88" i="22"/>
  <c r="M88" i="22"/>
  <c r="L81" i="22"/>
  <c r="M81" i="22"/>
  <c r="L73" i="22"/>
  <c r="M73" i="22"/>
  <c r="L66" i="22"/>
  <c r="M66" i="22"/>
  <c r="L35" i="22"/>
  <c r="M35" i="22"/>
  <c r="L20" i="22"/>
  <c r="M20" i="22"/>
  <c r="L9" i="22"/>
  <c r="M9" i="22"/>
  <c r="L147" i="22"/>
  <c r="M147" i="22"/>
  <c r="L38" i="22"/>
  <c r="M38" i="22"/>
  <c r="L148" i="22"/>
  <c r="M148" i="22"/>
  <c r="L140" i="22"/>
  <c r="M140" i="22"/>
  <c r="L136" i="22"/>
  <c r="M136" i="22"/>
  <c r="L128" i="22"/>
  <c r="M128" i="22"/>
  <c r="L124" i="22"/>
  <c r="M124" i="22"/>
  <c r="L116" i="22"/>
  <c r="M116" i="22"/>
  <c r="L112" i="22"/>
  <c r="M112" i="22"/>
  <c r="L104" i="22"/>
  <c r="M104" i="22"/>
  <c r="L100" i="22"/>
  <c r="M100" i="22"/>
  <c r="L77" i="22"/>
  <c r="M77" i="22"/>
  <c r="L62" i="22"/>
  <c r="M62" i="22"/>
  <c r="L58" i="22"/>
  <c r="M58" i="22"/>
  <c r="L51" i="22"/>
  <c r="M51" i="22"/>
  <c r="L43" i="22"/>
  <c r="M43" i="22"/>
  <c r="L36" i="22"/>
  <c r="M36" i="22"/>
  <c r="L4" i="22"/>
  <c r="M4" i="22"/>
  <c r="L123" i="22"/>
  <c r="M123" i="22"/>
  <c r="L27" i="22"/>
  <c r="M27" i="22"/>
  <c r="M307" i="22"/>
  <c r="L307" i="22"/>
  <c r="L152" i="22"/>
  <c r="M152" i="22"/>
  <c r="L144" i="22"/>
  <c r="M144" i="22"/>
  <c r="L120" i="22"/>
  <c r="M120" i="22"/>
  <c r="L108" i="22"/>
  <c r="M108" i="22"/>
  <c r="M318" i="22"/>
  <c r="L318" i="22"/>
  <c r="M315" i="22"/>
  <c r="L315" i="22"/>
  <c r="L312" i="22"/>
  <c r="M312" i="22"/>
  <c r="L309" i="22"/>
  <c r="M309" i="22"/>
  <c r="M303" i="22"/>
  <c r="L303" i="22"/>
  <c r="L297" i="22"/>
  <c r="M297" i="22"/>
  <c r="L93" i="22"/>
  <c r="M93" i="22"/>
  <c r="L85" i="22"/>
  <c r="M85" i="22"/>
  <c r="L78" i="22"/>
  <c r="M78" i="22"/>
  <c r="L47" i="22"/>
  <c r="M47" i="22"/>
  <c r="L28" i="22"/>
  <c r="M28" i="22"/>
  <c r="L21" i="22"/>
  <c r="M21" i="22"/>
  <c r="L17" i="22"/>
  <c r="M17" i="22"/>
  <c r="L11" i="22"/>
  <c r="M11" i="22"/>
  <c r="H3" i="54"/>
  <c r="H3" i="53"/>
  <c r="H3" i="52"/>
  <c r="L132" i="22"/>
  <c r="M132" i="22"/>
  <c r="L105" i="22"/>
  <c r="M105" i="22"/>
  <c r="L89" i="22"/>
  <c r="M89" i="22"/>
  <c r="L74" i="22"/>
  <c r="M74" i="22"/>
  <c r="L70" i="22"/>
  <c r="M70" i="22"/>
  <c r="L63" i="22"/>
  <c r="M63" i="22"/>
  <c r="L55" i="22"/>
  <c r="M55" i="22"/>
  <c r="L48" i="22"/>
  <c r="M48" i="22"/>
  <c r="L18" i="22"/>
  <c r="M18" i="22"/>
  <c r="L6" i="22"/>
  <c r="M6" i="22"/>
  <c r="L84" i="22"/>
  <c r="M84" i="22"/>
  <c r="L292" i="22"/>
  <c r="M292" i="22"/>
  <c r="L145" i="22"/>
  <c r="M145" i="22"/>
  <c r="L133" i="22"/>
  <c r="M133" i="22"/>
  <c r="L121" i="22"/>
  <c r="M121" i="22"/>
  <c r="L109" i="22"/>
  <c r="M109" i="22"/>
  <c r="L97" i="22"/>
  <c r="M97" i="22"/>
  <c r="L90" i="22"/>
  <c r="M90" i="22"/>
  <c r="L59" i="22"/>
  <c r="M59" i="22"/>
  <c r="L40" i="22"/>
  <c r="M40" i="22"/>
  <c r="L33" i="22"/>
  <c r="M33" i="22"/>
  <c r="L25" i="22"/>
  <c r="M25" i="22"/>
  <c r="L13" i="22"/>
  <c r="M13" i="22"/>
  <c r="L111" i="22"/>
  <c r="M111" i="22"/>
  <c r="L91" i="22"/>
  <c r="M91" i="22"/>
  <c r="L34" i="22"/>
  <c r="M34" i="22"/>
  <c r="L301" i="22"/>
  <c r="M301" i="22"/>
  <c r="L304" i="22"/>
  <c r="M304" i="22"/>
  <c r="M138" i="22"/>
  <c r="L138" i="22"/>
  <c r="M126" i="22"/>
  <c r="L126" i="22"/>
  <c r="M114" i="22"/>
  <c r="L114" i="22"/>
  <c r="M102" i="22"/>
  <c r="L102" i="22"/>
  <c r="L86" i="22"/>
  <c r="M86" i="22"/>
  <c r="L82" i="22"/>
  <c r="M82" i="22"/>
  <c r="L75" i="22"/>
  <c r="M75" i="22"/>
  <c r="L67" i="22"/>
  <c r="M67" i="22"/>
  <c r="L60" i="22"/>
  <c r="M60" i="22"/>
  <c r="L29" i="22"/>
  <c r="M29" i="22"/>
  <c r="L8" i="22"/>
  <c r="M8" i="22"/>
  <c r="L313" i="22"/>
  <c r="M313" i="22"/>
  <c r="L317" i="22"/>
  <c r="M317" i="22"/>
  <c r="M314" i="22"/>
  <c r="L314" i="22"/>
  <c r="M311" i="22"/>
  <c r="L311" i="22"/>
  <c r="L305" i="22"/>
  <c r="M305" i="22"/>
  <c r="M299" i="22"/>
  <c r="L299" i="22"/>
  <c r="L293" i="22"/>
  <c r="M293" i="22"/>
  <c r="L71" i="22"/>
  <c r="M71" i="22"/>
  <c r="L56" i="22"/>
  <c r="M56" i="22"/>
  <c r="L52" i="22"/>
  <c r="M52" i="22"/>
  <c r="L45" i="22"/>
  <c r="M45" i="22"/>
  <c r="L37" i="22"/>
  <c r="M37" i="22"/>
  <c r="L30" i="22"/>
  <c r="M30" i="22"/>
  <c r="L15" i="22"/>
  <c r="M15" i="22"/>
  <c r="L3" i="22"/>
  <c r="M3" i="22"/>
  <c r="L99" i="22"/>
  <c r="M99" i="22"/>
  <c r="L12" i="22"/>
  <c r="M12" i="22"/>
  <c r="L319" i="22"/>
  <c r="M319" i="22"/>
  <c r="L94" i="22"/>
  <c r="M94" i="22"/>
  <c r="L79" i="22"/>
  <c r="M79" i="22"/>
  <c r="L72" i="22"/>
  <c r="M72" i="22"/>
  <c r="L41" i="22"/>
  <c r="M41" i="22"/>
  <c r="L22" i="22"/>
  <c r="M22" i="22"/>
  <c r="L10" i="22"/>
  <c r="M10" i="22"/>
  <c r="L2" i="22"/>
  <c r="M2" i="22"/>
  <c r="M310" i="22"/>
  <c r="L310" i="22"/>
  <c r="L295" i="22"/>
  <c r="M295" i="22"/>
  <c r="M298" i="22"/>
  <c r="L298" i="22"/>
  <c r="M306" i="22"/>
  <c r="L306" i="22"/>
  <c r="L300" i="22"/>
  <c r="M300" i="22"/>
  <c r="M294" i="22"/>
  <c r="L294" i="22"/>
  <c r="L83" i="22"/>
  <c r="M83" i="22"/>
  <c r="L64" i="22"/>
  <c r="M64" i="22"/>
  <c r="L49" i="22"/>
  <c r="M49" i="22"/>
  <c r="L42" i="22"/>
  <c r="M42" i="22"/>
  <c r="L19" i="22"/>
  <c r="M19" i="22"/>
  <c r="L5" i="22"/>
  <c r="M5" i="22"/>
  <c r="P21" i="11"/>
  <c r="P4" i="11"/>
  <c r="O4" i="11"/>
  <c r="O21" i="11"/>
  <c r="N4" i="11"/>
  <c r="N21" i="11"/>
  <c r="J5" i="52"/>
  <c r="I5" i="54"/>
  <c r="E16" i="37"/>
  <c r="F16" i="37" s="1"/>
  <c r="J5" i="54"/>
  <c r="I5" i="53"/>
  <c r="J5" i="53"/>
  <c r="I5" i="52"/>
  <c r="K18" i="52"/>
  <c r="K43" i="52"/>
  <c r="K68" i="52"/>
  <c r="K29" i="52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<sst xmlns="http://schemas.openxmlformats.org/spreadsheetml/2006/main" count="2781" uniqueCount="799">
  <si>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</si>
  <si>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</si>
  <si>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</si>
  <si>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</si>
  <si>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</si>
  <si>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</si>
  <si>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</si>
  <si>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</si>
  <si>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</si>
  <si>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</si>
  <si>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</si>
  <si>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</si>
  <si>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</si>
  <si>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</si>
  <si>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</si>
  <si>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</si>
  <si>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</si>
  <si>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</si>
  <si>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</si>
  <si>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</si>
  <si>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</si>
  <si>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</si>
  <si>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</si>
  <si>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</si>
  <si>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</si>
  <si>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</si>
  <si>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</si>
  <si>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</si>
  <si>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</si>
  <si>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</si>
  <si>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</si>
  <si>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</si>
  <si>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</si>
  <si>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</si>
  <si>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</si>
  <si>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</si>
  <si>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</si>
  <si>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</si>
  <si>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</si>
  <si>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</si>
  <si>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</si>
  <si>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</si>
  <si>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</si>
  <si>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</si>
  <si>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</si>
  <si>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</si>
  <si>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</si>
  <si>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</si>
  <si>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</si>
  <si>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</si>
  <si>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</si>
  <si>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</si>
  <si>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</si>
  <si>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</si>
  <si>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</si>
  <si>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</si>
  <si>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</si>
  <si>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</si>
  <si>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</si>
  <si>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</si>
  <si>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</si>
  <si>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</si>
  <si>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20.8</t>
  </si>
  <si>
    <t>24.0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</si>
  <si>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</si>
  <si>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</si>
  <si>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</si>
  <si>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</si>
  <si>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</si>
  <si>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</si>
  <si>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</si>
  <si>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</si>
  <si>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</si>
  <si>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</si>
  <si>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</si>
  <si>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</si>
  <si>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</si>
  <si>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</si>
  <si>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</si>
  <si>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</si>
  <si>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</si>
  <si>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</si>
  <si>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</si>
  <si>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</si>
  <si>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</si>
  <si>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</si>
  <si>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</si>
  <si>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</si>
  <si>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</si>
  <si>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33.4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</si>
  <si>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</si>
  <si>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</si>
  <si>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</si>
  <si>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</si>
  <si>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</si>
  <si>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</si>
  <si>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</si>
  <si>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</si>
  <si>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47.2</t>
  </si>
  <si>
    <t>44.7</t>
  </si>
  <si>
    <t>48.6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</si>
  <si>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</si>
  <si>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</si>
  <si>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</si>
  <si>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</si>
  <si>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</si>
  <si>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</si>
  <si>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</si>
  <si>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</si>
  <si>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</si>
  <si>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</si>
  <si>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</si>
  <si>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90.2</t>
  </si>
  <si>
    <t>98.1</t>
  </si>
  <si>
    <t>98.2</t>
  </si>
  <si>
    <t>100.7</t>
  </si>
  <si>
    <t>99.7</t>
  </si>
  <si>
    <t>96.3</t>
  </si>
  <si>
    <t>99.3</t>
  </si>
  <si>
    <t>93.0</t>
  </si>
  <si>
    <t>93.8</t>
  </si>
  <si>
    <t>Other Urban</t>
  </si>
  <si>
    <t>39.0</t>
  </si>
  <si>
    <t>36.1</t>
  </si>
  <si>
    <t>45.1</t>
  </si>
  <si>
    <t>44.1</t>
  </si>
  <si>
    <t>47.6</t>
  </si>
  <si>
    <t>48.4</t>
  </si>
  <si>
    <t>46.5</t>
  </si>
  <si>
    <t>44.5</t>
  </si>
  <si>
    <t>45.9</t>
  </si>
  <si>
    <t>All Systems</t>
  </si>
  <si>
    <t>231.0</t>
  </si>
  <si>
    <t>213.0</t>
  </si>
  <si>
    <t>269.5</t>
  </si>
  <si>
    <t>259.5</t>
  </si>
  <si>
    <t>284.4</t>
  </si>
  <si>
    <t>286.9</t>
  </si>
  <si>
    <t>296.5</t>
  </si>
  <si>
    <t>287.4</t>
  </si>
  <si>
    <t>278.0</t>
  </si>
  <si>
    <t>285.8</t>
  </si>
  <si>
    <t>267.7</t>
  </si>
  <si>
    <t>268.4</t>
  </si>
  <si>
    <t>2022 Individual Monthly Vehicle-Miles of Travel in Billions</t>
  </si>
  <si>
    <t>19.0</t>
  </si>
  <si>
    <t>24.2</t>
  </si>
  <si>
    <t>42.1</t>
  </si>
  <si>
    <t>41.6</t>
  </si>
  <si>
    <t>85.2</t>
  </si>
  <si>
    <t>83.8</t>
  </si>
  <si>
    <t>41.4</t>
  </si>
  <si>
    <t>40.2</t>
  </si>
  <si>
    <t>240.5</t>
  </si>
  <si>
    <t>235.7</t>
  </si>
  <si>
    <t>* Percent Change In Individual Monthly Travel 2021 vs. 2022</t>
  </si>
  <si>
    <t>3.8</t>
  </si>
  <si>
    <t>12.2</t>
  </si>
  <si>
    <t>2.1</t>
  </si>
  <si>
    <t>10.1</t>
  </si>
  <si>
    <t>1.2</t>
  </si>
  <si>
    <t>9.5</t>
  </si>
  <si>
    <t>5.0</t>
  </si>
  <si>
    <t>11.8</t>
  </si>
  <si>
    <t>4.3</t>
  </si>
  <si>
    <t>9.8</t>
  </si>
  <si>
    <t>6.1</t>
  </si>
  <si>
    <t>11.4</t>
  </si>
  <si>
    <t>4.1</t>
  </si>
  <si>
    <t>10.6</t>
  </si>
  <si>
    <t>Table - 2. Estimated Cumulative Monthly Motor Vehicle Travel in the United States**</t>
  </si>
  <si>
    <t>2021 Cumulative Monthly Vehicle-Miles of Travel in Billions</t>
  </si>
  <si>
    <t>56.6</t>
  </si>
  <si>
    <t>77.4</t>
  </si>
  <si>
    <t>101.3</t>
  </si>
  <si>
    <t>126.0</t>
  </si>
  <si>
    <t>152.5</t>
  </si>
  <si>
    <t>177.0</t>
  </si>
  <si>
    <t>199.9</t>
  </si>
  <si>
    <t>223.6</t>
  </si>
  <si>
    <t>246.3</t>
  </si>
  <si>
    <t>268.7</t>
  </si>
  <si>
    <t>52.4</t>
  </si>
  <si>
    <t>84.9</t>
  </si>
  <si>
    <t>116.4</t>
  </si>
  <si>
    <t>151.0</t>
  </si>
  <si>
    <t>186.5</t>
  </si>
  <si>
    <t>223.4</t>
  </si>
  <si>
    <t>258.8</t>
  </si>
  <si>
    <t>292.7</t>
  </si>
  <si>
    <t>327.4</t>
  </si>
  <si>
    <t>359.5</t>
  </si>
  <si>
    <t>391.3</t>
  </si>
  <si>
    <t>46.6</t>
  </si>
  <si>
    <t>75.1</t>
  </si>
  <si>
    <t>103.3</t>
  </si>
  <si>
    <t>134.6</t>
  </si>
  <si>
    <t>166.2</t>
  </si>
  <si>
    <t>199.5</t>
  </si>
  <si>
    <t>231.3</t>
  </si>
  <si>
    <t>261.8</t>
  </si>
  <si>
    <t>292.8</t>
  </si>
  <si>
    <t>321.3</t>
  </si>
  <si>
    <t>349.0</t>
  </si>
  <si>
    <t>77.3</t>
  </si>
  <si>
    <t>124.5</t>
  </si>
  <si>
    <t>169.2</t>
  </si>
  <si>
    <t>217.7</t>
  </si>
  <si>
    <t>267.2</t>
  </si>
  <si>
    <t>317.8</t>
  </si>
  <si>
    <t>366.5</t>
  </si>
  <si>
    <t>414.3</t>
  </si>
  <si>
    <t>463.8</t>
  </si>
  <si>
    <t>510.8</t>
  </si>
  <si>
    <t>557.6</t>
  </si>
  <si>
    <t>158.0</t>
  </si>
  <si>
    <t>252.2</t>
  </si>
  <si>
    <t>342.5</t>
  </si>
  <si>
    <t>440.5</t>
  </si>
  <si>
    <t>538.8</t>
  </si>
  <si>
    <t>639.5</t>
  </si>
  <si>
    <t>739.2</t>
  </si>
  <si>
    <t>835.6</t>
  </si>
  <si>
    <t>934.8</t>
  </si>
  <si>
    <t>1027.8</t>
  </si>
  <si>
    <t>1121.6</t>
  </si>
  <si>
    <t>120.2</t>
  </si>
  <si>
    <t>164.3</t>
  </si>
  <si>
    <t>212.1</t>
  </si>
  <si>
    <t>259.7</t>
  </si>
  <si>
    <t>308.1</t>
  </si>
  <si>
    <t>355.3</t>
  </si>
  <si>
    <t>401.9</t>
  </si>
  <si>
    <t>449.5</t>
  </si>
  <si>
    <t>494.0</t>
  </si>
  <si>
    <t>539.9</t>
  </si>
  <si>
    <t>444.1</t>
  </si>
  <si>
    <t>713.5</t>
  </si>
  <si>
    <t>973.0</t>
  </si>
  <si>
    <t>1257.4</t>
  </si>
  <si>
    <t>1544.3</t>
  </si>
  <si>
    <t>1840.8</t>
  </si>
  <si>
    <t>2128.2</t>
  </si>
  <si>
    <t>2406.2</t>
  </si>
  <si>
    <t>2692.0</t>
  </si>
  <si>
    <t>2959.7</t>
  </si>
  <si>
    <t>3228.1</t>
  </si>
  <si>
    <t>2022 Cumulative Monthly Vehicle-Miles of Travel in Billions</t>
  </si>
  <si>
    <t>37.4</t>
  </si>
  <si>
    <t>55.5</t>
  </si>
  <si>
    <t>49.0</t>
  </si>
  <si>
    <t>83.7</t>
  </si>
  <si>
    <t>169.0</t>
  </si>
  <si>
    <t>476.2</t>
  </si>
  <si>
    <t>* Percent Change In Cumulative Monthly Travel 2021 vs. 2022</t>
  </si>
  <si>
    <t>7.8</t>
  </si>
  <si>
    <t>5.9</t>
  </si>
  <si>
    <t>5.1</t>
  </si>
  <si>
    <t>8.2</t>
  </si>
  <si>
    <t>7.0</t>
  </si>
  <si>
    <t>8.7</t>
  </si>
  <si>
    <t>7.2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</si>
  <si>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</si>
  <si>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</si>
  <si>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</si>
  <si>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</si>
  <si>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</si>
  <si>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</si>
  <si>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</si>
  <si>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</si>
  <si>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</si>
  <si>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</si>
  <si>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</si>
  <si>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</si>
  <si>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</si>
  <si>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</si>
  <si>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</si>
  <si>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</si>
  <si>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</si>
  <si>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</si>
  <si>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</si>
  <si>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</si>
  <si>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</si>
  <si>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</si>
  <si>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</si>
  <si>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</si>
  <si>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</si>
  <si>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</si>
  <si>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</si>
  <si>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</si>
  <si>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</si>
  <si>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</si>
  <si>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</si>
  <si>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</si>
  <si>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</si>
  <si>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</si>
  <si>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</si>
  <si>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</si>
  <si>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</si>
  <si>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</si>
  <si>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</si>
  <si>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</si>
  <si>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</si>
  <si>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</si>
  <si>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</si>
  <si>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</si>
  <si>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</si>
  <si>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</si>
  <si>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</si>
  <si>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</si>
  <si>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</si>
  <si>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</si>
  <si>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</si>
  <si>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</si>
  <si>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</si>
  <si>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</si>
  <si>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</si>
  <si>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</si>
  <si>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</si>
  <si>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</si>
  <si>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</si>
  <si>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</si>
  <si>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</si>
  <si>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</si>
  <si>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</si>
  <si>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</si>
  <si>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</si>
  <si>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</si>
  <si>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</si>
  <si>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</si>
  <si>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</si>
  <si>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</si>
  <si>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</si>
  <si>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</si>
  <si>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</si>
  <si>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</si>
  <si>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</si>
  <si>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</si>
  <si>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</si>
  <si>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</si>
  <si>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</si>
  <si>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</si>
  <si>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</si>
  <si>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</si>
  <si>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</si>
  <si>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</si>
  <si>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</si>
  <si>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</si>
  <si>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</si>
  <si>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</si>
  <si>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</si>
  <si>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</si>
  <si>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</si>
  <si>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</si>
  <si>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</si>
  <si>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</si>
  <si>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</si>
  <si>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</si>
  <si>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</si>
  <si>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</si>
  <si>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</si>
  <si>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</si>
  <si>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</si>
  <si>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</si>
  <si>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</si>
  <si>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</si>
  <si>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</si>
  <si>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</si>
  <si>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</si>
  <si>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</si>
  <si>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</si>
  <si>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</si>
  <si>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</si>
  <si>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</si>
  <si>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</si>
  <si>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</si>
  <si>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</si>
  <si>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</si>
  <si>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</si>
  <si>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</si>
  <si>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</si>
  <si>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</si>
  <si>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</si>
  <si>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</si>
  <si>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</si>
  <si>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</si>
  <si>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</si>
  <si>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</si>
  <si>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</si>
  <si>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</si>
  <si>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</si>
  <si>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</si>
  <si>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</si>
  <si>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</si>
  <si>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</si>
  <si>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</si>
  <si>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</si>
  <si>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</si>
  <si>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</si>
  <si>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</si>
  <si>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</si>
  <si>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</si>
  <si>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</si>
  <si>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</si>
  <si>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</si>
  <si>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</si>
  <si>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</si>
  <si>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</si>
  <si>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February</t>
  </si>
  <si>
    <t>52.3</t>
  </si>
  <si>
    <t>47.5</t>
  </si>
  <si>
    <t>30.4</t>
  </si>
  <si>
    <t>56.1</t>
  </si>
  <si>
    <t>70.0</t>
  </si>
  <si>
    <t>165.7</t>
  </si>
  <si>
    <t>8.0</t>
  </si>
  <si>
    <t>14.9</t>
  </si>
  <si>
    <t>12.4</t>
  </si>
  <si>
    <t>-9.6</t>
  </si>
  <si>
    <t>2020</t>
  </si>
  <si>
    <t>March30,2022</t>
  </si>
  <si>
    <t>January 2021</t>
  </si>
  <si>
    <t>March 30,2022</t>
  </si>
  <si>
    <t>22.6</t>
  </si>
  <si>
    <t>274.8</t>
  </si>
  <si>
    <t>258.7</t>
  </si>
  <si>
    <t>274.4</t>
  </si>
  <si>
    <t>16.1</t>
  </si>
  <si>
    <t>0.4</t>
  </si>
  <si>
    <t>6.2</t>
  </si>
  <si>
    <t>0.1</t>
  </si>
  <si>
    <t>January</t>
  </si>
  <si>
    <t>Page 2 - table</t>
  </si>
  <si>
    <t>year_record</t>
  </si>
  <si>
    <t>tmonth</t>
  </si>
  <si>
    <t>yearToDate</t>
  </si>
  <si>
    <t>moving</t>
  </si>
  <si>
    <t>1997</t>
  </si>
  <si>
    <t>183950.000000</t>
  </si>
  <si>
    <t>374076.000000</t>
  </si>
  <si>
    <t>2496251.000000</t>
  </si>
  <si>
    <t>1998</t>
  </si>
  <si>
    <t>187167.000000</t>
  </si>
  <si>
    <t>384037.000000</t>
  </si>
  <si>
    <t>2570334.000000</t>
  </si>
  <si>
    <t>1999</t>
  </si>
  <si>
    <t>191485.000000</t>
  </si>
  <si>
    <t>385067.000000</t>
  </si>
  <si>
    <t>2626392.000000</t>
  </si>
  <si>
    <t>2000</t>
  </si>
  <si>
    <t>199261.000000</t>
  </si>
  <si>
    <t>402703.000000</t>
  </si>
  <si>
    <t>2697095.000000</t>
  </si>
  <si>
    <t>2001</t>
  </si>
  <si>
    <t>200876.000000</t>
  </si>
  <si>
    <t>410562.000000</t>
  </si>
  <si>
    <t>2754784.000000</t>
  </si>
  <si>
    <t>1</t>
  </si>
  <si>
    <t>2002</t>
  </si>
  <si>
    <t>208237.000000</t>
  </si>
  <si>
    <t>423452.000000</t>
  </si>
  <si>
    <t>2808501.000000</t>
  </si>
  <si>
    <t>2</t>
  </si>
  <si>
    <t>2003</t>
  </si>
  <si>
    <t>203677.000000</t>
  </si>
  <si>
    <t>422211.000000</t>
  </si>
  <si>
    <t>2854268.000000</t>
  </si>
  <si>
    <t>3</t>
  </si>
  <si>
    <t>2004</t>
  </si>
  <si>
    <t>213709.000000</t>
  </si>
  <si>
    <t>436159.000000</t>
  </si>
  <si>
    <t>2904170.000000</t>
  </si>
  <si>
    <t>4</t>
  </si>
  <si>
    <t>2005</t>
  </si>
  <si>
    <t>219970.000000</t>
  </si>
  <si>
    <t>444042.000000</t>
  </si>
  <si>
    <t>2972672.000000</t>
  </si>
  <si>
    <t>5</t>
  </si>
  <si>
    <t>2006</t>
  </si>
  <si>
    <t>220711.000000</t>
  </si>
  <si>
    <t>453993.000000</t>
  </si>
  <si>
    <t>2999380.000000</t>
  </si>
  <si>
    <t>6</t>
  </si>
  <si>
    <t>2007</t>
  </si>
  <si>
    <t>219232.000000</t>
  </si>
  <si>
    <t>452854.000000</t>
  </si>
  <si>
    <t>3012977.000000</t>
  </si>
  <si>
    <t>7</t>
  </si>
  <si>
    <t>2008</t>
  </si>
  <si>
    <t>221336.000000</t>
  </si>
  <si>
    <t>454256.000000</t>
  </si>
  <si>
    <t>3031224.000000</t>
  </si>
  <si>
    <t>8</t>
  </si>
  <si>
    <t>2009</t>
  </si>
  <si>
    <t>217643.000000</t>
  </si>
  <si>
    <t>443172.000000</t>
  </si>
  <si>
    <t>2962426.000000</t>
  </si>
  <si>
    <t>9</t>
  </si>
  <si>
    <t>2010</t>
  </si>
  <si>
    <t>210635.000000</t>
  </si>
  <si>
    <t>431473.000000</t>
  </si>
  <si>
    <t>2945064.000000</t>
  </si>
  <si>
    <t>10</t>
  </si>
  <si>
    <t>2011</t>
  </si>
  <si>
    <t>213463.000000</t>
  </si>
  <si>
    <t>437254.000000</t>
  </si>
  <si>
    <t>2973046.000000</t>
  </si>
  <si>
    <t>11</t>
  </si>
  <si>
    <t>2012</t>
  </si>
  <si>
    <t>218196.000000</t>
  </si>
  <si>
    <t>445724.000000</t>
  </si>
  <si>
    <t>2958872.000000</t>
  </si>
  <si>
    <t>12</t>
  </si>
  <si>
    <t>2013</t>
  </si>
  <si>
    <t>215803.000000</t>
  </si>
  <si>
    <t>445222.000000</t>
  </si>
  <si>
    <t>2968068.000000</t>
  </si>
  <si>
    <t>2014</t>
  </si>
  <si>
    <t>213949.000000</t>
  </si>
  <si>
    <t>440361.000000</t>
  </si>
  <si>
    <t>2983420.000000</t>
  </si>
  <si>
    <t>2015</t>
  </si>
  <si>
    <t>217220.000000</t>
  </si>
  <si>
    <t>450718.000000</t>
  </si>
  <si>
    <t>3036013.000000</t>
  </si>
  <si>
    <t>2016</t>
  </si>
  <si>
    <t>223011.000000</t>
  </si>
  <si>
    <t>462690.000000</t>
  </si>
  <si>
    <t>3107344.000000</t>
  </si>
  <si>
    <t>2017</t>
  </si>
  <si>
    <t>225644.000000</t>
  </si>
  <si>
    <t>468244.000000</t>
  </si>
  <si>
    <t>3179963.000000</t>
  </si>
  <si>
    <t>2018</t>
  </si>
  <si>
    <t>227759.000000</t>
  </si>
  <si>
    <t>472496.000000</t>
  </si>
  <si>
    <t>3216598.000000</t>
  </si>
  <si>
    <t>2019</t>
  </si>
  <si>
    <t>231791.000000</t>
  </si>
  <si>
    <t>480717.000000</t>
  </si>
  <si>
    <t>3248548.000000</t>
  </si>
  <si>
    <t>242695.000000</t>
  </si>
  <si>
    <t>503542.000000</t>
  </si>
  <si>
    <t>3284596.000000</t>
  </si>
  <si>
    <t>2021</t>
  </si>
  <si>
    <t>213038.000000</t>
  </si>
  <si>
    <t>444068.000000</t>
  </si>
  <si>
    <t>2844148.000000</t>
  </si>
  <si>
    <t>235668.000000</t>
  </si>
  <si>
    <t>476209.000000</t>
  </si>
  <si>
    <t>3260267.000000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</si>
  <si>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</si>
  <si>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</si>
  <si>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</si>
  <si>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</si>
  <si>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</si>
  <si>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</si>
  <si>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</si>
  <si>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</si>
  <si>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</si>
  <si>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</si>
  <si>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2566</t>
  </si>
  <si>
    <t>2569</t>
  </si>
  <si>
    <t>March</t>
  </si>
  <si>
    <t>2571</t>
  </si>
  <si>
    <t>April</t>
  </si>
  <si>
    <t>2578</t>
  </si>
  <si>
    <t>2580</t>
  </si>
  <si>
    <t>June</t>
  </si>
  <si>
    <t>2587</t>
  </si>
  <si>
    <t>July</t>
  </si>
  <si>
    <t>2590</t>
  </si>
  <si>
    <t>August</t>
  </si>
  <si>
    <t>2594</t>
  </si>
  <si>
    <t>September</t>
  </si>
  <si>
    <t>2599</t>
  </si>
  <si>
    <t>October</t>
  </si>
  <si>
    <t>2607</t>
  </si>
  <si>
    <t>November</t>
  </si>
  <si>
    <t>2616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</si>
  <si>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</si>
  <si>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</si>
  <si>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</si>
  <si>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</si>
  <si>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</si>
  <si>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</si>
  <si>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</si>
  <si>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</si>
  <si>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</si>
  <si>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</si>
  <si>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</si>
  <si>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</si>
  <si>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</si>
  <si>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</si>
  <si>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</si>
  <si>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</si>
  <si>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</si>
  <si>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</si>
  <si>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</si>
  <si>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</si>
  <si>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</si>
  <si>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</si>
  <si>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</si>
  <si>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</si>
  <si>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</si>
  <si>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</si>
  <si>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</si>
  <si>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</si>
  <si>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</si>
  <si>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</si>
  <si>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</si>
  <si>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</si>
  <si>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</si>
  <si>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</si>
  <si>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</si>
  <si>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</si>
  <si>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</si>
  <si>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</si>
  <si>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</si>
  <si>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</si>
  <si>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</si>
  <si>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</si>
  <si>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</si>
  <si>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</si>
  <si>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</si>
  <si>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</si>
  <si>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</si>
  <si>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</si>
  <si>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</si>
  <si>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</si>
  <si>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</si>
  <si>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</si>
  <si>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</si>
  <si>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</si>
  <si>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</si>
  <si>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</si>
  <si>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</si>
  <si>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</si>
  <si>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</si>
  <si>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</si>
  <si>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</si>
  <si>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</si>
  <si>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</si>
  <si>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</si>
  <si>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</si>
  <si>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</si>
  <si>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</si>
  <si>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</si>
  <si>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</si>
  <si>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</si>
  <si>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</si>
  <si>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</si>
  <si>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</si>
  <si>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</si>
  <si>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</si>
  <si>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</si>
  <si>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</si>
  <si>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</si>
  <si>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</si>
  <si>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</si>
  <si>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</si>
  <si>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</si>
  <si>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</si>
  <si>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</si>
  <si>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</si>
  <si>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</si>
  <si>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</si>
  <si>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</si>
  <si>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</si>
  <si>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</si>
  <si>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</si>
  <si>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</si>
  <si>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</si>
  <si>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</si>
  <si>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</si>
  <si>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</si>
  <si>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</si>
  <si>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</si>
  <si>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</si>
  <si>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</si>
  <si>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</si>
  <si>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</si>
  <si>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</si>
  <si>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</si>
  <si>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</si>
  <si>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</si>
  <si>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</si>
  <si>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</si>
  <si>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</si>
  <si>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</si>
  <si>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</si>
  <si>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</si>
  <si>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</si>
  <si>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</si>
  <si>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</si>
  <si>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</si>
  <si>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</si>
  <si>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</si>
  <si>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</si>
  <si>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</si>
  <si>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</si>
  <si>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</si>
  <si>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</si>
  <si>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</si>
  <si>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</si>
  <si>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</si>
  <si>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</si>
  <si>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</si>
  <si>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</si>
  <si>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</si>
  <si>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</si>
  <si>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</si>
  <si>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</si>
  <si>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</si>
  <si>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</si>
  <si>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</si>
  <si>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</si>
  <si>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</si>
  <si>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</si>
  <si>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</si>
  <si>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</si>
  <si>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</si>
  <si>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</si>
  <si>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</si>
  <si>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</si>
  <si>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</si>
  <si>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</si>
  <si>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</si>
  <si>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</si>
  <si>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</si>
  <si>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</si>
  <si>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</si>
  <si>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</si>
  <si>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</si>
  <si>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</si>
  <si>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</si>
  <si>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</si>
  <si>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</si>
  <si>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</si>
  <si>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</si>
  <si>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</si>
  <si>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</si>
  <si>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</si>
  <si>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</si>
  <si>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</si>
  <si>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</si>
  <si>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</si>
  <si>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</si>
  <si>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</si>
  <si>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</si>
  <si>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</si>
  <si>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</si>
  <si>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</si>
  <si>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</si>
  <si>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</si>
  <si>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</si>
  <si>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</si>
  <si>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</si>
  <si>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</si>
  <si>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</si>
  <si>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</si>
  <si>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</si>
  <si>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</si>
  <si>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</si>
  <si>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</si>
  <si>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</si>
  <si>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</si>
  <si>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</si>
  <si>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</si>
  <si>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</si>
  <si>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</si>
  <si>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</si>
  <si>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</si>
  <si>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</si>
  <si>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</si>
  <si>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</si>
  <si>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</si>
  <si>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</si>
  <si>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</si>
  <si>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</si>
  <si>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</si>
  <si>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</si>
  <si>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</si>
  <si>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</si>
  <si>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313</t>
  </si>
  <si>
    <t>314</t>
  </si>
  <si>
    <t>315</t>
  </si>
  <si>
    <t>316</t>
  </si>
  <si>
    <t>317</t>
  </si>
  <si>
    <t>318</t>
  </si>
  <si>
    <t>The seasonally adjusted vehicle miles traveled for February 2022 is</t>
  </si>
  <si>
    <t xml:space="preserve">276.4 billion miles, a 9% (22.7 billion vehicle miles) increase </t>
  </si>
  <si>
    <t xml:space="preserve">over February 2021. It also represents 2.2% increase (5.9 billion </t>
  </si>
  <si>
    <t>vehicle miles) compared with January 2022.</t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</si>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</sst>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  <font>
      <sz val="1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0" fontId="0" fillId="0" borderId="0" xfId="0" applyAlignment="1">
      <alignment horizontal="left" vertical="center" wrapText="1"/>
    </xf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6" fillId="0" borderId="0" xfId="0" applyFont="1" applyAlignme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0" xfId="0" applyFont="1"/>
    <xf numFmtId="0" fontId="27" fillId="0" borderId="0" xfId="0" applyFont="1" applyAlignment="1">
      <alignment vertical="center"/>
    </xf>
    <xf numFmtId="0" fontId="1" fillId="0" borderId="0" xfId="2" applyAlignment="1">
      <alignment horizontal="left" indent="1"/>
    </xf>
    <xf numFmtId="0" fontId="1" fillId="0" borderId="0" xfId="2"/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</cellXfs>
  <cellStyles count="3">
    <cellStyle name="Normal" xfId="0" builtinId="0"/>
    <cellStyle name="Normal 2 2" xfId="2" xr:uid="{46C91D2E-5363-424C-9ED3-8AF857937D82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1'!$L$2:$L$292</c:f>
              <c:strCache>
                <c:ptCount val="290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</c:strCache>
            </c:strRef>
          </c:cat>
          <c:val>
            <c:numRef>
              <c:f>'Figure 1'!$N$2:$N$292</c:f>
              <c:numCache>
                <c:formatCode>#,##0.0</c:formatCode>
                <c:ptCount val="291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D-45F9-B6CA-BEF77DCF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633248"/>
        <c:axId val="1"/>
      </c:lineChart>
      <c:catAx>
        <c:axId val="11326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63324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6F5-B4D5-3C33EC838E84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6.02</c:v>
                </c:pt>
                <c:pt idx="3">
                  <c:v>5.97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6F5-B4D5-3C33EC838E84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2-46F5-B4D5-3C33EC83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55712"/>
        <c:axId val="1"/>
      </c:lineChart>
      <c:catAx>
        <c:axId val="11326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655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577-BB80-2F424FCD8F8A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E-4577-BB80-2F424FCD8F8A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E-4577-BB80-2F424FCD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36576"/>
        <c:axId val="1"/>
      </c:lineChart>
      <c:catAx>
        <c:axId val="11326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63657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0</xdr:rowOff>
    </xdr:from>
    <xdr:to>
      <xdr:col>0</xdr:col>
      <xdr:colOff>331480</xdr:colOff>
      <xdr:row>1</xdr:row>
      <xdr:rowOff>163840</xdr:rowOff>
    </xdr:to>
    <xdr:pic>
      <xdr:nvPicPr>
        <xdr:cNvPr id="27956" name="Picture 1">
          <a:extLst>
            <a:ext uri="{FF2B5EF4-FFF2-40B4-BE49-F238E27FC236}">
              <a16:creationId xmlns:a16="http://schemas.microsoft.com/office/drawing/2014/main" id="{81ED9A52-4117-4ADF-8AC3-086517BCD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2743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33</xdr:row>
      <xdr:rowOff>0</xdr:rowOff>
    </xdr:from>
    <xdr:to>
      <xdr:col>10</xdr:col>
      <xdr:colOff>255280</xdr:colOff>
      <xdr:row>57</xdr:row>
      <xdr:rowOff>11440</xdr:rowOff>
    </xdr:to>
    <xdr:pic>
      <xdr:nvPicPr>
        <xdr:cNvPr id="27957" name="Picture 2" descr="map">
          <a:extLst>
            <a:ext uri="{FF2B5EF4-FFF2-40B4-BE49-F238E27FC236}">
              <a16:creationId xmlns:a16="http://schemas.microsoft.com/office/drawing/2014/main" id="{90C30E4C-3575-43F8-A867-173CB79E6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423660"/>
          <a:ext cx="6880860" cy="385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205740</xdr:colOff>
      <xdr:row>1</xdr:row>
      <xdr:rowOff>76200</xdr:rowOff>
    </xdr:to>
    <xdr:sp macro="" textlink="">
      <xdr:nvSpPr>
        <xdr:cNvPr id="12589" name="AutoShape 1" descr="U.S. Department of Transportation - FHWA">
          <a:extLst>
            <a:ext uri="{FF2B5EF4-FFF2-40B4-BE49-F238E27FC236}">
              <a16:creationId xmlns:a16="http://schemas.microsoft.com/office/drawing/2014/main" id="{0106F300-3622-47A0-B031-D78F6005EDB0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2057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53340</xdr:colOff>
      <xdr:row>57</xdr:row>
      <xdr:rowOff>99060</xdr:rowOff>
    </xdr:to>
    <xdr:sp macro="" textlink="">
      <xdr:nvSpPr>
        <xdr:cNvPr id="12590" name="AutoShape 2" descr="Fhwa Logo">
          <a:extLst>
            <a:ext uri="{FF2B5EF4-FFF2-40B4-BE49-F238E27FC236}">
              <a16:creationId xmlns:a16="http://schemas.microsoft.com/office/drawing/2014/main" id="{A1C648FD-97B7-44B3-B131-134D9952FD73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819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0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B65145B-2384-4913-9EDF-455185FEE1C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0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7590E0-79D7-456C-8A76-832A018DD29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1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753C22-76FD-4361-AEE5-1C6C61ED0342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1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DCBCC86-C96A-4FEC-8464-8454E09D12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1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7EACE-E0FB-468C-A46B-D0CFA974B5D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1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F140EB-9C38-45D5-A069-D12B3AE2E878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1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2BEC8DC-D255-4D49-8A06-D20EA601EB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1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9AA566-8081-4800-9338-8D255B4DC51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1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E1071E-A0CB-4995-B832-CD7D374D4798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205740</xdr:colOff>
      <xdr:row>1</xdr:row>
      <xdr:rowOff>99060</xdr:rowOff>
    </xdr:to>
    <xdr:sp macro="" textlink="">
      <xdr:nvSpPr>
        <xdr:cNvPr id="478617" name="AutoShape 15" descr="U.S. Department of Transportation - FHWA">
          <a:extLst>
            <a:ext uri="{FF2B5EF4-FFF2-40B4-BE49-F238E27FC236}">
              <a16:creationId xmlns:a16="http://schemas.microsoft.com/office/drawing/2014/main" id="{EFEF2202-EF29-4D0F-8989-544507F154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1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CA56D44-0D36-40E7-A86F-3CAFDE3559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1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5E32B-9C6E-49E4-9C1A-374D9641EB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2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E7DD24-DDA5-48AC-930A-728B7DA33BDA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2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6094E37-5DEE-4C97-A5A0-B3465D9D882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2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91C6FF-6619-4F87-AD13-702C7EE321B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2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CE62E9-45CF-4906-B37D-25A753C100B7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2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A45130C2-75DD-44D1-B9D1-C2E345D343A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2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05C5E8-1560-4878-8D70-79F0EBAE991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2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B02BF8-1366-4143-A128-4BCF85613E56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205740</xdr:colOff>
      <xdr:row>30</xdr:row>
      <xdr:rowOff>99060</xdr:rowOff>
    </xdr:to>
    <xdr:sp macro="" textlink="">
      <xdr:nvSpPr>
        <xdr:cNvPr id="478627" name="AutoShape 15" descr="U.S. Department of Transportation - FHWA">
          <a:extLst>
            <a:ext uri="{FF2B5EF4-FFF2-40B4-BE49-F238E27FC236}">
              <a16:creationId xmlns:a16="http://schemas.microsoft.com/office/drawing/2014/main" id="{C4F21E87-D805-40D7-8AA7-E23C5BEE2E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76200</xdr:colOff>
      <xdr:row>69</xdr:row>
      <xdr:rowOff>7620</xdr:rowOff>
    </xdr:to>
    <xdr:sp macro="" textlink="">
      <xdr:nvSpPr>
        <xdr:cNvPr id="48292" name="AutoShape 15" descr="FHWA">
          <a:extLst>
            <a:ext uri="{FF2B5EF4-FFF2-40B4-BE49-F238E27FC236}">
              <a16:creationId xmlns:a16="http://schemas.microsoft.com/office/drawing/2014/main" id="{1CF17BA8-AA5E-486B-B3A3-E1A12D038E61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12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385AEE2-1BD8-484C-B8F0-BB2313C467D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13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2A87D-E737-4480-A241-0DF019E673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14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042C61-EE2F-4C69-AB15-6557739B0219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15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E91D580-7935-4863-AF05-A1F711C22D17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16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F0FFC-094A-4593-AB4B-6ECE4C3CD2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17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6F673E-40F9-4E18-94F9-6DAE9F482B9B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18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F20B57F-EFF5-4913-AC1A-37FAE92AD9BB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19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3ACEE9-93D3-4C3A-8BE0-E8BE92F3AED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20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8CE5B4-21D1-44E8-A955-AA9B990D0EE0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205740</xdr:colOff>
      <xdr:row>2</xdr:row>
      <xdr:rowOff>99060</xdr:rowOff>
    </xdr:to>
    <xdr:sp macro="" textlink="">
      <xdr:nvSpPr>
        <xdr:cNvPr id="479521" name="AutoShape 15" descr="U.S. Department of Transportation - FHWA">
          <a:extLst>
            <a:ext uri="{FF2B5EF4-FFF2-40B4-BE49-F238E27FC236}">
              <a16:creationId xmlns:a16="http://schemas.microsoft.com/office/drawing/2014/main" id="{F2666F6D-F77A-4F8D-A691-DA88DE6E271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057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22" name="AutoShape 16" descr="FHWA">
          <a:extLst>
            <a:ext uri="{FF2B5EF4-FFF2-40B4-BE49-F238E27FC236}">
              <a16:creationId xmlns:a16="http://schemas.microsoft.com/office/drawing/2014/main" id="{28FF323D-9A7F-40BB-BDB4-7D338F8DF7ED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23" name="AutoShape 17" descr="FHWA">
          <a:extLst>
            <a:ext uri="{FF2B5EF4-FFF2-40B4-BE49-F238E27FC236}">
              <a16:creationId xmlns:a16="http://schemas.microsoft.com/office/drawing/2014/main" id="{AF7315B9-27D7-49A8-86C7-CBCE3BD92098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24" name="AutoShape 18" descr="FHWA">
          <a:extLst>
            <a:ext uri="{FF2B5EF4-FFF2-40B4-BE49-F238E27FC236}">
              <a16:creationId xmlns:a16="http://schemas.microsoft.com/office/drawing/2014/main" id="{7C0BD4D0-BDC1-42B0-8BFE-B52E133C438A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76200</xdr:colOff>
      <xdr:row>70</xdr:row>
      <xdr:rowOff>7620</xdr:rowOff>
    </xdr:to>
    <xdr:sp macro="" textlink="">
      <xdr:nvSpPr>
        <xdr:cNvPr id="479525" name="AutoShape 19" descr="FHWA">
          <a:extLst>
            <a:ext uri="{FF2B5EF4-FFF2-40B4-BE49-F238E27FC236}">
              <a16:creationId xmlns:a16="http://schemas.microsoft.com/office/drawing/2014/main" id="{95341ADF-6C13-421A-9E40-BF7B2C827414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10</xdr:col>
      <xdr:colOff>99060</xdr:colOff>
      <xdr:row>54</xdr:row>
      <xdr:rowOff>91440</xdr:rowOff>
    </xdr:to>
    <xdr:graphicFrame macro="">
      <xdr:nvGraphicFramePr>
        <xdr:cNvPr id="10990" name="Chart 3">
          <a:extLst>
            <a:ext uri="{FF2B5EF4-FFF2-40B4-BE49-F238E27FC236}">
              <a16:creationId xmlns:a16="http://schemas.microsoft.com/office/drawing/2014/main" id="{9ADE4937-E792-44ED-83C0-7170E4A0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114300</xdr:colOff>
      <xdr:row>0</xdr:row>
      <xdr:rowOff>205740</xdr:rowOff>
    </xdr:to>
    <xdr:sp macro="" textlink="">
      <xdr:nvSpPr>
        <xdr:cNvPr id="1099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E888AD8-5A88-4039-8B3E-7E4AD8D8D179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431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99060</xdr:colOff>
      <xdr:row>0</xdr:row>
      <xdr:rowOff>114300</xdr:rowOff>
    </xdr:to>
    <xdr:sp macro="" textlink="">
      <xdr:nvSpPr>
        <xdr:cNvPr id="1099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3A1FFB-1FAF-40B0-8049-490760D0ADAD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70866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495300</xdr:colOff>
      <xdr:row>311</xdr:row>
      <xdr:rowOff>7620</xdr:rowOff>
    </xdr:to>
    <xdr:sp macro="" textlink="">
      <xdr:nvSpPr>
        <xdr:cNvPr id="10993" name="AutoShape 8" descr="FHWA">
          <a:extLst>
            <a:ext uri="{FF2B5EF4-FFF2-40B4-BE49-F238E27FC236}">
              <a16:creationId xmlns:a16="http://schemas.microsoft.com/office/drawing/2014/main" id="{22468463-E690-4B78-9A5B-87B56535BAD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495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76200</xdr:colOff>
      <xdr:row>311</xdr:row>
      <xdr:rowOff>7620</xdr:rowOff>
    </xdr:to>
    <xdr:sp macro="" textlink="">
      <xdr:nvSpPr>
        <xdr:cNvPr id="10994" name="AutoShape 9" descr="FHWA">
          <a:extLst>
            <a:ext uri="{FF2B5EF4-FFF2-40B4-BE49-F238E27FC236}">
              <a16:creationId xmlns:a16="http://schemas.microsoft.com/office/drawing/2014/main" id="{3DA4D6E1-C1ED-4E3A-B452-A2F7FDA24B2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858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53340</xdr:rowOff>
    </xdr:from>
    <xdr:to>
      <xdr:col>10</xdr:col>
      <xdr:colOff>335280</xdr:colOff>
      <xdr:row>28</xdr:row>
      <xdr:rowOff>0</xdr:rowOff>
    </xdr:to>
    <xdr:graphicFrame macro="">
      <xdr:nvGraphicFramePr>
        <xdr:cNvPr id="5419" name="Chart 1">
          <a:extLst>
            <a:ext uri="{FF2B5EF4-FFF2-40B4-BE49-F238E27FC236}">
              <a16:creationId xmlns:a16="http://schemas.microsoft.com/office/drawing/2014/main" id="{E4985E20-97E5-4657-83F0-4FBDC3998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30</xdr:row>
      <xdr:rowOff>22860</xdr:rowOff>
    </xdr:from>
    <xdr:to>
      <xdr:col>10</xdr:col>
      <xdr:colOff>335280</xdr:colOff>
      <xdr:row>54</xdr:row>
      <xdr:rowOff>68580</xdr:rowOff>
    </xdr:to>
    <xdr:graphicFrame macro="">
      <xdr:nvGraphicFramePr>
        <xdr:cNvPr id="5420" name="Chart 2">
          <a:extLst>
            <a:ext uri="{FF2B5EF4-FFF2-40B4-BE49-F238E27FC236}">
              <a16:creationId xmlns:a16="http://schemas.microsoft.com/office/drawing/2014/main" id="{62931359-A848-4239-A94B-0FCCC1C3A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232587</xdr:colOff>
      <xdr:row>36</xdr:row>
      <xdr:rowOff>90488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1B418-6EB6-4382-893D-495F9D34F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8466950" cy="606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topLeftCell="A13" zoomScaleNormal="100" workbookViewId="0">
      <selection activeCell="Q33" sqref="Q3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5" t="s">
        <v>1</v>
      </c>
      <c r="F4" s="185"/>
      <c r="G4" s="185"/>
      <c r="H4" s="185"/>
      <c r="I4" s="185"/>
      <c r="J4" s="185"/>
    </row>
    <row r="5" spans="1:12" ht="12.75" customHeight="1" x14ac:dyDescent="0.2">
      <c r="A5" s="3" t="s">
        <v>2</v>
      </c>
      <c r="D5" s="6"/>
      <c r="E5" s="185"/>
      <c r="F5" s="185"/>
      <c r="G5" s="185"/>
      <c r="H5" s="185"/>
      <c r="I5" s="185"/>
      <c r="J5" s="185"/>
    </row>
    <row r="7" spans="1:12" ht="12.75" customHeight="1" x14ac:dyDescent="0.2">
      <c r="A7" s="7" t="s">
        <v>3</v>
      </c>
      <c r="D7" s="6"/>
      <c r="E7" s="185" t="s">
        <v>4</v>
      </c>
      <c r="F7" s="185"/>
      <c r="G7" s="185"/>
      <c r="H7" s="185"/>
      <c r="I7" s="185"/>
      <c r="J7" s="185"/>
    </row>
    <row r="8" spans="1:12" ht="12.75" customHeight="1" x14ac:dyDescent="0.2">
      <c r="A8" s="7" t="s">
        <v>5</v>
      </c>
      <c r="D8" s="6"/>
      <c r="E8" s="185"/>
      <c r="F8" s="185"/>
      <c r="G8" s="185"/>
      <c r="H8" s="185"/>
      <c r="I8" s="185"/>
      <c r="J8" s="185"/>
    </row>
    <row r="10" spans="1:12" ht="12.75" customHeight="1" x14ac:dyDescent="0.2">
      <c r="A10" s="3" t="s">
        <v>6</v>
      </c>
      <c r="E10" s="184" t="str">
        <f>CONCATENATE(Data!B4," ",Data!A4)</f>
        <v>February 2022</v>
      </c>
      <c r="F10" s="184"/>
      <c r="G10" s="184"/>
      <c r="H10" s="184"/>
      <c r="I10" s="184"/>
      <c r="J10" s="184"/>
    </row>
    <row r="11" spans="1:12" ht="12.75" customHeight="1" x14ac:dyDescent="0.2">
      <c r="A11" s="3" t="s">
        <v>7</v>
      </c>
      <c r="E11" s="184"/>
      <c r="F11" s="184"/>
      <c r="G11" s="184"/>
      <c r="H11" s="184"/>
      <c r="I11" s="184"/>
      <c r="J11" s="184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10.6%</v>
      </c>
      <c r="F15" s="2" t="s">
        <v>9</v>
      </c>
      <c r="G15" s="163" t="str">
        <f>Data!Y4</f>
        <v>22.6</v>
      </c>
      <c r="H15" s="2" t="str">
        <f>"billion vehicle miles) for "&amp;E10 &amp;" as compared  with"</f>
        <v>billion vehicle miles) for February 2022 as compared  with</v>
      </c>
      <c r="I15" s="1"/>
      <c r="L15" s="2"/>
    </row>
    <row r="16" spans="1:12" ht="17.399999999999999" x14ac:dyDescent="0.3">
      <c r="E16" s="100">
        <f>Data!A6</f>
        <v>44228</v>
      </c>
      <c r="F16" s="193">
        <f>E16</f>
        <v>44228</v>
      </c>
      <c r="G16" s="187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235.7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s="4" customFormat="1" ht="17.399999999999999" x14ac:dyDescent="0.3">
      <c r="E20" s="278" t="s">
        <v>790</v>
      </c>
      <c r="F20" s="183"/>
      <c r="G20" s="183"/>
      <c r="H20" s="183"/>
      <c r="I20" s="183"/>
      <c r="J20" s="183"/>
    </row>
    <row r="21" spans="1:256" s="4" customFormat="1" ht="17.399999999999999" x14ac:dyDescent="0.3">
      <c r="E21" s="278" t="s">
        <v>791</v>
      </c>
      <c r="F21" s="183"/>
      <c r="G21" s="183"/>
      <c r="H21" s="183"/>
      <c r="I21" s="176"/>
      <c r="J21" s="183"/>
      <c r="K21" s="183"/>
    </row>
    <row r="22" spans="1:256" s="4" customFormat="1" ht="17.399999999999999" x14ac:dyDescent="0.3">
      <c r="E22" s="278" t="s">
        <v>792</v>
      </c>
      <c r="F22" s="183"/>
      <c r="G22" s="183"/>
      <c r="H22" s="183"/>
      <c r="J22" s="183"/>
      <c r="K22" s="177"/>
    </row>
    <row r="23" spans="1:256" s="4" customFormat="1" ht="17.399999999999999" x14ac:dyDescent="0.3">
      <c r="E23" s="279" t="s">
        <v>793</v>
      </c>
      <c r="F23" s="183"/>
      <c r="G23" s="183"/>
      <c r="H23" s="183"/>
      <c r="I23" s="183"/>
      <c r="J23" s="183"/>
      <c r="L23" s="177"/>
    </row>
    <row r="25" spans="1:256" ht="17.399999999999999" x14ac:dyDescent="0.3">
      <c r="E25" s="186" t="str">
        <f>"Cumulative Travel for " &amp; Data!A4&amp;" changed by "</f>
        <v xml:space="preserve">Cumulative Travel for 2022 changed by </v>
      </c>
      <c r="F25" s="187"/>
      <c r="G25" s="187"/>
      <c r="H25" s="187"/>
      <c r="I25" s="187"/>
      <c r="J25" s="187"/>
      <c r="K25" s="91" t="str">
        <f>Data!S4&amp;"%"</f>
        <v>7.2%</v>
      </c>
    </row>
    <row r="26" spans="1:256" ht="17.399999999999999" x14ac:dyDescent="0.3">
      <c r="F26" s="4" t="s">
        <v>9</v>
      </c>
      <c r="G26" s="163" t="str">
        <f>Data!Z4</f>
        <v>32.1</v>
      </c>
      <c r="H26" s="4" t="s">
        <v>11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476.2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2" t="str">
        <f>"Estimated Vehicle-Miles of Travel by Region - " &amp; E10 &amp;" - (in Billions)"</f>
        <v>Estimated Vehicle-Miles of Travel by Region - February 2022 - (in Billions)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</row>
    <row r="32" spans="1:256" ht="16.2" x14ac:dyDescent="0.3">
      <c r="A32" s="192" t="s">
        <v>13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</row>
    <row r="60" spans="4:10" ht="16.2" x14ac:dyDescent="0.3">
      <c r="D60" s="9" t="s">
        <v>14</v>
      </c>
      <c r="G60" s="9" t="s">
        <v>15</v>
      </c>
      <c r="J60" s="9" t="s">
        <v>16</v>
      </c>
    </row>
    <row r="61" spans="4:10" ht="16.2" x14ac:dyDescent="0.3">
      <c r="D61" s="10" t="str">
        <f>Data!C4</f>
        <v>52.3</v>
      </c>
      <c r="G61" s="12" t="str">
        <f>Data!D4</f>
        <v>47.5</v>
      </c>
      <c r="J61" s="12" t="str">
        <f>Data!G4</f>
        <v>30.4</v>
      </c>
    </row>
    <row r="62" spans="4:10" ht="16.2" x14ac:dyDescent="0.3">
      <c r="D62" s="11" t="str">
        <f>Data!L4 &amp; "%"</f>
        <v>8.0%</v>
      </c>
      <c r="G62" s="11" t="str">
        <f>Data!M4 &amp; "%"</f>
        <v>7.8%</v>
      </c>
      <c r="J62" s="11" t="str">
        <f>Data!O4 &amp; "%"</f>
        <v>14.9%</v>
      </c>
    </row>
    <row r="63" spans="4:10" ht="16.2" x14ac:dyDescent="0.3">
      <c r="G63" s="10"/>
      <c r="J63" s="10"/>
    </row>
    <row r="64" spans="4:10" ht="16.2" x14ac:dyDescent="0.3">
      <c r="G64" s="9" t="s">
        <v>17</v>
      </c>
      <c r="J64" s="9" t="s">
        <v>18</v>
      </c>
    </row>
    <row r="65" spans="1:10" ht="16.2" x14ac:dyDescent="0.3">
      <c r="G65" s="12" t="str">
        <f>Data!E4</f>
        <v>49.5</v>
      </c>
      <c r="J65" s="10" t="str">
        <f>Data!H4</f>
        <v>56.1</v>
      </c>
    </row>
    <row r="66" spans="1:10" ht="16.2" x14ac:dyDescent="0.3">
      <c r="G66" s="11" t="str">
        <f>Data!N4 &amp; "%"</f>
        <v>11.8%</v>
      </c>
      <c r="J66" s="11" t="str">
        <f>Data!P4 &amp; "%"</f>
        <v>12.4%</v>
      </c>
    </row>
    <row r="68" spans="1:10" x14ac:dyDescent="0.2">
      <c r="A68" s="5" t="s">
        <v>19</v>
      </c>
      <c r="B68" s="8" t="s">
        <v>20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8" t="s">
        <v>21</v>
      </c>
      <c r="C70" s="189"/>
      <c r="D70" s="189"/>
      <c r="E70" s="189"/>
      <c r="F70" s="190" t="str">
        <f>Data!X4</f>
        <v>March 30,2022</v>
      </c>
      <c r="G70" s="191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22</v>
      </c>
    </row>
    <row r="73" spans="1:10" s="8" customFormat="1" ht="10.199999999999999" x14ac:dyDescent="0.2">
      <c r="B73" s="8" t="s">
        <v>23</v>
      </c>
    </row>
    <row r="74" spans="1:10" s="8" customFormat="1" ht="10.199999999999999" x14ac:dyDescent="0.2">
      <c r="B74" s="8" t="s">
        <v>24</v>
      </c>
    </row>
    <row r="75" spans="1:10" s="8" customFormat="1" ht="10.199999999999999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6" zoomScaleNormal="100" workbookViewId="0">
      <selection activeCell="Q40" sqref="Q40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5" t="s">
        <v>368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16"/>
      <c r="M1" s="272" t="s">
        <v>369</v>
      </c>
      <c r="N1" s="272"/>
      <c r="O1" s="272"/>
      <c r="P1" s="272"/>
    </row>
    <row r="2" spans="1:16" x14ac:dyDescent="0.25">
      <c r="M2" s="272"/>
      <c r="N2" s="272"/>
      <c r="O2" s="272"/>
      <c r="P2" s="272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345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346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347</v>
      </c>
      <c r="N7" s="67">
        <f>Data!X45</f>
        <v>5.09</v>
      </c>
      <c r="O7" s="67">
        <f>Data!Y45</f>
        <v>6.02</v>
      </c>
      <c r="P7" s="67" t="e">
        <f>Data!Z45</f>
        <v>#N/A</v>
      </c>
    </row>
    <row r="8" spans="1:16" x14ac:dyDescent="0.25">
      <c r="M8" s="19" t="s">
        <v>349</v>
      </c>
      <c r="N8" s="67">
        <f>Data!X46</f>
        <v>3.85</v>
      </c>
      <c r="O8" s="67">
        <f>Data!Y46</f>
        <v>5.97</v>
      </c>
      <c r="P8" s="67" t="e">
        <f>Data!Z46</f>
        <v>#N/A</v>
      </c>
    </row>
    <row r="9" spans="1:16" x14ac:dyDescent="0.25">
      <c r="M9" s="19" t="s">
        <v>350</v>
      </c>
      <c r="N9" s="67">
        <f>Data!X47</f>
        <v>4.8499999999999996</v>
      </c>
      <c r="O9" s="67">
        <f>Data!Y47</f>
        <v>6.27</v>
      </c>
      <c r="P9" s="67" t="e">
        <f>Data!Z47</f>
        <v>#N/A</v>
      </c>
    </row>
    <row r="10" spans="1:16" x14ac:dyDescent="0.25">
      <c r="M10" s="19" t="s">
        <v>351</v>
      </c>
      <c r="N10" s="67">
        <f>Data!X48</f>
        <v>5.66</v>
      </c>
      <c r="O10" s="67">
        <f>Data!Y48</f>
        <v>6.51</v>
      </c>
      <c r="P10" s="67" t="e">
        <f>Data!Z48</f>
        <v>#N/A</v>
      </c>
    </row>
    <row r="11" spans="1:16" x14ac:dyDescent="0.25">
      <c r="M11" s="19" t="s">
        <v>354</v>
      </c>
      <c r="N11" s="67">
        <f>Data!X49</f>
        <v>5.78</v>
      </c>
      <c r="O11" s="67">
        <f>Data!Y49</f>
        <v>6.44</v>
      </c>
      <c r="P11" s="67" t="e">
        <f>Data!Z49</f>
        <v>#N/A</v>
      </c>
    </row>
    <row r="12" spans="1:16" x14ac:dyDescent="0.25">
      <c r="M12" s="19" t="s">
        <v>355</v>
      </c>
      <c r="N12" s="67">
        <f>Data!X50</f>
        <v>5.8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356</v>
      </c>
      <c r="N13" s="67">
        <f>Data!X51</f>
        <v>5.86</v>
      </c>
      <c r="O13" s="67">
        <f>Data!Y51</f>
        <v>6.35</v>
      </c>
      <c r="P13" s="67" t="e">
        <f>Data!Z51</f>
        <v>#N/A</v>
      </c>
    </row>
    <row r="14" spans="1:16" x14ac:dyDescent="0.25">
      <c r="M14" s="19" t="s">
        <v>358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5">
      <c r="M15" s="19" t="s">
        <v>359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360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5">
      <c r="M19" s="272" t="s">
        <v>370</v>
      </c>
      <c r="N19" s="272"/>
      <c r="O19" s="272"/>
      <c r="P19" s="272"/>
    </row>
    <row r="20" spans="13:16" x14ac:dyDescent="0.25">
      <c r="M20" s="273"/>
      <c r="N20" s="273"/>
      <c r="O20" s="274"/>
      <c r="P20" s="274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345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346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347</v>
      </c>
      <c r="N24" s="68">
        <f>Data!S45</f>
        <v>2.2200000000000002</v>
      </c>
      <c r="O24" s="68">
        <f>Data!T45</f>
        <v>2.68</v>
      </c>
      <c r="P24" s="68" t="e">
        <f>Data!U45</f>
        <v>#N/A</v>
      </c>
    </row>
    <row r="25" spans="13:16" x14ac:dyDescent="0.25">
      <c r="M25" s="19" t="s">
        <v>349</v>
      </c>
      <c r="N25" s="68">
        <f>Data!S46</f>
        <v>1.74</v>
      </c>
      <c r="O25" s="68">
        <f>Data!T46</f>
        <v>2.68</v>
      </c>
      <c r="P25" s="68" t="e">
        <f>Data!U46</f>
        <v>#N/A</v>
      </c>
    </row>
    <row r="26" spans="13:16" x14ac:dyDescent="0.25">
      <c r="M26" s="19" t="s">
        <v>350</v>
      </c>
      <c r="N26" s="68">
        <f>Data!S47</f>
        <v>2.2799999999999998</v>
      </c>
      <c r="O26" s="68">
        <f>Data!T47</f>
        <v>2.9</v>
      </c>
      <c r="P26" s="68" t="e">
        <f>Data!U47</f>
        <v>#N/A</v>
      </c>
    </row>
    <row r="27" spans="13:16" x14ac:dyDescent="0.25">
      <c r="M27" s="19" t="s">
        <v>351</v>
      </c>
      <c r="N27" s="68">
        <f>Data!S48</f>
        <v>2.68</v>
      </c>
      <c r="O27" s="68">
        <f>Data!T48</f>
        <v>3.06</v>
      </c>
      <c r="P27" s="68" t="e">
        <f>Data!U48</f>
        <v>#N/A</v>
      </c>
    </row>
    <row r="28" spans="13:16" x14ac:dyDescent="0.25">
      <c r="M28" s="19" t="s">
        <v>354</v>
      </c>
      <c r="N28" s="68">
        <f>Data!S49</f>
        <v>2.79</v>
      </c>
      <c r="O28" s="68">
        <f>Data!T49</f>
        <v>3.12</v>
      </c>
      <c r="P28" s="68" t="e">
        <f>Data!U49</f>
        <v>#N/A</v>
      </c>
    </row>
    <row r="29" spans="13:16" x14ac:dyDescent="0.25">
      <c r="M29" s="19" t="s">
        <v>355</v>
      </c>
      <c r="N29" s="68">
        <f>Data!S50</f>
        <v>2.76</v>
      </c>
      <c r="O29" s="68">
        <f>Data!T50</f>
        <v>2.96</v>
      </c>
      <c r="P29" s="68" t="e">
        <f>Data!U50</f>
        <v>#N/A</v>
      </c>
    </row>
    <row r="30" spans="13:16" ht="12.75" customHeight="1" x14ac:dyDescent="0.25">
      <c r="M30" s="19" t="s">
        <v>356</v>
      </c>
      <c r="N30" s="68">
        <f>Data!S51</f>
        <v>2.73</v>
      </c>
      <c r="O30" s="68">
        <f>Data!T51</f>
        <v>2.91</v>
      </c>
      <c r="P30" s="68" t="e">
        <f>Data!U51</f>
        <v>#N/A</v>
      </c>
    </row>
    <row r="31" spans="13:16" x14ac:dyDescent="0.25">
      <c r="M31" s="19" t="s">
        <v>358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5">
      <c r="M32" s="19" t="s">
        <v>359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360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5D68-6D44-46EB-93C9-43114A8BCEAB}">
  <dimension ref="A2:A40"/>
  <sheetViews>
    <sheetView workbookViewId="0">
      <selection activeCell="Q32" sqref="Q32"/>
    </sheetView>
  </sheetViews>
  <sheetFormatPr defaultColWidth="9.21875" defaultRowHeight="14.4" x14ac:dyDescent="0.3"/>
  <cols>
    <col min="1" max="16384" width="9.21875" style="281"/>
  </cols>
  <sheetData>
    <row r="2" spans="1:1" x14ac:dyDescent="0.3">
      <c r="A2" s="280" t="s">
        <v>794</v>
      </c>
    </row>
    <row r="39" spans="1:1" x14ac:dyDescent="0.3">
      <c r="A39" s="281" t="s">
        <v>795</v>
      </c>
    </row>
    <row r="40" spans="1:1" x14ac:dyDescent="0.3">
      <c r="A40" s="281" t="s">
        <v>796</v>
      </c>
    </row>
  </sheetData>
  <conditionalFormatting sqref="N4:P12 B40:D41">
    <cfRule type="expression" dxfId="1" priority="2" stopIfTrue="1">
      <formula>ISNA(B4)</formula>
    </cfRule>
  </conditionalFormatting>
  <conditionalFormatting sqref="A41">
    <cfRule type="expression" dxfId="0" priority="1" stopIfTrue="1">
      <formula>ISNA(A41)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A43" workbookViewId="0">
      <selection activeCell="AD10" sqref="AD10:AN34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371</v>
      </c>
    </row>
    <row r="2" spans="1:40" x14ac:dyDescent="0.25">
      <c r="A2" t="s">
        <v>372</v>
      </c>
      <c r="B2" t="s">
        <v>373</v>
      </c>
      <c r="C2" t="s">
        <v>374</v>
      </c>
      <c r="D2" t="s">
        <v>375</v>
      </c>
      <c r="E2" t="s">
        <v>376</v>
      </c>
      <c r="G2" t="s">
        <v>377</v>
      </c>
      <c r="H2" t="s">
        <v>378</v>
      </c>
      <c r="I2" t="s">
        <v>379</v>
      </c>
      <c r="J2" t="s">
        <v>380</v>
      </c>
      <c r="K2" t="s">
        <v>381</v>
      </c>
      <c r="L2" t="s">
        <v>382</v>
      </c>
      <c r="M2" t="s">
        <v>383</v>
      </c>
      <c r="N2" t="s">
        <v>384</v>
      </c>
      <c r="O2" t="s">
        <v>385</v>
      </c>
      <c r="P2" t="s">
        <v>386</v>
      </c>
      <c r="Q2" t="s">
        <v>387</v>
      </c>
      <c r="R2" t="s">
        <v>388</v>
      </c>
      <c r="S2" t="s">
        <v>389</v>
      </c>
      <c r="T2" t="s">
        <v>390</v>
      </c>
      <c r="U2" t="s">
        <v>391</v>
      </c>
      <c r="V2" t="s">
        <v>392</v>
      </c>
      <c r="W2" t="s">
        <v>393</v>
      </c>
      <c r="X2" t="s">
        <v>394</v>
      </c>
      <c r="Y2" t="s">
        <v>395</v>
      </c>
      <c r="Z2" t="s">
        <v>396</v>
      </c>
      <c r="AA2" t="s">
        <v>397</v>
      </c>
      <c r="AB2" t="s">
        <v>398</v>
      </c>
      <c r="AC2" t="s">
        <v>399</v>
      </c>
      <c r="AD2" t="s">
        <v>400</v>
      </c>
      <c r="AE2" t="s">
        <v>401</v>
      </c>
      <c r="AF2" t="s">
        <v>402</v>
      </c>
      <c r="AG2" t="s">
        <v>403</v>
      </c>
      <c r="AH2" t="s">
        <v>404</v>
      </c>
      <c r="AI2" t="s">
        <v>405</v>
      </c>
      <c r="AJ2" t="s">
        <v>406</v>
      </c>
    </row>
    <row r="3" spans="1:40" x14ac:dyDescent="0.25">
      <c r="B3" s="41"/>
      <c r="Y3" s="41"/>
      <c r="Z3" s="41"/>
    </row>
    <row r="4" spans="1:40" ht="26.4" x14ac:dyDescent="0.25">
      <c r="A4" s="179" t="s">
        <v>407</v>
      </c>
      <c r="B4" s="179" t="s">
        <v>408</v>
      </c>
      <c r="C4" s="179" t="s">
        <v>409</v>
      </c>
      <c r="D4" s="179" t="s">
        <v>410</v>
      </c>
      <c r="E4" s="179" t="s">
        <v>105</v>
      </c>
      <c r="G4" s="179" t="s">
        <v>411</v>
      </c>
      <c r="H4" s="179" t="s">
        <v>412</v>
      </c>
      <c r="I4" s="179" t="s">
        <v>413</v>
      </c>
      <c r="J4" s="179" t="s">
        <v>414</v>
      </c>
      <c r="K4" s="179" t="s">
        <v>154</v>
      </c>
      <c r="L4" s="179" t="s">
        <v>415</v>
      </c>
      <c r="M4" s="179" t="s">
        <v>255</v>
      </c>
      <c r="N4" s="179" t="s">
        <v>163</v>
      </c>
      <c r="O4" s="179" t="s">
        <v>416</v>
      </c>
      <c r="P4" s="179" t="s">
        <v>417</v>
      </c>
      <c r="Q4" s="179" t="s">
        <v>169</v>
      </c>
      <c r="R4" s="179" t="s">
        <v>418</v>
      </c>
      <c r="S4" s="179" t="s">
        <v>261</v>
      </c>
      <c r="T4" s="179" t="s">
        <v>419</v>
      </c>
      <c r="U4" s="179" t="s">
        <v>420</v>
      </c>
      <c r="V4" s="179" t="s">
        <v>253</v>
      </c>
      <c r="W4" s="179" t="s">
        <v>421</v>
      </c>
      <c r="X4" s="179" t="s">
        <v>422</v>
      </c>
      <c r="Y4" s="179" t="s">
        <v>423</v>
      </c>
      <c r="Z4" s="179" t="s">
        <v>81</v>
      </c>
      <c r="AA4" s="179" t="s">
        <v>419</v>
      </c>
      <c r="AB4" s="179" t="s">
        <v>424</v>
      </c>
      <c r="AC4" s="179" t="s">
        <v>425</v>
      </c>
      <c r="AD4" s="179" t="s">
        <v>426</v>
      </c>
      <c r="AE4" s="179" t="s">
        <v>427</v>
      </c>
      <c r="AF4" s="179" t="s">
        <v>428</v>
      </c>
      <c r="AG4" s="179" t="s">
        <v>429</v>
      </c>
      <c r="AH4" s="179" t="s">
        <v>430</v>
      </c>
      <c r="AI4" s="179" t="s">
        <v>431</v>
      </c>
      <c r="AJ4" s="179" t="s">
        <v>407</v>
      </c>
    </row>
    <row r="6" spans="1:40" x14ac:dyDescent="0.25">
      <c r="A6" s="89">
        <f>W4+31</f>
        <v>44228</v>
      </c>
      <c r="B6" s="90">
        <f>A6-31</f>
        <v>44197</v>
      </c>
    </row>
    <row r="7" spans="1:40" x14ac:dyDescent="0.25">
      <c r="A7" s="62"/>
      <c r="B7" s="62"/>
      <c r="C7" s="62"/>
      <c r="D7" s="62"/>
      <c r="E7" s="62"/>
      <c r="F7" s="62"/>
      <c r="G7" s="62" t="s">
        <v>432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433</v>
      </c>
      <c r="B8" s="63" t="s">
        <v>434</v>
      </c>
      <c r="C8" s="63" t="s">
        <v>435</v>
      </c>
      <c r="D8" s="63" t="s">
        <v>436</v>
      </c>
    </row>
    <row r="9" spans="1:40" x14ac:dyDescent="0.25">
      <c r="A9" s="63" t="s">
        <v>437</v>
      </c>
      <c r="B9" s="63" t="s">
        <v>438</v>
      </c>
      <c r="C9" s="63" t="s">
        <v>439</v>
      </c>
      <c r="D9" s="63" t="s">
        <v>440</v>
      </c>
    </row>
    <row r="10" spans="1:40" ht="17.399999999999999" x14ac:dyDescent="0.25">
      <c r="A10" s="63" t="s">
        <v>441</v>
      </c>
      <c r="B10" s="63" t="s">
        <v>442</v>
      </c>
      <c r="C10" s="63" t="s">
        <v>443</v>
      </c>
      <c r="D10" s="63" t="s">
        <v>444</v>
      </c>
      <c r="AD10" s="276"/>
      <c r="AE10" s="277"/>
      <c r="AF10" s="277"/>
      <c r="AG10" s="277"/>
      <c r="AH10" s="277"/>
    </row>
    <row r="11" spans="1:40" x14ac:dyDescent="0.25">
      <c r="A11" s="63" t="s">
        <v>445</v>
      </c>
      <c r="B11" s="63" t="s">
        <v>446</v>
      </c>
      <c r="C11" s="63" t="s">
        <v>447</v>
      </c>
      <c r="D11" s="63" t="s">
        <v>448</v>
      </c>
      <c r="AD11" s="170"/>
      <c r="AE11" s="171"/>
      <c r="AF11" s="171"/>
      <c r="AG11" s="171"/>
    </row>
    <row r="12" spans="1:40" x14ac:dyDescent="0.25">
      <c r="A12" s="63" t="s">
        <v>449</v>
      </c>
      <c r="B12" s="63" t="s">
        <v>450</v>
      </c>
      <c r="C12" s="63" t="s">
        <v>451</v>
      </c>
      <c r="D12" s="63" t="s">
        <v>452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453</v>
      </c>
      <c r="B13" s="63" t="s">
        <v>454</v>
      </c>
      <c r="C13" s="63" t="s">
        <v>455</v>
      </c>
      <c r="D13" s="63" t="s">
        <v>456</v>
      </c>
      <c r="AD13" s="173"/>
      <c r="AE13" s="173"/>
      <c r="AF13" s="173"/>
      <c r="AG13" s="173"/>
      <c r="AH13" s="172"/>
      <c r="AN13" s="175"/>
    </row>
    <row r="14" spans="1:40" x14ac:dyDescent="0.25">
      <c r="A14" s="63" t="s">
        <v>458</v>
      </c>
      <c r="B14" s="63" t="s">
        <v>459</v>
      </c>
      <c r="C14" s="63" t="s">
        <v>460</v>
      </c>
      <c r="D14" s="63" t="s">
        <v>461</v>
      </c>
      <c r="AD14" s="173"/>
      <c r="AE14" s="173"/>
      <c r="AF14" s="173"/>
      <c r="AG14" s="173"/>
      <c r="AH14" s="172"/>
      <c r="AN14" s="175"/>
    </row>
    <row r="15" spans="1:40" x14ac:dyDescent="0.25">
      <c r="A15" s="63" t="s">
        <v>463</v>
      </c>
      <c r="B15" s="63" t="s">
        <v>464</v>
      </c>
      <c r="C15" s="63" t="s">
        <v>465</v>
      </c>
      <c r="D15" s="63" t="s">
        <v>466</v>
      </c>
      <c r="AD15" s="173"/>
      <c r="AE15" s="173"/>
      <c r="AF15" s="173"/>
      <c r="AG15" s="173"/>
      <c r="AH15" s="172"/>
      <c r="AN15" s="175"/>
    </row>
    <row r="16" spans="1:40" x14ac:dyDescent="0.25">
      <c r="A16" s="63" t="s">
        <v>468</v>
      </c>
      <c r="B16" s="63" t="s">
        <v>469</v>
      </c>
      <c r="C16" s="63" t="s">
        <v>470</v>
      </c>
      <c r="D16" s="63" t="s">
        <v>471</v>
      </c>
      <c r="AD16" s="173"/>
      <c r="AE16" s="173"/>
      <c r="AF16" s="173"/>
      <c r="AG16" s="173"/>
      <c r="AH16" s="172"/>
      <c r="AN16" s="175"/>
    </row>
    <row r="17" spans="1:40" x14ac:dyDescent="0.25">
      <c r="A17" s="63" t="s">
        <v>473</v>
      </c>
      <c r="B17" s="63" t="s">
        <v>474</v>
      </c>
      <c r="C17" s="63" t="s">
        <v>475</v>
      </c>
      <c r="D17" s="63" t="s">
        <v>476</v>
      </c>
      <c r="AD17" s="173"/>
      <c r="AE17" s="173"/>
      <c r="AF17" s="173"/>
      <c r="AG17" s="173"/>
      <c r="AH17" s="172"/>
      <c r="AN17" s="175"/>
    </row>
    <row r="18" spans="1:40" x14ac:dyDescent="0.25">
      <c r="A18" s="63" t="s">
        <v>478</v>
      </c>
      <c r="B18" s="63" t="s">
        <v>479</v>
      </c>
      <c r="C18" s="63" t="s">
        <v>480</v>
      </c>
      <c r="D18" s="63" t="s">
        <v>481</v>
      </c>
      <c r="AD18" s="173"/>
      <c r="AE18" s="173"/>
      <c r="AF18" s="173"/>
      <c r="AG18" s="173"/>
      <c r="AH18" s="172"/>
      <c r="AN18" s="175"/>
    </row>
    <row r="19" spans="1:40" x14ac:dyDescent="0.25">
      <c r="A19" s="63" t="s">
        <v>483</v>
      </c>
      <c r="B19" s="63" t="s">
        <v>484</v>
      </c>
      <c r="C19" s="63" t="s">
        <v>485</v>
      </c>
      <c r="D19" s="63" t="s">
        <v>486</v>
      </c>
      <c r="AD19" s="173"/>
      <c r="AE19" s="173"/>
      <c r="AF19" s="173"/>
      <c r="AG19" s="173"/>
      <c r="AH19" s="172"/>
      <c r="AN19" s="175"/>
    </row>
    <row r="20" spans="1:40" x14ac:dyDescent="0.25">
      <c r="A20" s="63" t="s">
        <v>488</v>
      </c>
      <c r="B20" s="63" t="s">
        <v>489</v>
      </c>
      <c r="C20" s="63" t="s">
        <v>490</v>
      </c>
      <c r="D20" s="63" t="s">
        <v>491</v>
      </c>
      <c r="AD20" s="173"/>
      <c r="AE20" s="173"/>
      <c r="AF20" s="173"/>
      <c r="AG20" s="173"/>
      <c r="AH20" s="172"/>
      <c r="AN20" s="175"/>
    </row>
    <row r="21" spans="1:40" x14ac:dyDescent="0.25">
      <c r="A21" s="63" t="s">
        <v>493</v>
      </c>
      <c r="B21" s="63" t="s">
        <v>494</v>
      </c>
      <c r="C21" s="63" t="s">
        <v>495</v>
      </c>
      <c r="D21" s="63" t="s">
        <v>496</v>
      </c>
      <c r="AD21" s="173"/>
      <c r="AE21" s="173"/>
      <c r="AF21" s="173"/>
      <c r="AG21" s="173"/>
      <c r="AH21" s="172"/>
      <c r="AN21" s="175"/>
    </row>
    <row r="22" spans="1:40" x14ac:dyDescent="0.25">
      <c r="A22" s="63" t="s">
        <v>498</v>
      </c>
      <c r="B22" s="63" t="s">
        <v>499</v>
      </c>
      <c r="C22" s="63" t="s">
        <v>500</v>
      </c>
      <c r="D22" s="63" t="s">
        <v>501</v>
      </c>
      <c r="AD22" s="173"/>
      <c r="AE22" s="173"/>
      <c r="AF22" s="173"/>
      <c r="AG22" s="173"/>
      <c r="AH22" s="172"/>
      <c r="AN22" s="175"/>
    </row>
    <row r="23" spans="1:40" x14ac:dyDescent="0.25">
      <c r="A23" s="63" t="s">
        <v>503</v>
      </c>
      <c r="B23" s="63" t="s">
        <v>504</v>
      </c>
      <c r="C23" s="63" t="s">
        <v>505</v>
      </c>
      <c r="D23" s="63" t="s">
        <v>506</v>
      </c>
      <c r="AD23" s="173"/>
      <c r="AE23" s="173"/>
      <c r="AF23" s="173"/>
      <c r="AG23" s="173"/>
      <c r="AH23" s="172"/>
      <c r="AN23" s="175"/>
    </row>
    <row r="24" spans="1:40" x14ac:dyDescent="0.25">
      <c r="A24" s="63" t="s">
        <v>508</v>
      </c>
      <c r="B24" s="63" t="s">
        <v>509</v>
      </c>
      <c r="C24" s="63" t="s">
        <v>510</v>
      </c>
      <c r="D24" s="63" t="s">
        <v>511</v>
      </c>
      <c r="AD24" s="173"/>
      <c r="AE24" s="173"/>
      <c r="AF24" s="173"/>
      <c r="AG24" s="173"/>
      <c r="AH24" s="172"/>
      <c r="AN24" s="175"/>
    </row>
    <row r="25" spans="1:40" x14ac:dyDescent="0.25">
      <c r="A25" s="63" t="s">
        <v>513</v>
      </c>
      <c r="B25" s="63" t="s">
        <v>514</v>
      </c>
      <c r="C25" s="63" t="s">
        <v>515</v>
      </c>
      <c r="D25" s="63" t="s">
        <v>516</v>
      </c>
      <c r="AD25" s="173"/>
      <c r="AE25" s="173"/>
      <c r="AF25" s="173"/>
      <c r="AG25" s="173"/>
      <c r="AH25" s="172"/>
      <c r="AN25" s="175"/>
    </row>
    <row r="26" spans="1:40" x14ac:dyDescent="0.25">
      <c r="A26" s="63" t="s">
        <v>517</v>
      </c>
      <c r="B26" s="63" t="s">
        <v>518</v>
      </c>
      <c r="C26" s="63" t="s">
        <v>519</v>
      </c>
      <c r="D26" s="63" t="s">
        <v>520</v>
      </c>
      <c r="AD26" s="173"/>
      <c r="AE26" s="173"/>
      <c r="AF26" s="173"/>
      <c r="AG26" s="173"/>
      <c r="AH26" s="172"/>
      <c r="AN26" s="175"/>
    </row>
    <row r="27" spans="1:40" x14ac:dyDescent="0.25">
      <c r="A27" s="63" t="s">
        <v>521</v>
      </c>
      <c r="B27" s="63" t="s">
        <v>522</v>
      </c>
      <c r="C27" s="63" t="s">
        <v>523</v>
      </c>
      <c r="D27" s="63" t="s">
        <v>524</v>
      </c>
      <c r="AD27" s="173"/>
      <c r="AE27" s="173"/>
      <c r="AF27" s="173"/>
      <c r="AG27" s="173"/>
      <c r="AH27" s="172"/>
      <c r="AN27" s="175"/>
    </row>
    <row r="28" spans="1:40" x14ac:dyDescent="0.25">
      <c r="A28" s="63" t="s">
        <v>525</v>
      </c>
      <c r="B28" s="63" t="s">
        <v>526</v>
      </c>
      <c r="C28" s="63" t="s">
        <v>527</v>
      </c>
      <c r="D28" s="63" t="s">
        <v>528</v>
      </c>
      <c r="AD28" s="173"/>
      <c r="AE28" s="173"/>
      <c r="AF28" s="173"/>
      <c r="AG28" s="173"/>
      <c r="AH28" s="172"/>
      <c r="AN28" s="175"/>
    </row>
    <row r="29" spans="1:40" x14ac:dyDescent="0.25">
      <c r="A29" s="63" t="s">
        <v>529</v>
      </c>
      <c r="B29" s="63" t="s">
        <v>530</v>
      </c>
      <c r="C29" s="63" t="s">
        <v>531</v>
      </c>
      <c r="D29" s="63" t="s">
        <v>532</v>
      </c>
      <c r="AD29" s="173"/>
      <c r="AE29" s="173"/>
      <c r="AF29" s="173"/>
      <c r="AG29" s="173"/>
      <c r="AH29" s="172"/>
      <c r="AN29" s="175"/>
    </row>
    <row r="30" spans="1:40" x14ac:dyDescent="0.25">
      <c r="A30" s="63" t="s">
        <v>533</v>
      </c>
      <c r="B30" s="63" t="s">
        <v>534</v>
      </c>
      <c r="C30" s="63" t="s">
        <v>535</v>
      </c>
      <c r="D30" s="63" t="s">
        <v>536</v>
      </c>
      <c r="AD30" s="173"/>
      <c r="AE30" s="173"/>
      <c r="AF30" s="173"/>
      <c r="AG30" s="173"/>
      <c r="AH30" s="172"/>
      <c r="AN30" s="175"/>
    </row>
    <row r="31" spans="1:40" x14ac:dyDescent="0.25">
      <c r="A31" s="63" t="s">
        <v>537</v>
      </c>
      <c r="B31" s="63" t="s">
        <v>538</v>
      </c>
      <c r="C31" s="63" t="s">
        <v>539</v>
      </c>
      <c r="D31" s="63" t="s">
        <v>540</v>
      </c>
      <c r="AD31" s="173"/>
      <c r="AE31" s="173"/>
      <c r="AF31" s="173"/>
      <c r="AG31" s="173"/>
      <c r="AH31" s="172"/>
      <c r="AN31" s="175"/>
    </row>
    <row r="32" spans="1:40" x14ac:dyDescent="0.25">
      <c r="A32" s="63" t="s">
        <v>419</v>
      </c>
      <c r="B32" s="63" t="s">
        <v>541</v>
      </c>
      <c r="C32" s="63" t="s">
        <v>542</v>
      </c>
      <c r="D32" s="63" t="s">
        <v>543</v>
      </c>
      <c r="AD32" s="173"/>
      <c r="AE32" s="173"/>
      <c r="AF32" s="173"/>
      <c r="AG32" s="173"/>
      <c r="AH32" s="172"/>
      <c r="AN32" s="175"/>
    </row>
    <row r="33" spans="1:40" x14ac:dyDescent="0.25">
      <c r="A33" s="63" t="s">
        <v>544</v>
      </c>
      <c r="B33" s="63" t="s">
        <v>545</v>
      </c>
      <c r="C33" s="63" t="s">
        <v>546</v>
      </c>
      <c r="D33" s="63" t="s">
        <v>547</v>
      </c>
      <c r="AD33" s="173"/>
      <c r="AE33" s="173"/>
      <c r="AF33" s="173"/>
      <c r="AG33" s="173"/>
      <c r="AH33" s="172"/>
      <c r="AN33" s="175"/>
    </row>
    <row r="34" spans="1:40" x14ac:dyDescent="0.25">
      <c r="A34" s="63" t="s">
        <v>407</v>
      </c>
      <c r="B34" s="63" t="s">
        <v>548</v>
      </c>
      <c r="C34" s="63" t="s">
        <v>549</v>
      </c>
      <c r="D34" s="63" t="s">
        <v>550</v>
      </c>
      <c r="AD34" s="173"/>
      <c r="AE34" s="173"/>
      <c r="AF34" s="173"/>
      <c r="AG34" s="173"/>
      <c r="AH34" s="172"/>
      <c r="AN34" s="175"/>
    </row>
    <row r="35" spans="1:40" x14ac:dyDescent="0.25">
      <c r="AD35" s="173"/>
      <c r="AE35" s="173"/>
      <c r="AF35" s="173"/>
      <c r="AG35" s="173"/>
      <c r="AH35" s="172"/>
      <c r="AN35" s="175"/>
    </row>
    <row r="36" spans="1:40" x14ac:dyDescent="0.25">
      <c r="AD36" s="173"/>
      <c r="AE36" s="173"/>
      <c r="AF36" s="173"/>
      <c r="AG36" s="173"/>
      <c r="AH36" s="172"/>
      <c r="AN36" s="175"/>
    </row>
    <row r="37" spans="1:40" x14ac:dyDescent="0.25">
      <c r="AD37" s="173"/>
      <c r="AE37" s="173"/>
      <c r="AF37" s="173"/>
      <c r="AG37" s="173"/>
      <c r="AH37" s="172"/>
      <c r="AN37" s="175"/>
    </row>
    <row r="38" spans="1:40" x14ac:dyDescent="0.25">
      <c r="J38" s="153"/>
      <c r="L38" s="154"/>
      <c r="AD38" s="173"/>
      <c r="AE38" s="173"/>
      <c r="AF38" s="173"/>
      <c r="AG38" s="173"/>
      <c r="AH38" s="172"/>
      <c r="AN38" s="175"/>
    </row>
    <row r="39" spans="1:40" x14ac:dyDescent="0.25">
      <c r="AD39" s="173"/>
      <c r="AE39" s="173"/>
      <c r="AF39" s="173"/>
      <c r="AG39" s="173"/>
      <c r="AH39" s="172"/>
      <c r="AN39" s="175"/>
    </row>
    <row r="40" spans="1:40" x14ac:dyDescent="0.25">
      <c r="H40" s="62" t="s">
        <v>551</v>
      </c>
      <c r="S40" s="62" t="s">
        <v>552</v>
      </c>
      <c r="AD40" s="173"/>
      <c r="AE40" s="173"/>
      <c r="AF40" s="173"/>
      <c r="AG40" s="173"/>
      <c r="AH40" s="172"/>
      <c r="AN40" s="175"/>
    </row>
    <row r="41" spans="1:40" x14ac:dyDescent="0.25">
      <c r="A41" t="s">
        <v>372</v>
      </c>
      <c r="B41" t="s">
        <v>553</v>
      </c>
      <c r="C41" t="s">
        <v>554</v>
      </c>
      <c r="D41" t="s">
        <v>555</v>
      </c>
      <c r="E41" t="s">
        <v>556</v>
      </c>
      <c r="F41" s="63" t="s">
        <v>57</v>
      </c>
      <c r="L41" t="s">
        <v>372</v>
      </c>
      <c r="M41" t="s">
        <v>557</v>
      </c>
      <c r="N41" t="s">
        <v>553</v>
      </c>
      <c r="O41" t="s">
        <v>556</v>
      </c>
      <c r="P41" t="s">
        <v>558</v>
      </c>
      <c r="Q41" t="s">
        <v>57</v>
      </c>
      <c r="T41" t="s">
        <v>559</v>
      </c>
      <c r="Y41" t="s">
        <v>560</v>
      </c>
      <c r="AD41" s="173"/>
      <c r="AE41" s="173"/>
      <c r="AF41" s="173"/>
      <c r="AG41" s="173"/>
      <c r="AH41" s="172"/>
      <c r="AN41" s="175"/>
    </row>
    <row r="42" spans="1:40" x14ac:dyDescent="0.25">
      <c r="A42" s="16" t="s">
        <v>441</v>
      </c>
      <c r="B42" s="16" t="s">
        <v>457</v>
      </c>
      <c r="C42" s="16" t="s">
        <v>431</v>
      </c>
      <c r="E42" s="16" t="s">
        <v>561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431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D42" s="173"/>
      <c r="AE42" s="173"/>
      <c r="AF42" s="173"/>
      <c r="AG42" s="173"/>
      <c r="AH42" s="172"/>
      <c r="AN42" s="175"/>
    </row>
    <row r="43" spans="1:40" x14ac:dyDescent="0.25">
      <c r="A43" s="16" t="s">
        <v>441</v>
      </c>
      <c r="B43" s="16" t="s">
        <v>462</v>
      </c>
      <c r="C43" s="16" t="s">
        <v>408</v>
      </c>
      <c r="E43" s="16" t="s">
        <v>562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408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D43" s="173"/>
      <c r="AE43" s="173"/>
      <c r="AF43" s="173"/>
      <c r="AG43" s="173"/>
      <c r="AH43" s="172"/>
      <c r="AN43" s="175"/>
    </row>
    <row r="44" spans="1:40" x14ac:dyDescent="0.25">
      <c r="A44" s="179" t="s">
        <v>441</v>
      </c>
      <c r="B44" s="179" t="s">
        <v>467</v>
      </c>
      <c r="C44" s="179" t="s">
        <v>563</v>
      </c>
      <c r="E44" s="179" t="s">
        <v>564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563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D44" s="173"/>
      <c r="AE44" s="173"/>
      <c r="AF44" s="173"/>
      <c r="AG44" s="173"/>
      <c r="AH44" s="172"/>
      <c r="AN44" s="175"/>
    </row>
    <row r="45" spans="1:40" x14ac:dyDescent="0.25">
      <c r="A45" s="179" t="s">
        <v>441</v>
      </c>
      <c r="B45" s="179" t="s">
        <v>472</v>
      </c>
      <c r="C45" s="179" t="s">
        <v>565</v>
      </c>
      <c r="E45" s="179" t="s">
        <v>566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565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 t="e">
        <f t="shared" si="7"/>
        <v>#N/A</v>
      </c>
      <c r="W45" s="64" t="str">
        <f t="shared" si="8"/>
        <v>March</v>
      </c>
      <c r="X45">
        <f t="shared" si="9"/>
        <v>5.09</v>
      </c>
      <c r="Y45">
        <f t="shared" si="10"/>
        <v>6.02</v>
      </c>
      <c r="Z45" t="e">
        <f t="shared" si="11"/>
        <v>#N/A</v>
      </c>
      <c r="AD45" s="173"/>
      <c r="AE45" s="173"/>
      <c r="AF45" s="173"/>
      <c r="AG45" s="173"/>
      <c r="AH45" s="172"/>
      <c r="AN45" s="175"/>
    </row>
    <row r="46" spans="1:40" x14ac:dyDescent="0.25">
      <c r="A46" s="179" t="s">
        <v>441</v>
      </c>
      <c r="B46" s="179" t="s">
        <v>477</v>
      </c>
      <c r="C46" s="179" t="s">
        <v>350</v>
      </c>
      <c r="E46" s="179" t="s">
        <v>567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350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 t="e">
        <f t="shared" si="7"/>
        <v>#N/A</v>
      </c>
      <c r="W46" s="64" t="str">
        <f t="shared" si="8"/>
        <v>April</v>
      </c>
      <c r="X46">
        <f t="shared" si="9"/>
        <v>3.85</v>
      </c>
      <c r="Y46">
        <f t="shared" si="10"/>
        <v>5.97</v>
      </c>
      <c r="Z46" t="e">
        <f t="shared" si="11"/>
        <v>#N/A</v>
      </c>
      <c r="AD46" s="173"/>
      <c r="AE46" s="173"/>
      <c r="AF46" s="173"/>
      <c r="AG46" s="173"/>
      <c r="AH46" s="172"/>
      <c r="AN46" s="175"/>
    </row>
    <row r="47" spans="1:40" x14ac:dyDescent="0.25">
      <c r="A47" s="179" t="s">
        <v>441</v>
      </c>
      <c r="B47" s="179" t="s">
        <v>482</v>
      </c>
      <c r="C47" s="179" t="s">
        <v>568</v>
      </c>
      <c r="E47" s="179" t="s">
        <v>569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568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 t="e">
        <f t="shared" si="7"/>
        <v>#N/A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 t="e">
        <f t="shared" si="11"/>
        <v>#N/A</v>
      </c>
      <c r="AD47" s="173"/>
      <c r="AE47" s="173"/>
      <c r="AF47" s="173"/>
      <c r="AG47" s="173"/>
      <c r="AH47" s="172"/>
      <c r="AN47" s="175"/>
    </row>
    <row r="48" spans="1:40" x14ac:dyDescent="0.25">
      <c r="A48" s="179" t="s">
        <v>441</v>
      </c>
      <c r="B48" s="179" t="s">
        <v>487</v>
      </c>
      <c r="C48" s="179" t="s">
        <v>570</v>
      </c>
      <c r="E48" s="179" t="s">
        <v>571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570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 t="e">
        <f t="shared" si="7"/>
        <v>#N/A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 t="e">
        <f t="shared" si="11"/>
        <v>#N/A</v>
      </c>
      <c r="AD48" s="173"/>
      <c r="AE48" s="173"/>
      <c r="AF48" s="173"/>
      <c r="AG48" s="173"/>
      <c r="AH48" s="172"/>
      <c r="AN48" s="175"/>
    </row>
    <row r="49" spans="1:40" x14ac:dyDescent="0.25">
      <c r="A49" s="179" t="s">
        <v>441</v>
      </c>
      <c r="B49" s="179" t="s">
        <v>492</v>
      </c>
      <c r="C49" s="179" t="s">
        <v>572</v>
      </c>
      <c r="E49" s="179" t="s">
        <v>573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572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 t="e">
        <f t="shared" si="7"/>
        <v>#N/A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 t="e">
        <f t="shared" si="11"/>
        <v>#N/A</v>
      </c>
      <c r="AD49" s="173"/>
      <c r="AE49" s="173"/>
      <c r="AF49" s="173"/>
      <c r="AG49" s="173"/>
      <c r="AH49" s="172"/>
      <c r="AN49" s="175"/>
    </row>
    <row r="50" spans="1:40" x14ac:dyDescent="0.25">
      <c r="A50" s="179" t="s">
        <v>441</v>
      </c>
      <c r="B50" s="179" t="s">
        <v>497</v>
      </c>
      <c r="C50" s="179" t="s">
        <v>574</v>
      </c>
      <c r="E50" s="179" t="s">
        <v>575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574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 t="e">
        <f t="shared" si="7"/>
        <v>#N/A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 t="e">
        <f t="shared" si="11"/>
        <v>#N/A</v>
      </c>
      <c r="AD50" s="173"/>
      <c r="AE50" s="173"/>
      <c r="AF50" s="173"/>
      <c r="AG50" s="173"/>
      <c r="AH50" s="172"/>
      <c r="AN50" s="175"/>
    </row>
    <row r="51" spans="1:40" x14ac:dyDescent="0.25">
      <c r="A51" s="179" t="s">
        <v>441</v>
      </c>
      <c r="B51" s="179" t="s">
        <v>502</v>
      </c>
      <c r="C51" s="179" t="s">
        <v>576</v>
      </c>
      <c r="E51" s="179" t="s">
        <v>577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576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 t="e">
        <f t="shared" si="7"/>
        <v>#N/A</v>
      </c>
      <c r="W51" s="64" t="str">
        <f t="shared" si="8"/>
        <v>September</v>
      </c>
      <c r="X51">
        <f t="shared" si="9"/>
        <v>5.86</v>
      </c>
      <c r="Y51">
        <f t="shared" si="10"/>
        <v>6.35</v>
      </c>
      <c r="Z51" t="e">
        <f t="shared" si="11"/>
        <v>#N/A</v>
      </c>
      <c r="AD51" s="173"/>
      <c r="AE51" s="173"/>
      <c r="AF51" s="173"/>
      <c r="AG51" s="173"/>
      <c r="AH51" s="172"/>
      <c r="AN51" s="175"/>
    </row>
    <row r="52" spans="1:40" x14ac:dyDescent="0.25">
      <c r="A52" s="179" t="s">
        <v>441</v>
      </c>
      <c r="B52" s="179" t="s">
        <v>507</v>
      </c>
      <c r="C52" s="179" t="s">
        <v>578</v>
      </c>
      <c r="E52" s="179" t="s">
        <v>579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578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 t="e">
        <f t="shared" si="7"/>
        <v>#N/A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 t="e">
        <f t="shared" si="11"/>
        <v>#N/A</v>
      </c>
      <c r="AD52" s="173"/>
      <c r="AE52" s="173"/>
      <c r="AF52" s="173"/>
      <c r="AG52" s="173"/>
      <c r="AH52" s="172"/>
      <c r="AN52" s="175"/>
    </row>
    <row r="53" spans="1:40" x14ac:dyDescent="0.25">
      <c r="A53" s="179" t="s">
        <v>441</v>
      </c>
      <c r="B53" s="179" t="s">
        <v>512</v>
      </c>
      <c r="C53" s="179" t="s">
        <v>580</v>
      </c>
      <c r="E53" s="179" t="s">
        <v>581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580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D53" s="173"/>
      <c r="AE53" s="173"/>
      <c r="AF53" s="173"/>
      <c r="AG53" s="173"/>
      <c r="AH53" s="172"/>
      <c r="AN53" s="175"/>
    </row>
    <row r="54" spans="1:40" x14ac:dyDescent="0.25">
      <c r="A54" s="179" t="s">
        <v>445</v>
      </c>
      <c r="B54" s="179" t="s">
        <v>457</v>
      </c>
      <c r="C54" s="179" t="s">
        <v>431</v>
      </c>
      <c r="E54" s="179" t="s">
        <v>582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431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6.02</v>
      </c>
      <c r="Z54" t="e">
        <f t="shared" si="11"/>
        <v>#N/A</v>
      </c>
      <c r="AD54" s="173"/>
      <c r="AE54" s="173"/>
      <c r="AF54" s="173"/>
      <c r="AG54" s="173"/>
      <c r="AH54" s="172"/>
      <c r="AN54" s="175"/>
    </row>
    <row r="55" spans="1:40" x14ac:dyDescent="0.25">
      <c r="A55" s="179" t="s">
        <v>445</v>
      </c>
      <c r="B55" s="179" t="s">
        <v>462</v>
      </c>
      <c r="C55" s="179" t="s">
        <v>408</v>
      </c>
      <c r="E55" s="179" t="s">
        <v>583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408</v>
      </c>
      <c r="O55" s="65">
        <v>2.2599999999999998</v>
      </c>
      <c r="P55" s="65">
        <v>5.34</v>
      </c>
      <c r="Q55" s="64">
        <v>14</v>
      </c>
      <c r="AD55" s="173"/>
      <c r="AE55" s="173"/>
      <c r="AF55" s="173"/>
      <c r="AG55" s="173"/>
      <c r="AH55" s="172"/>
      <c r="AN55" s="175"/>
    </row>
    <row r="56" spans="1:40" x14ac:dyDescent="0.25">
      <c r="A56" s="179" t="s">
        <v>445</v>
      </c>
      <c r="B56" s="179" t="s">
        <v>467</v>
      </c>
      <c r="C56" s="179" t="s">
        <v>563</v>
      </c>
      <c r="E56" s="179" t="s">
        <v>584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563</v>
      </c>
      <c r="O56" s="65">
        <v>2.68</v>
      </c>
      <c r="P56" s="65">
        <v>6.02</v>
      </c>
      <c r="Q56" s="64">
        <v>15</v>
      </c>
      <c r="AD56" s="173"/>
      <c r="AE56" s="173"/>
      <c r="AF56" s="173"/>
      <c r="AG56" s="173"/>
      <c r="AH56" s="172"/>
      <c r="AN56" s="175"/>
    </row>
    <row r="57" spans="1:40" x14ac:dyDescent="0.25">
      <c r="A57" s="179" t="s">
        <v>445</v>
      </c>
      <c r="B57" s="179" t="s">
        <v>472</v>
      </c>
      <c r="C57" s="179" t="s">
        <v>565</v>
      </c>
      <c r="E57" s="179" t="s">
        <v>585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565</v>
      </c>
      <c r="O57" s="65">
        <v>2.68</v>
      </c>
      <c r="P57" s="65">
        <v>5.97</v>
      </c>
      <c r="Q57" s="64">
        <v>16</v>
      </c>
      <c r="AD57" s="173"/>
      <c r="AE57" s="173"/>
      <c r="AF57" s="173"/>
      <c r="AG57" s="173"/>
      <c r="AH57" s="172"/>
      <c r="AN57" s="175"/>
    </row>
    <row r="58" spans="1:40" x14ac:dyDescent="0.25">
      <c r="A58" s="179" t="s">
        <v>445</v>
      </c>
      <c r="B58" s="179" t="s">
        <v>477</v>
      </c>
      <c r="C58" s="179" t="s">
        <v>350</v>
      </c>
      <c r="E58" s="179" t="s">
        <v>586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350</v>
      </c>
      <c r="O58" s="65">
        <v>2.9</v>
      </c>
      <c r="P58" s="65">
        <v>6.27</v>
      </c>
      <c r="Q58" s="64">
        <v>17</v>
      </c>
      <c r="AD58" s="173"/>
      <c r="AE58" s="173"/>
      <c r="AF58" s="173"/>
      <c r="AG58" s="173"/>
      <c r="AH58" s="172"/>
      <c r="AN58" s="175"/>
    </row>
    <row r="59" spans="1:40" x14ac:dyDescent="0.25">
      <c r="A59" s="179" t="s">
        <v>445</v>
      </c>
      <c r="B59" s="179" t="s">
        <v>482</v>
      </c>
      <c r="C59" s="179" t="s">
        <v>568</v>
      </c>
      <c r="E59" s="179" t="s">
        <v>587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568</v>
      </c>
      <c r="O59" s="65">
        <v>3.06</v>
      </c>
      <c r="P59" s="65">
        <v>6.51</v>
      </c>
      <c r="Q59" s="64">
        <v>18</v>
      </c>
      <c r="AD59" s="173"/>
      <c r="AE59" s="173"/>
      <c r="AF59" s="173"/>
      <c r="AG59" s="173"/>
      <c r="AH59" s="172"/>
      <c r="AN59" s="175"/>
    </row>
    <row r="60" spans="1:40" x14ac:dyDescent="0.25">
      <c r="A60" s="179" t="s">
        <v>445</v>
      </c>
      <c r="B60" s="179" t="s">
        <v>487</v>
      </c>
      <c r="C60" s="179" t="s">
        <v>570</v>
      </c>
      <c r="E60" s="179" t="s">
        <v>588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570</v>
      </c>
      <c r="O60" s="65">
        <v>3.12</v>
      </c>
      <c r="P60" s="65">
        <v>6.44</v>
      </c>
      <c r="Q60" s="64">
        <v>19</v>
      </c>
      <c r="AD60" s="173"/>
      <c r="AE60" s="173"/>
      <c r="AF60" s="173"/>
      <c r="AG60" s="173"/>
      <c r="AH60" s="172"/>
      <c r="AN60" s="175"/>
    </row>
    <row r="61" spans="1:40" x14ac:dyDescent="0.25">
      <c r="A61" s="179" t="s">
        <v>445</v>
      </c>
      <c r="B61" s="179" t="s">
        <v>492</v>
      </c>
      <c r="C61" s="179" t="s">
        <v>572</v>
      </c>
      <c r="E61" s="179" t="s">
        <v>589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572</v>
      </c>
      <c r="O61" s="65">
        <v>2.96</v>
      </c>
      <c r="P61" s="65">
        <v>6.31</v>
      </c>
      <c r="Q61" s="64">
        <v>20</v>
      </c>
      <c r="AD61" s="173"/>
      <c r="AE61" s="173"/>
      <c r="AF61" s="173"/>
      <c r="AG61" s="173"/>
      <c r="AH61" s="172"/>
      <c r="AN61" s="175"/>
    </row>
    <row r="62" spans="1:40" x14ac:dyDescent="0.25">
      <c r="A62" s="179" t="s">
        <v>445</v>
      </c>
      <c r="B62" s="179" t="s">
        <v>497</v>
      </c>
      <c r="C62" s="179" t="s">
        <v>574</v>
      </c>
      <c r="E62" s="179" t="s">
        <v>590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574</v>
      </c>
      <c r="O62" s="65">
        <v>2.91</v>
      </c>
      <c r="P62" s="65">
        <v>6.35</v>
      </c>
      <c r="Q62" s="64">
        <v>21</v>
      </c>
      <c r="AD62" s="173"/>
      <c r="AE62" s="173"/>
      <c r="AF62" s="173"/>
      <c r="AG62" s="173"/>
      <c r="AH62" s="172"/>
      <c r="AN62" s="175"/>
    </row>
    <row r="63" spans="1:40" x14ac:dyDescent="0.25">
      <c r="A63" s="179" t="s">
        <v>445</v>
      </c>
      <c r="B63" s="179" t="s">
        <v>502</v>
      </c>
      <c r="C63" s="179" t="s">
        <v>576</v>
      </c>
      <c r="E63" s="179" t="s">
        <v>591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576</v>
      </c>
      <c r="O63" s="65">
        <v>2.88</v>
      </c>
      <c r="P63" s="65">
        <v>6.33</v>
      </c>
      <c r="Q63" s="64">
        <v>22</v>
      </c>
      <c r="AD63" s="173"/>
      <c r="AE63" s="173"/>
      <c r="AF63" s="173"/>
      <c r="AG63" s="173"/>
      <c r="AH63" s="172"/>
      <c r="AN63" s="175"/>
    </row>
    <row r="64" spans="1:40" x14ac:dyDescent="0.25">
      <c r="A64" s="179" t="s">
        <v>445</v>
      </c>
      <c r="B64" s="179" t="s">
        <v>507</v>
      </c>
      <c r="C64" s="179" t="s">
        <v>578</v>
      </c>
      <c r="E64" s="179" t="s">
        <v>592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578</v>
      </c>
      <c r="O64" s="65">
        <v>2.78</v>
      </c>
      <c r="P64" s="65">
        <v>6.15</v>
      </c>
      <c r="Q64" s="64">
        <v>23</v>
      </c>
      <c r="AD64" s="173"/>
      <c r="AE64" s="173"/>
      <c r="AF64" s="173"/>
      <c r="AG64" s="173"/>
      <c r="AH64" s="172"/>
      <c r="AN64" s="175"/>
    </row>
    <row r="65" spans="1:40" x14ac:dyDescent="0.25">
      <c r="A65" s="179" t="s">
        <v>445</v>
      </c>
      <c r="B65" s="179" t="s">
        <v>512</v>
      </c>
      <c r="C65" s="179" t="s">
        <v>580</v>
      </c>
      <c r="E65" s="179" t="s">
        <v>593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580</v>
      </c>
      <c r="O65" s="65">
        <v>2.64</v>
      </c>
      <c r="P65" s="65">
        <v>6.02</v>
      </c>
      <c r="Q65" s="64">
        <v>24</v>
      </c>
      <c r="AD65" s="173"/>
      <c r="AE65" s="173"/>
      <c r="AF65" s="173"/>
      <c r="AG65" s="173"/>
      <c r="AH65" s="172"/>
      <c r="AN65" s="175"/>
    </row>
    <row r="66" spans="1:40" x14ac:dyDescent="0.25">
      <c r="A66" s="179" t="s">
        <v>449</v>
      </c>
      <c r="B66" s="179" t="s">
        <v>457</v>
      </c>
      <c r="C66" s="179" t="s">
        <v>431</v>
      </c>
      <c r="E66" s="179" t="s">
        <v>594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431</v>
      </c>
      <c r="O66" s="65">
        <v>2.3199999999999998</v>
      </c>
      <c r="P66" s="65">
        <v>5.44</v>
      </c>
      <c r="Q66" s="64">
        <v>25</v>
      </c>
      <c r="AD66" s="173"/>
      <c r="AE66" s="173"/>
      <c r="AF66" s="173"/>
      <c r="AG66" s="173"/>
      <c r="AH66" s="172"/>
      <c r="AN66" s="175"/>
    </row>
    <row r="67" spans="1:40" x14ac:dyDescent="0.25">
      <c r="A67" s="179" t="s">
        <v>449</v>
      </c>
      <c r="B67" s="179" t="s">
        <v>462</v>
      </c>
      <c r="C67" s="179" t="s">
        <v>408</v>
      </c>
      <c r="E67" s="179" t="s">
        <v>595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408</v>
      </c>
      <c r="O67" s="65">
        <v>2.5</v>
      </c>
      <c r="P67" s="65">
        <v>5.92</v>
      </c>
      <c r="Q67" s="64">
        <v>26</v>
      </c>
      <c r="AD67" s="173"/>
      <c r="AE67" s="173"/>
      <c r="AF67" s="173"/>
      <c r="AG67" s="173"/>
      <c r="AH67" s="172"/>
      <c r="AN67" s="175"/>
    </row>
    <row r="68" spans="1:40" x14ac:dyDescent="0.25">
      <c r="A68" s="179" t="s">
        <v>449</v>
      </c>
      <c r="B68" s="179" t="s">
        <v>467</v>
      </c>
      <c r="C68" s="179" t="s">
        <v>563</v>
      </c>
      <c r="E68" s="179" t="s">
        <v>596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/>
      <c r="M68" s="63"/>
      <c r="N68" s="64"/>
      <c r="O68" s="65"/>
      <c r="P68" s="65"/>
      <c r="Q68" s="64">
        <v>27</v>
      </c>
      <c r="AD68" s="173"/>
      <c r="AE68" s="173"/>
      <c r="AF68" s="173"/>
      <c r="AG68" s="173"/>
      <c r="AH68" s="172"/>
      <c r="AN68" s="175"/>
    </row>
    <row r="69" spans="1:40" x14ac:dyDescent="0.25">
      <c r="A69" s="179" t="s">
        <v>449</v>
      </c>
      <c r="B69" s="179" t="s">
        <v>472</v>
      </c>
      <c r="C69" s="179" t="s">
        <v>565</v>
      </c>
      <c r="E69" s="179" t="s">
        <v>597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/>
      <c r="M69" s="63"/>
      <c r="N69" s="64"/>
      <c r="O69" s="65"/>
      <c r="P69" s="65"/>
      <c r="Q69" s="64">
        <v>28</v>
      </c>
      <c r="AD69" s="173"/>
      <c r="AE69" s="173"/>
      <c r="AF69" s="173"/>
      <c r="AG69" s="173"/>
      <c r="AH69" s="172"/>
      <c r="AN69" s="175"/>
    </row>
    <row r="70" spans="1:40" x14ac:dyDescent="0.25">
      <c r="A70" s="179" t="s">
        <v>449</v>
      </c>
      <c r="B70" s="179" t="s">
        <v>477</v>
      </c>
      <c r="C70" s="179" t="s">
        <v>350</v>
      </c>
      <c r="E70" s="179" t="s">
        <v>598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/>
      <c r="M70" s="63"/>
      <c r="N70" s="64"/>
      <c r="O70" s="65"/>
      <c r="P70" s="65"/>
      <c r="Q70" s="64">
        <v>29</v>
      </c>
      <c r="AD70" s="173"/>
      <c r="AE70" s="173"/>
      <c r="AF70" s="173"/>
      <c r="AG70" s="173"/>
      <c r="AH70" s="172"/>
      <c r="AN70" s="175"/>
    </row>
    <row r="71" spans="1:40" x14ac:dyDescent="0.25">
      <c r="A71" s="179" t="s">
        <v>449</v>
      </c>
      <c r="B71" s="179" t="s">
        <v>482</v>
      </c>
      <c r="C71" s="179" t="s">
        <v>568</v>
      </c>
      <c r="E71" s="179" t="s">
        <v>599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/>
      <c r="M71" s="63"/>
      <c r="N71" s="64"/>
      <c r="O71" s="65"/>
      <c r="P71" s="65"/>
      <c r="Q71" s="64">
        <v>30</v>
      </c>
      <c r="AD71" s="173"/>
      <c r="AE71" s="173"/>
      <c r="AF71" s="173"/>
      <c r="AG71" s="173"/>
      <c r="AH71" s="172"/>
      <c r="AN71" s="175"/>
    </row>
    <row r="72" spans="1:40" x14ac:dyDescent="0.25">
      <c r="A72" s="179" t="s">
        <v>449</v>
      </c>
      <c r="B72" s="179" t="s">
        <v>487</v>
      </c>
      <c r="C72" s="179" t="s">
        <v>570</v>
      </c>
      <c r="E72" s="179" t="s">
        <v>600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/>
      <c r="M72" s="63"/>
      <c r="N72" s="64"/>
      <c r="O72" s="65"/>
      <c r="P72" s="65"/>
      <c r="Q72" s="64">
        <v>31</v>
      </c>
      <c r="AD72" s="173"/>
      <c r="AE72" s="173"/>
      <c r="AF72" s="173"/>
      <c r="AG72" s="173"/>
      <c r="AH72" s="172"/>
      <c r="AN72" s="175"/>
    </row>
    <row r="73" spans="1:40" x14ac:dyDescent="0.25">
      <c r="A73" s="179" t="s">
        <v>449</v>
      </c>
      <c r="B73" s="179" t="s">
        <v>492</v>
      </c>
      <c r="C73" s="179" t="s">
        <v>572</v>
      </c>
      <c r="E73" s="179" t="s">
        <v>601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/>
      <c r="M73" s="63"/>
      <c r="N73" s="64"/>
      <c r="O73" s="65"/>
      <c r="P73" s="65"/>
      <c r="Q73" s="64">
        <v>32</v>
      </c>
      <c r="AD73" s="173"/>
      <c r="AE73" s="173"/>
      <c r="AF73" s="173"/>
      <c r="AG73" s="173"/>
      <c r="AH73" s="172"/>
      <c r="AN73" s="175"/>
    </row>
    <row r="74" spans="1:40" x14ac:dyDescent="0.25">
      <c r="A74" s="179" t="s">
        <v>449</v>
      </c>
      <c r="B74" s="179" t="s">
        <v>497</v>
      </c>
      <c r="C74" s="179" t="s">
        <v>574</v>
      </c>
      <c r="E74" s="179" t="s">
        <v>602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/>
      <c r="M74" s="63"/>
      <c r="N74" s="64"/>
      <c r="O74" s="65"/>
      <c r="P74" s="65"/>
      <c r="Q74" s="64">
        <v>33</v>
      </c>
      <c r="AD74" s="173"/>
      <c r="AE74" s="173"/>
      <c r="AF74" s="173"/>
      <c r="AG74" s="173"/>
      <c r="AH74" s="172"/>
      <c r="AN74" s="175"/>
    </row>
    <row r="75" spans="1:40" x14ac:dyDescent="0.25">
      <c r="A75" s="179" t="s">
        <v>449</v>
      </c>
      <c r="B75" s="179" t="s">
        <v>502</v>
      </c>
      <c r="C75" s="179" t="s">
        <v>576</v>
      </c>
      <c r="E75" s="179" t="s">
        <v>603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/>
      <c r="M75" s="63"/>
      <c r="N75" s="64"/>
      <c r="O75" s="65"/>
      <c r="P75" s="65"/>
      <c r="Q75" s="64">
        <v>34</v>
      </c>
      <c r="AD75" s="173"/>
      <c r="AE75" s="173"/>
      <c r="AF75" s="173"/>
      <c r="AG75" s="173"/>
      <c r="AH75" s="172"/>
      <c r="AN75" s="175"/>
    </row>
    <row r="76" spans="1:40" x14ac:dyDescent="0.25">
      <c r="A76" s="179" t="s">
        <v>449</v>
      </c>
      <c r="B76" s="179" t="s">
        <v>507</v>
      </c>
      <c r="C76" s="179" t="s">
        <v>578</v>
      </c>
      <c r="E76" s="179" t="s">
        <v>604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D76" s="173"/>
      <c r="AE76" s="173"/>
      <c r="AF76" s="173"/>
      <c r="AG76" s="173"/>
      <c r="AH76" s="172"/>
      <c r="AN76" s="175"/>
    </row>
    <row r="77" spans="1:40" x14ac:dyDescent="0.25">
      <c r="A77" s="179" t="s">
        <v>449</v>
      </c>
      <c r="B77" s="179" t="s">
        <v>512</v>
      </c>
      <c r="C77" s="179" t="s">
        <v>580</v>
      </c>
      <c r="E77" s="179" t="s">
        <v>602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D77" s="173"/>
      <c r="AE77" s="173"/>
      <c r="AF77" s="173"/>
      <c r="AG77" s="173"/>
      <c r="AH77" s="172"/>
      <c r="AN77" s="175"/>
    </row>
    <row r="78" spans="1:40" x14ac:dyDescent="0.25">
      <c r="A78" s="179" t="s">
        <v>453</v>
      </c>
      <c r="B78" s="179" t="s">
        <v>457</v>
      </c>
      <c r="C78" s="179" t="s">
        <v>431</v>
      </c>
      <c r="E78" s="179" t="s">
        <v>605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D78" s="173"/>
      <c r="AE78" s="173"/>
      <c r="AF78" s="173"/>
      <c r="AG78" s="173"/>
      <c r="AH78" s="172"/>
      <c r="AN78" s="175"/>
    </row>
    <row r="79" spans="1:40" x14ac:dyDescent="0.25">
      <c r="A79" s="179" t="s">
        <v>453</v>
      </c>
      <c r="B79" s="179" t="s">
        <v>462</v>
      </c>
      <c r="C79" s="179" t="s">
        <v>408</v>
      </c>
      <c r="E79" s="179" t="s">
        <v>606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D79" s="173"/>
      <c r="AE79" s="173"/>
      <c r="AF79" s="173"/>
      <c r="AG79" s="173"/>
      <c r="AH79" s="172"/>
      <c r="AN79" s="175"/>
    </row>
    <row r="80" spans="1:40" x14ac:dyDescent="0.25">
      <c r="A80" s="179" t="s">
        <v>453</v>
      </c>
      <c r="B80" s="179" t="s">
        <v>467</v>
      </c>
      <c r="C80" s="179" t="s">
        <v>563</v>
      </c>
      <c r="E80" s="179" t="s">
        <v>607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D80" s="173"/>
      <c r="AE80" s="173"/>
      <c r="AF80" s="173"/>
      <c r="AG80" s="173"/>
      <c r="AH80" s="172"/>
      <c r="AN80" s="175"/>
    </row>
    <row r="81" spans="1:40" x14ac:dyDescent="0.25">
      <c r="A81" s="179" t="s">
        <v>453</v>
      </c>
      <c r="B81" s="179" t="s">
        <v>472</v>
      </c>
      <c r="C81" s="179" t="s">
        <v>565</v>
      </c>
      <c r="E81" s="179" t="s">
        <v>608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D81" s="173"/>
      <c r="AE81" s="173"/>
      <c r="AF81" s="173"/>
      <c r="AG81" s="173"/>
      <c r="AH81" s="172"/>
      <c r="AN81" s="175"/>
    </row>
    <row r="82" spans="1:40" x14ac:dyDescent="0.25">
      <c r="A82" s="179" t="s">
        <v>453</v>
      </c>
      <c r="B82" s="179" t="s">
        <v>477</v>
      </c>
      <c r="C82" s="179" t="s">
        <v>350</v>
      </c>
      <c r="E82" s="179" t="s">
        <v>609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D82" s="173"/>
      <c r="AE82" s="173"/>
      <c r="AF82" s="173"/>
      <c r="AG82" s="173"/>
      <c r="AH82" s="172"/>
      <c r="AN82" s="175"/>
    </row>
    <row r="83" spans="1:40" x14ac:dyDescent="0.25">
      <c r="A83" s="179" t="s">
        <v>453</v>
      </c>
      <c r="B83" s="179" t="s">
        <v>482</v>
      </c>
      <c r="C83" s="179" t="s">
        <v>568</v>
      </c>
      <c r="E83" s="179" t="s">
        <v>609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D83" s="173"/>
      <c r="AE83" s="173"/>
      <c r="AF83" s="173"/>
      <c r="AG83" s="173"/>
      <c r="AH83" s="172"/>
      <c r="AN83" s="175"/>
    </row>
    <row r="84" spans="1:40" x14ac:dyDescent="0.25">
      <c r="A84" s="179" t="s">
        <v>453</v>
      </c>
      <c r="B84" s="179" t="s">
        <v>487</v>
      </c>
      <c r="C84" s="179" t="s">
        <v>570</v>
      </c>
      <c r="E84" s="179" t="s">
        <v>610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D84" s="173"/>
      <c r="AE84" s="173"/>
      <c r="AF84" s="173"/>
      <c r="AG84" s="173"/>
      <c r="AH84" s="172"/>
      <c r="AN84" s="175"/>
    </row>
    <row r="85" spans="1:40" x14ac:dyDescent="0.25">
      <c r="A85" s="179" t="s">
        <v>453</v>
      </c>
      <c r="B85" s="179" t="s">
        <v>492</v>
      </c>
      <c r="C85" s="179" t="s">
        <v>572</v>
      </c>
      <c r="E85" s="179" t="s">
        <v>611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D85" s="173"/>
      <c r="AE85" s="173"/>
      <c r="AF85" s="173"/>
      <c r="AG85" s="173"/>
      <c r="AH85" s="172"/>
      <c r="AN85" s="175"/>
    </row>
    <row r="86" spans="1:40" x14ac:dyDescent="0.25">
      <c r="A86" s="179" t="s">
        <v>453</v>
      </c>
      <c r="B86" s="179" t="s">
        <v>497</v>
      </c>
      <c r="C86" s="179" t="s">
        <v>574</v>
      </c>
      <c r="E86" s="179" t="s">
        <v>612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D86" s="173"/>
      <c r="AE86" s="173"/>
      <c r="AF86" s="173"/>
      <c r="AG86" s="173"/>
      <c r="AH86" s="172"/>
      <c r="AN86" s="175"/>
    </row>
    <row r="87" spans="1:40" x14ac:dyDescent="0.25">
      <c r="A87" s="179" t="s">
        <v>453</v>
      </c>
      <c r="B87" s="179" t="s">
        <v>502</v>
      </c>
      <c r="C87" s="179" t="s">
        <v>576</v>
      </c>
      <c r="E87" s="179" t="s">
        <v>613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D87" s="173"/>
      <c r="AE87" s="173"/>
      <c r="AF87" s="173"/>
      <c r="AG87" s="173"/>
      <c r="AH87" s="172"/>
      <c r="AN87" s="175"/>
    </row>
    <row r="88" spans="1:40" x14ac:dyDescent="0.25">
      <c r="A88" s="179" t="s">
        <v>453</v>
      </c>
      <c r="B88" s="179" t="s">
        <v>507</v>
      </c>
      <c r="C88" s="179" t="s">
        <v>578</v>
      </c>
      <c r="E88" s="179" t="s">
        <v>614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D88" s="173"/>
      <c r="AE88" s="173"/>
      <c r="AF88" s="173"/>
      <c r="AG88" s="173"/>
      <c r="AH88" s="172"/>
      <c r="AN88" s="175"/>
    </row>
    <row r="89" spans="1:40" x14ac:dyDescent="0.25">
      <c r="A89" s="179" t="s">
        <v>453</v>
      </c>
      <c r="B89" s="179" t="s">
        <v>512</v>
      </c>
      <c r="C89" s="179" t="s">
        <v>580</v>
      </c>
      <c r="E89" s="179" t="s">
        <v>615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D89" s="173"/>
      <c r="AE89" s="173"/>
      <c r="AF89" s="173"/>
      <c r="AG89" s="173"/>
      <c r="AH89" s="172"/>
      <c r="AN89" s="175"/>
    </row>
    <row r="90" spans="1:40" x14ac:dyDescent="0.25">
      <c r="A90" s="179" t="s">
        <v>458</v>
      </c>
      <c r="B90" s="179" t="s">
        <v>457</v>
      </c>
      <c r="C90" s="179" t="s">
        <v>431</v>
      </c>
      <c r="E90" s="179" t="s">
        <v>616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D90" s="173"/>
      <c r="AE90" s="173"/>
      <c r="AF90" s="173"/>
      <c r="AG90" s="173"/>
      <c r="AH90" s="172"/>
      <c r="AN90" s="175"/>
    </row>
    <row r="91" spans="1:40" x14ac:dyDescent="0.25">
      <c r="A91" s="179" t="s">
        <v>458</v>
      </c>
      <c r="B91" s="179" t="s">
        <v>462</v>
      </c>
      <c r="C91" s="179" t="s">
        <v>408</v>
      </c>
      <c r="E91" s="179" t="s">
        <v>617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D91" s="173"/>
      <c r="AE91" s="173"/>
      <c r="AF91" s="173"/>
      <c r="AG91" s="173"/>
      <c r="AH91" s="172"/>
      <c r="AN91" s="175"/>
    </row>
    <row r="92" spans="1:40" x14ac:dyDescent="0.25">
      <c r="A92" s="179" t="s">
        <v>458</v>
      </c>
      <c r="B92" s="179" t="s">
        <v>467</v>
      </c>
      <c r="C92" s="179" t="s">
        <v>563</v>
      </c>
      <c r="E92" s="179" t="s">
        <v>618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D92" s="173"/>
      <c r="AE92" s="173"/>
      <c r="AF92" s="173"/>
      <c r="AG92" s="173"/>
      <c r="AH92" s="172"/>
      <c r="AN92" s="175"/>
    </row>
    <row r="93" spans="1:40" x14ac:dyDescent="0.25">
      <c r="A93" s="179" t="s">
        <v>458</v>
      </c>
      <c r="B93" s="179" t="s">
        <v>472</v>
      </c>
      <c r="C93" s="179" t="s">
        <v>565</v>
      </c>
      <c r="E93" s="179" t="s">
        <v>619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D93" s="173"/>
      <c r="AE93" s="173"/>
      <c r="AF93" s="173"/>
      <c r="AG93" s="173"/>
      <c r="AH93" s="172"/>
      <c r="AN93" s="175"/>
    </row>
    <row r="94" spans="1:40" x14ac:dyDescent="0.25">
      <c r="A94" s="179" t="s">
        <v>458</v>
      </c>
      <c r="B94" s="179" t="s">
        <v>477</v>
      </c>
      <c r="C94" s="179" t="s">
        <v>350</v>
      </c>
      <c r="E94" s="179" t="s">
        <v>620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D94" s="173"/>
      <c r="AE94" s="173"/>
      <c r="AF94" s="173"/>
      <c r="AG94" s="173"/>
      <c r="AH94" s="172"/>
      <c r="AN94" s="175"/>
    </row>
    <row r="95" spans="1:40" x14ac:dyDescent="0.25">
      <c r="A95" s="179" t="s">
        <v>458</v>
      </c>
      <c r="B95" s="179" t="s">
        <v>482</v>
      </c>
      <c r="C95" s="179" t="s">
        <v>568</v>
      </c>
      <c r="E95" s="179" t="s">
        <v>621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D95" s="173"/>
      <c r="AE95" s="173"/>
      <c r="AF95" s="173"/>
      <c r="AG95" s="173"/>
      <c r="AH95" s="172"/>
      <c r="AN95" s="175"/>
    </row>
    <row r="96" spans="1:40" x14ac:dyDescent="0.25">
      <c r="A96" s="179" t="s">
        <v>458</v>
      </c>
      <c r="B96" s="179" t="s">
        <v>487</v>
      </c>
      <c r="C96" s="179" t="s">
        <v>570</v>
      </c>
      <c r="E96" s="179" t="s">
        <v>622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D96" s="173"/>
      <c r="AE96" s="173"/>
      <c r="AF96" s="173"/>
      <c r="AG96" s="173"/>
      <c r="AH96" s="172"/>
      <c r="AN96" s="175"/>
    </row>
    <row r="97" spans="1:40" x14ac:dyDescent="0.25">
      <c r="A97" s="179" t="s">
        <v>458</v>
      </c>
      <c r="B97" s="179" t="s">
        <v>492</v>
      </c>
      <c r="C97" s="179" t="s">
        <v>572</v>
      </c>
      <c r="E97" s="179" t="s">
        <v>623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D97" s="173"/>
      <c r="AE97" s="173"/>
      <c r="AF97" s="173"/>
      <c r="AG97" s="173"/>
      <c r="AH97" s="172"/>
      <c r="AN97" s="175"/>
    </row>
    <row r="98" spans="1:40" x14ac:dyDescent="0.25">
      <c r="A98" s="179" t="s">
        <v>458</v>
      </c>
      <c r="B98" s="179" t="s">
        <v>497</v>
      </c>
      <c r="C98" s="179" t="s">
        <v>574</v>
      </c>
      <c r="E98" s="179" t="s">
        <v>624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D98" s="173"/>
      <c r="AE98" s="173"/>
      <c r="AF98" s="173"/>
      <c r="AG98" s="173"/>
      <c r="AH98" s="172"/>
      <c r="AN98" s="175"/>
    </row>
    <row r="99" spans="1:40" x14ac:dyDescent="0.25">
      <c r="A99" s="179" t="s">
        <v>458</v>
      </c>
      <c r="B99" s="179" t="s">
        <v>502</v>
      </c>
      <c r="C99" s="179" t="s">
        <v>576</v>
      </c>
      <c r="E99" s="179" t="s">
        <v>625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D99" s="173"/>
      <c r="AE99" s="173"/>
      <c r="AF99" s="173"/>
      <c r="AG99" s="173"/>
      <c r="AH99" s="172"/>
      <c r="AN99" s="175"/>
    </row>
    <row r="100" spans="1:40" x14ac:dyDescent="0.25">
      <c r="A100" s="179" t="s">
        <v>458</v>
      </c>
      <c r="B100" s="179" t="s">
        <v>507</v>
      </c>
      <c r="C100" s="179" t="s">
        <v>578</v>
      </c>
      <c r="E100" s="179" t="s">
        <v>625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D100" s="173"/>
      <c r="AE100" s="173"/>
      <c r="AF100" s="173"/>
      <c r="AG100" s="173"/>
      <c r="AH100" s="172"/>
      <c r="AN100" s="175"/>
    </row>
    <row r="101" spans="1:40" x14ac:dyDescent="0.25">
      <c r="A101" s="179" t="s">
        <v>458</v>
      </c>
      <c r="B101" s="179" t="s">
        <v>512</v>
      </c>
      <c r="C101" s="179" t="s">
        <v>580</v>
      </c>
      <c r="E101" s="179" t="s">
        <v>626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D101" s="173"/>
      <c r="AE101" s="173"/>
      <c r="AF101" s="173"/>
      <c r="AG101" s="173"/>
      <c r="AH101" s="172"/>
      <c r="AN101" s="175"/>
    </row>
    <row r="102" spans="1:40" x14ac:dyDescent="0.25">
      <c r="A102" s="179" t="s">
        <v>463</v>
      </c>
      <c r="B102" s="179" t="s">
        <v>457</v>
      </c>
      <c r="C102" s="179" t="s">
        <v>431</v>
      </c>
      <c r="E102" s="179" t="s">
        <v>627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D102" s="173"/>
      <c r="AE102" s="173"/>
      <c r="AF102" s="173"/>
      <c r="AG102" s="173"/>
      <c r="AH102" s="172"/>
      <c r="AN102" s="175"/>
    </row>
    <row r="103" spans="1:40" x14ac:dyDescent="0.25">
      <c r="A103" s="179" t="s">
        <v>463</v>
      </c>
      <c r="B103" s="179" t="s">
        <v>462</v>
      </c>
      <c r="C103" s="179" t="s">
        <v>408</v>
      </c>
      <c r="E103" s="179" t="s">
        <v>626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D103" s="173"/>
      <c r="AE103" s="173"/>
      <c r="AF103" s="173"/>
      <c r="AG103" s="173"/>
      <c r="AH103" s="172"/>
      <c r="AN103" s="175"/>
    </row>
    <row r="104" spans="1:40" x14ac:dyDescent="0.25">
      <c r="A104" s="179" t="s">
        <v>463</v>
      </c>
      <c r="B104" s="179" t="s">
        <v>467</v>
      </c>
      <c r="C104" s="179" t="s">
        <v>563</v>
      </c>
      <c r="E104" s="179" t="s">
        <v>628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D104" s="173"/>
      <c r="AE104" s="173"/>
      <c r="AF104" s="173"/>
      <c r="AG104" s="173"/>
      <c r="AH104" s="172"/>
      <c r="AN104" s="175"/>
    </row>
    <row r="105" spans="1:40" x14ac:dyDescent="0.25">
      <c r="A105" s="179" t="s">
        <v>463</v>
      </c>
      <c r="B105" s="179" t="s">
        <v>472</v>
      </c>
      <c r="C105" s="179" t="s">
        <v>565</v>
      </c>
      <c r="E105" s="179" t="s">
        <v>629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D105" s="173"/>
      <c r="AE105" s="173"/>
      <c r="AF105" s="173"/>
      <c r="AG105" s="173"/>
      <c r="AH105" s="172"/>
      <c r="AN105" s="175"/>
    </row>
    <row r="106" spans="1:40" x14ac:dyDescent="0.25">
      <c r="A106" s="179" t="s">
        <v>463</v>
      </c>
      <c r="B106" s="179" t="s">
        <v>477</v>
      </c>
      <c r="C106" s="179" t="s">
        <v>350</v>
      </c>
      <c r="E106" s="179" t="s">
        <v>627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D106" s="173"/>
      <c r="AE106" s="173"/>
      <c r="AF106" s="173"/>
      <c r="AG106" s="173"/>
      <c r="AH106" s="172"/>
      <c r="AN106" s="175"/>
    </row>
    <row r="107" spans="1:40" x14ac:dyDescent="0.25">
      <c r="A107" s="179" t="s">
        <v>463</v>
      </c>
      <c r="B107" s="179" t="s">
        <v>482</v>
      </c>
      <c r="C107" s="179" t="s">
        <v>568</v>
      </c>
      <c r="E107" s="179" t="s">
        <v>630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D107" s="173"/>
      <c r="AE107" s="173"/>
      <c r="AF107" s="173"/>
      <c r="AG107" s="173"/>
      <c r="AH107" s="172"/>
      <c r="AN107" s="175"/>
    </row>
    <row r="108" spans="1:40" x14ac:dyDescent="0.25">
      <c r="A108" s="179" t="s">
        <v>463</v>
      </c>
      <c r="B108" s="179" t="s">
        <v>487</v>
      </c>
      <c r="C108" s="179" t="s">
        <v>570</v>
      </c>
      <c r="E108" s="179" t="s">
        <v>631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D108" s="173"/>
      <c r="AE108" s="173"/>
      <c r="AF108" s="173"/>
      <c r="AG108" s="173"/>
      <c r="AH108" s="172"/>
      <c r="AN108" s="175"/>
    </row>
    <row r="109" spans="1:40" x14ac:dyDescent="0.25">
      <c r="A109" s="179" t="s">
        <v>463</v>
      </c>
      <c r="B109" s="179" t="s">
        <v>492</v>
      </c>
      <c r="C109" s="179" t="s">
        <v>572</v>
      </c>
      <c r="E109" s="179" t="s">
        <v>632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D109" s="173"/>
      <c r="AE109" s="173"/>
      <c r="AF109" s="173"/>
      <c r="AG109" s="173"/>
      <c r="AH109" s="172"/>
      <c r="AN109" s="175"/>
    </row>
    <row r="110" spans="1:40" x14ac:dyDescent="0.25">
      <c r="A110" s="179" t="s">
        <v>463</v>
      </c>
      <c r="B110" s="179" t="s">
        <v>497</v>
      </c>
      <c r="C110" s="179" t="s">
        <v>574</v>
      </c>
      <c r="E110" s="179" t="s">
        <v>633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D110" s="173"/>
      <c r="AE110" s="173"/>
      <c r="AF110" s="173"/>
      <c r="AG110" s="173"/>
      <c r="AH110" s="172"/>
      <c r="AN110" s="175"/>
    </row>
    <row r="111" spans="1:40" x14ac:dyDescent="0.25">
      <c r="A111" s="179" t="s">
        <v>463</v>
      </c>
      <c r="B111" s="179" t="s">
        <v>502</v>
      </c>
      <c r="C111" s="179" t="s">
        <v>576</v>
      </c>
      <c r="E111" s="179" t="s">
        <v>634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D111" s="173"/>
      <c r="AE111" s="173"/>
      <c r="AF111" s="173"/>
      <c r="AG111" s="173"/>
      <c r="AH111" s="172"/>
      <c r="AN111" s="175"/>
    </row>
    <row r="112" spans="1:40" x14ac:dyDescent="0.25">
      <c r="A112" s="179" t="s">
        <v>463</v>
      </c>
      <c r="B112" s="179" t="s">
        <v>507</v>
      </c>
      <c r="C112" s="179" t="s">
        <v>578</v>
      </c>
      <c r="E112" s="179" t="s">
        <v>635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D112" s="173"/>
      <c r="AE112" s="173"/>
      <c r="AF112" s="173"/>
      <c r="AG112" s="173"/>
      <c r="AH112" s="172"/>
      <c r="AN112" s="175"/>
    </row>
    <row r="113" spans="1:40" x14ac:dyDescent="0.25">
      <c r="A113" s="179" t="s">
        <v>463</v>
      </c>
      <c r="B113" s="179" t="s">
        <v>512</v>
      </c>
      <c r="C113" s="179" t="s">
        <v>580</v>
      </c>
      <c r="E113" s="179" t="s">
        <v>636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D113" s="173"/>
      <c r="AE113" s="173"/>
      <c r="AF113" s="173"/>
      <c r="AG113" s="173"/>
      <c r="AH113" s="172"/>
      <c r="AN113" s="175"/>
    </row>
    <row r="114" spans="1:40" x14ac:dyDescent="0.25">
      <c r="A114" s="179" t="s">
        <v>468</v>
      </c>
      <c r="B114" s="179" t="s">
        <v>457</v>
      </c>
      <c r="C114" s="179" t="s">
        <v>431</v>
      </c>
      <c r="E114" s="179" t="s">
        <v>637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D114" s="173"/>
      <c r="AE114" s="173"/>
      <c r="AF114" s="173"/>
      <c r="AG114" s="173"/>
      <c r="AH114" s="172"/>
      <c r="AN114" s="175"/>
    </row>
    <row r="115" spans="1:40" x14ac:dyDescent="0.25">
      <c r="A115" s="179" t="s">
        <v>468</v>
      </c>
      <c r="B115" s="179" t="s">
        <v>462</v>
      </c>
      <c r="C115" s="179" t="s">
        <v>408</v>
      </c>
      <c r="E115" s="179" t="s">
        <v>638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D115" s="173"/>
      <c r="AE115" s="173"/>
      <c r="AF115" s="173"/>
      <c r="AG115" s="173"/>
      <c r="AH115" s="172"/>
      <c r="AN115" s="175"/>
    </row>
    <row r="116" spans="1:40" x14ac:dyDescent="0.25">
      <c r="A116" s="179" t="s">
        <v>468</v>
      </c>
      <c r="B116" s="179" t="s">
        <v>467</v>
      </c>
      <c r="C116" s="179" t="s">
        <v>563</v>
      </c>
      <c r="E116" s="179" t="s">
        <v>639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D116" s="173"/>
      <c r="AE116" s="173"/>
      <c r="AF116" s="173"/>
      <c r="AG116" s="173"/>
      <c r="AH116" s="172"/>
      <c r="AN116" s="175"/>
    </row>
    <row r="117" spans="1:40" x14ac:dyDescent="0.25">
      <c r="A117" s="179" t="s">
        <v>468</v>
      </c>
      <c r="B117" s="179" t="s">
        <v>472</v>
      </c>
      <c r="C117" s="179" t="s">
        <v>565</v>
      </c>
      <c r="E117" s="179" t="s">
        <v>640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D117" s="173"/>
      <c r="AE117" s="173"/>
      <c r="AF117" s="173"/>
      <c r="AG117" s="173"/>
      <c r="AH117" s="172"/>
      <c r="AN117" s="175"/>
    </row>
    <row r="118" spans="1:40" x14ac:dyDescent="0.25">
      <c r="A118" s="179" t="s">
        <v>468</v>
      </c>
      <c r="B118" s="179" t="s">
        <v>477</v>
      </c>
      <c r="C118" s="179" t="s">
        <v>350</v>
      </c>
      <c r="E118" s="179" t="s">
        <v>641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D118" s="173"/>
      <c r="AE118" s="173"/>
      <c r="AF118" s="173"/>
      <c r="AG118" s="173"/>
      <c r="AH118" s="172"/>
      <c r="AN118" s="175"/>
    </row>
    <row r="119" spans="1:40" x14ac:dyDescent="0.25">
      <c r="A119" s="179" t="s">
        <v>468</v>
      </c>
      <c r="B119" s="179" t="s">
        <v>482</v>
      </c>
      <c r="C119" s="179" t="s">
        <v>568</v>
      </c>
      <c r="E119" s="179" t="s">
        <v>642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D119" s="173"/>
      <c r="AE119" s="173"/>
      <c r="AF119" s="173"/>
      <c r="AG119" s="173"/>
      <c r="AH119" s="172"/>
      <c r="AN119" s="175"/>
    </row>
    <row r="120" spans="1:40" x14ac:dyDescent="0.25">
      <c r="A120" s="179" t="s">
        <v>468</v>
      </c>
      <c r="B120" s="179" t="s">
        <v>487</v>
      </c>
      <c r="C120" s="179" t="s">
        <v>570</v>
      </c>
      <c r="E120" s="179" t="s">
        <v>643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D120" s="173"/>
      <c r="AE120" s="173"/>
      <c r="AF120" s="173"/>
      <c r="AG120" s="173"/>
      <c r="AH120" s="172"/>
      <c r="AN120" s="175"/>
    </row>
    <row r="121" spans="1:40" x14ac:dyDescent="0.25">
      <c r="A121" s="179" t="s">
        <v>468</v>
      </c>
      <c r="B121" s="179" t="s">
        <v>492</v>
      </c>
      <c r="C121" s="179" t="s">
        <v>572</v>
      </c>
      <c r="E121" s="179" t="s">
        <v>644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D121" s="173"/>
      <c r="AE121" s="173"/>
      <c r="AF121" s="173"/>
      <c r="AG121" s="173"/>
      <c r="AH121" s="172"/>
      <c r="AN121" s="175"/>
    </row>
    <row r="122" spans="1:40" x14ac:dyDescent="0.25">
      <c r="A122" s="179" t="s">
        <v>468</v>
      </c>
      <c r="B122" s="179" t="s">
        <v>497</v>
      </c>
      <c r="C122" s="179" t="s">
        <v>574</v>
      </c>
      <c r="E122" s="179" t="s">
        <v>645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D122" s="173"/>
      <c r="AE122" s="173"/>
      <c r="AF122" s="173"/>
      <c r="AG122" s="173"/>
      <c r="AH122" s="172"/>
      <c r="AN122" s="175"/>
    </row>
    <row r="123" spans="1:40" x14ac:dyDescent="0.25">
      <c r="A123" s="179" t="s">
        <v>468</v>
      </c>
      <c r="B123" s="179" t="s">
        <v>502</v>
      </c>
      <c r="C123" s="179" t="s">
        <v>576</v>
      </c>
      <c r="E123" s="179" t="s">
        <v>645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D123" s="173"/>
      <c r="AE123" s="173"/>
      <c r="AF123" s="173"/>
      <c r="AG123" s="173"/>
      <c r="AH123" s="172"/>
      <c r="AN123" s="175"/>
    </row>
    <row r="124" spans="1:40" x14ac:dyDescent="0.25">
      <c r="A124" s="179" t="s">
        <v>468</v>
      </c>
      <c r="B124" s="179" t="s">
        <v>507</v>
      </c>
      <c r="C124" s="179" t="s">
        <v>578</v>
      </c>
      <c r="E124" s="179" t="s">
        <v>646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D124" s="173"/>
      <c r="AE124" s="173"/>
      <c r="AF124" s="173"/>
      <c r="AG124" s="173"/>
      <c r="AH124" s="172"/>
      <c r="AN124" s="175"/>
    </row>
    <row r="125" spans="1:40" x14ac:dyDescent="0.25">
      <c r="A125" s="179" t="s">
        <v>468</v>
      </c>
      <c r="B125" s="179" t="s">
        <v>512</v>
      </c>
      <c r="C125" s="179" t="s">
        <v>580</v>
      </c>
      <c r="E125" s="179" t="s">
        <v>647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D125" s="173"/>
      <c r="AE125" s="173"/>
      <c r="AF125" s="173"/>
      <c r="AG125" s="173"/>
      <c r="AH125" s="172"/>
      <c r="AN125" s="175"/>
    </row>
    <row r="126" spans="1:40" x14ac:dyDescent="0.25">
      <c r="A126" s="179" t="s">
        <v>473</v>
      </c>
      <c r="B126" s="179" t="s">
        <v>457</v>
      </c>
      <c r="C126" s="179" t="s">
        <v>431</v>
      </c>
      <c r="E126" s="179" t="s">
        <v>648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D126" s="173"/>
      <c r="AE126" s="173"/>
      <c r="AF126" s="173"/>
      <c r="AG126" s="173"/>
      <c r="AH126" s="172"/>
      <c r="AN126" s="175"/>
    </row>
    <row r="127" spans="1:40" x14ac:dyDescent="0.25">
      <c r="A127" s="179" t="s">
        <v>473</v>
      </c>
      <c r="B127" s="179" t="s">
        <v>462</v>
      </c>
      <c r="C127" s="179" t="s">
        <v>408</v>
      </c>
      <c r="E127" s="179" t="s">
        <v>649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D127" s="173"/>
      <c r="AE127" s="173"/>
      <c r="AF127" s="173"/>
      <c r="AG127" s="173"/>
      <c r="AH127" s="172"/>
      <c r="AN127" s="175"/>
    </row>
    <row r="128" spans="1:40" x14ac:dyDescent="0.25">
      <c r="A128" s="179" t="s">
        <v>473</v>
      </c>
      <c r="B128" s="179" t="s">
        <v>467</v>
      </c>
      <c r="C128" s="179" t="s">
        <v>563</v>
      </c>
      <c r="E128" s="179" t="s">
        <v>650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D128" s="173"/>
      <c r="AE128" s="173"/>
      <c r="AF128" s="173"/>
      <c r="AG128" s="173"/>
      <c r="AH128" s="172"/>
      <c r="AN128" s="175"/>
    </row>
    <row r="129" spans="1:40" x14ac:dyDescent="0.25">
      <c r="A129" s="179" t="s">
        <v>473</v>
      </c>
      <c r="B129" s="179" t="s">
        <v>472</v>
      </c>
      <c r="C129" s="179" t="s">
        <v>565</v>
      </c>
      <c r="E129" s="179" t="s">
        <v>650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D129" s="173"/>
      <c r="AE129" s="173"/>
      <c r="AF129" s="173"/>
      <c r="AG129" s="173"/>
      <c r="AH129" s="172"/>
      <c r="AN129" s="175"/>
    </row>
    <row r="130" spans="1:40" x14ac:dyDescent="0.25">
      <c r="A130" s="179" t="s">
        <v>473</v>
      </c>
      <c r="B130" s="179" t="s">
        <v>477</v>
      </c>
      <c r="C130" s="179" t="s">
        <v>350</v>
      </c>
      <c r="E130" s="179" t="s">
        <v>651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D130" s="173"/>
      <c r="AE130" s="173"/>
      <c r="AF130" s="173"/>
      <c r="AG130" s="173"/>
      <c r="AH130" s="172"/>
      <c r="AN130" s="175"/>
    </row>
    <row r="131" spans="1:40" x14ac:dyDescent="0.25">
      <c r="A131" s="179" t="s">
        <v>473</v>
      </c>
      <c r="B131" s="179" t="s">
        <v>482</v>
      </c>
      <c r="C131" s="179" t="s">
        <v>568</v>
      </c>
      <c r="E131" s="179" t="s">
        <v>652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D131" s="173"/>
      <c r="AE131" s="173"/>
      <c r="AF131" s="173"/>
      <c r="AG131" s="173"/>
      <c r="AH131" s="172"/>
      <c r="AN131" s="175"/>
    </row>
    <row r="132" spans="1:40" x14ac:dyDescent="0.25">
      <c r="A132" s="179" t="s">
        <v>473</v>
      </c>
      <c r="B132" s="179" t="s">
        <v>487</v>
      </c>
      <c r="C132" s="179" t="s">
        <v>570</v>
      </c>
      <c r="E132" s="179" t="s">
        <v>653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D132" s="173"/>
      <c r="AE132" s="173"/>
      <c r="AF132" s="173"/>
      <c r="AG132" s="173"/>
      <c r="AH132" s="172"/>
      <c r="AN132" s="175"/>
    </row>
    <row r="133" spans="1:40" x14ac:dyDescent="0.25">
      <c r="A133" s="179" t="s">
        <v>473</v>
      </c>
      <c r="B133" s="179" t="s">
        <v>492</v>
      </c>
      <c r="C133" s="179" t="s">
        <v>572</v>
      </c>
      <c r="E133" s="179" t="s">
        <v>654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D133" s="173"/>
      <c r="AE133" s="173"/>
      <c r="AF133" s="173"/>
      <c r="AG133" s="173"/>
      <c r="AH133" s="172"/>
      <c r="AN133" s="175"/>
    </row>
    <row r="134" spans="1:40" x14ac:dyDescent="0.25">
      <c r="A134" s="179" t="s">
        <v>473</v>
      </c>
      <c r="B134" s="179" t="s">
        <v>497</v>
      </c>
      <c r="C134" s="179" t="s">
        <v>574</v>
      </c>
      <c r="E134" s="179" t="s">
        <v>653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D134" s="173"/>
      <c r="AE134" s="173"/>
      <c r="AF134" s="173"/>
      <c r="AG134" s="173"/>
      <c r="AH134" s="172"/>
      <c r="AN134" s="175"/>
    </row>
    <row r="135" spans="1:40" x14ac:dyDescent="0.25">
      <c r="A135" s="179" t="s">
        <v>473</v>
      </c>
      <c r="B135" s="179" t="s">
        <v>502</v>
      </c>
      <c r="C135" s="179" t="s">
        <v>576</v>
      </c>
      <c r="E135" s="179" t="s">
        <v>655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D135" s="173"/>
      <c r="AE135" s="173"/>
      <c r="AF135" s="173"/>
      <c r="AG135" s="173"/>
      <c r="AH135" s="172"/>
      <c r="AN135" s="175"/>
    </row>
    <row r="136" spans="1:40" x14ac:dyDescent="0.25">
      <c r="A136" s="179" t="s">
        <v>473</v>
      </c>
      <c r="B136" s="179" t="s">
        <v>507</v>
      </c>
      <c r="C136" s="179" t="s">
        <v>578</v>
      </c>
      <c r="E136" s="179" t="s">
        <v>653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D136" s="173"/>
      <c r="AE136" s="173"/>
      <c r="AF136" s="173"/>
      <c r="AG136" s="173"/>
      <c r="AH136" s="172"/>
      <c r="AN136" s="175"/>
    </row>
    <row r="137" spans="1:40" x14ac:dyDescent="0.25">
      <c r="A137" s="179" t="s">
        <v>473</v>
      </c>
      <c r="B137" s="179" t="s">
        <v>512</v>
      </c>
      <c r="C137" s="179" t="s">
        <v>580</v>
      </c>
      <c r="E137" s="179" t="s">
        <v>656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D137" s="173"/>
      <c r="AE137" s="173"/>
      <c r="AF137" s="173"/>
      <c r="AG137" s="173"/>
      <c r="AH137" s="172"/>
      <c r="AN137" s="175"/>
    </row>
    <row r="138" spans="1:40" x14ac:dyDescent="0.25">
      <c r="A138" s="179" t="s">
        <v>478</v>
      </c>
      <c r="B138" s="179" t="s">
        <v>457</v>
      </c>
      <c r="C138" s="179" t="s">
        <v>431</v>
      </c>
      <c r="E138" s="179" t="s">
        <v>657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D138" s="173"/>
      <c r="AE138" s="173"/>
      <c r="AF138" s="173"/>
      <c r="AG138" s="173"/>
      <c r="AH138" s="172"/>
      <c r="AN138" s="175"/>
    </row>
    <row r="139" spans="1:40" x14ac:dyDescent="0.25">
      <c r="A139" s="179" t="s">
        <v>478</v>
      </c>
      <c r="B139" s="179" t="s">
        <v>462</v>
      </c>
      <c r="C139" s="179" t="s">
        <v>408</v>
      </c>
      <c r="E139" s="179" t="s">
        <v>658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D139" s="173"/>
      <c r="AE139" s="173"/>
      <c r="AF139" s="173"/>
      <c r="AG139" s="173"/>
      <c r="AH139" s="172"/>
      <c r="AN139" s="175"/>
    </row>
    <row r="140" spans="1:40" x14ac:dyDescent="0.25">
      <c r="A140" s="179" t="s">
        <v>478</v>
      </c>
      <c r="B140" s="179" t="s">
        <v>467</v>
      </c>
      <c r="C140" s="179" t="s">
        <v>563</v>
      </c>
      <c r="E140" s="179" t="s">
        <v>659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D140" s="173"/>
      <c r="AE140" s="173"/>
      <c r="AF140" s="173"/>
      <c r="AG140" s="173"/>
      <c r="AH140" s="172"/>
      <c r="AN140" s="175"/>
    </row>
    <row r="141" spans="1:40" x14ac:dyDescent="0.25">
      <c r="A141" s="179" t="s">
        <v>478</v>
      </c>
      <c r="B141" s="179" t="s">
        <v>472</v>
      </c>
      <c r="C141" s="179" t="s">
        <v>565</v>
      </c>
      <c r="E141" s="179" t="s">
        <v>659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D141" s="173"/>
      <c r="AE141" s="173"/>
      <c r="AF141" s="173"/>
      <c r="AG141" s="173"/>
      <c r="AH141" s="172"/>
      <c r="AN141" s="175"/>
    </row>
    <row r="142" spans="1:40" x14ac:dyDescent="0.25">
      <c r="A142" s="179" t="s">
        <v>478</v>
      </c>
      <c r="B142" s="179" t="s">
        <v>477</v>
      </c>
      <c r="C142" s="179" t="s">
        <v>350</v>
      </c>
      <c r="E142" s="179" t="s">
        <v>659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D142" s="173"/>
      <c r="AE142" s="173"/>
      <c r="AF142" s="173"/>
      <c r="AG142" s="173"/>
      <c r="AH142" s="172"/>
      <c r="AN142" s="175"/>
    </row>
    <row r="143" spans="1:40" x14ac:dyDescent="0.25">
      <c r="A143" s="179" t="s">
        <v>478</v>
      </c>
      <c r="B143" s="179" t="s">
        <v>482</v>
      </c>
      <c r="C143" s="179" t="s">
        <v>568</v>
      </c>
      <c r="E143" s="179" t="s">
        <v>659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D143" s="173"/>
      <c r="AE143" s="173"/>
      <c r="AF143" s="173"/>
      <c r="AG143" s="173"/>
      <c r="AH143" s="172"/>
      <c r="AN143" s="175"/>
    </row>
    <row r="144" spans="1:40" x14ac:dyDescent="0.25">
      <c r="A144" s="179" t="s">
        <v>478</v>
      </c>
      <c r="B144" s="179" t="s">
        <v>487</v>
      </c>
      <c r="C144" s="179" t="s">
        <v>570</v>
      </c>
      <c r="E144" s="179" t="s">
        <v>658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D144" s="173"/>
      <c r="AE144" s="173"/>
      <c r="AF144" s="173"/>
      <c r="AG144" s="173"/>
      <c r="AH144" s="172"/>
      <c r="AN144" s="175"/>
    </row>
    <row r="145" spans="1:40" x14ac:dyDescent="0.25">
      <c r="A145" s="179" t="s">
        <v>478</v>
      </c>
      <c r="B145" s="179" t="s">
        <v>492</v>
      </c>
      <c r="C145" s="179" t="s">
        <v>572</v>
      </c>
      <c r="E145" s="179" t="s">
        <v>658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D145" s="173"/>
      <c r="AE145" s="173"/>
      <c r="AF145" s="173"/>
      <c r="AG145" s="173"/>
      <c r="AH145" s="172"/>
      <c r="AN145" s="175"/>
    </row>
    <row r="146" spans="1:40" x14ac:dyDescent="0.25">
      <c r="A146" s="179" t="s">
        <v>478</v>
      </c>
      <c r="B146" s="179" t="s">
        <v>497</v>
      </c>
      <c r="C146" s="179" t="s">
        <v>574</v>
      </c>
      <c r="E146" s="179" t="s">
        <v>659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D146" s="173"/>
      <c r="AE146" s="173"/>
      <c r="AF146" s="173"/>
      <c r="AG146" s="173"/>
      <c r="AH146" s="172"/>
      <c r="AN146" s="175"/>
    </row>
    <row r="147" spans="1:40" x14ac:dyDescent="0.25">
      <c r="A147" s="179" t="s">
        <v>478</v>
      </c>
      <c r="B147" s="179" t="s">
        <v>502</v>
      </c>
      <c r="C147" s="179" t="s">
        <v>576</v>
      </c>
      <c r="E147" s="179" t="s">
        <v>660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D147" s="173"/>
      <c r="AE147" s="173"/>
      <c r="AF147" s="173"/>
      <c r="AG147" s="173"/>
      <c r="AH147" s="172"/>
      <c r="AN147" s="175"/>
    </row>
    <row r="148" spans="1:40" x14ac:dyDescent="0.25">
      <c r="A148" s="179" t="s">
        <v>478</v>
      </c>
      <c r="B148" s="179" t="s">
        <v>507</v>
      </c>
      <c r="C148" s="179" t="s">
        <v>578</v>
      </c>
      <c r="E148" s="179" t="s">
        <v>661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D148" s="173"/>
      <c r="AE148" s="173"/>
      <c r="AF148" s="173"/>
      <c r="AG148" s="173"/>
      <c r="AH148" s="172"/>
      <c r="AN148" s="175"/>
    </row>
    <row r="149" spans="1:40" x14ac:dyDescent="0.25">
      <c r="A149" s="179" t="s">
        <v>478</v>
      </c>
      <c r="B149" s="179" t="s">
        <v>512</v>
      </c>
      <c r="C149" s="179" t="s">
        <v>580</v>
      </c>
      <c r="E149" s="179" t="s">
        <v>662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D149" s="173"/>
      <c r="AE149" s="173"/>
      <c r="AF149" s="173"/>
      <c r="AG149" s="173"/>
      <c r="AH149" s="172"/>
      <c r="AN149" s="175"/>
    </row>
    <row r="150" spans="1:40" x14ac:dyDescent="0.25">
      <c r="A150" s="179" t="s">
        <v>483</v>
      </c>
      <c r="B150" s="179" t="s">
        <v>457</v>
      </c>
      <c r="C150" s="179" t="s">
        <v>431</v>
      </c>
      <c r="E150" s="179" t="s">
        <v>663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D150" s="173"/>
      <c r="AE150" s="173"/>
      <c r="AF150" s="173"/>
      <c r="AG150" s="173"/>
      <c r="AH150" s="172"/>
      <c r="AN150" s="175"/>
    </row>
    <row r="151" spans="1:40" x14ac:dyDescent="0.25">
      <c r="A151" s="179" t="s">
        <v>483</v>
      </c>
      <c r="B151" s="179" t="s">
        <v>462</v>
      </c>
      <c r="C151" s="179" t="s">
        <v>408</v>
      </c>
      <c r="E151" s="179" t="s">
        <v>664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D151" s="173"/>
      <c r="AE151" s="173"/>
      <c r="AF151" s="173"/>
      <c r="AG151" s="173"/>
      <c r="AH151" s="172"/>
      <c r="AN151" s="175"/>
    </row>
    <row r="152" spans="1:40" x14ac:dyDescent="0.25">
      <c r="A152" s="179" t="s">
        <v>483</v>
      </c>
      <c r="B152" s="179" t="s">
        <v>467</v>
      </c>
      <c r="C152" s="179" t="s">
        <v>563</v>
      </c>
      <c r="E152" s="179" t="s">
        <v>665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D152" s="173"/>
      <c r="AE152" s="173"/>
      <c r="AF152" s="173"/>
      <c r="AG152" s="173"/>
      <c r="AH152" s="172"/>
      <c r="AN152" s="175"/>
    </row>
    <row r="153" spans="1:40" x14ac:dyDescent="0.25">
      <c r="A153" s="179" t="s">
        <v>483</v>
      </c>
      <c r="B153" s="179" t="s">
        <v>472</v>
      </c>
      <c r="C153" s="179" t="s">
        <v>565</v>
      </c>
      <c r="E153" s="179" t="s">
        <v>666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D153" s="173"/>
      <c r="AE153" s="173"/>
      <c r="AF153" s="173"/>
      <c r="AG153" s="173"/>
      <c r="AH153" s="172"/>
      <c r="AN153" s="175"/>
    </row>
    <row r="154" spans="1:40" x14ac:dyDescent="0.25">
      <c r="A154" s="179" t="s">
        <v>483</v>
      </c>
      <c r="B154" s="179" t="s">
        <v>477</v>
      </c>
      <c r="C154" s="179" t="s">
        <v>350</v>
      </c>
      <c r="E154" s="179" t="s">
        <v>667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D154" s="173"/>
      <c r="AE154" s="173"/>
      <c r="AF154" s="173"/>
      <c r="AG154" s="173"/>
      <c r="AH154" s="172"/>
      <c r="AN154" s="175"/>
    </row>
    <row r="155" spans="1:40" x14ac:dyDescent="0.25">
      <c r="A155" s="179" t="s">
        <v>483</v>
      </c>
      <c r="B155" s="179" t="s">
        <v>482</v>
      </c>
      <c r="C155" s="179" t="s">
        <v>568</v>
      </c>
      <c r="E155" s="179" t="s">
        <v>668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D155" s="173"/>
      <c r="AE155" s="173"/>
      <c r="AF155" s="173"/>
      <c r="AG155" s="173"/>
      <c r="AH155" s="172"/>
      <c r="AN155" s="175"/>
    </row>
    <row r="156" spans="1:40" x14ac:dyDescent="0.25">
      <c r="A156" s="179" t="s">
        <v>483</v>
      </c>
      <c r="B156" s="179" t="s">
        <v>487</v>
      </c>
      <c r="C156" s="179" t="s">
        <v>570</v>
      </c>
      <c r="E156" s="179" t="s">
        <v>669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D156" s="173"/>
      <c r="AE156" s="173"/>
      <c r="AF156" s="173"/>
      <c r="AG156" s="173"/>
      <c r="AH156" s="172"/>
      <c r="AN156" s="175"/>
    </row>
    <row r="157" spans="1:40" x14ac:dyDescent="0.25">
      <c r="A157" s="179" t="s">
        <v>483</v>
      </c>
      <c r="B157" s="179" t="s">
        <v>492</v>
      </c>
      <c r="C157" s="179" t="s">
        <v>572</v>
      </c>
      <c r="E157" s="179" t="s">
        <v>670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D157" s="173"/>
      <c r="AE157" s="173"/>
      <c r="AF157" s="173"/>
      <c r="AG157" s="173"/>
      <c r="AH157" s="172"/>
      <c r="AN157" s="175"/>
    </row>
    <row r="158" spans="1:40" x14ac:dyDescent="0.25">
      <c r="A158" s="179" t="s">
        <v>483</v>
      </c>
      <c r="B158" s="179" t="s">
        <v>497</v>
      </c>
      <c r="C158" s="179" t="s">
        <v>574</v>
      </c>
      <c r="E158" s="179" t="s">
        <v>670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D158" s="173"/>
      <c r="AE158" s="173"/>
      <c r="AF158" s="173"/>
      <c r="AG158" s="173"/>
      <c r="AH158" s="172"/>
      <c r="AN158" s="175"/>
    </row>
    <row r="159" spans="1:40" x14ac:dyDescent="0.25">
      <c r="A159" s="179" t="s">
        <v>483</v>
      </c>
      <c r="B159" s="179" t="s">
        <v>502</v>
      </c>
      <c r="C159" s="179" t="s">
        <v>576</v>
      </c>
      <c r="E159" s="179" t="s">
        <v>671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D159" s="173"/>
      <c r="AE159" s="173"/>
      <c r="AF159" s="173"/>
      <c r="AG159" s="173"/>
      <c r="AH159" s="172"/>
      <c r="AN159" s="175"/>
    </row>
    <row r="160" spans="1:40" x14ac:dyDescent="0.25">
      <c r="A160" s="179" t="s">
        <v>483</v>
      </c>
      <c r="B160" s="179" t="s">
        <v>507</v>
      </c>
      <c r="C160" s="179" t="s">
        <v>578</v>
      </c>
      <c r="E160" s="179" t="s">
        <v>672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D160" s="173"/>
      <c r="AE160" s="173"/>
      <c r="AF160" s="173"/>
      <c r="AG160" s="173"/>
      <c r="AH160" s="172"/>
      <c r="AN160" s="175"/>
    </row>
    <row r="161" spans="1:40" x14ac:dyDescent="0.25">
      <c r="A161" s="179" t="s">
        <v>483</v>
      </c>
      <c r="B161" s="179" t="s">
        <v>512</v>
      </c>
      <c r="C161" s="179" t="s">
        <v>580</v>
      </c>
      <c r="E161" s="179" t="s">
        <v>673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D161" s="173"/>
      <c r="AE161" s="173"/>
      <c r="AF161" s="173"/>
      <c r="AG161" s="173"/>
      <c r="AH161" s="172"/>
      <c r="AN161" s="175"/>
    </row>
    <row r="162" spans="1:40" x14ac:dyDescent="0.25">
      <c r="A162" s="179" t="s">
        <v>488</v>
      </c>
      <c r="B162" s="179" t="s">
        <v>457</v>
      </c>
      <c r="C162" s="179" t="s">
        <v>431</v>
      </c>
      <c r="E162" s="179" t="s">
        <v>674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D162" s="173"/>
      <c r="AE162" s="173"/>
      <c r="AF162" s="173"/>
      <c r="AG162" s="173"/>
      <c r="AH162" s="172"/>
      <c r="AN162" s="175"/>
    </row>
    <row r="163" spans="1:40" x14ac:dyDescent="0.25">
      <c r="A163" s="179" t="s">
        <v>488</v>
      </c>
      <c r="B163" s="179" t="s">
        <v>462</v>
      </c>
      <c r="C163" s="179" t="s">
        <v>408</v>
      </c>
      <c r="E163" s="179" t="s">
        <v>675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D163" s="173"/>
      <c r="AE163" s="173"/>
      <c r="AF163" s="173"/>
      <c r="AG163" s="173"/>
      <c r="AH163" s="172"/>
      <c r="AN163" s="175"/>
    </row>
    <row r="164" spans="1:40" x14ac:dyDescent="0.25">
      <c r="A164" s="179" t="s">
        <v>488</v>
      </c>
      <c r="B164" s="179" t="s">
        <v>467</v>
      </c>
      <c r="C164" s="179" t="s">
        <v>563</v>
      </c>
      <c r="E164" s="179" t="s">
        <v>667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D164" s="173"/>
      <c r="AE164" s="173"/>
      <c r="AF164" s="173"/>
      <c r="AG164" s="173"/>
      <c r="AH164" s="172"/>
      <c r="AN164" s="175"/>
    </row>
    <row r="165" spans="1:40" x14ac:dyDescent="0.25">
      <c r="A165" s="179" t="s">
        <v>488</v>
      </c>
      <c r="B165" s="179" t="s">
        <v>472</v>
      </c>
      <c r="C165" s="179" t="s">
        <v>565</v>
      </c>
      <c r="E165" s="179" t="s">
        <v>676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D165" s="173"/>
      <c r="AE165" s="173"/>
      <c r="AF165" s="173"/>
      <c r="AG165" s="173"/>
      <c r="AH165" s="172"/>
      <c r="AN165" s="175"/>
    </row>
    <row r="166" spans="1:40" x14ac:dyDescent="0.25">
      <c r="A166" s="179" t="s">
        <v>488</v>
      </c>
      <c r="B166" s="179" t="s">
        <v>477</v>
      </c>
      <c r="C166" s="179" t="s">
        <v>350</v>
      </c>
      <c r="E166" s="179" t="s">
        <v>663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D166" s="173"/>
      <c r="AE166" s="173"/>
      <c r="AF166" s="173"/>
      <c r="AG166" s="173"/>
      <c r="AH166" s="172"/>
      <c r="AN166" s="175"/>
    </row>
    <row r="167" spans="1:40" x14ac:dyDescent="0.25">
      <c r="A167" s="179" t="s">
        <v>488</v>
      </c>
      <c r="B167" s="179" t="s">
        <v>482</v>
      </c>
      <c r="C167" s="179" t="s">
        <v>568</v>
      </c>
      <c r="E167" s="179" t="s">
        <v>677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D167" s="173"/>
      <c r="AE167" s="173"/>
      <c r="AF167" s="173"/>
      <c r="AG167" s="173"/>
      <c r="AH167" s="172"/>
      <c r="AN167" s="175"/>
    </row>
    <row r="168" spans="1:40" x14ac:dyDescent="0.25">
      <c r="A168" s="179" t="s">
        <v>488</v>
      </c>
      <c r="B168" s="179" t="s">
        <v>487</v>
      </c>
      <c r="C168" s="179" t="s">
        <v>570</v>
      </c>
      <c r="E168" s="179" t="s">
        <v>678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D168" s="173"/>
      <c r="AE168" s="173"/>
      <c r="AF168" s="173"/>
      <c r="AG168" s="173"/>
      <c r="AH168" s="172"/>
      <c r="AN168" s="175"/>
    </row>
    <row r="169" spans="1:40" x14ac:dyDescent="0.25">
      <c r="A169" s="179" t="s">
        <v>488</v>
      </c>
      <c r="B169" s="179" t="s">
        <v>492</v>
      </c>
      <c r="C169" s="179" t="s">
        <v>572</v>
      </c>
      <c r="E169" s="179" t="s">
        <v>679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D169" s="173"/>
      <c r="AE169" s="173"/>
      <c r="AF169" s="173"/>
      <c r="AG169" s="173"/>
      <c r="AH169" s="172"/>
      <c r="AN169" s="175"/>
    </row>
    <row r="170" spans="1:40" x14ac:dyDescent="0.25">
      <c r="A170" s="179" t="s">
        <v>488</v>
      </c>
      <c r="B170" s="179" t="s">
        <v>497</v>
      </c>
      <c r="C170" s="179" t="s">
        <v>574</v>
      </c>
      <c r="E170" s="179" t="s">
        <v>680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D170" s="173"/>
      <c r="AE170" s="173"/>
      <c r="AF170" s="173"/>
      <c r="AG170" s="173"/>
      <c r="AH170" s="172"/>
      <c r="AN170" s="175"/>
    </row>
    <row r="171" spans="1:40" x14ac:dyDescent="0.25">
      <c r="A171" s="179" t="s">
        <v>488</v>
      </c>
      <c r="B171" s="179" t="s">
        <v>502</v>
      </c>
      <c r="C171" s="179" t="s">
        <v>576</v>
      </c>
      <c r="E171" s="179" t="s">
        <v>681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D171" s="173"/>
      <c r="AE171" s="173"/>
      <c r="AF171" s="173"/>
      <c r="AG171" s="173"/>
      <c r="AH171" s="172"/>
      <c r="AN171" s="175"/>
    </row>
    <row r="172" spans="1:40" x14ac:dyDescent="0.25">
      <c r="A172" s="179" t="s">
        <v>488</v>
      </c>
      <c r="B172" s="179" t="s">
        <v>507</v>
      </c>
      <c r="C172" s="179" t="s">
        <v>578</v>
      </c>
      <c r="E172" s="179" t="s">
        <v>682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D172" s="173"/>
      <c r="AE172" s="173"/>
      <c r="AF172" s="173"/>
      <c r="AG172" s="173"/>
      <c r="AH172" s="172"/>
      <c r="AN172" s="175"/>
    </row>
    <row r="173" spans="1:40" x14ac:dyDescent="0.25">
      <c r="A173" s="179" t="s">
        <v>488</v>
      </c>
      <c r="B173" s="179" t="s">
        <v>512</v>
      </c>
      <c r="C173" s="179" t="s">
        <v>580</v>
      </c>
      <c r="E173" s="179" t="s">
        <v>683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D173" s="173"/>
      <c r="AE173" s="173"/>
      <c r="AF173" s="173"/>
      <c r="AG173" s="173"/>
      <c r="AH173" s="172"/>
      <c r="AN173" s="175"/>
    </row>
    <row r="174" spans="1:40" x14ac:dyDescent="0.25">
      <c r="A174" s="179" t="s">
        <v>493</v>
      </c>
      <c r="B174" s="179" t="s">
        <v>457</v>
      </c>
      <c r="C174" s="179" t="s">
        <v>431</v>
      </c>
      <c r="E174" s="179" t="s">
        <v>648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D174" s="173"/>
      <c r="AE174" s="173"/>
      <c r="AF174" s="173"/>
      <c r="AG174" s="173"/>
      <c r="AH174" s="172"/>
      <c r="AN174" s="175"/>
    </row>
    <row r="175" spans="1:40" x14ac:dyDescent="0.25">
      <c r="A175" s="179" t="s">
        <v>493</v>
      </c>
      <c r="B175" s="179" t="s">
        <v>462</v>
      </c>
      <c r="C175" s="179" t="s">
        <v>408</v>
      </c>
      <c r="E175" s="179" t="s">
        <v>684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D175" s="173"/>
      <c r="AE175" s="173"/>
      <c r="AF175" s="173"/>
      <c r="AG175" s="173"/>
      <c r="AH175" s="172"/>
      <c r="AN175" s="175"/>
    </row>
    <row r="176" spans="1:40" x14ac:dyDescent="0.25">
      <c r="A176" s="179" t="s">
        <v>493</v>
      </c>
      <c r="B176" s="179" t="s">
        <v>467</v>
      </c>
      <c r="C176" s="179" t="s">
        <v>563</v>
      </c>
      <c r="E176" s="179" t="s">
        <v>685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D176" s="173"/>
      <c r="AE176" s="173"/>
      <c r="AF176" s="173"/>
      <c r="AG176" s="173"/>
      <c r="AH176" s="172"/>
      <c r="AN176" s="175"/>
    </row>
    <row r="177" spans="1:40" x14ac:dyDescent="0.25">
      <c r="A177" s="179" t="s">
        <v>493</v>
      </c>
      <c r="B177" s="179" t="s">
        <v>472</v>
      </c>
      <c r="C177" s="179" t="s">
        <v>565</v>
      </c>
      <c r="E177" s="179" t="s">
        <v>686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D177" s="173"/>
      <c r="AE177" s="173"/>
      <c r="AF177" s="173"/>
      <c r="AG177" s="173"/>
      <c r="AH177" s="172"/>
      <c r="AN177" s="175"/>
    </row>
    <row r="178" spans="1:40" x14ac:dyDescent="0.25">
      <c r="A178" s="179" t="s">
        <v>493</v>
      </c>
      <c r="B178" s="179" t="s">
        <v>477</v>
      </c>
      <c r="C178" s="179" t="s">
        <v>350</v>
      </c>
      <c r="E178" s="179" t="s">
        <v>687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D178" s="173"/>
      <c r="AE178" s="173"/>
      <c r="AF178" s="173"/>
      <c r="AG178" s="173"/>
      <c r="AH178" s="172"/>
      <c r="AN178" s="175"/>
    </row>
    <row r="179" spans="1:40" x14ac:dyDescent="0.25">
      <c r="A179" s="179" t="s">
        <v>493</v>
      </c>
      <c r="B179" s="179" t="s">
        <v>482</v>
      </c>
      <c r="C179" s="179" t="s">
        <v>568</v>
      </c>
      <c r="E179" s="179" t="s">
        <v>646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D179" s="173"/>
      <c r="AE179" s="173"/>
      <c r="AF179" s="173"/>
      <c r="AG179" s="173"/>
      <c r="AH179" s="172"/>
      <c r="AN179" s="175"/>
    </row>
    <row r="180" spans="1:40" x14ac:dyDescent="0.25">
      <c r="A180" s="179" t="s">
        <v>493</v>
      </c>
      <c r="B180" s="179" t="s">
        <v>487</v>
      </c>
      <c r="C180" s="179" t="s">
        <v>570</v>
      </c>
      <c r="E180" s="179" t="s">
        <v>686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D180" s="173"/>
      <c r="AE180" s="173"/>
      <c r="AF180" s="173"/>
      <c r="AG180" s="173"/>
      <c r="AH180" s="172"/>
      <c r="AN180" s="175"/>
    </row>
    <row r="181" spans="1:40" x14ac:dyDescent="0.25">
      <c r="A181" s="179" t="s">
        <v>493</v>
      </c>
      <c r="B181" s="179" t="s">
        <v>492</v>
      </c>
      <c r="C181" s="179" t="s">
        <v>572</v>
      </c>
      <c r="E181" s="179" t="s">
        <v>688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D181" s="173"/>
      <c r="AE181" s="173"/>
      <c r="AF181" s="173"/>
      <c r="AG181" s="173"/>
      <c r="AH181" s="172"/>
      <c r="AN181" s="175"/>
    </row>
    <row r="182" spans="1:40" x14ac:dyDescent="0.25">
      <c r="A182" s="179" t="s">
        <v>493</v>
      </c>
      <c r="B182" s="179" t="s">
        <v>497</v>
      </c>
      <c r="C182" s="179" t="s">
        <v>574</v>
      </c>
      <c r="E182" s="179" t="s">
        <v>685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D182" s="173"/>
      <c r="AE182" s="173"/>
      <c r="AF182" s="173"/>
      <c r="AG182" s="173"/>
      <c r="AH182" s="172"/>
      <c r="AN182" s="175"/>
    </row>
    <row r="183" spans="1:40" x14ac:dyDescent="0.25">
      <c r="A183" s="179" t="s">
        <v>493</v>
      </c>
      <c r="B183" s="179" t="s">
        <v>502</v>
      </c>
      <c r="C183" s="179" t="s">
        <v>576</v>
      </c>
      <c r="E183" s="179" t="s">
        <v>687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D183" s="173"/>
      <c r="AE183" s="173"/>
      <c r="AF183" s="173"/>
      <c r="AG183" s="173"/>
      <c r="AH183" s="172"/>
      <c r="AN183" s="175"/>
    </row>
    <row r="184" spans="1:40" x14ac:dyDescent="0.25">
      <c r="A184" s="179" t="s">
        <v>493</v>
      </c>
      <c r="B184" s="179" t="s">
        <v>507</v>
      </c>
      <c r="C184" s="179" t="s">
        <v>578</v>
      </c>
      <c r="E184" s="179" t="s">
        <v>646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D184" s="173"/>
      <c r="AE184" s="173"/>
      <c r="AF184" s="173"/>
      <c r="AG184" s="173"/>
      <c r="AH184" s="172"/>
      <c r="AN184" s="175"/>
    </row>
    <row r="185" spans="1:40" x14ac:dyDescent="0.25">
      <c r="A185" s="179" t="s">
        <v>493</v>
      </c>
      <c r="B185" s="179" t="s">
        <v>512</v>
      </c>
      <c r="C185" s="179" t="s">
        <v>580</v>
      </c>
      <c r="E185" s="179" t="s">
        <v>689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D185" s="173"/>
      <c r="AE185" s="173"/>
      <c r="AF185" s="173"/>
      <c r="AG185" s="173"/>
      <c r="AH185" s="172"/>
      <c r="AN185" s="175"/>
    </row>
    <row r="186" spans="1:40" x14ac:dyDescent="0.25">
      <c r="A186" s="179" t="s">
        <v>498</v>
      </c>
      <c r="B186" s="179" t="s">
        <v>457</v>
      </c>
      <c r="C186" s="179" t="s">
        <v>431</v>
      </c>
      <c r="E186" s="179" t="s">
        <v>690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D186" s="173"/>
      <c r="AE186" s="173"/>
      <c r="AF186" s="173"/>
      <c r="AG186" s="173"/>
      <c r="AH186" s="172"/>
      <c r="AN186" s="175"/>
    </row>
    <row r="187" spans="1:40" x14ac:dyDescent="0.25">
      <c r="A187" s="179" t="s">
        <v>498</v>
      </c>
      <c r="B187" s="179" t="s">
        <v>462</v>
      </c>
      <c r="C187" s="179" t="s">
        <v>408</v>
      </c>
      <c r="E187" s="179" t="s">
        <v>691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D187" s="173"/>
      <c r="AE187" s="173"/>
      <c r="AF187" s="173"/>
      <c r="AG187" s="173"/>
      <c r="AH187" s="172"/>
      <c r="AN187" s="175"/>
    </row>
    <row r="188" spans="1:40" x14ac:dyDescent="0.25">
      <c r="A188" s="179" t="s">
        <v>498</v>
      </c>
      <c r="B188" s="179" t="s">
        <v>467</v>
      </c>
      <c r="C188" s="179" t="s">
        <v>563</v>
      </c>
      <c r="E188" s="179" t="s">
        <v>692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D188" s="173"/>
      <c r="AE188" s="173"/>
      <c r="AF188" s="173"/>
      <c r="AG188" s="173"/>
      <c r="AH188" s="172"/>
      <c r="AN188" s="175"/>
    </row>
    <row r="189" spans="1:40" x14ac:dyDescent="0.25">
      <c r="A189" s="179" t="s">
        <v>498</v>
      </c>
      <c r="B189" s="179" t="s">
        <v>472</v>
      </c>
      <c r="C189" s="179" t="s">
        <v>565</v>
      </c>
      <c r="E189" s="179" t="s">
        <v>690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D189" s="173"/>
      <c r="AE189" s="173"/>
      <c r="AF189" s="173"/>
      <c r="AG189" s="173"/>
      <c r="AH189" s="172"/>
      <c r="AN189" s="175"/>
    </row>
    <row r="190" spans="1:40" x14ac:dyDescent="0.25">
      <c r="A190" s="179" t="s">
        <v>498</v>
      </c>
      <c r="B190" s="179" t="s">
        <v>477</v>
      </c>
      <c r="C190" s="179" t="s">
        <v>350</v>
      </c>
      <c r="E190" s="179" t="s">
        <v>693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D190" s="173"/>
      <c r="AE190" s="173"/>
      <c r="AF190" s="173"/>
      <c r="AG190" s="173"/>
      <c r="AH190" s="172"/>
      <c r="AN190" s="175"/>
    </row>
    <row r="191" spans="1:40" x14ac:dyDescent="0.25">
      <c r="A191" s="179" t="s">
        <v>498</v>
      </c>
      <c r="B191" s="179" t="s">
        <v>482</v>
      </c>
      <c r="C191" s="179" t="s">
        <v>568</v>
      </c>
      <c r="E191" s="179" t="s">
        <v>645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D191" s="173"/>
      <c r="AE191" s="173"/>
      <c r="AF191" s="173"/>
      <c r="AG191" s="173"/>
      <c r="AH191" s="172"/>
      <c r="AN191" s="175"/>
    </row>
    <row r="192" spans="1:40" x14ac:dyDescent="0.25">
      <c r="A192" s="179" t="s">
        <v>498</v>
      </c>
      <c r="B192" s="179" t="s">
        <v>487</v>
      </c>
      <c r="C192" s="179" t="s">
        <v>570</v>
      </c>
      <c r="E192" s="179" t="s">
        <v>694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D192" s="173"/>
      <c r="AE192" s="173"/>
      <c r="AF192" s="173"/>
      <c r="AG192" s="173"/>
      <c r="AH192" s="172"/>
      <c r="AN192" s="175"/>
    </row>
    <row r="193" spans="1:40" x14ac:dyDescent="0.25">
      <c r="A193" s="179" t="s">
        <v>498</v>
      </c>
      <c r="B193" s="179" t="s">
        <v>492</v>
      </c>
      <c r="C193" s="179" t="s">
        <v>572</v>
      </c>
      <c r="E193" s="179" t="s">
        <v>687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D193" s="173"/>
      <c r="AE193" s="173"/>
      <c r="AF193" s="173"/>
      <c r="AG193" s="173"/>
      <c r="AH193" s="172"/>
      <c r="AN193" s="175"/>
    </row>
    <row r="194" spans="1:40" x14ac:dyDescent="0.25">
      <c r="A194" s="179" t="s">
        <v>498</v>
      </c>
      <c r="B194" s="179" t="s">
        <v>497</v>
      </c>
      <c r="C194" s="179" t="s">
        <v>574</v>
      </c>
      <c r="E194" s="179" t="s">
        <v>686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D194" s="173"/>
      <c r="AE194" s="173"/>
      <c r="AF194" s="173"/>
      <c r="AG194" s="173"/>
      <c r="AH194" s="172"/>
      <c r="AN194" s="175"/>
    </row>
    <row r="195" spans="1:40" x14ac:dyDescent="0.25">
      <c r="A195" s="179" t="s">
        <v>498</v>
      </c>
      <c r="B195" s="179" t="s">
        <v>502</v>
      </c>
      <c r="C195" s="179" t="s">
        <v>576</v>
      </c>
      <c r="E195" s="179" t="s">
        <v>647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D195" s="173"/>
      <c r="AE195" s="173"/>
      <c r="AF195" s="173"/>
      <c r="AG195" s="173"/>
      <c r="AH195" s="172"/>
      <c r="AN195" s="175"/>
    </row>
    <row r="196" spans="1:40" x14ac:dyDescent="0.25">
      <c r="A196" s="179" t="s">
        <v>498</v>
      </c>
      <c r="B196" s="179" t="s">
        <v>507</v>
      </c>
      <c r="C196" s="179" t="s">
        <v>578</v>
      </c>
      <c r="E196" s="179" t="s">
        <v>695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D196" s="173"/>
      <c r="AE196" s="173"/>
      <c r="AF196" s="173"/>
      <c r="AG196" s="173"/>
      <c r="AH196" s="172"/>
      <c r="AN196" s="175"/>
    </row>
    <row r="197" spans="1:40" x14ac:dyDescent="0.25">
      <c r="A197" s="179" t="s">
        <v>498</v>
      </c>
      <c r="B197" s="179" t="s">
        <v>512</v>
      </c>
      <c r="C197" s="179" t="s">
        <v>580</v>
      </c>
      <c r="E197" s="179" t="s">
        <v>696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D197" s="173"/>
      <c r="AE197" s="173"/>
      <c r="AF197" s="173"/>
      <c r="AG197" s="173"/>
      <c r="AH197" s="172"/>
      <c r="AN197" s="175"/>
    </row>
    <row r="198" spans="1:40" x14ac:dyDescent="0.25">
      <c r="A198" s="179" t="s">
        <v>503</v>
      </c>
      <c r="B198" s="179" t="s">
        <v>457</v>
      </c>
      <c r="C198" s="179" t="s">
        <v>431</v>
      </c>
      <c r="E198" s="179" t="s">
        <v>682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D198" s="173"/>
      <c r="AE198" s="173"/>
      <c r="AF198" s="173"/>
      <c r="AG198" s="173"/>
      <c r="AH198" s="172"/>
      <c r="AN198" s="175"/>
    </row>
    <row r="199" spans="1:40" x14ac:dyDescent="0.25">
      <c r="A199" s="179" t="s">
        <v>503</v>
      </c>
      <c r="B199" s="179" t="s">
        <v>462</v>
      </c>
      <c r="C199" s="179" t="s">
        <v>408</v>
      </c>
      <c r="E199" s="179" t="s">
        <v>683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D199" s="173"/>
      <c r="AE199" s="173"/>
      <c r="AF199" s="173"/>
      <c r="AG199" s="173"/>
      <c r="AH199" s="172"/>
      <c r="AN199" s="175"/>
    </row>
    <row r="200" spans="1:40" x14ac:dyDescent="0.25">
      <c r="A200" s="179" t="s">
        <v>503</v>
      </c>
      <c r="B200" s="179" t="s">
        <v>467</v>
      </c>
      <c r="C200" s="179" t="s">
        <v>563</v>
      </c>
      <c r="E200" s="179" t="s">
        <v>649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D200" s="173"/>
      <c r="AE200" s="173"/>
      <c r="AF200" s="173"/>
      <c r="AG200" s="173"/>
      <c r="AH200" s="172"/>
      <c r="AN200" s="175"/>
    </row>
    <row r="201" spans="1:40" x14ac:dyDescent="0.25">
      <c r="A201" s="179" t="s">
        <v>503</v>
      </c>
      <c r="B201" s="179" t="s">
        <v>472</v>
      </c>
      <c r="C201" s="179" t="s">
        <v>565</v>
      </c>
      <c r="E201" s="179" t="s">
        <v>696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D201" s="173"/>
      <c r="AE201" s="173"/>
      <c r="AF201" s="173"/>
      <c r="AG201" s="173"/>
      <c r="AH201" s="172"/>
      <c r="AN201" s="175"/>
    </row>
    <row r="202" spans="1:40" x14ac:dyDescent="0.25">
      <c r="A202" s="179" t="s">
        <v>503</v>
      </c>
      <c r="B202" s="179" t="s">
        <v>477</v>
      </c>
      <c r="C202" s="179" t="s">
        <v>350</v>
      </c>
      <c r="E202" s="179" t="s">
        <v>697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D202" s="173"/>
      <c r="AE202" s="173"/>
      <c r="AF202" s="173"/>
      <c r="AG202" s="173"/>
      <c r="AH202" s="172"/>
      <c r="AN202" s="175"/>
    </row>
    <row r="203" spans="1:40" x14ac:dyDescent="0.25">
      <c r="A203" s="179" t="s">
        <v>503</v>
      </c>
      <c r="B203" s="179" t="s">
        <v>482</v>
      </c>
      <c r="C203" s="179" t="s">
        <v>568</v>
      </c>
      <c r="E203" s="179" t="s">
        <v>684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D203" s="173"/>
      <c r="AE203" s="173"/>
      <c r="AF203" s="173"/>
      <c r="AG203" s="173"/>
      <c r="AH203" s="172"/>
      <c r="AN203" s="175"/>
    </row>
    <row r="204" spans="1:40" x14ac:dyDescent="0.25">
      <c r="A204" s="179" t="s">
        <v>503</v>
      </c>
      <c r="B204" s="179" t="s">
        <v>487</v>
      </c>
      <c r="C204" s="179" t="s">
        <v>570</v>
      </c>
      <c r="E204" s="179" t="s">
        <v>646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D204" s="173"/>
      <c r="AE204" s="173"/>
      <c r="AF204" s="173"/>
      <c r="AG204" s="173"/>
      <c r="AH204" s="172"/>
      <c r="AN204" s="175"/>
    </row>
    <row r="205" spans="1:40" x14ac:dyDescent="0.25">
      <c r="A205" s="179" t="s">
        <v>503</v>
      </c>
      <c r="B205" s="179" t="s">
        <v>492</v>
      </c>
      <c r="C205" s="179" t="s">
        <v>572</v>
      </c>
      <c r="E205" s="179" t="s">
        <v>698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D205" s="173"/>
      <c r="AE205" s="173"/>
      <c r="AF205" s="173"/>
      <c r="AG205" s="173"/>
      <c r="AH205" s="172"/>
      <c r="AN205" s="175"/>
    </row>
    <row r="206" spans="1:40" x14ac:dyDescent="0.25">
      <c r="A206" s="179" t="s">
        <v>503</v>
      </c>
      <c r="B206" s="179" t="s">
        <v>497</v>
      </c>
      <c r="C206" s="179" t="s">
        <v>574</v>
      </c>
      <c r="E206" s="179" t="s">
        <v>645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D206" s="173"/>
      <c r="AE206" s="173"/>
      <c r="AF206" s="173"/>
      <c r="AG206" s="173"/>
      <c r="AH206" s="172"/>
      <c r="AN206" s="175"/>
    </row>
    <row r="207" spans="1:40" x14ac:dyDescent="0.25">
      <c r="A207" s="179" t="s">
        <v>503</v>
      </c>
      <c r="B207" s="179" t="s">
        <v>502</v>
      </c>
      <c r="C207" s="179" t="s">
        <v>576</v>
      </c>
      <c r="E207" s="179" t="s">
        <v>692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D207" s="173"/>
      <c r="AE207" s="173"/>
      <c r="AF207" s="173"/>
      <c r="AG207" s="173"/>
      <c r="AH207" s="172"/>
      <c r="AN207" s="175"/>
    </row>
    <row r="208" spans="1:40" x14ac:dyDescent="0.25">
      <c r="A208" s="179" t="s">
        <v>503</v>
      </c>
      <c r="B208" s="179" t="s">
        <v>507</v>
      </c>
      <c r="C208" s="179" t="s">
        <v>578</v>
      </c>
      <c r="E208" s="179" t="s">
        <v>699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D208" s="173"/>
      <c r="AE208" s="173"/>
      <c r="AF208" s="173"/>
      <c r="AG208" s="173"/>
      <c r="AH208" s="172"/>
      <c r="AN208" s="175"/>
    </row>
    <row r="209" spans="1:40" x14ac:dyDescent="0.25">
      <c r="A209" s="179" t="s">
        <v>503</v>
      </c>
      <c r="B209" s="179" t="s">
        <v>512</v>
      </c>
      <c r="C209" s="179" t="s">
        <v>580</v>
      </c>
      <c r="E209" s="179" t="s">
        <v>690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D209" s="173"/>
      <c r="AE209" s="173"/>
      <c r="AF209" s="173"/>
      <c r="AG209" s="173"/>
      <c r="AH209" s="172"/>
      <c r="AN209" s="175"/>
    </row>
    <row r="210" spans="1:40" x14ac:dyDescent="0.25">
      <c r="A210" s="179" t="s">
        <v>508</v>
      </c>
      <c r="B210" s="179" t="s">
        <v>457</v>
      </c>
      <c r="C210" s="179" t="s">
        <v>431</v>
      </c>
      <c r="E210" s="179" t="s">
        <v>698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D210" s="173"/>
      <c r="AE210" s="173"/>
      <c r="AF210" s="173"/>
      <c r="AG210" s="173"/>
      <c r="AH210" s="172"/>
      <c r="AN210" s="175"/>
    </row>
    <row r="211" spans="1:40" x14ac:dyDescent="0.25">
      <c r="A211" s="179" t="s">
        <v>508</v>
      </c>
      <c r="B211" s="179" t="s">
        <v>462</v>
      </c>
      <c r="C211" s="179" t="s">
        <v>408</v>
      </c>
      <c r="E211" s="179" t="s">
        <v>686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D211" s="173"/>
      <c r="AE211" s="173"/>
      <c r="AF211" s="173"/>
      <c r="AG211" s="173"/>
      <c r="AH211" s="172"/>
      <c r="AN211" s="175"/>
    </row>
    <row r="212" spans="1:40" x14ac:dyDescent="0.25">
      <c r="A212" s="179" t="s">
        <v>508</v>
      </c>
      <c r="B212" s="179" t="s">
        <v>467</v>
      </c>
      <c r="C212" s="179" t="s">
        <v>563</v>
      </c>
      <c r="E212" s="179" t="s">
        <v>684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D212" s="173"/>
      <c r="AE212" s="173"/>
      <c r="AF212" s="173"/>
      <c r="AG212" s="173"/>
      <c r="AH212" s="172"/>
      <c r="AN212" s="175"/>
    </row>
    <row r="213" spans="1:40" x14ac:dyDescent="0.25">
      <c r="A213" s="179" t="s">
        <v>508</v>
      </c>
      <c r="B213" s="179" t="s">
        <v>472</v>
      </c>
      <c r="C213" s="179" t="s">
        <v>565</v>
      </c>
      <c r="E213" s="179" t="s">
        <v>700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D213" s="173"/>
      <c r="AE213" s="173"/>
      <c r="AF213" s="173"/>
      <c r="AG213" s="173"/>
      <c r="AH213" s="172"/>
      <c r="AN213" s="175"/>
    </row>
    <row r="214" spans="1:40" x14ac:dyDescent="0.25">
      <c r="A214" s="179" t="s">
        <v>508</v>
      </c>
      <c r="B214" s="179" t="s">
        <v>477</v>
      </c>
      <c r="C214" s="179" t="s">
        <v>350</v>
      </c>
      <c r="E214" s="179" t="s">
        <v>701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D214" s="173"/>
      <c r="AE214" s="173"/>
      <c r="AF214" s="173"/>
      <c r="AG214" s="173"/>
      <c r="AH214" s="172"/>
      <c r="AN214" s="175"/>
    </row>
    <row r="215" spans="1:40" x14ac:dyDescent="0.25">
      <c r="A215" s="179" t="s">
        <v>508</v>
      </c>
      <c r="B215" s="179" t="s">
        <v>482</v>
      </c>
      <c r="C215" s="179" t="s">
        <v>568</v>
      </c>
      <c r="E215" s="179" t="s">
        <v>682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D215" s="173"/>
      <c r="AE215" s="173"/>
      <c r="AF215" s="173"/>
      <c r="AG215" s="173"/>
      <c r="AH215" s="172"/>
      <c r="AN215" s="175"/>
    </row>
    <row r="216" spans="1:40" x14ac:dyDescent="0.25">
      <c r="A216" s="179" t="s">
        <v>508</v>
      </c>
      <c r="B216" s="179" t="s">
        <v>487</v>
      </c>
      <c r="C216" s="179" t="s">
        <v>570</v>
      </c>
      <c r="E216" s="179" t="s">
        <v>682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D216" s="173"/>
      <c r="AE216" s="173"/>
      <c r="AF216" s="173"/>
      <c r="AG216" s="173"/>
      <c r="AH216" s="172"/>
      <c r="AN216" s="175"/>
    </row>
    <row r="217" spans="1:40" x14ac:dyDescent="0.25">
      <c r="A217" s="179" t="s">
        <v>508</v>
      </c>
      <c r="B217" s="179" t="s">
        <v>492</v>
      </c>
      <c r="C217" s="179" t="s">
        <v>572</v>
      </c>
      <c r="E217" s="179" t="s">
        <v>650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D217" s="173"/>
      <c r="AE217" s="173"/>
      <c r="AF217" s="173"/>
      <c r="AG217" s="173"/>
      <c r="AH217" s="172"/>
      <c r="AN217" s="175"/>
    </row>
    <row r="218" spans="1:40" x14ac:dyDescent="0.25">
      <c r="A218" s="179" t="s">
        <v>508</v>
      </c>
      <c r="B218" s="179" t="s">
        <v>497</v>
      </c>
      <c r="C218" s="179" t="s">
        <v>574</v>
      </c>
      <c r="E218" s="179" t="s">
        <v>682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D218" s="173"/>
      <c r="AE218" s="173"/>
      <c r="AF218" s="173"/>
      <c r="AG218" s="173"/>
      <c r="AH218" s="172"/>
      <c r="AN218" s="175"/>
    </row>
    <row r="219" spans="1:40" x14ac:dyDescent="0.25">
      <c r="A219" s="179" t="s">
        <v>508</v>
      </c>
      <c r="B219" s="179" t="s">
        <v>502</v>
      </c>
      <c r="C219" s="179" t="s">
        <v>576</v>
      </c>
      <c r="E219" s="179" t="s">
        <v>683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D219" s="173"/>
      <c r="AE219" s="173"/>
      <c r="AF219" s="173"/>
      <c r="AG219" s="173"/>
      <c r="AH219" s="172"/>
      <c r="AN219" s="175"/>
    </row>
    <row r="220" spans="1:40" x14ac:dyDescent="0.25">
      <c r="A220" s="179" t="s">
        <v>508</v>
      </c>
      <c r="B220" s="179" t="s">
        <v>507</v>
      </c>
      <c r="C220" s="179" t="s">
        <v>578</v>
      </c>
      <c r="E220" s="179" t="s">
        <v>650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D220" s="173"/>
      <c r="AE220" s="173"/>
      <c r="AF220" s="173"/>
      <c r="AG220" s="173"/>
      <c r="AH220" s="172"/>
      <c r="AN220" s="175"/>
    </row>
    <row r="221" spans="1:40" x14ac:dyDescent="0.25">
      <c r="A221" s="179" t="s">
        <v>508</v>
      </c>
      <c r="B221" s="179" t="s">
        <v>512</v>
      </c>
      <c r="C221" s="179" t="s">
        <v>580</v>
      </c>
      <c r="E221" s="179" t="s">
        <v>696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D221" s="173"/>
      <c r="AE221" s="173"/>
      <c r="AF221" s="173"/>
      <c r="AG221" s="173"/>
      <c r="AH221" s="172"/>
      <c r="AN221" s="175"/>
    </row>
    <row r="222" spans="1:40" x14ac:dyDescent="0.25">
      <c r="A222" s="179" t="s">
        <v>513</v>
      </c>
      <c r="B222" s="179" t="s">
        <v>457</v>
      </c>
      <c r="C222" s="179" t="s">
        <v>431</v>
      </c>
      <c r="E222" s="179" t="s">
        <v>701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D222" s="173"/>
      <c r="AE222" s="173"/>
      <c r="AF222" s="173"/>
      <c r="AG222" s="173"/>
      <c r="AH222" s="172"/>
      <c r="AN222" s="175"/>
    </row>
    <row r="223" spans="1:40" x14ac:dyDescent="0.25">
      <c r="A223" s="179" t="s">
        <v>513</v>
      </c>
      <c r="B223" s="179" t="s">
        <v>462</v>
      </c>
      <c r="C223" s="179" t="s">
        <v>408</v>
      </c>
      <c r="E223" s="179" t="s">
        <v>695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D223" s="173"/>
      <c r="AE223" s="173"/>
      <c r="AF223" s="173"/>
      <c r="AG223" s="173"/>
      <c r="AH223" s="172"/>
      <c r="AN223" s="175"/>
    </row>
    <row r="224" spans="1:40" x14ac:dyDescent="0.25">
      <c r="A224" s="179" t="s">
        <v>513</v>
      </c>
      <c r="B224" s="179" t="s">
        <v>467</v>
      </c>
      <c r="C224" s="179" t="s">
        <v>563</v>
      </c>
      <c r="E224" s="179" t="s">
        <v>647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D224" s="173"/>
      <c r="AE224" s="173"/>
      <c r="AF224" s="173"/>
      <c r="AG224" s="173"/>
      <c r="AH224" s="172"/>
      <c r="AN224" s="175"/>
    </row>
    <row r="225" spans="1:40" x14ac:dyDescent="0.25">
      <c r="A225" s="179" t="s">
        <v>513</v>
      </c>
      <c r="B225" s="179" t="s">
        <v>472</v>
      </c>
      <c r="C225" s="179" t="s">
        <v>565</v>
      </c>
      <c r="E225" s="179" t="s">
        <v>695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D225" s="173"/>
      <c r="AE225" s="173"/>
      <c r="AF225" s="173"/>
      <c r="AG225" s="173"/>
      <c r="AH225" s="172"/>
      <c r="AN225" s="175"/>
    </row>
    <row r="226" spans="1:40" x14ac:dyDescent="0.25">
      <c r="A226" s="179" t="s">
        <v>513</v>
      </c>
      <c r="B226" s="179" t="s">
        <v>477</v>
      </c>
      <c r="C226" s="179" t="s">
        <v>350</v>
      </c>
      <c r="E226" s="179" t="s">
        <v>701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D226" s="173"/>
      <c r="AE226" s="173"/>
      <c r="AF226" s="173"/>
      <c r="AG226" s="173"/>
      <c r="AH226" s="172"/>
      <c r="AN226" s="175"/>
    </row>
    <row r="227" spans="1:40" x14ac:dyDescent="0.25">
      <c r="A227" s="179" t="s">
        <v>513</v>
      </c>
      <c r="B227" s="179" t="s">
        <v>482</v>
      </c>
      <c r="C227" s="179" t="s">
        <v>568</v>
      </c>
      <c r="E227" s="179" t="s">
        <v>701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D227" s="173"/>
      <c r="AE227" s="173"/>
      <c r="AF227" s="173"/>
      <c r="AG227" s="173"/>
      <c r="AH227" s="172"/>
      <c r="AN227" s="175"/>
    </row>
    <row r="228" spans="1:40" x14ac:dyDescent="0.25">
      <c r="A228" s="179" t="s">
        <v>513</v>
      </c>
      <c r="B228" s="179" t="s">
        <v>487</v>
      </c>
      <c r="C228" s="179" t="s">
        <v>570</v>
      </c>
      <c r="E228" s="179" t="s">
        <v>683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D228" s="173"/>
      <c r="AE228" s="173"/>
      <c r="AF228" s="173"/>
      <c r="AG228" s="173"/>
      <c r="AH228" s="172"/>
      <c r="AN228" s="175"/>
    </row>
    <row r="229" spans="1:40" x14ac:dyDescent="0.25">
      <c r="A229" s="179" t="s">
        <v>513</v>
      </c>
      <c r="B229" s="179" t="s">
        <v>492</v>
      </c>
      <c r="C229" s="179" t="s">
        <v>572</v>
      </c>
      <c r="E229" s="179" t="s">
        <v>702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D229" s="173"/>
      <c r="AE229" s="173"/>
      <c r="AF229" s="173"/>
      <c r="AG229" s="173"/>
      <c r="AH229" s="172"/>
      <c r="AN229" s="175"/>
    </row>
    <row r="230" spans="1:40" x14ac:dyDescent="0.25">
      <c r="A230" s="179" t="s">
        <v>513</v>
      </c>
      <c r="B230" s="179" t="s">
        <v>497</v>
      </c>
      <c r="C230" s="179" t="s">
        <v>574</v>
      </c>
      <c r="E230" s="179" t="s">
        <v>681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D230" s="173"/>
      <c r="AE230" s="173"/>
      <c r="AF230" s="173"/>
      <c r="AG230" s="173"/>
      <c r="AH230" s="172"/>
      <c r="AN230" s="175"/>
    </row>
    <row r="231" spans="1:40" x14ac:dyDescent="0.25">
      <c r="A231" s="179" t="s">
        <v>513</v>
      </c>
      <c r="B231" s="179" t="s">
        <v>502</v>
      </c>
      <c r="C231" s="179" t="s">
        <v>576</v>
      </c>
      <c r="E231" s="179" t="s">
        <v>680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D231" s="173"/>
      <c r="AE231" s="173"/>
      <c r="AF231" s="173"/>
      <c r="AG231" s="173"/>
      <c r="AH231" s="172"/>
      <c r="AN231" s="175"/>
    </row>
    <row r="232" spans="1:40" x14ac:dyDescent="0.25">
      <c r="A232" s="179" t="s">
        <v>513</v>
      </c>
      <c r="B232" s="179" t="s">
        <v>507</v>
      </c>
      <c r="C232" s="179" t="s">
        <v>578</v>
      </c>
      <c r="E232" s="179" t="s">
        <v>680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D232" s="173"/>
      <c r="AE232" s="173"/>
      <c r="AF232" s="173"/>
      <c r="AG232" s="173"/>
      <c r="AH232" s="172"/>
      <c r="AN232" s="175"/>
    </row>
    <row r="233" spans="1:40" x14ac:dyDescent="0.25">
      <c r="A233" s="179" t="s">
        <v>513</v>
      </c>
      <c r="B233" s="179" t="s">
        <v>512</v>
      </c>
      <c r="C233" s="179" t="s">
        <v>580</v>
      </c>
      <c r="E233" s="179" t="s">
        <v>653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D233" s="173"/>
      <c r="AE233" s="173"/>
      <c r="AF233" s="173"/>
      <c r="AG233" s="173"/>
      <c r="AH233" s="172"/>
      <c r="AN233" s="175"/>
    </row>
    <row r="234" spans="1:40" x14ac:dyDescent="0.25">
      <c r="A234" s="179" t="s">
        <v>517</v>
      </c>
      <c r="B234" s="179" t="s">
        <v>457</v>
      </c>
      <c r="C234" s="179" t="s">
        <v>431</v>
      </c>
      <c r="E234" s="179" t="s">
        <v>655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D234" s="173"/>
      <c r="AE234" s="173"/>
      <c r="AF234" s="173"/>
      <c r="AG234" s="173"/>
      <c r="AH234" s="172"/>
      <c r="AN234" s="175"/>
    </row>
    <row r="235" spans="1:40" x14ac:dyDescent="0.25">
      <c r="A235" s="179" t="s">
        <v>517</v>
      </c>
      <c r="B235" s="179" t="s">
        <v>462</v>
      </c>
      <c r="C235" s="179" t="s">
        <v>408</v>
      </c>
      <c r="E235" s="179" t="s">
        <v>703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D235" s="173"/>
      <c r="AE235" s="173"/>
      <c r="AF235" s="173"/>
      <c r="AG235" s="173"/>
      <c r="AH235" s="172"/>
      <c r="AN235" s="175"/>
    </row>
    <row r="236" spans="1:40" x14ac:dyDescent="0.25">
      <c r="A236" s="179" t="s">
        <v>517</v>
      </c>
      <c r="B236" s="179" t="s">
        <v>467</v>
      </c>
      <c r="C236" s="179" t="s">
        <v>563</v>
      </c>
      <c r="E236" s="179" t="s">
        <v>703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D236" s="173"/>
      <c r="AE236" s="173"/>
      <c r="AF236" s="173"/>
      <c r="AG236" s="173"/>
      <c r="AH236" s="172"/>
      <c r="AN236" s="175"/>
    </row>
    <row r="237" spans="1:40" x14ac:dyDescent="0.25">
      <c r="A237" s="179" t="s">
        <v>517</v>
      </c>
      <c r="B237" s="179" t="s">
        <v>472</v>
      </c>
      <c r="C237" s="179" t="s">
        <v>565</v>
      </c>
      <c r="E237" s="179" t="s">
        <v>653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D237" s="173"/>
      <c r="AE237" s="173"/>
      <c r="AF237" s="173"/>
      <c r="AG237" s="173"/>
      <c r="AH237" s="172"/>
      <c r="AN237" s="175"/>
    </row>
    <row r="238" spans="1:40" x14ac:dyDescent="0.25">
      <c r="A238" s="179" t="s">
        <v>517</v>
      </c>
      <c r="B238" s="179" t="s">
        <v>477</v>
      </c>
      <c r="C238" s="179" t="s">
        <v>350</v>
      </c>
      <c r="E238" s="179" t="s">
        <v>704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D238" s="173"/>
      <c r="AE238" s="173"/>
      <c r="AF238" s="173"/>
      <c r="AG238" s="173"/>
      <c r="AH238" s="172"/>
      <c r="AN238" s="175"/>
    </row>
    <row r="239" spans="1:40" x14ac:dyDescent="0.25">
      <c r="A239" s="179" t="s">
        <v>517</v>
      </c>
      <c r="B239" s="179" t="s">
        <v>482</v>
      </c>
      <c r="C239" s="179" t="s">
        <v>568</v>
      </c>
      <c r="E239" s="179" t="s">
        <v>705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D239" s="173"/>
      <c r="AE239" s="173"/>
      <c r="AF239" s="173"/>
      <c r="AG239" s="173"/>
      <c r="AH239" s="172"/>
      <c r="AN239" s="175"/>
    </row>
    <row r="240" spans="1:40" x14ac:dyDescent="0.25">
      <c r="A240" s="179" t="s">
        <v>517</v>
      </c>
      <c r="B240" s="179" t="s">
        <v>487</v>
      </c>
      <c r="C240" s="179" t="s">
        <v>570</v>
      </c>
      <c r="E240" s="179" t="s">
        <v>706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D240" s="173"/>
      <c r="AE240" s="173"/>
      <c r="AF240" s="173"/>
      <c r="AG240" s="173"/>
      <c r="AH240" s="172"/>
      <c r="AN240" s="175"/>
    </row>
    <row r="241" spans="1:40" x14ac:dyDescent="0.25">
      <c r="A241" s="179" t="s">
        <v>517</v>
      </c>
      <c r="B241" s="179" t="s">
        <v>492</v>
      </c>
      <c r="C241" s="179" t="s">
        <v>572</v>
      </c>
      <c r="E241" s="179" t="s">
        <v>707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D241" s="173"/>
      <c r="AE241" s="173"/>
      <c r="AF241" s="173"/>
      <c r="AG241" s="173"/>
      <c r="AH241" s="172"/>
      <c r="AN241" s="175"/>
    </row>
    <row r="242" spans="1:40" x14ac:dyDescent="0.25">
      <c r="A242" s="179" t="s">
        <v>517</v>
      </c>
      <c r="B242" s="179" t="s">
        <v>497</v>
      </c>
      <c r="C242" s="179" t="s">
        <v>574</v>
      </c>
      <c r="E242" s="179" t="s">
        <v>708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D242" s="173"/>
      <c r="AE242" s="173"/>
      <c r="AF242" s="173"/>
      <c r="AG242" s="173"/>
      <c r="AH242" s="172"/>
      <c r="AN242" s="175"/>
    </row>
    <row r="243" spans="1:40" x14ac:dyDescent="0.25">
      <c r="A243" s="179" t="s">
        <v>517</v>
      </c>
      <c r="B243" s="179" t="s">
        <v>502</v>
      </c>
      <c r="C243" s="179" t="s">
        <v>576</v>
      </c>
      <c r="E243" s="179" t="s">
        <v>661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D243" s="173"/>
      <c r="AE243" s="173"/>
      <c r="AF243" s="173"/>
      <c r="AG243" s="173"/>
      <c r="AH243" s="172"/>
      <c r="AN243" s="175"/>
    </row>
    <row r="244" spans="1:40" x14ac:dyDescent="0.25">
      <c r="A244" s="179" t="s">
        <v>517</v>
      </c>
      <c r="B244" s="179" t="s">
        <v>507</v>
      </c>
      <c r="C244" s="179" t="s">
        <v>578</v>
      </c>
      <c r="E244" s="179" t="s">
        <v>664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D244" s="173"/>
      <c r="AE244" s="173"/>
      <c r="AF244" s="173"/>
      <c r="AG244" s="173"/>
      <c r="AH244" s="172"/>
      <c r="AN244" s="175"/>
    </row>
    <row r="245" spans="1:40" x14ac:dyDescent="0.25">
      <c r="A245" s="179" t="s">
        <v>517</v>
      </c>
      <c r="B245" s="179" t="s">
        <v>512</v>
      </c>
      <c r="C245" s="179" t="s">
        <v>580</v>
      </c>
      <c r="E245" s="179" t="s">
        <v>668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D245" s="173"/>
      <c r="AE245" s="173"/>
      <c r="AF245" s="173"/>
      <c r="AG245" s="173"/>
      <c r="AH245" s="172"/>
      <c r="AN245" s="175"/>
    </row>
    <row r="246" spans="1:40" x14ac:dyDescent="0.25">
      <c r="A246" s="179" t="s">
        <v>521</v>
      </c>
      <c r="B246" s="179" t="s">
        <v>457</v>
      </c>
      <c r="C246" s="179" t="s">
        <v>431</v>
      </c>
      <c r="E246" s="179" t="s">
        <v>675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D246" s="173"/>
      <c r="AE246" s="173"/>
      <c r="AF246" s="173"/>
      <c r="AG246" s="173"/>
      <c r="AH246" s="172"/>
      <c r="AN246" s="175"/>
    </row>
    <row r="247" spans="1:40" x14ac:dyDescent="0.25">
      <c r="A247" s="179" t="s">
        <v>521</v>
      </c>
      <c r="B247" s="179" t="s">
        <v>462</v>
      </c>
      <c r="C247" s="179" t="s">
        <v>408</v>
      </c>
      <c r="E247" s="179" t="s">
        <v>670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D247" s="173"/>
      <c r="AE247" s="173"/>
      <c r="AF247" s="173"/>
      <c r="AG247" s="173"/>
      <c r="AH247" s="172"/>
      <c r="AN247" s="175"/>
    </row>
    <row r="248" spans="1:40" x14ac:dyDescent="0.25">
      <c r="A248" s="179" t="s">
        <v>521</v>
      </c>
      <c r="B248" s="179" t="s">
        <v>467</v>
      </c>
      <c r="C248" s="179" t="s">
        <v>563</v>
      </c>
      <c r="E248" s="179" t="s">
        <v>709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D248" s="173"/>
      <c r="AE248" s="173"/>
      <c r="AF248" s="173"/>
      <c r="AG248" s="173"/>
      <c r="AH248" s="172"/>
      <c r="AN248" s="175"/>
    </row>
    <row r="249" spans="1:40" x14ac:dyDescent="0.25">
      <c r="A249" s="179" t="s">
        <v>521</v>
      </c>
      <c r="B249" s="179" t="s">
        <v>472</v>
      </c>
      <c r="C249" s="179" t="s">
        <v>565</v>
      </c>
      <c r="E249" s="179" t="s">
        <v>710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D249" s="173"/>
      <c r="AE249" s="173"/>
      <c r="AF249" s="173"/>
      <c r="AG249" s="173"/>
      <c r="AH249" s="172"/>
      <c r="AN249" s="175"/>
    </row>
    <row r="250" spans="1:40" x14ac:dyDescent="0.25">
      <c r="A250" s="179" t="s">
        <v>521</v>
      </c>
      <c r="B250" s="179" t="s">
        <v>477</v>
      </c>
      <c r="C250" s="179" t="s">
        <v>350</v>
      </c>
      <c r="E250" s="179" t="s">
        <v>711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D250" s="173"/>
      <c r="AE250" s="173"/>
      <c r="AF250" s="173"/>
      <c r="AG250" s="173"/>
      <c r="AH250" s="172"/>
      <c r="AN250" s="175"/>
    </row>
    <row r="251" spans="1:40" x14ac:dyDescent="0.25">
      <c r="A251" s="179" t="s">
        <v>521</v>
      </c>
      <c r="B251" s="179" t="s">
        <v>482</v>
      </c>
      <c r="C251" s="179" t="s">
        <v>568</v>
      </c>
      <c r="E251" s="179" t="s">
        <v>712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D251" s="173"/>
      <c r="AE251" s="173"/>
      <c r="AF251" s="173"/>
      <c r="AG251" s="173"/>
      <c r="AH251" s="172"/>
      <c r="AN251" s="175"/>
    </row>
    <row r="252" spans="1:40" x14ac:dyDescent="0.25">
      <c r="A252" s="179" t="s">
        <v>521</v>
      </c>
      <c r="B252" s="179" t="s">
        <v>487</v>
      </c>
      <c r="C252" s="179" t="s">
        <v>570</v>
      </c>
      <c r="E252" s="179" t="s">
        <v>713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D252" s="173"/>
      <c r="AE252" s="173"/>
      <c r="AF252" s="173"/>
      <c r="AG252" s="173"/>
      <c r="AH252" s="172"/>
      <c r="AN252" s="175"/>
    </row>
    <row r="253" spans="1:40" x14ac:dyDescent="0.25">
      <c r="A253" s="179" t="s">
        <v>521</v>
      </c>
      <c r="B253" s="179" t="s">
        <v>492</v>
      </c>
      <c r="C253" s="179" t="s">
        <v>572</v>
      </c>
      <c r="E253" s="179" t="s">
        <v>714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D253" s="173"/>
      <c r="AE253" s="173"/>
      <c r="AF253" s="173"/>
      <c r="AG253" s="173"/>
      <c r="AH253" s="172"/>
      <c r="AN253" s="175"/>
    </row>
    <row r="254" spans="1:40" x14ac:dyDescent="0.25">
      <c r="A254" s="179" t="s">
        <v>521</v>
      </c>
      <c r="B254" s="179" t="s">
        <v>497</v>
      </c>
      <c r="C254" s="179" t="s">
        <v>574</v>
      </c>
      <c r="E254" s="179" t="s">
        <v>715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D254" s="173"/>
      <c r="AE254" s="173"/>
      <c r="AF254" s="173"/>
      <c r="AG254" s="173"/>
      <c r="AH254" s="172"/>
      <c r="AN254" s="175"/>
    </row>
    <row r="255" spans="1:40" x14ac:dyDescent="0.25">
      <c r="A255" s="179" t="s">
        <v>521</v>
      </c>
      <c r="B255" s="179" t="s">
        <v>502</v>
      </c>
      <c r="C255" s="179" t="s">
        <v>576</v>
      </c>
      <c r="E255" s="179" t="s">
        <v>716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D255" s="173"/>
      <c r="AE255" s="173"/>
      <c r="AF255" s="173"/>
      <c r="AG255" s="173"/>
      <c r="AH255" s="172"/>
      <c r="AN255" s="175"/>
    </row>
    <row r="256" spans="1:40" x14ac:dyDescent="0.25">
      <c r="A256" s="179" t="s">
        <v>521</v>
      </c>
      <c r="B256" s="179" t="s">
        <v>507</v>
      </c>
      <c r="C256" s="179" t="s">
        <v>578</v>
      </c>
      <c r="E256" s="179" t="s">
        <v>717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D256" s="173"/>
      <c r="AE256" s="173"/>
      <c r="AF256" s="173"/>
      <c r="AG256" s="173"/>
      <c r="AH256" s="172"/>
      <c r="AN256" s="175"/>
    </row>
    <row r="257" spans="1:40" x14ac:dyDescent="0.25">
      <c r="A257" s="179" t="s">
        <v>521</v>
      </c>
      <c r="B257" s="179" t="s">
        <v>512</v>
      </c>
      <c r="C257" s="179" t="s">
        <v>580</v>
      </c>
      <c r="E257" s="179" t="s">
        <v>718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D257" s="173"/>
      <c r="AE257" s="173"/>
      <c r="AF257" s="173"/>
      <c r="AG257" s="173"/>
      <c r="AH257" s="172"/>
      <c r="AN257" s="175"/>
    </row>
    <row r="258" spans="1:40" x14ac:dyDescent="0.25">
      <c r="A258" s="179" t="s">
        <v>525</v>
      </c>
      <c r="B258" s="179" t="s">
        <v>457</v>
      </c>
      <c r="C258" s="179" t="s">
        <v>431</v>
      </c>
      <c r="E258" s="179" t="s">
        <v>719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D258" s="173"/>
      <c r="AE258" s="173"/>
      <c r="AF258" s="173"/>
      <c r="AG258" s="173"/>
      <c r="AH258" s="172"/>
      <c r="AN258" s="175"/>
    </row>
    <row r="259" spans="1:40" x14ac:dyDescent="0.25">
      <c r="A259" s="179" t="s">
        <v>525</v>
      </c>
      <c r="B259" s="179" t="s">
        <v>462</v>
      </c>
      <c r="C259" s="179" t="s">
        <v>408</v>
      </c>
      <c r="E259" s="179" t="s">
        <v>720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D259" s="173"/>
      <c r="AE259" s="173"/>
      <c r="AF259" s="173"/>
      <c r="AG259" s="173"/>
      <c r="AH259" s="172"/>
      <c r="AN259" s="175"/>
    </row>
    <row r="260" spans="1:40" x14ac:dyDescent="0.25">
      <c r="A260" s="179" t="s">
        <v>525</v>
      </c>
      <c r="B260" s="179" t="s">
        <v>467</v>
      </c>
      <c r="C260" s="179" t="s">
        <v>563</v>
      </c>
      <c r="E260" s="179" t="s">
        <v>721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D260" s="173"/>
      <c r="AE260" s="173"/>
      <c r="AF260" s="173"/>
      <c r="AG260" s="173"/>
      <c r="AH260" s="172"/>
      <c r="AN260" s="175"/>
    </row>
    <row r="261" spans="1:40" x14ac:dyDescent="0.25">
      <c r="A261" s="179" t="s">
        <v>525</v>
      </c>
      <c r="B261" s="179" t="s">
        <v>472</v>
      </c>
      <c r="C261" s="179" t="s">
        <v>565</v>
      </c>
      <c r="E261" s="179" t="s">
        <v>722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D261" s="173"/>
      <c r="AE261" s="173"/>
      <c r="AF261" s="173"/>
      <c r="AG261" s="173"/>
      <c r="AH261" s="172"/>
      <c r="AN261" s="175"/>
    </row>
    <row r="262" spans="1:40" x14ac:dyDescent="0.25">
      <c r="A262" s="179" t="s">
        <v>525</v>
      </c>
      <c r="B262" s="179" t="s">
        <v>477</v>
      </c>
      <c r="C262" s="179" t="s">
        <v>350</v>
      </c>
      <c r="E262" s="179" t="s">
        <v>723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D262" s="173"/>
      <c r="AE262" s="173"/>
      <c r="AF262" s="173"/>
      <c r="AG262" s="173"/>
      <c r="AH262" s="172"/>
      <c r="AN262" s="175"/>
    </row>
    <row r="263" spans="1:40" x14ac:dyDescent="0.25">
      <c r="A263" s="179" t="s">
        <v>525</v>
      </c>
      <c r="B263" s="179" t="s">
        <v>482</v>
      </c>
      <c r="C263" s="179" t="s">
        <v>568</v>
      </c>
      <c r="E263" s="179" t="s">
        <v>724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D263" s="173"/>
      <c r="AE263" s="173"/>
      <c r="AF263" s="173"/>
      <c r="AG263" s="173"/>
      <c r="AH263" s="172"/>
      <c r="AN263" s="175"/>
    </row>
    <row r="264" spans="1:40" x14ac:dyDescent="0.25">
      <c r="A264" s="179" t="s">
        <v>525</v>
      </c>
      <c r="B264" s="179" t="s">
        <v>487</v>
      </c>
      <c r="C264" s="179" t="s">
        <v>570</v>
      </c>
      <c r="E264" s="179" t="s">
        <v>725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D264" s="173"/>
      <c r="AE264" s="173"/>
      <c r="AF264" s="173"/>
      <c r="AG264" s="173"/>
      <c r="AH264" s="172"/>
      <c r="AN264" s="175"/>
    </row>
    <row r="265" spans="1:40" x14ac:dyDescent="0.25">
      <c r="A265" s="179" t="s">
        <v>525</v>
      </c>
      <c r="B265" s="179" t="s">
        <v>492</v>
      </c>
      <c r="C265" s="179" t="s">
        <v>572</v>
      </c>
      <c r="E265" s="179" t="s">
        <v>726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D265" s="173"/>
      <c r="AE265" s="173"/>
      <c r="AF265" s="173"/>
      <c r="AG265" s="173"/>
      <c r="AH265" s="172"/>
      <c r="AN265" s="175"/>
    </row>
    <row r="266" spans="1:40" x14ac:dyDescent="0.25">
      <c r="A266" s="179" t="s">
        <v>525</v>
      </c>
      <c r="B266" s="179" t="s">
        <v>497</v>
      </c>
      <c r="C266" s="179" t="s">
        <v>574</v>
      </c>
      <c r="E266" s="179" t="s">
        <v>727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D266" s="173"/>
      <c r="AE266" s="173"/>
      <c r="AF266" s="173"/>
      <c r="AG266" s="173"/>
      <c r="AH266" s="172"/>
      <c r="AN266" s="175"/>
    </row>
    <row r="267" spans="1:40" x14ac:dyDescent="0.25">
      <c r="A267" s="179" t="s">
        <v>525</v>
      </c>
      <c r="B267" s="179" t="s">
        <v>502</v>
      </c>
      <c r="C267" s="179" t="s">
        <v>576</v>
      </c>
      <c r="E267" s="179" t="s">
        <v>728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D267" s="173"/>
      <c r="AE267" s="173"/>
      <c r="AF267" s="173"/>
      <c r="AG267" s="173"/>
      <c r="AH267" s="172"/>
      <c r="AN267" s="175"/>
    </row>
    <row r="268" spans="1:40" x14ac:dyDescent="0.25">
      <c r="A268" s="179" t="s">
        <v>525</v>
      </c>
      <c r="B268" s="179" t="s">
        <v>507</v>
      </c>
      <c r="C268" s="179" t="s">
        <v>578</v>
      </c>
      <c r="E268" s="179" t="s">
        <v>729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D268" s="173"/>
      <c r="AE268" s="173"/>
      <c r="AF268" s="173"/>
      <c r="AG268" s="173"/>
      <c r="AH268" s="172"/>
      <c r="AN268" s="175"/>
    </row>
    <row r="269" spans="1:40" x14ac:dyDescent="0.25">
      <c r="A269" s="179" t="s">
        <v>525</v>
      </c>
      <c r="B269" s="179" t="s">
        <v>512</v>
      </c>
      <c r="C269" s="179" t="s">
        <v>580</v>
      </c>
      <c r="E269" s="179" t="s">
        <v>730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D269" s="173"/>
      <c r="AE269" s="173"/>
      <c r="AF269" s="173"/>
      <c r="AG269" s="173"/>
      <c r="AH269" s="172"/>
      <c r="AN269" s="175"/>
    </row>
    <row r="270" spans="1:40" x14ac:dyDescent="0.25">
      <c r="A270" s="179" t="s">
        <v>529</v>
      </c>
      <c r="B270" s="179" t="s">
        <v>457</v>
      </c>
      <c r="C270" s="179" t="s">
        <v>431</v>
      </c>
      <c r="E270" s="179" t="s">
        <v>731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D270" s="173"/>
      <c r="AE270" s="173"/>
      <c r="AF270" s="173"/>
      <c r="AG270" s="173"/>
      <c r="AH270" s="172"/>
      <c r="AN270" s="175"/>
    </row>
    <row r="271" spans="1:40" x14ac:dyDescent="0.25">
      <c r="A271" s="179" t="s">
        <v>529</v>
      </c>
      <c r="B271" s="179" t="s">
        <v>462</v>
      </c>
      <c r="C271" s="179" t="s">
        <v>408</v>
      </c>
      <c r="E271" s="179" t="s">
        <v>732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D271" s="173"/>
      <c r="AE271" s="173"/>
      <c r="AF271" s="173"/>
      <c r="AG271" s="173"/>
      <c r="AH271" s="172"/>
      <c r="AN271" s="175"/>
    </row>
    <row r="272" spans="1:40" x14ac:dyDescent="0.25">
      <c r="A272" s="179" t="s">
        <v>529</v>
      </c>
      <c r="B272" s="179" t="s">
        <v>467</v>
      </c>
      <c r="C272" s="179" t="s">
        <v>563</v>
      </c>
      <c r="E272" s="179" t="s">
        <v>733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D272" s="173"/>
      <c r="AE272" s="173"/>
      <c r="AF272" s="173"/>
      <c r="AG272" s="173"/>
      <c r="AH272" s="172"/>
      <c r="AN272" s="175"/>
    </row>
    <row r="273" spans="1:40" x14ac:dyDescent="0.25">
      <c r="A273" s="179" t="s">
        <v>529</v>
      </c>
      <c r="B273" s="179" t="s">
        <v>472</v>
      </c>
      <c r="C273" s="179" t="s">
        <v>565</v>
      </c>
      <c r="E273" s="179" t="s">
        <v>734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D273" s="173"/>
      <c r="AE273" s="173"/>
      <c r="AF273" s="173"/>
      <c r="AG273" s="173"/>
      <c r="AH273" s="172"/>
      <c r="AN273" s="175"/>
    </row>
    <row r="274" spans="1:40" x14ac:dyDescent="0.25">
      <c r="A274" s="179" t="s">
        <v>529</v>
      </c>
      <c r="B274" s="179" t="s">
        <v>477</v>
      </c>
      <c r="C274" s="179" t="s">
        <v>350</v>
      </c>
      <c r="E274" s="179" t="s">
        <v>735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D274" s="173"/>
      <c r="AE274" s="173"/>
      <c r="AF274" s="173"/>
      <c r="AG274" s="173"/>
      <c r="AH274" s="172"/>
      <c r="AN274" s="175"/>
    </row>
    <row r="275" spans="1:40" x14ac:dyDescent="0.25">
      <c r="A275" s="179" t="s">
        <v>529</v>
      </c>
      <c r="B275" s="179" t="s">
        <v>482</v>
      </c>
      <c r="C275" s="179" t="s">
        <v>568</v>
      </c>
      <c r="E275" s="179" t="s">
        <v>736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D275" s="173"/>
      <c r="AE275" s="173"/>
      <c r="AF275" s="173"/>
      <c r="AG275" s="173"/>
      <c r="AH275" s="172"/>
      <c r="AN275" s="175"/>
    </row>
    <row r="276" spans="1:40" x14ac:dyDescent="0.25">
      <c r="A276" s="179" t="s">
        <v>529</v>
      </c>
      <c r="B276" s="179" t="s">
        <v>487</v>
      </c>
      <c r="C276" s="179" t="s">
        <v>570</v>
      </c>
      <c r="E276" s="179" t="s">
        <v>737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D276" s="173"/>
      <c r="AE276" s="173"/>
      <c r="AF276" s="173"/>
      <c r="AG276" s="173"/>
      <c r="AH276" s="172"/>
      <c r="AN276" s="175"/>
    </row>
    <row r="277" spans="1:40" x14ac:dyDescent="0.25">
      <c r="A277" s="179" t="s">
        <v>529</v>
      </c>
      <c r="B277" s="179" t="s">
        <v>492</v>
      </c>
      <c r="C277" s="179" t="s">
        <v>572</v>
      </c>
      <c r="E277" s="179" t="s">
        <v>738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D277" s="173"/>
      <c r="AE277" s="173"/>
      <c r="AF277" s="173"/>
      <c r="AG277" s="173"/>
      <c r="AH277" s="172"/>
      <c r="AN277" s="175"/>
    </row>
    <row r="278" spans="1:40" x14ac:dyDescent="0.25">
      <c r="A278" s="179" t="s">
        <v>529</v>
      </c>
      <c r="B278" s="179" t="s">
        <v>497</v>
      </c>
      <c r="C278" s="179" t="s">
        <v>574</v>
      </c>
      <c r="E278" s="179" t="s">
        <v>739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D278" s="173"/>
      <c r="AE278" s="173"/>
      <c r="AF278" s="173"/>
      <c r="AG278" s="173"/>
      <c r="AH278" s="172"/>
      <c r="AN278" s="175"/>
    </row>
    <row r="279" spans="1:40" x14ac:dyDescent="0.25">
      <c r="A279" s="179" t="s">
        <v>529</v>
      </c>
      <c r="B279" s="179" t="s">
        <v>502</v>
      </c>
      <c r="C279" s="179" t="s">
        <v>576</v>
      </c>
      <c r="E279" s="179" t="s">
        <v>740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79" t="s">
        <v>529</v>
      </c>
      <c r="B280" s="179" t="s">
        <v>507</v>
      </c>
      <c r="C280" s="179" t="s">
        <v>578</v>
      </c>
      <c r="E280" s="179" t="s">
        <v>741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79" t="s">
        <v>529</v>
      </c>
      <c r="B281" s="179" t="s">
        <v>512</v>
      </c>
      <c r="C281" s="179" t="s">
        <v>580</v>
      </c>
      <c r="E281" s="179" t="s">
        <v>742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79" t="s">
        <v>533</v>
      </c>
      <c r="B282" s="179" t="s">
        <v>457</v>
      </c>
      <c r="C282" s="179" t="s">
        <v>431</v>
      </c>
      <c r="E282" s="179" t="s">
        <v>743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79" t="s">
        <v>533</v>
      </c>
      <c r="B283" s="179" t="s">
        <v>462</v>
      </c>
      <c r="C283" s="179" t="s">
        <v>408</v>
      </c>
      <c r="E283" s="179" t="s">
        <v>744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79" t="s">
        <v>533</v>
      </c>
      <c r="B284" s="179" t="s">
        <v>467</v>
      </c>
      <c r="C284" s="179" t="s">
        <v>563</v>
      </c>
      <c r="E284" s="179" t="s">
        <v>745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79" t="s">
        <v>533</v>
      </c>
      <c r="B285" s="179" t="s">
        <v>472</v>
      </c>
      <c r="C285" s="179" t="s">
        <v>565</v>
      </c>
      <c r="E285" s="179" t="s">
        <v>746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79" t="s">
        <v>533</v>
      </c>
      <c r="B286" s="179" t="s">
        <v>477</v>
      </c>
      <c r="C286" s="179" t="s">
        <v>350</v>
      </c>
      <c r="E286" s="179" t="s">
        <v>747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79" t="s">
        <v>533</v>
      </c>
      <c r="B287" s="179" t="s">
        <v>482</v>
      </c>
      <c r="C287" s="179" t="s">
        <v>568</v>
      </c>
      <c r="E287" s="179" t="s">
        <v>748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79" t="s">
        <v>533</v>
      </c>
      <c r="B288" s="179" t="s">
        <v>487</v>
      </c>
      <c r="C288" s="179" t="s">
        <v>570</v>
      </c>
      <c r="E288" s="179" t="s">
        <v>749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79" t="s">
        <v>533</v>
      </c>
      <c r="B289" s="179" t="s">
        <v>492</v>
      </c>
      <c r="C289" s="179" t="s">
        <v>572</v>
      </c>
      <c r="E289" s="179" t="s">
        <v>750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79" t="s">
        <v>533</v>
      </c>
      <c r="B290" s="179" t="s">
        <v>497</v>
      </c>
      <c r="C290" s="179" t="s">
        <v>574</v>
      </c>
      <c r="E290" s="179" t="s">
        <v>751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79" t="s">
        <v>533</v>
      </c>
      <c r="B291" s="179" t="s">
        <v>502</v>
      </c>
      <c r="C291" s="179" t="s">
        <v>576</v>
      </c>
      <c r="E291" s="179" t="s">
        <v>752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79" t="s">
        <v>533</v>
      </c>
      <c r="B292" s="179" t="s">
        <v>507</v>
      </c>
      <c r="C292" s="179" t="s">
        <v>578</v>
      </c>
      <c r="E292" s="179" t="s">
        <v>753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79" t="s">
        <v>533</v>
      </c>
      <c r="B293" s="179" t="s">
        <v>512</v>
      </c>
      <c r="C293" s="179" t="s">
        <v>580</v>
      </c>
      <c r="E293" s="179" t="s">
        <v>754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79" t="s">
        <v>537</v>
      </c>
      <c r="B294" s="179" t="s">
        <v>457</v>
      </c>
      <c r="C294" s="179" t="s">
        <v>431</v>
      </c>
      <c r="E294" s="179" t="s">
        <v>755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79" t="s">
        <v>537</v>
      </c>
      <c r="B295" s="179" t="s">
        <v>462</v>
      </c>
      <c r="C295" s="179" t="s">
        <v>408</v>
      </c>
      <c r="E295" s="179" t="s">
        <v>756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79" t="s">
        <v>537</v>
      </c>
      <c r="B296" s="179" t="s">
        <v>467</v>
      </c>
      <c r="C296" s="179" t="s">
        <v>563</v>
      </c>
      <c r="E296" s="179" t="s">
        <v>757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79" t="s">
        <v>537</v>
      </c>
      <c r="B297" s="179" t="s">
        <v>472</v>
      </c>
      <c r="C297" s="179" t="s">
        <v>565</v>
      </c>
      <c r="E297" s="179" t="s">
        <v>758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79" t="s">
        <v>537</v>
      </c>
      <c r="B298" s="179" t="s">
        <v>477</v>
      </c>
      <c r="C298" s="179" t="s">
        <v>350</v>
      </c>
      <c r="E298" s="179" t="s">
        <v>759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79" t="s">
        <v>537</v>
      </c>
      <c r="B299" s="179" t="s">
        <v>482</v>
      </c>
      <c r="C299" s="179" t="s">
        <v>568</v>
      </c>
      <c r="E299" s="179" t="s">
        <v>760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79" t="s">
        <v>537</v>
      </c>
      <c r="B300" s="179" t="s">
        <v>487</v>
      </c>
      <c r="C300" s="179" t="s">
        <v>570</v>
      </c>
      <c r="E300" s="179" t="s">
        <v>761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79" t="s">
        <v>537</v>
      </c>
      <c r="B301" s="179" t="s">
        <v>492</v>
      </c>
      <c r="C301" s="179" t="s">
        <v>572</v>
      </c>
      <c r="E301" s="179" t="s">
        <v>762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79" t="s">
        <v>537</v>
      </c>
      <c r="B302" s="179" t="s">
        <v>497</v>
      </c>
      <c r="C302" s="179" t="s">
        <v>574</v>
      </c>
      <c r="E302" s="179" t="s">
        <v>763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79" t="s">
        <v>537</v>
      </c>
      <c r="B303" s="179" t="s">
        <v>502</v>
      </c>
      <c r="C303" s="179" t="s">
        <v>576</v>
      </c>
      <c r="E303" s="179" t="s">
        <v>764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79" t="s">
        <v>537</v>
      </c>
      <c r="B304" s="179" t="s">
        <v>507</v>
      </c>
      <c r="C304" s="179" t="s">
        <v>578</v>
      </c>
      <c r="E304" s="179" t="s">
        <v>764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79" t="s">
        <v>537</v>
      </c>
      <c r="B305" s="179" t="s">
        <v>512</v>
      </c>
      <c r="C305" s="179" t="s">
        <v>580</v>
      </c>
      <c r="E305" s="179" t="s">
        <v>765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79" t="s">
        <v>419</v>
      </c>
      <c r="B306" s="179" t="s">
        <v>457</v>
      </c>
      <c r="C306" s="179" t="s">
        <v>431</v>
      </c>
      <c r="E306" s="179" t="s">
        <v>766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79" t="s">
        <v>419</v>
      </c>
      <c r="B307" s="179" t="s">
        <v>462</v>
      </c>
      <c r="C307" s="179" t="s">
        <v>408</v>
      </c>
      <c r="E307" s="179" t="s">
        <v>767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79" t="s">
        <v>419</v>
      </c>
      <c r="B308" s="179" t="s">
        <v>467</v>
      </c>
      <c r="C308" s="179" t="s">
        <v>563</v>
      </c>
      <c r="E308" s="179" t="s">
        <v>768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79" t="s">
        <v>419</v>
      </c>
      <c r="B309" s="179" t="s">
        <v>472</v>
      </c>
      <c r="C309" s="179" t="s">
        <v>565</v>
      </c>
      <c r="E309" s="179" t="s">
        <v>724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79" t="s">
        <v>419</v>
      </c>
      <c r="B310" s="179" t="s">
        <v>477</v>
      </c>
      <c r="C310" s="179" t="s">
        <v>350</v>
      </c>
      <c r="E310" s="179" t="s">
        <v>769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79" t="s">
        <v>419</v>
      </c>
      <c r="B311" s="179" t="s">
        <v>482</v>
      </c>
      <c r="C311" s="179" t="s">
        <v>568</v>
      </c>
      <c r="E311" s="179" t="s">
        <v>670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79" t="s">
        <v>419</v>
      </c>
      <c r="B312" s="179" t="s">
        <v>487</v>
      </c>
      <c r="C312" s="179" t="s">
        <v>570</v>
      </c>
      <c r="E312" s="179" t="s">
        <v>770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79" t="s">
        <v>419</v>
      </c>
      <c r="B313" s="179" t="s">
        <v>492</v>
      </c>
      <c r="C313" s="179" t="s">
        <v>572</v>
      </c>
      <c r="E313" s="179" t="s">
        <v>651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79" t="s">
        <v>419</v>
      </c>
      <c r="B314" s="179" t="s">
        <v>497</v>
      </c>
      <c r="C314" s="179" t="s">
        <v>574</v>
      </c>
      <c r="E314" s="179" t="s">
        <v>697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79" t="s">
        <v>419</v>
      </c>
      <c r="B315" s="179" t="s">
        <v>502</v>
      </c>
      <c r="C315" s="179" t="s">
        <v>576</v>
      </c>
      <c r="E315" s="179" t="s">
        <v>692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79" t="s">
        <v>419</v>
      </c>
      <c r="B316" s="179" t="s">
        <v>507</v>
      </c>
      <c r="C316" s="179" t="s">
        <v>578</v>
      </c>
      <c r="E316" s="179" t="s">
        <v>771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79" t="s">
        <v>419</v>
      </c>
      <c r="B317" s="179" t="s">
        <v>512</v>
      </c>
      <c r="C317" s="179" t="s">
        <v>580</v>
      </c>
      <c r="E317" s="179" t="s">
        <v>772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79" t="s">
        <v>544</v>
      </c>
      <c r="B318" s="179" t="s">
        <v>457</v>
      </c>
      <c r="C318" s="179" t="s">
        <v>431</v>
      </c>
      <c r="E318" s="179" t="s">
        <v>633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79" t="s">
        <v>544</v>
      </c>
      <c r="B319" s="179" t="s">
        <v>462</v>
      </c>
      <c r="C319" s="179" t="s">
        <v>408</v>
      </c>
      <c r="E319" s="179" t="s">
        <v>773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79" t="s">
        <v>544</v>
      </c>
      <c r="B320" s="179" t="s">
        <v>467</v>
      </c>
      <c r="C320" s="179" t="s">
        <v>563</v>
      </c>
      <c r="E320" s="179" t="s">
        <v>774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79" t="s">
        <v>544</v>
      </c>
      <c r="B321" s="179" t="s">
        <v>472</v>
      </c>
      <c r="C321" s="179" t="s">
        <v>565</v>
      </c>
      <c r="E321" s="179" t="s">
        <v>775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79" t="s">
        <v>544</v>
      </c>
      <c r="B322" s="179" t="s">
        <v>477</v>
      </c>
      <c r="C322" s="179" t="s">
        <v>350</v>
      </c>
      <c r="E322" s="179" t="s">
        <v>776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79" t="s">
        <v>544</v>
      </c>
      <c r="B323" s="179" t="s">
        <v>482</v>
      </c>
      <c r="C323" s="179" t="s">
        <v>568</v>
      </c>
      <c r="E323" s="179" t="s">
        <v>777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79" t="s">
        <v>544</v>
      </c>
      <c r="B324" s="179" t="s">
        <v>487</v>
      </c>
      <c r="C324" s="179" t="s">
        <v>570</v>
      </c>
      <c r="E324" s="179" t="s">
        <v>778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79" t="s">
        <v>544</v>
      </c>
      <c r="B325" s="179" t="s">
        <v>492</v>
      </c>
      <c r="C325" s="179" t="s">
        <v>572</v>
      </c>
      <c r="E325" s="179" t="s">
        <v>779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79" t="s">
        <v>544</v>
      </c>
      <c r="B326" s="179" t="s">
        <v>497</v>
      </c>
      <c r="C326" s="179" t="s">
        <v>574</v>
      </c>
      <c r="E326" s="179" t="s">
        <v>780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79" t="s">
        <v>544</v>
      </c>
      <c r="B327" s="179" t="s">
        <v>502</v>
      </c>
      <c r="C327" s="179" t="s">
        <v>576</v>
      </c>
      <c r="E327" s="179" t="s">
        <v>729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79" t="s">
        <v>544</v>
      </c>
      <c r="B328" s="179" t="s">
        <v>507</v>
      </c>
      <c r="C328" s="179" t="s">
        <v>578</v>
      </c>
      <c r="E328" s="179" t="s">
        <v>781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79" t="s">
        <v>544</v>
      </c>
      <c r="B329" s="179" t="s">
        <v>512</v>
      </c>
      <c r="C329" s="179" t="s">
        <v>580</v>
      </c>
      <c r="E329" s="179" t="s">
        <v>782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79" t="s">
        <v>407</v>
      </c>
      <c r="B330" s="179" t="s">
        <v>457</v>
      </c>
      <c r="C330" s="179" t="s">
        <v>431</v>
      </c>
      <c r="E330" s="179" t="s">
        <v>752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79" t="s">
        <v>407</v>
      </c>
      <c r="B331" s="179" t="s">
        <v>462</v>
      </c>
      <c r="C331" s="179" t="s">
        <v>408</v>
      </c>
      <c r="E331" s="179" t="s">
        <v>783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5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784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785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786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787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788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789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5" priority="4" stopIfTrue="1">
      <formula>ISNA(AE11)</formula>
    </cfRule>
  </conditionalFormatting>
  <conditionalFormatting sqref="AD12">
    <cfRule type="expression" dxfId="4" priority="3" stopIfTrue="1">
      <formula>ISNA(AD12)</formula>
    </cfRule>
  </conditionalFormatting>
  <conditionalFormatting sqref="AJ12:AL12 AN12">
    <cfRule type="expression" dxfId="3" priority="2" stopIfTrue="1">
      <formula>ISNA(AJ12)</formula>
    </cfRule>
  </conditionalFormatting>
  <conditionalFormatting sqref="AI12">
    <cfRule type="expression" dxfId="2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43B6-1797-46B2-8935-195574C64331}">
  <dimension ref="A1:D267"/>
  <sheetViews>
    <sheetView tabSelected="1" topLeftCell="A224" workbookViewId="0">
      <selection sqref="A1:XFD1048576"/>
    </sheetView>
  </sheetViews>
  <sheetFormatPr defaultColWidth="9.109375" defaultRowHeight="13.2" x14ac:dyDescent="0.25"/>
  <cols>
    <col min="3" max="3" width="9.109375" style="79"/>
    <col min="4" max="4" width="15.88671875" style="79" customWidth="1"/>
  </cols>
  <sheetData>
    <row r="1" spans="1:4" ht="39.6" x14ac:dyDescent="0.25">
      <c r="A1" t="s">
        <v>43</v>
      </c>
      <c r="B1" s="282" t="s">
        <v>366</v>
      </c>
      <c r="C1" s="283" t="s">
        <v>797</v>
      </c>
      <c r="D1" s="283" t="s">
        <v>798</v>
      </c>
    </row>
    <row r="2" spans="1:4" x14ac:dyDescent="0.25">
      <c r="A2" t="s">
        <v>345</v>
      </c>
      <c r="B2" s="284">
        <v>36526</v>
      </c>
      <c r="C2">
        <v>203442</v>
      </c>
      <c r="D2">
        <v>227235</v>
      </c>
    </row>
    <row r="3" spans="1:4" x14ac:dyDescent="0.25">
      <c r="A3" t="s">
        <v>346</v>
      </c>
      <c r="B3" s="284">
        <v>36557</v>
      </c>
      <c r="C3">
        <v>199261</v>
      </c>
      <c r="D3">
        <v>228727</v>
      </c>
    </row>
    <row r="4" spans="1:4" x14ac:dyDescent="0.25">
      <c r="A4" t="s">
        <v>347</v>
      </c>
      <c r="B4" s="284">
        <v>36586</v>
      </c>
      <c r="C4">
        <v>232490</v>
      </c>
      <c r="D4">
        <v>230237</v>
      </c>
    </row>
    <row r="5" spans="1:4" x14ac:dyDescent="0.25">
      <c r="A5" t="s">
        <v>349</v>
      </c>
      <c r="B5" s="284">
        <v>36617</v>
      </c>
      <c r="C5">
        <v>227698</v>
      </c>
      <c r="D5">
        <v>229068</v>
      </c>
    </row>
    <row r="6" spans="1:4" x14ac:dyDescent="0.25">
      <c r="A6" t="s">
        <v>350</v>
      </c>
      <c r="B6" s="284">
        <v>36647</v>
      </c>
      <c r="C6">
        <v>242501</v>
      </c>
      <c r="D6">
        <v>229651</v>
      </c>
    </row>
    <row r="7" spans="1:4" x14ac:dyDescent="0.25">
      <c r="A7" t="s">
        <v>351</v>
      </c>
      <c r="B7" s="284">
        <v>36678</v>
      </c>
      <c r="C7">
        <v>242963</v>
      </c>
      <c r="D7">
        <v>230024</v>
      </c>
    </row>
    <row r="8" spans="1:4" x14ac:dyDescent="0.25">
      <c r="A8" t="s">
        <v>354</v>
      </c>
      <c r="B8" s="284">
        <v>36708</v>
      </c>
      <c r="C8">
        <v>245140</v>
      </c>
      <c r="D8">
        <v>228840</v>
      </c>
    </row>
    <row r="9" spans="1:4" x14ac:dyDescent="0.25">
      <c r="A9" t="s">
        <v>355</v>
      </c>
      <c r="B9" s="284">
        <v>36739</v>
      </c>
      <c r="C9">
        <v>247832</v>
      </c>
      <c r="D9">
        <v>229339</v>
      </c>
    </row>
    <row r="10" spans="1:4" x14ac:dyDescent="0.25">
      <c r="A10" t="s">
        <v>356</v>
      </c>
      <c r="B10" s="284">
        <v>36770</v>
      </c>
      <c r="C10">
        <v>227899</v>
      </c>
      <c r="D10">
        <v>231166</v>
      </c>
    </row>
    <row r="11" spans="1:4" x14ac:dyDescent="0.25">
      <c r="A11" t="s">
        <v>358</v>
      </c>
      <c r="B11" s="284">
        <v>36800</v>
      </c>
      <c r="C11">
        <v>236491</v>
      </c>
      <c r="D11">
        <v>230372</v>
      </c>
    </row>
    <row r="12" spans="1:4" x14ac:dyDescent="0.25">
      <c r="A12" t="s">
        <v>359</v>
      </c>
      <c r="B12" s="284">
        <v>36831</v>
      </c>
      <c r="C12">
        <v>222819</v>
      </c>
      <c r="D12">
        <v>229865</v>
      </c>
    </row>
    <row r="13" spans="1:4" x14ac:dyDescent="0.25">
      <c r="A13" t="s">
        <v>360</v>
      </c>
      <c r="B13" s="284">
        <v>36861</v>
      </c>
      <c r="C13">
        <v>218390</v>
      </c>
      <c r="D13">
        <v>224132</v>
      </c>
    </row>
    <row r="14" spans="1:4" x14ac:dyDescent="0.25">
      <c r="A14" t="s">
        <v>345</v>
      </c>
      <c r="B14" s="284">
        <v>36892</v>
      </c>
      <c r="C14">
        <v>209685</v>
      </c>
      <c r="D14">
        <v>231442</v>
      </c>
    </row>
    <row r="15" spans="1:4" x14ac:dyDescent="0.25">
      <c r="A15" t="s">
        <v>346</v>
      </c>
      <c r="B15" s="284">
        <v>36923</v>
      </c>
      <c r="C15">
        <v>200876</v>
      </c>
      <c r="D15">
        <v>230672</v>
      </c>
    </row>
    <row r="16" spans="1:4" x14ac:dyDescent="0.25">
      <c r="A16" t="s">
        <v>347</v>
      </c>
      <c r="B16" s="284">
        <v>36951</v>
      </c>
      <c r="C16">
        <v>232587</v>
      </c>
      <c r="D16">
        <v>231165</v>
      </c>
    </row>
    <row r="17" spans="1:4" x14ac:dyDescent="0.25">
      <c r="A17" t="s">
        <v>349</v>
      </c>
      <c r="B17" s="284">
        <v>36982</v>
      </c>
      <c r="C17">
        <v>232513</v>
      </c>
      <c r="D17">
        <v>232994</v>
      </c>
    </row>
    <row r="18" spans="1:4" x14ac:dyDescent="0.25">
      <c r="A18" t="s">
        <v>350</v>
      </c>
      <c r="B18" s="284">
        <v>37012</v>
      </c>
      <c r="C18">
        <v>245357</v>
      </c>
      <c r="D18">
        <v>232201</v>
      </c>
    </row>
    <row r="19" spans="1:4" x14ac:dyDescent="0.25">
      <c r="A19" t="s">
        <v>351</v>
      </c>
      <c r="B19" s="284">
        <v>37043</v>
      </c>
      <c r="C19">
        <v>243498</v>
      </c>
      <c r="D19">
        <v>231645</v>
      </c>
    </row>
    <row r="20" spans="1:4" x14ac:dyDescent="0.25">
      <c r="A20" t="s">
        <v>354</v>
      </c>
      <c r="B20" s="284">
        <v>37073</v>
      </c>
      <c r="C20">
        <v>250363</v>
      </c>
      <c r="D20">
        <v>232941</v>
      </c>
    </row>
    <row r="21" spans="1:4" x14ac:dyDescent="0.25">
      <c r="A21" t="s">
        <v>355</v>
      </c>
      <c r="B21" s="284">
        <v>37104</v>
      </c>
      <c r="C21">
        <v>253274</v>
      </c>
      <c r="D21">
        <v>233413</v>
      </c>
    </row>
    <row r="22" spans="1:4" x14ac:dyDescent="0.25">
      <c r="A22" t="s">
        <v>356</v>
      </c>
      <c r="B22" s="284">
        <v>37135</v>
      </c>
      <c r="C22">
        <v>226312</v>
      </c>
      <c r="D22">
        <v>232276</v>
      </c>
    </row>
    <row r="23" spans="1:4" x14ac:dyDescent="0.25">
      <c r="A23" t="s">
        <v>358</v>
      </c>
      <c r="B23" s="284">
        <v>37165</v>
      </c>
      <c r="C23">
        <v>241050</v>
      </c>
      <c r="D23">
        <v>233772</v>
      </c>
    </row>
    <row r="24" spans="1:4" x14ac:dyDescent="0.25">
      <c r="A24" t="s">
        <v>359</v>
      </c>
      <c r="B24" s="284">
        <v>37196</v>
      </c>
      <c r="C24">
        <v>230511</v>
      </c>
      <c r="D24">
        <v>236644</v>
      </c>
    </row>
    <row r="25" spans="1:4" x14ac:dyDescent="0.25">
      <c r="A25" t="s">
        <v>360</v>
      </c>
      <c r="B25" s="284">
        <v>37226</v>
      </c>
      <c r="C25">
        <v>229584</v>
      </c>
      <c r="D25">
        <v>236694</v>
      </c>
    </row>
    <row r="26" spans="1:4" x14ac:dyDescent="0.25">
      <c r="A26" t="s">
        <v>345</v>
      </c>
      <c r="B26" s="284">
        <v>37257</v>
      </c>
      <c r="C26">
        <v>215215</v>
      </c>
      <c r="D26">
        <v>236712</v>
      </c>
    </row>
    <row r="27" spans="1:4" x14ac:dyDescent="0.25">
      <c r="A27" t="s">
        <v>346</v>
      </c>
      <c r="B27" s="284">
        <v>37288</v>
      </c>
      <c r="C27">
        <v>208237</v>
      </c>
      <c r="D27">
        <v>238125</v>
      </c>
    </row>
    <row r="28" spans="1:4" x14ac:dyDescent="0.25">
      <c r="A28" t="s">
        <v>347</v>
      </c>
      <c r="B28" s="284">
        <v>37316</v>
      </c>
      <c r="C28">
        <v>236070</v>
      </c>
      <c r="D28">
        <v>235504</v>
      </c>
    </row>
    <row r="29" spans="1:4" x14ac:dyDescent="0.25">
      <c r="A29" t="s">
        <v>349</v>
      </c>
      <c r="B29" s="284">
        <v>37347</v>
      </c>
      <c r="C29">
        <v>237226</v>
      </c>
      <c r="D29">
        <v>236391</v>
      </c>
    </row>
    <row r="30" spans="1:4" x14ac:dyDescent="0.25">
      <c r="A30" t="s">
        <v>350</v>
      </c>
      <c r="B30" s="284">
        <v>37377</v>
      </c>
      <c r="C30">
        <v>251746</v>
      </c>
      <c r="D30">
        <v>237506</v>
      </c>
    </row>
    <row r="31" spans="1:4" x14ac:dyDescent="0.25">
      <c r="A31" t="s">
        <v>351</v>
      </c>
      <c r="B31" s="284">
        <v>37408</v>
      </c>
      <c r="C31">
        <v>247868</v>
      </c>
      <c r="D31">
        <v>238073</v>
      </c>
    </row>
    <row r="32" spans="1:4" x14ac:dyDescent="0.25">
      <c r="A32" t="s">
        <v>354</v>
      </c>
      <c r="B32" s="284">
        <v>37438</v>
      </c>
      <c r="C32">
        <v>256392</v>
      </c>
      <c r="D32">
        <v>237780</v>
      </c>
    </row>
    <row r="33" spans="1:4" x14ac:dyDescent="0.25">
      <c r="A33" t="s">
        <v>355</v>
      </c>
      <c r="B33" s="284">
        <v>37469</v>
      </c>
      <c r="C33">
        <v>258666</v>
      </c>
      <c r="D33">
        <v>239615</v>
      </c>
    </row>
    <row r="34" spans="1:4" x14ac:dyDescent="0.25">
      <c r="A34" t="s">
        <v>356</v>
      </c>
      <c r="B34" s="284">
        <v>37500</v>
      </c>
      <c r="C34">
        <v>233625</v>
      </c>
      <c r="D34">
        <v>239653</v>
      </c>
    </row>
    <row r="35" spans="1:4" x14ac:dyDescent="0.25">
      <c r="A35" t="s">
        <v>358</v>
      </c>
      <c r="B35" s="284">
        <v>37530</v>
      </c>
      <c r="C35">
        <v>245556</v>
      </c>
      <c r="D35">
        <v>237938</v>
      </c>
    </row>
    <row r="36" spans="1:4" x14ac:dyDescent="0.25">
      <c r="A36" t="s">
        <v>359</v>
      </c>
      <c r="B36" s="284">
        <v>37561</v>
      </c>
      <c r="C36">
        <v>230648</v>
      </c>
      <c r="D36">
        <v>238385</v>
      </c>
    </row>
    <row r="37" spans="1:4" x14ac:dyDescent="0.25">
      <c r="A37" t="s">
        <v>360</v>
      </c>
      <c r="B37" s="284">
        <v>37591</v>
      </c>
      <c r="C37">
        <v>234260</v>
      </c>
      <c r="D37">
        <v>239969</v>
      </c>
    </row>
    <row r="38" spans="1:4" x14ac:dyDescent="0.25">
      <c r="A38" t="s">
        <v>345</v>
      </c>
      <c r="B38" s="284">
        <v>37622</v>
      </c>
      <c r="C38">
        <v>218534</v>
      </c>
      <c r="D38">
        <v>239077</v>
      </c>
    </row>
    <row r="39" spans="1:4" x14ac:dyDescent="0.25">
      <c r="A39" t="s">
        <v>346</v>
      </c>
      <c r="B39" s="284">
        <v>37653</v>
      </c>
      <c r="C39">
        <v>203677</v>
      </c>
      <c r="D39">
        <v>233578</v>
      </c>
    </row>
    <row r="40" spans="1:4" x14ac:dyDescent="0.25">
      <c r="A40" t="s">
        <v>347</v>
      </c>
      <c r="B40" s="284">
        <v>37681</v>
      </c>
      <c r="C40">
        <v>236679</v>
      </c>
      <c r="D40">
        <v>236830</v>
      </c>
    </row>
    <row r="41" spans="1:4" x14ac:dyDescent="0.25">
      <c r="A41" t="s">
        <v>349</v>
      </c>
      <c r="B41" s="284">
        <v>37712</v>
      </c>
      <c r="C41">
        <v>239415</v>
      </c>
      <c r="D41">
        <v>238036</v>
      </c>
    </row>
    <row r="42" spans="1:4" x14ac:dyDescent="0.25">
      <c r="A42" t="s">
        <v>350</v>
      </c>
      <c r="B42" s="284">
        <v>37742</v>
      </c>
      <c r="C42">
        <v>253244</v>
      </c>
      <c r="D42">
        <v>239910</v>
      </c>
    </row>
    <row r="43" spans="1:4" x14ac:dyDescent="0.25">
      <c r="A43" t="s">
        <v>351</v>
      </c>
      <c r="B43" s="284">
        <v>37773</v>
      </c>
      <c r="C43">
        <v>252145</v>
      </c>
      <c r="D43">
        <v>241491</v>
      </c>
    </row>
    <row r="44" spans="1:4" x14ac:dyDescent="0.25">
      <c r="A44" t="s">
        <v>354</v>
      </c>
      <c r="B44" s="284">
        <v>37803</v>
      </c>
      <c r="C44">
        <v>262105</v>
      </c>
      <c r="D44">
        <v>243389</v>
      </c>
    </row>
    <row r="45" spans="1:4" x14ac:dyDescent="0.25">
      <c r="A45" t="s">
        <v>355</v>
      </c>
      <c r="B45" s="284">
        <v>37834</v>
      </c>
      <c r="C45">
        <v>260687</v>
      </c>
      <c r="D45">
        <v>242803</v>
      </c>
    </row>
    <row r="46" spans="1:4" x14ac:dyDescent="0.25">
      <c r="A46" t="s">
        <v>356</v>
      </c>
      <c r="B46" s="284">
        <v>37865</v>
      </c>
      <c r="C46">
        <v>237451</v>
      </c>
      <c r="D46">
        <v>243182</v>
      </c>
    </row>
    <row r="47" spans="1:4" x14ac:dyDescent="0.25">
      <c r="A47" t="s">
        <v>358</v>
      </c>
      <c r="B47" s="284">
        <v>37895</v>
      </c>
      <c r="C47">
        <v>254048</v>
      </c>
      <c r="D47">
        <v>245423</v>
      </c>
    </row>
    <row r="48" spans="1:4" x14ac:dyDescent="0.25">
      <c r="A48" t="s">
        <v>359</v>
      </c>
      <c r="B48" s="284">
        <v>37926</v>
      </c>
      <c r="C48">
        <v>233698</v>
      </c>
      <c r="D48">
        <v>243497</v>
      </c>
    </row>
    <row r="49" spans="1:4" x14ac:dyDescent="0.25">
      <c r="A49" t="s">
        <v>360</v>
      </c>
      <c r="B49" s="284">
        <v>37956</v>
      </c>
      <c r="C49">
        <v>238538</v>
      </c>
      <c r="D49">
        <v>243315</v>
      </c>
    </row>
    <row r="50" spans="1:4" x14ac:dyDescent="0.25">
      <c r="A50" t="s">
        <v>345</v>
      </c>
      <c r="B50" s="284">
        <v>37987</v>
      </c>
      <c r="C50">
        <v>222450</v>
      </c>
      <c r="D50">
        <v>243817</v>
      </c>
    </row>
    <row r="51" spans="1:4" x14ac:dyDescent="0.25">
      <c r="A51" t="s">
        <v>346</v>
      </c>
      <c r="B51" s="284">
        <v>38018</v>
      </c>
      <c r="C51">
        <v>213709</v>
      </c>
      <c r="D51">
        <v>244576</v>
      </c>
    </row>
    <row r="52" spans="1:4" x14ac:dyDescent="0.25">
      <c r="A52" t="s">
        <v>347</v>
      </c>
      <c r="B52" s="284">
        <v>38047</v>
      </c>
      <c r="C52">
        <v>251403</v>
      </c>
      <c r="D52">
        <v>248689</v>
      </c>
    </row>
    <row r="53" spans="1:4" x14ac:dyDescent="0.25">
      <c r="A53" t="s">
        <v>349</v>
      </c>
      <c r="B53" s="284">
        <v>38078</v>
      </c>
      <c r="C53">
        <v>250968</v>
      </c>
      <c r="D53">
        <v>248376</v>
      </c>
    </row>
    <row r="54" spans="1:4" x14ac:dyDescent="0.25">
      <c r="A54" t="s">
        <v>350</v>
      </c>
      <c r="B54" s="284">
        <v>38108</v>
      </c>
      <c r="C54">
        <v>257235</v>
      </c>
      <c r="D54">
        <v>246159</v>
      </c>
    </row>
    <row r="55" spans="1:4" x14ac:dyDescent="0.25">
      <c r="A55" t="s">
        <v>351</v>
      </c>
      <c r="B55" s="284">
        <v>38139</v>
      </c>
      <c r="C55">
        <v>257383</v>
      </c>
      <c r="D55">
        <v>245171</v>
      </c>
    </row>
    <row r="56" spans="1:4" x14ac:dyDescent="0.25">
      <c r="A56" t="s">
        <v>354</v>
      </c>
      <c r="B56" s="284">
        <v>38169</v>
      </c>
      <c r="C56">
        <v>265969</v>
      </c>
      <c r="D56">
        <v>247686</v>
      </c>
    </row>
    <row r="57" spans="1:4" x14ac:dyDescent="0.25">
      <c r="A57" t="s">
        <v>355</v>
      </c>
      <c r="B57" s="284">
        <v>38200</v>
      </c>
      <c r="C57">
        <v>262836</v>
      </c>
      <c r="D57">
        <v>247344</v>
      </c>
    </row>
    <row r="58" spans="1:4" x14ac:dyDescent="0.25">
      <c r="A58" t="s">
        <v>356</v>
      </c>
      <c r="B58" s="284">
        <v>38231</v>
      </c>
      <c r="C58">
        <v>243515</v>
      </c>
      <c r="D58">
        <v>247916</v>
      </c>
    </row>
    <row r="59" spans="1:4" x14ac:dyDescent="0.25">
      <c r="A59" t="s">
        <v>358</v>
      </c>
      <c r="B59" s="284">
        <v>38261</v>
      </c>
      <c r="C59">
        <v>254496</v>
      </c>
      <c r="D59">
        <v>247883</v>
      </c>
    </row>
    <row r="60" spans="1:4" x14ac:dyDescent="0.25">
      <c r="A60" t="s">
        <v>359</v>
      </c>
      <c r="B60" s="284">
        <v>38292</v>
      </c>
      <c r="C60">
        <v>239796</v>
      </c>
      <c r="D60">
        <v>247656</v>
      </c>
    </row>
    <row r="61" spans="1:4" x14ac:dyDescent="0.25">
      <c r="A61" t="s">
        <v>360</v>
      </c>
      <c r="B61" s="284">
        <v>38322</v>
      </c>
      <c r="C61">
        <v>245029</v>
      </c>
      <c r="D61">
        <v>248685</v>
      </c>
    </row>
    <row r="62" spans="1:4" x14ac:dyDescent="0.25">
      <c r="A62" t="s">
        <v>345</v>
      </c>
      <c r="B62" s="284">
        <v>38353</v>
      </c>
      <c r="C62">
        <v>224072</v>
      </c>
      <c r="D62">
        <v>247614</v>
      </c>
    </row>
    <row r="63" spans="1:4" x14ac:dyDescent="0.25">
      <c r="A63" t="s">
        <v>346</v>
      </c>
      <c r="B63" s="284">
        <v>38384</v>
      </c>
      <c r="C63">
        <v>219970</v>
      </c>
      <c r="D63">
        <v>250015</v>
      </c>
    </row>
    <row r="64" spans="1:4" x14ac:dyDescent="0.25">
      <c r="A64" t="s">
        <v>347</v>
      </c>
      <c r="B64" s="284">
        <v>38412</v>
      </c>
      <c r="C64">
        <v>253182</v>
      </c>
      <c r="D64">
        <v>249174</v>
      </c>
    </row>
    <row r="65" spans="1:4" x14ac:dyDescent="0.25">
      <c r="A65" t="s">
        <v>349</v>
      </c>
      <c r="B65" s="284">
        <v>38443</v>
      </c>
      <c r="C65">
        <v>250860</v>
      </c>
      <c r="D65">
        <v>249024</v>
      </c>
    </row>
    <row r="66" spans="1:4" x14ac:dyDescent="0.25">
      <c r="A66" t="s">
        <v>350</v>
      </c>
      <c r="B66" s="284">
        <v>38473</v>
      </c>
      <c r="C66">
        <v>262678</v>
      </c>
      <c r="D66">
        <v>250452</v>
      </c>
    </row>
    <row r="67" spans="1:4" x14ac:dyDescent="0.25">
      <c r="A67" t="s">
        <v>351</v>
      </c>
      <c r="B67" s="284">
        <v>38504</v>
      </c>
      <c r="C67">
        <v>263816</v>
      </c>
      <c r="D67">
        <v>251531</v>
      </c>
    </row>
    <row r="68" spans="1:4" x14ac:dyDescent="0.25">
      <c r="A68" t="s">
        <v>354</v>
      </c>
      <c r="B68" s="284">
        <v>38534</v>
      </c>
      <c r="C68">
        <v>267025</v>
      </c>
      <c r="D68">
        <v>250663</v>
      </c>
    </row>
    <row r="69" spans="1:4" x14ac:dyDescent="0.25">
      <c r="A69" t="s">
        <v>355</v>
      </c>
      <c r="B69" s="284">
        <v>38565</v>
      </c>
      <c r="C69">
        <v>265323</v>
      </c>
      <c r="D69">
        <v>249458</v>
      </c>
    </row>
    <row r="70" spans="1:4" x14ac:dyDescent="0.25">
      <c r="A70" t="s">
        <v>356</v>
      </c>
      <c r="B70" s="284">
        <v>38596</v>
      </c>
      <c r="C70">
        <v>242240</v>
      </c>
      <c r="D70">
        <v>245820</v>
      </c>
    </row>
    <row r="71" spans="1:4" x14ac:dyDescent="0.25">
      <c r="A71" t="s">
        <v>358</v>
      </c>
      <c r="B71" s="284">
        <v>38626</v>
      </c>
      <c r="C71">
        <v>251419</v>
      </c>
      <c r="D71">
        <v>245957</v>
      </c>
    </row>
    <row r="72" spans="1:4" x14ac:dyDescent="0.25">
      <c r="A72" t="s">
        <v>359</v>
      </c>
      <c r="B72" s="284">
        <v>38657</v>
      </c>
      <c r="C72">
        <v>243056</v>
      </c>
      <c r="D72">
        <v>250704</v>
      </c>
    </row>
    <row r="73" spans="1:4" x14ac:dyDescent="0.25">
      <c r="A73" t="s">
        <v>360</v>
      </c>
      <c r="B73" s="284">
        <v>38687</v>
      </c>
      <c r="C73">
        <v>245787</v>
      </c>
      <c r="D73">
        <v>250380</v>
      </c>
    </row>
    <row r="74" spans="1:4" x14ac:dyDescent="0.25">
      <c r="A74" t="s">
        <v>345</v>
      </c>
      <c r="B74" s="284">
        <v>38718</v>
      </c>
      <c r="C74">
        <v>233282</v>
      </c>
      <c r="D74">
        <v>255482</v>
      </c>
    </row>
    <row r="75" spans="1:4" x14ac:dyDescent="0.25">
      <c r="A75" t="s">
        <v>346</v>
      </c>
      <c r="B75" s="284">
        <v>38749</v>
      </c>
      <c r="C75">
        <v>220711</v>
      </c>
      <c r="D75">
        <v>250785</v>
      </c>
    </row>
    <row r="76" spans="1:4" x14ac:dyDescent="0.25">
      <c r="A76" t="s">
        <v>347</v>
      </c>
      <c r="B76" s="284">
        <v>38777</v>
      </c>
      <c r="C76">
        <v>256623</v>
      </c>
      <c r="D76">
        <v>250866</v>
      </c>
    </row>
    <row r="77" spans="1:4" x14ac:dyDescent="0.25">
      <c r="A77" t="s">
        <v>349</v>
      </c>
      <c r="B77" s="284">
        <v>38808</v>
      </c>
      <c r="C77">
        <v>250644</v>
      </c>
      <c r="D77">
        <v>250631</v>
      </c>
    </row>
    <row r="78" spans="1:4" x14ac:dyDescent="0.25">
      <c r="A78" t="s">
        <v>350</v>
      </c>
      <c r="B78" s="284">
        <v>38838</v>
      </c>
      <c r="C78">
        <v>263370</v>
      </c>
      <c r="D78">
        <v>250030</v>
      </c>
    </row>
    <row r="79" spans="1:4" x14ac:dyDescent="0.25">
      <c r="A79" t="s">
        <v>351</v>
      </c>
      <c r="B79" s="284">
        <v>38869</v>
      </c>
      <c r="C79">
        <v>263782</v>
      </c>
      <c r="D79">
        <v>250453</v>
      </c>
    </row>
    <row r="80" spans="1:4" x14ac:dyDescent="0.25">
      <c r="A80" t="s">
        <v>354</v>
      </c>
      <c r="B80" s="284">
        <v>38899</v>
      </c>
      <c r="C80">
        <v>263421</v>
      </c>
      <c r="D80">
        <v>249092</v>
      </c>
    </row>
    <row r="81" spans="1:4" x14ac:dyDescent="0.25">
      <c r="A81" t="s">
        <v>355</v>
      </c>
      <c r="B81" s="284">
        <v>38930</v>
      </c>
      <c r="C81">
        <v>265206</v>
      </c>
      <c r="D81">
        <v>249501</v>
      </c>
    </row>
    <row r="82" spans="1:4" x14ac:dyDescent="0.25">
      <c r="A82" t="s">
        <v>356</v>
      </c>
      <c r="B82" s="284">
        <v>38961</v>
      </c>
      <c r="C82">
        <v>245605</v>
      </c>
      <c r="D82">
        <v>250388</v>
      </c>
    </row>
    <row r="83" spans="1:4" x14ac:dyDescent="0.25">
      <c r="A83" t="s">
        <v>358</v>
      </c>
      <c r="B83" s="284">
        <v>38991</v>
      </c>
      <c r="C83">
        <v>257939</v>
      </c>
      <c r="D83">
        <v>251413</v>
      </c>
    </row>
    <row r="84" spans="1:4" x14ac:dyDescent="0.25">
      <c r="A84" t="s">
        <v>359</v>
      </c>
      <c r="B84" s="284">
        <v>39022</v>
      </c>
      <c r="C84">
        <v>245346</v>
      </c>
      <c r="D84">
        <v>252836</v>
      </c>
    </row>
    <row r="85" spans="1:4" x14ac:dyDescent="0.25">
      <c r="A85" t="s">
        <v>360</v>
      </c>
      <c r="B85" s="284">
        <v>39052</v>
      </c>
      <c r="C85">
        <v>248187</v>
      </c>
      <c r="D85">
        <v>253944</v>
      </c>
    </row>
    <row r="86" spans="1:4" x14ac:dyDescent="0.25">
      <c r="A86" t="s">
        <v>345</v>
      </c>
      <c r="B86" s="284">
        <v>39083</v>
      </c>
      <c r="C86">
        <v>233621</v>
      </c>
      <c r="D86">
        <v>254533</v>
      </c>
    </row>
    <row r="87" spans="1:4" x14ac:dyDescent="0.25">
      <c r="A87" t="s">
        <v>346</v>
      </c>
      <c r="B87" s="284">
        <v>39114</v>
      </c>
      <c r="C87">
        <v>219232</v>
      </c>
      <c r="D87">
        <v>249391</v>
      </c>
    </row>
    <row r="88" spans="1:4" x14ac:dyDescent="0.25">
      <c r="A88" t="s">
        <v>347</v>
      </c>
      <c r="B88" s="284">
        <v>39142</v>
      </c>
      <c r="C88">
        <v>259638</v>
      </c>
      <c r="D88">
        <v>254292</v>
      </c>
    </row>
    <row r="89" spans="1:4" x14ac:dyDescent="0.25">
      <c r="A89" t="s">
        <v>349</v>
      </c>
      <c r="B89" s="284">
        <v>39173</v>
      </c>
      <c r="C89">
        <v>252595</v>
      </c>
      <c r="D89">
        <v>251375</v>
      </c>
    </row>
    <row r="90" spans="1:4" x14ac:dyDescent="0.25">
      <c r="A90" t="s">
        <v>350</v>
      </c>
      <c r="B90" s="284">
        <v>39203</v>
      </c>
      <c r="C90">
        <v>267574</v>
      </c>
      <c r="D90">
        <v>254131</v>
      </c>
    </row>
    <row r="91" spans="1:4" x14ac:dyDescent="0.25">
      <c r="A91" t="s">
        <v>351</v>
      </c>
      <c r="B91" s="284">
        <v>39234</v>
      </c>
      <c r="C91">
        <v>265374</v>
      </c>
      <c r="D91">
        <v>253200</v>
      </c>
    </row>
    <row r="92" spans="1:4" x14ac:dyDescent="0.25">
      <c r="A92" t="s">
        <v>354</v>
      </c>
      <c r="B92" s="284">
        <v>39264</v>
      </c>
      <c r="C92">
        <v>267106</v>
      </c>
      <c r="D92">
        <v>252333</v>
      </c>
    </row>
    <row r="93" spans="1:4" x14ac:dyDescent="0.25">
      <c r="A93" t="s">
        <v>355</v>
      </c>
      <c r="B93" s="284">
        <v>39295</v>
      </c>
      <c r="C93">
        <v>271225</v>
      </c>
      <c r="D93">
        <v>254221</v>
      </c>
    </row>
    <row r="94" spans="1:4" x14ac:dyDescent="0.25">
      <c r="A94" t="s">
        <v>356</v>
      </c>
      <c r="B94" s="284">
        <v>39326</v>
      </c>
      <c r="C94">
        <v>245965</v>
      </c>
      <c r="D94">
        <v>253290</v>
      </c>
    </row>
    <row r="95" spans="1:4" x14ac:dyDescent="0.25">
      <c r="A95" t="s">
        <v>358</v>
      </c>
      <c r="B95" s="284">
        <v>39356</v>
      </c>
      <c r="C95">
        <v>261423</v>
      </c>
      <c r="D95">
        <v>253767</v>
      </c>
    </row>
    <row r="96" spans="1:4" x14ac:dyDescent="0.25">
      <c r="A96" t="s">
        <v>359</v>
      </c>
      <c r="B96" s="284">
        <v>39387</v>
      </c>
      <c r="C96">
        <v>245787</v>
      </c>
      <c r="D96">
        <v>252121</v>
      </c>
    </row>
    <row r="97" spans="1:4" x14ac:dyDescent="0.25">
      <c r="A97" t="s">
        <v>360</v>
      </c>
      <c r="B97" s="284">
        <v>39417</v>
      </c>
      <c r="C97">
        <v>240281</v>
      </c>
      <c r="D97">
        <v>247460</v>
      </c>
    </row>
    <row r="98" spans="1:4" x14ac:dyDescent="0.25">
      <c r="A98" t="s">
        <v>345</v>
      </c>
      <c r="B98" s="284">
        <v>39448</v>
      </c>
      <c r="C98">
        <v>232920</v>
      </c>
      <c r="D98">
        <v>253376</v>
      </c>
    </row>
    <row r="99" spans="1:4" x14ac:dyDescent="0.25">
      <c r="A99" t="s">
        <v>346</v>
      </c>
      <c r="B99" s="284">
        <v>39479</v>
      </c>
      <c r="C99">
        <v>221336</v>
      </c>
      <c r="D99">
        <v>250551</v>
      </c>
    </row>
    <row r="100" spans="1:4" x14ac:dyDescent="0.25">
      <c r="A100" t="s">
        <v>347</v>
      </c>
      <c r="B100" s="284">
        <v>39508</v>
      </c>
      <c r="C100">
        <v>252343</v>
      </c>
      <c r="D100">
        <v>248981</v>
      </c>
    </row>
    <row r="101" spans="1:4" x14ac:dyDescent="0.25">
      <c r="A101" t="s">
        <v>349</v>
      </c>
      <c r="B101" s="284">
        <v>39539</v>
      </c>
      <c r="C101">
        <v>252088</v>
      </c>
      <c r="D101">
        <v>249101</v>
      </c>
    </row>
    <row r="102" spans="1:4" x14ac:dyDescent="0.25">
      <c r="A102" t="s">
        <v>350</v>
      </c>
      <c r="B102" s="284">
        <v>39569</v>
      </c>
      <c r="C102">
        <v>261466</v>
      </c>
      <c r="D102">
        <v>248415</v>
      </c>
    </row>
    <row r="103" spans="1:4" x14ac:dyDescent="0.25">
      <c r="A103" t="s">
        <v>351</v>
      </c>
      <c r="B103" s="284">
        <v>39600</v>
      </c>
      <c r="C103">
        <v>257484</v>
      </c>
      <c r="D103">
        <v>246701</v>
      </c>
    </row>
    <row r="104" spans="1:4" x14ac:dyDescent="0.25">
      <c r="A104" t="s">
        <v>354</v>
      </c>
      <c r="B104" s="284">
        <v>39630</v>
      </c>
      <c r="C104">
        <v>261600</v>
      </c>
      <c r="D104">
        <v>245645</v>
      </c>
    </row>
    <row r="105" spans="1:4" x14ac:dyDescent="0.25">
      <c r="A105" t="s">
        <v>355</v>
      </c>
      <c r="B105" s="284">
        <v>39661</v>
      </c>
      <c r="C105">
        <v>260609</v>
      </c>
      <c r="D105">
        <v>244681</v>
      </c>
    </row>
    <row r="106" spans="1:4" x14ac:dyDescent="0.25">
      <c r="A106" t="s">
        <v>356</v>
      </c>
      <c r="B106" s="284">
        <v>39692</v>
      </c>
      <c r="C106">
        <v>239607</v>
      </c>
      <c r="D106">
        <v>245948</v>
      </c>
    </row>
    <row r="107" spans="1:4" x14ac:dyDescent="0.25">
      <c r="A107" t="s">
        <v>358</v>
      </c>
      <c r="B107" s="284">
        <v>39722</v>
      </c>
      <c r="C107">
        <v>255848</v>
      </c>
      <c r="D107">
        <v>246795</v>
      </c>
    </row>
    <row r="108" spans="1:4" x14ac:dyDescent="0.25">
      <c r="A108" t="s">
        <v>359</v>
      </c>
      <c r="B108" s="284">
        <v>39753</v>
      </c>
      <c r="C108">
        <v>236465</v>
      </c>
      <c r="D108">
        <v>246244</v>
      </c>
    </row>
    <row r="109" spans="1:4" x14ac:dyDescent="0.25">
      <c r="A109" t="s">
        <v>360</v>
      </c>
      <c r="B109" s="284">
        <v>39783</v>
      </c>
      <c r="C109">
        <v>241742</v>
      </c>
      <c r="D109">
        <v>246829</v>
      </c>
    </row>
    <row r="110" spans="1:4" x14ac:dyDescent="0.25">
      <c r="A110" t="s">
        <v>345</v>
      </c>
      <c r="B110" s="284">
        <v>39814</v>
      </c>
      <c r="C110">
        <v>225529</v>
      </c>
      <c r="D110">
        <v>245974</v>
      </c>
    </row>
    <row r="111" spans="1:4" x14ac:dyDescent="0.25">
      <c r="A111" t="s">
        <v>346</v>
      </c>
      <c r="B111" s="284">
        <v>39845</v>
      </c>
      <c r="C111">
        <v>217643</v>
      </c>
      <c r="D111">
        <v>248466</v>
      </c>
    </row>
    <row r="112" spans="1:4" x14ac:dyDescent="0.25">
      <c r="A112" t="s">
        <v>347</v>
      </c>
      <c r="B112" s="284">
        <v>39873</v>
      </c>
      <c r="C112">
        <v>249741</v>
      </c>
      <c r="D112">
        <v>244904</v>
      </c>
    </row>
    <row r="113" spans="1:4" x14ac:dyDescent="0.25">
      <c r="A113" t="s">
        <v>349</v>
      </c>
      <c r="B113" s="284">
        <v>39904</v>
      </c>
      <c r="C113">
        <v>251374</v>
      </c>
      <c r="D113">
        <v>247873</v>
      </c>
    </row>
    <row r="114" spans="1:4" x14ac:dyDescent="0.25">
      <c r="A114" t="s">
        <v>350</v>
      </c>
      <c r="B114" s="284">
        <v>39934</v>
      </c>
      <c r="C114">
        <v>258276</v>
      </c>
      <c r="D114">
        <v>246794</v>
      </c>
    </row>
    <row r="115" spans="1:4" x14ac:dyDescent="0.25">
      <c r="A115" t="s">
        <v>351</v>
      </c>
      <c r="B115" s="284">
        <v>39965</v>
      </c>
      <c r="C115">
        <v>258395</v>
      </c>
      <c r="D115">
        <v>246498</v>
      </c>
    </row>
    <row r="116" spans="1:4" x14ac:dyDescent="0.25">
      <c r="A116" t="s">
        <v>354</v>
      </c>
      <c r="B116" s="284">
        <v>39995</v>
      </c>
      <c r="C116">
        <v>264472</v>
      </c>
      <c r="D116">
        <v>247534</v>
      </c>
    </row>
    <row r="117" spans="1:4" x14ac:dyDescent="0.25">
      <c r="A117" t="s">
        <v>355</v>
      </c>
      <c r="B117" s="284">
        <v>40026</v>
      </c>
      <c r="C117">
        <v>260297</v>
      </c>
      <c r="D117">
        <v>246986</v>
      </c>
    </row>
    <row r="118" spans="1:4" x14ac:dyDescent="0.25">
      <c r="A118" t="s">
        <v>356</v>
      </c>
      <c r="B118" s="284">
        <v>40057</v>
      </c>
      <c r="C118">
        <v>241970</v>
      </c>
      <c r="D118">
        <v>246455</v>
      </c>
    </row>
    <row r="119" spans="1:4" x14ac:dyDescent="0.25">
      <c r="A119" t="s">
        <v>358</v>
      </c>
      <c r="B119" s="284">
        <v>40087</v>
      </c>
      <c r="C119">
        <v>252209</v>
      </c>
      <c r="D119">
        <v>244074</v>
      </c>
    </row>
    <row r="120" spans="1:4" x14ac:dyDescent="0.25">
      <c r="A120" t="s">
        <v>359</v>
      </c>
      <c r="B120" s="284">
        <v>40118</v>
      </c>
      <c r="C120">
        <v>237264</v>
      </c>
      <c r="D120">
        <v>246232</v>
      </c>
    </row>
    <row r="121" spans="1:4" x14ac:dyDescent="0.25">
      <c r="A121" t="s">
        <v>360</v>
      </c>
      <c r="B121" s="284">
        <v>40148</v>
      </c>
      <c r="C121">
        <v>239593</v>
      </c>
      <c r="D121">
        <v>244784</v>
      </c>
    </row>
    <row r="122" spans="1:4" x14ac:dyDescent="0.25">
      <c r="A122" t="s">
        <v>345</v>
      </c>
      <c r="B122" s="284">
        <v>40179</v>
      </c>
      <c r="C122">
        <v>220839</v>
      </c>
      <c r="D122">
        <v>242519</v>
      </c>
    </row>
    <row r="123" spans="1:4" x14ac:dyDescent="0.25">
      <c r="A123" t="s">
        <v>346</v>
      </c>
      <c r="B123" s="284">
        <v>40210</v>
      </c>
      <c r="C123">
        <v>210635</v>
      </c>
      <c r="D123">
        <v>241803</v>
      </c>
    </row>
    <row r="124" spans="1:4" x14ac:dyDescent="0.25">
      <c r="A124" t="s">
        <v>347</v>
      </c>
      <c r="B124" s="284">
        <v>40238</v>
      </c>
      <c r="C124">
        <v>254238</v>
      </c>
      <c r="D124">
        <v>248076</v>
      </c>
    </row>
    <row r="125" spans="1:4" x14ac:dyDescent="0.25">
      <c r="A125" t="s">
        <v>349</v>
      </c>
      <c r="B125" s="284">
        <v>40269</v>
      </c>
      <c r="C125">
        <v>253936</v>
      </c>
      <c r="D125">
        <v>249112</v>
      </c>
    </row>
    <row r="126" spans="1:4" x14ac:dyDescent="0.25">
      <c r="A126" t="s">
        <v>350</v>
      </c>
      <c r="B126" s="284">
        <v>40299</v>
      </c>
      <c r="C126">
        <v>256927</v>
      </c>
      <c r="D126">
        <v>247042</v>
      </c>
    </row>
    <row r="127" spans="1:4" x14ac:dyDescent="0.25">
      <c r="A127" t="s">
        <v>351</v>
      </c>
      <c r="B127" s="284">
        <v>40330</v>
      </c>
      <c r="C127">
        <v>260083</v>
      </c>
      <c r="D127">
        <v>247723</v>
      </c>
    </row>
    <row r="128" spans="1:4" x14ac:dyDescent="0.25">
      <c r="A128" t="s">
        <v>354</v>
      </c>
      <c r="B128" s="284">
        <v>40360</v>
      </c>
      <c r="C128">
        <v>265315</v>
      </c>
      <c r="D128">
        <v>249293</v>
      </c>
    </row>
    <row r="129" spans="1:4" x14ac:dyDescent="0.25">
      <c r="A129" t="s">
        <v>355</v>
      </c>
      <c r="B129" s="284">
        <v>40391</v>
      </c>
      <c r="C129">
        <v>263837</v>
      </c>
      <c r="D129">
        <v>249208</v>
      </c>
    </row>
    <row r="130" spans="1:4" x14ac:dyDescent="0.25">
      <c r="A130" t="s">
        <v>356</v>
      </c>
      <c r="B130" s="284">
        <v>40422</v>
      </c>
      <c r="C130">
        <v>244682</v>
      </c>
      <c r="D130">
        <v>249084</v>
      </c>
    </row>
    <row r="131" spans="1:4" x14ac:dyDescent="0.25">
      <c r="A131" t="s">
        <v>358</v>
      </c>
      <c r="B131" s="284">
        <v>40452</v>
      </c>
      <c r="C131">
        <v>256395</v>
      </c>
      <c r="D131">
        <v>249386</v>
      </c>
    </row>
    <row r="132" spans="1:4" x14ac:dyDescent="0.25">
      <c r="A132" t="s">
        <v>359</v>
      </c>
      <c r="B132" s="284">
        <v>40483</v>
      </c>
      <c r="C132">
        <v>239579</v>
      </c>
      <c r="D132">
        <v>247614</v>
      </c>
    </row>
    <row r="133" spans="1:4" x14ac:dyDescent="0.25">
      <c r="A133" t="s">
        <v>360</v>
      </c>
      <c r="B133" s="284">
        <v>40513</v>
      </c>
      <c r="C133">
        <v>240800</v>
      </c>
      <c r="D133">
        <v>245054</v>
      </c>
    </row>
    <row r="134" spans="1:4" x14ac:dyDescent="0.25">
      <c r="A134" t="s">
        <v>345</v>
      </c>
      <c r="B134" s="284">
        <v>40544</v>
      </c>
      <c r="C134">
        <v>223790</v>
      </c>
      <c r="D134">
        <v>246965</v>
      </c>
    </row>
    <row r="135" spans="1:4" x14ac:dyDescent="0.25">
      <c r="A135" t="s">
        <v>346</v>
      </c>
      <c r="B135" s="284">
        <v>40575</v>
      </c>
      <c r="C135">
        <v>213463</v>
      </c>
      <c r="D135">
        <v>245208</v>
      </c>
    </row>
    <row r="136" spans="1:4" x14ac:dyDescent="0.25">
      <c r="A136" t="s">
        <v>347</v>
      </c>
      <c r="B136" s="284">
        <v>40603</v>
      </c>
      <c r="C136">
        <v>253124</v>
      </c>
      <c r="D136">
        <v>246519</v>
      </c>
    </row>
    <row r="137" spans="1:4" x14ac:dyDescent="0.25">
      <c r="A137" t="s">
        <v>349</v>
      </c>
      <c r="B137" s="284">
        <v>40634</v>
      </c>
      <c r="C137">
        <v>249578</v>
      </c>
      <c r="D137">
        <v>245553</v>
      </c>
    </row>
    <row r="138" spans="1:4" x14ac:dyDescent="0.25">
      <c r="A138" t="s">
        <v>350</v>
      </c>
      <c r="B138" s="284">
        <v>40664</v>
      </c>
      <c r="C138">
        <v>254083</v>
      </c>
      <c r="D138">
        <v>243131</v>
      </c>
    </row>
    <row r="139" spans="1:4" x14ac:dyDescent="0.25">
      <c r="A139" t="s">
        <v>351</v>
      </c>
      <c r="B139" s="284">
        <v>40695</v>
      </c>
      <c r="C139">
        <v>258350</v>
      </c>
      <c r="D139">
        <v>245757</v>
      </c>
    </row>
    <row r="140" spans="1:4" x14ac:dyDescent="0.25">
      <c r="A140" t="s">
        <v>354</v>
      </c>
      <c r="B140" s="284">
        <v>40725</v>
      </c>
      <c r="C140">
        <v>260175</v>
      </c>
      <c r="D140">
        <v>245196</v>
      </c>
    </row>
    <row r="141" spans="1:4" x14ac:dyDescent="0.25">
      <c r="A141" t="s">
        <v>355</v>
      </c>
      <c r="B141" s="284">
        <v>40756</v>
      </c>
      <c r="C141">
        <v>260526</v>
      </c>
      <c r="D141">
        <v>244641</v>
      </c>
    </row>
    <row r="142" spans="1:4" x14ac:dyDescent="0.25">
      <c r="A142" t="s">
        <v>356</v>
      </c>
      <c r="B142" s="284">
        <v>40787</v>
      </c>
      <c r="C142">
        <v>242062</v>
      </c>
      <c r="D142">
        <v>245393</v>
      </c>
    </row>
    <row r="143" spans="1:4" x14ac:dyDescent="0.25">
      <c r="A143" t="s">
        <v>358</v>
      </c>
      <c r="B143" s="284">
        <v>40817</v>
      </c>
      <c r="C143">
        <v>251906</v>
      </c>
      <c r="D143">
        <v>245952</v>
      </c>
    </row>
    <row r="144" spans="1:4" x14ac:dyDescent="0.25">
      <c r="A144" t="s">
        <v>359</v>
      </c>
      <c r="B144" s="284">
        <v>40848</v>
      </c>
      <c r="C144">
        <v>238535</v>
      </c>
      <c r="D144">
        <v>246579</v>
      </c>
    </row>
    <row r="145" spans="1:4" x14ac:dyDescent="0.25">
      <c r="A145" t="s">
        <v>360</v>
      </c>
      <c r="B145" s="284">
        <v>40878</v>
      </c>
      <c r="C145">
        <v>244810</v>
      </c>
      <c r="D145">
        <v>249896</v>
      </c>
    </row>
    <row r="146" spans="1:4" x14ac:dyDescent="0.25">
      <c r="A146" t="s">
        <v>345</v>
      </c>
      <c r="B146" s="284">
        <v>40909</v>
      </c>
      <c r="C146">
        <v>227527</v>
      </c>
      <c r="D146">
        <v>249790</v>
      </c>
    </row>
    <row r="147" spans="1:4" x14ac:dyDescent="0.25">
      <c r="A147" t="s">
        <v>346</v>
      </c>
      <c r="B147" s="284">
        <v>40940</v>
      </c>
      <c r="C147">
        <v>218196</v>
      </c>
      <c r="D147">
        <v>250746</v>
      </c>
    </row>
    <row r="148" spans="1:4" x14ac:dyDescent="0.25">
      <c r="A148" t="s">
        <v>347</v>
      </c>
      <c r="B148" s="284">
        <v>40969</v>
      </c>
      <c r="C148">
        <v>256166</v>
      </c>
      <c r="D148">
        <v>249737</v>
      </c>
    </row>
    <row r="149" spans="1:4" x14ac:dyDescent="0.25">
      <c r="A149" t="s">
        <v>349</v>
      </c>
      <c r="B149" s="284">
        <v>41000</v>
      </c>
      <c r="C149">
        <v>249394</v>
      </c>
      <c r="D149">
        <v>246547</v>
      </c>
    </row>
    <row r="150" spans="1:4" x14ac:dyDescent="0.25">
      <c r="A150" t="s">
        <v>350</v>
      </c>
      <c r="B150" s="284">
        <v>41030</v>
      </c>
      <c r="C150">
        <v>260774</v>
      </c>
      <c r="D150">
        <v>248096</v>
      </c>
    </row>
    <row r="151" spans="1:4" x14ac:dyDescent="0.25">
      <c r="A151" t="s">
        <v>351</v>
      </c>
      <c r="B151" s="284">
        <v>41061</v>
      </c>
      <c r="C151">
        <v>260376</v>
      </c>
      <c r="D151">
        <v>247577</v>
      </c>
    </row>
    <row r="152" spans="1:4" x14ac:dyDescent="0.25">
      <c r="A152" t="s">
        <v>354</v>
      </c>
      <c r="B152" s="284">
        <v>41091</v>
      </c>
      <c r="C152">
        <v>260244</v>
      </c>
      <c r="D152">
        <v>245308</v>
      </c>
    </row>
    <row r="153" spans="1:4" x14ac:dyDescent="0.25">
      <c r="A153" t="s">
        <v>355</v>
      </c>
      <c r="B153" s="284">
        <v>41122</v>
      </c>
      <c r="C153">
        <v>264379</v>
      </c>
      <c r="D153">
        <v>246538</v>
      </c>
    </row>
    <row r="154" spans="1:4" x14ac:dyDescent="0.25">
      <c r="A154" t="s">
        <v>356</v>
      </c>
      <c r="B154" s="284">
        <v>41153</v>
      </c>
      <c r="C154">
        <v>238867</v>
      </c>
      <c r="D154">
        <v>245805</v>
      </c>
    </row>
    <row r="155" spans="1:4" x14ac:dyDescent="0.25">
      <c r="A155" t="s">
        <v>358</v>
      </c>
      <c r="B155" s="284">
        <v>41183</v>
      </c>
      <c r="C155">
        <v>253574</v>
      </c>
      <c r="D155">
        <v>245176</v>
      </c>
    </row>
    <row r="156" spans="1:4" x14ac:dyDescent="0.25">
      <c r="A156" t="s">
        <v>359</v>
      </c>
      <c r="B156" s="284">
        <v>41214</v>
      </c>
      <c r="C156">
        <v>240361</v>
      </c>
      <c r="D156">
        <v>247779</v>
      </c>
    </row>
    <row r="157" spans="1:4" x14ac:dyDescent="0.25">
      <c r="A157" t="s">
        <v>360</v>
      </c>
      <c r="B157" s="284">
        <v>41244</v>
      </c>
      <c r="C157">
        <v>238709</v>
      </c>
      <c r="D157">
        <v>245651</v>
      </c>
    </row>
    <row r="158" spans="1:4" x14ac:dyDescent="0.25">
      <c r="A158" t="s">
        <v>345</v>
      </c>
      <c r="B158" s="284">
        <v>41275</v>
      </c>
      <c r="C158">
        <v>229419</v>
      </c>
      <c r="D158">
        <v>250411</v>
      </c>
    </row>
    <row r="159" spans="1:4" x14ac:dyDescent="0.25">
      <c r="A159" t="s">
        <v>346</v>
      </c>
      <c r="B159" s="284">
        <v>41306</v>
      </c>
      <c r="C159">
        <v>215803</v>
      </c>
      <c r="D159">
        <v>249845</v>
      </c>
    </row>
    <row r="160" spans="1:4" x14ac:dyDescent="0.25">
      <c r="A160" t="s">
        <v>347</v>
      </c>
      <c r="B160" s="284">
        <v>41334</v>
      </c>
      <c r="C160">
        <v>253026</v>
      </c>
      <c r="D160">
        <v>248349</v>
      </c>
    </row>
    <row r="161" spans="1:4" x14ac:dyDescent="0.25">
      <c r="A161" t="s">
        <v>349</v>
      </c>
      <c r="B161" s="284">
        <v>41365</v>
      </c>
      <c r="C161">
        <v>252064</v>
      </c>
      <c r="D161">
        <v>247844</v>
      </c>
    </row>
    <row r="162" spans="1:4" x14ac:dyDescent="0.25">
      <c r="A162" t="s">
        <v>350</v>
      </c>
      <c r="B162" s="284">
        <v>41395</v>
      </c>
      <c r="C162">
        <v>263406</v>
      </c>
      <c r="D162">
        <v>249071</v>
      </c>
    </row>
    <row r="163" spans="1:4" x14ac:dyDescent="0.25">
      <c r="A163" t="s">
        <v>351</v>
      </c>
      <c r="B163" s="284">
        <v>41426</v>
      </c>
      <c r="C163">
        <v>259980</v>
      </c>
      <c r="D163">
        <v>249233</v>
      </c>
    </row>
    <row r="164" spans="1:4" x14ac:dyDescent="0.25">
      <c r="A164" t="s">
        <v>354</v>
      </c>
      <c r="B164" s="284">
        <v>41456</v>
      </c>
      <c r="C164">
        <v>263946</v>
      </c>
      <c r="D164">
        <v>247384</v>
      </c>
    </row>
    <row r="165" spans="1:4" x14ac:dyDescent="0.25">
      <c r="A165" t="s">
        <v>355</v>
      </c>
      <c r="B165" s="284">
        <v>41487</v>
      </c>
      <c r="C165">
        <v>268061</v>
      </c>
      <c r="D165">
        <v>250869</v>
      </c>
    </row>
    <row r="166" spans="1:4" x14ac:dyDescent="0.25">
      <c r="A166" t="s">
        <v>356</v>
      </c>
      <c r="B166" s="284">
        <v>41518</v>
      </c>
      <c r="C166">
        <v>242536</v>
      </c>
      <c r="D166">
        <v>249145</v>
      </c>
    </row>
    <row r="167" spans="1:4" x14ac:dyDescent="0.25">
      <c r="A167" t="s">
        <v>358</v>
      </c>
      <c r="B167" s="284">
        <v>41548</v>
      </c>
      <c r="C167">
        <v>258748</v>
      </c>
      <c r="D167">
        <v>249407</v>
      </c>
    </row>
    <row r="168" spans="1:4" x14ac:dyDescent="0.25">
      <c r="A168" t="s">
        <v>359</v>
      </c>
      <c r="B168" s="284">
        <v>41579</v>
      </c>
      <c r="C168">
        <v>240055</v>
      </c>
      <c r="D168">
        <v>249394</v>
      </c>
    </row>
    <row r="169" spans="1:4" x14ac:dyDescent="0.25">
      <c r="A169" t="s">
        <v>360</v>
      </c>
      <c r="B169" s="284">
        <v>41609</v>
      </c>
      <c r="C169">
        <v>241237</v>
      </c>
      <c r="D169">
        <v>245957</v>
      </c>
    </row>
    <row r="170" spans="1:4" x14ac:dyDescent="0.25">
      <c r="A170" t="s">
        <v>345</v>
      </c>
      <c r="B170" s="284">
        <v>41640</v>
      </c>
      <c r="C170">
        <v>226413</v>
      </c>
      <c r="D170">
        <v>246531</v>
      </c>
    </row>
    <row r="171" spans="1:4" x14ac:dyDescent="0.25">
      <c r="A171" t="s">
        <v>346</v>
      </c>
      <c r="B171" s="284">
        <v>41671</v>
      </c>
      <c r="C171">
        <v>213949</v>
      </c>
      <c r="D171">
        <v>249499</v>
      </c>
    </row>
    <row r="172" spans="1:4" x14ac:dyDescent="0.25">
      <c r="A172" t="s">
        <v>347</v>
      </c>
      <c r="B172" s="284">
        <v>41699</v>
      </c>
      <c r="C172">
        <v>253424</v>
      </c>
      <c r="D172">
        <v>251120</v>
      </c>
    </row>
    <row r="173" spans="1:4" x14ac:dyDescent="0.25">
      <c r="A173" t="s">
        <v>349</v>
      </c>
      <c r="B173" s="284">
        <v>41730</v>
      </c>
      <c r="C173">
        <v>256736</v>
      </c>
      <c r="D173">
        <v>251959</v>
      </c>
    </row>
    <row r="174" spans="1:4" x14ac:dyDescent="0.25">
      <c r="A174" t="s">
        <v>350</v>
      </c>
      <c r="B174" s="284">
        <v>41760</v>
      </c>
      <c r="C174">
        <v>266237</v>
      </c>
      <c r="D174">
        <v>252289</v>
      </c>
    </row>
    <row r="175" spans="1:4" x14ac:dyDescent="0.25">
      <c r="A175" t="s">
        <v>351</v>
      </c>
      <c r="B175" s="284">
        <v>41791</v>
      </c>
      <c r="C175">
        <v>263459</v>
      </c>
      <c r="D175">
        <v>252054</v>
      </c>
    </row>
    <row r="176" spans="1:4" x14ac:dyDescent="0.25">
      <c r="A176" t="s">
        <v>354</v>
      </c>
      <c r="B176" s="284">
        <v>41821</v>
      </c>
      <c r="C176">
        <v>270053</v>
      </c>
      <c r="D176">
        <v>252111</v>
      </c>
    </row>
    <row r="177" spans="1:4" x14ac:dyDescent="0.25">
      <c r="A177" t="s">
        <v>355</v>
      </c>
      <c r="B177" s="284">
        <v>41852</v>
      </c>
      <c r="C177">
        <v>268831</v>
      </c>
      <c r="D177">
        <v>252472</v>
      </c>
    </row>
    <row r="178" spans="1:4" x14ac:dyDescent="0.25">
      <c r="A178" t="s">
        <v>356</v>
      </c>
      <c r="B178" s="284">
        <v>41883</v>
      </c>
      <c r="C178">
        <v>247688</v>
      </c>
      <c r="D178">
        <v>253485</v>
      </c>
    </row>
    <row r="179" spans="1:4" x14ac:dyDescent="0.25">
      <c r="A179" t="s">
        <v>358</v>
      </c>
      <c r="B179" s="284">
        <v>41913</v>
      </c>
      <c r="C179">
        <v>265144</v>
      </c>
      <c r="D179">
        <v>254117</v>
      </c>
    </row>
    <row r="180" spans="1:4" x14ac:dyDescent="0.25">
      <c r="A180" t="s">
        <v>359</v>
      </c>
      <c r="B180" s="284">
        <v>41944</v>
      </c>
      <c r="C180">
        <v>241451</v>
      </c>
      <c r="D180">
        <v>253099</v>
      </c>
    </row>
    <row r="181" spans="1:4" x14ac:dyDescent="0.25">
      <c r="A181" t="s">
        <v>360</v>
      </c>
      <c r="B181" s="284">
        <v>41974</v>
      </c>
      <c r="C181">
        <v>252271</v>
      </c>
      <c r="D181">
        <v>255291</v>
      </c>
    </row>
    <row r="182" spans="1:4" x14ac:dyDescent="0.25">
      <c r="A182" t="s">
        <v>345</v>
      </c>
      <c r="B182" s="284">
        <v>42005</v>
      </c>
      <c r="C182">
        <v>233498</v>
      </c>
      <c r="D182">
        <v>254967</v>
      </c>
    </row>
    <row r="183" spans="1:4" x14ac:dyDescent="0.25">
      <c r="A183" t="s">
        <v>346</v>
      </c>
      <c r="B183" s="284">
        <v>42036</v>
      </c>
      <c r="C183">
        <v>217220</v>
      </c>
      <c r="D183">
        <v>254414</v>
      </c>
    </row>
    <row r="184" spans="1:4" x14ac:dyDescent="0.25">
      <c r="A184" t="s">
        <v>347</v>
      </c>
      <c r="B184" s="284">
        <v>42064</v>
      </c>
      <c r="C184">
        <v>258017</v>
      </c>
      <c r="D184">
        <v>255735</v>
      </c>
    </row>
    <row r="185" spans="1:4" x14ac:dyDescent="0.25">
      <c r="A185" t="s">
        <v>349</v>
      </c>
      <c r="B185" s="284">
        <v>42095</v>
      </c>
      <c r="C185">
        <v>262817</v>
      </c>
      <c r="D185">
        <v>257796</v>
      </c>
    </row>
    <row r="186" spans="1:4" x14ac:dyDescent="0.25">
      <c r="A186" t="s">
        <v>350</v>
      </c>
      <c r="B186" s="284">
        <v>42125</v>
      </c>
      <c r="C186">
        <v>270839</v>
      </c>
      <c r="D186">
        <v>257531</v>
      </c>
    </row>
    <row r="187" spans="1:4" x14ac:dyDescent="0.25">
      <c r="A187" t="s">
        <v>351</v>
      </c>
      <c r="B187" s="284">
        <v>42156</v>
      </c>
      <c r="C187">
        <v>270574</v>
      </c>
      <c r="D187">
        <v>258177</v>
      </c>
    </row>
    <row r="188" spans="1:4" x14ac:dyDescent="0.25">
      <c r="A188" t="s">
        <v>354</v>
      </c>
      <c r="B188" s="284">
        <v>42186</v>
      </c>
      <c r="C188">
        <v>278372</v>
      </c>
      <c r="D188">
        <v>258012</v>
      </c>
    </row>
    <row r="189" spans="1:4" x14ac:dyDescent="0.25">
      <c r="A189" t="s">
        <v>355</v>
      </c>
      <c r="B189" s="284">
        <v>42217</v>
      </c>
      <c r="C189">
        <v>272209</v>
      </c>
      <c r="D189">
        <v>259020</v>
      </c>
    </row>
    <row r="190" spans="1:4" x14ac:dyDescent="0.25">
      <c r="A190" t="s">
        <v>356</v>
      </c>
      <c r="B190" s="284">
        <v>42248</v>
      </c>
      <c r="C190">
        <v>255090</v>
      </c>
      <c r="D190">
        <v>258671</v>
      </c>
    </row>
    <row r="191" spans="1:4" x14ac:dyDescent="0.25">
      <c r="A191" t="s">
        <v>358</v>
      </c>
      <c r="B191" s="284">
        <v>42278</v>
      </c>
      <c r="C191">
        <v>268469</v>
      </c>
      <c r="D191">
        <v>257672</v>
      </c>
    </row>
    <row r="192" spans="1:4" x14ac:dyDescent="0.25">
      <c r="A192" t="s">
        <v>359</v>
      </c>
      <c r="B192" s="284">
        <v>42309</v>
      </c>
      <c r="C192">
        <v>248843</v>
      </c>
      <c r="D192">
        <v>260006</v>
      </c>
    </row>
    <row r="193" spans="1:4" x14ac:dyDescent="0.25">
      <c r="A193" t="s">
        <v>360</v>
      </c>
      <c r="B193" s="284">
        <v>42339</v>
      </c>
      <c r="C193">
        <v>259424</v>
      </c>
      <c r="D193">
        <v>261788</v>
      </c>
    </row>
    <row r="194" spans="1:4" x14ac:dyDescent="0.25">
      <c r="A194" t="s">
        <v>345</v>
      </c>
      <c r="B194" s="284">
        <v>42370</v>
      </c>
      <c r="C194">
        <v>239679</v>
      </c>
      <c r="D194">
        <v>262611</v>
      </c>
    </row>
    <row r="195" spans="1:4" x14ac:dyDescent="0.25">
      <c r="A195" t="s">
        <v>346</v>
      </c>
      <c r="B195" s="284">
        <v>42401</v>
      </c>
      <c r="C195">
        <v>223011</v>
      </c>
      <c r="D195">
        <v>261752</v>
      </c>
    </row>
    <row r="196" spans="1:4" x14ac:dyDescent="0.25">
      <c r="A196" t="s">
        <v>347</v>
      </c>
      <c r="B196" s="284">
        <v>42430</v>
      </c>
      <c r="C196">
        <v>265147</v>
      </c>
      <c r="D196">
        <v>262392</v>
      </c>
    </row>
    <row r="197" spans="1:4" x14ac:dyDescent="0.25">
      <c r="A197" t="s">
        <v>349</v>
      </c>
      <c r="B197" s="284">
        <v>42461</v>
      </c>
      <c r="C197">
        <v>269653</v>
      </c>
      <c r="D197">
        <v>264735</v>
      </c>
    </row>
    <row r="198" spans="1:4" x14ac:dyDescent="0.25">
      <c r="A198" t="s">
        <v>350</v>
      </c>
      <c r="B198" s="284">
        <v>42491</v>
      </c>
      <c r="C198">
        <v>277972</v>
      </c>
      <c r="D198">
        <v>264565</v>
      </c>
    </row>
    <row r="199" spans="1:4" x14ac:dyDescent="0.25">
      <c r="A199" t="s">
        <v>351</v>
      </c>
      <c r="B199" s="284">
        <v>42522</v>
      </c>
      <c r="C199">
        <v>276991</v>
      </c>
      <c r="D199">
        <v>264364</v>
      </c>
    </row>
    <row r="200" spans="1:4" x14ac:dyDescent="0.25">
      <c r="A200" t="s">
        <v>354</v>
      </c>
      <c r="B200" s="284">
        <v>42552</v>
      </c>
      <c r="C200">
        <v>285160</v>
      </c>
      <c r="D200">
        <v>265645</v>
      </c>
    </row>
    <row r="201" spans="1:4" x14ac:dyDescent="0.25">
      <c r="A201" t="s">
        <v>355</v>
      </c>
      <c r="B201" s="284">
        <v>42583</v>
      </c>
      <c r="C201">
        <v>279213</v>
      </c>
      <c r="D201">
        <v>264145</v>
      </c>
    </row>
    <row r="202" spans="1:4" x14ac:dyDescent="0.25">
      <c r="A202" t="s">
        <v>356</v>
      </c>
      <c r="B202" s="284">
        <v>42614</v>
      </c>
      <c r="C202">
        <v>262039</v>
      </c>
      <c r="D202">
        <v>263573</v>
      </c>
    </row>
    <row r="203" spans="1:4" x14ac:dyDescent="0.25">
      <c r="A203" t="s">
        <v>358</v>
      </c>
      <c r="B203" s="284">
        <v>42644</v>
      </c>
      <c r="C203">
        <v>275610</v>
      </c>
      <c r="D203">
        <v>266664</v>
      </c>
    </row>
    <row r="204" spans="1:4" x14ac:dyDescent="0.25">
      <c r="A204" t="s">
        <v>359</v>
      </c>
      <c r="B204" s="284">
        <v>42675</v>
      </c>
      <c r="C204">
        <v>255154</v>
      </c>
      <c r="D204">
        <v>265314</v>
      </c>
    </row>
    <row r="205" spans="1:4" x14ac:dyDescent="0.25">
      <c r="A205" t="s">
        <v>360</v>
      </c>
      <c r="B205" s="284">
        <v>42705</v>
      </c>
      <c r="C205">
        <v>264778</v>
      </c>
      <c r="D205">
        <v>267135</v>
      </c>
    </row>
    <row r="206" spans="1:4" x14ac:dyDescent="0.25">
      <c r="A206" t="s">
        <v>345</v>
      </c>
      <c r="B206" s="284">
        <v>42736</v>
      </c>
      <c r="C206">
        <v>242600</v>
      </c>
      <c r="D206">
        <v>266509</v>
      </c>
    </row>
    <row r="207" spans="1:4" x14ac:dyDescent="0.25">
      <c r="A207" t="s">
        <v>346</v>
      </c>
      <c r="B207" s="284">
        <v>42767</v>
      </c>
      <c r="C207">
        <v>225644</v>
      </c>
      <c r="D207">
        <v>265234</v>
      </c>
    </row>
    <row r="208" spans="1:4" x14ac:dyDescent="0.25">
      <c r="A208" t="s">
        <v>347</v>
      </c>
      <c r="B208" s="284">
        <v>42795</v>
      </c>
      <c r="C208">
        <v>268343</v>
      </c>
      <c r="D208">
        <v>265123</v>
      </c>
    </row>
    <row r="209" spans="1:4" x14ac:dyDescent="0.25">
      <c r="A209" t="s">
        <v>349</v>
      </c>
      <c r="B209" s="284">
        <v>42826</v>
      </c>
      <c r="C209">
        <v>272864</v>
      </c>
      <c r="D209">
        <v>270670</v>
      </c>
    </row>
    <row r="210" spans="1:4" x14ac:dyDescent="0.25">
      <c r="A210" t="s">
        <v>350</v>
      </c>
      <c r="B210" s="284">
        <v>42856</v>
      </c>
      <c r="C210">
        <v>281264</v>
      </c>
      <c r="D210">
        <v>266153</v>
      </c>
    </row>
    <row r="211" spans="1:4" x14ac:dyDescent="0.25">
      <c r="A211" t="s">
        <v>351</v>
      </c>
      <c r="B211" s="284">
        <v>42887</v>
      </c>
      <c r="C211">
        <v>280290</v>
      </c>
      <c r="D211">
        <v>266376</v>
      </c>
    </row>
    <row r="212" spans="1:4" x14ac:dyDescent="0.25">
      <c r="A212" t="s">
        <v>354</v>
      </c>
      <c r="B212" s="284">
        <v>42917</v>
      </c>
      <c r="C212">
        <v>288566</v>
      </c>
      <c r="D212">
        <v>269548</v>
      </c>
    </row>
    <row r="213" spans="1:4" x14ac:dyDescent="0.25">
      <c r="A213" t="s">
        <v>355</v>
      </c>
      <c r="B213" s="284">
        <v>42948</v>
      </c>
      <c r="C213">
        <v>282558</v>
      </c>
      <c r="D213">
        <v>267211</v>
      </c>
    </row>
    <row r="214" spans="1:4" x14ac:dyDescent="0.25">
      <c r="A214" t="s">
        <v>356</v>
      </c>
      <c r="B214" s="284">
        <v>42979</v>
      </c>
      <c r="C214">
        <v>265212</v>
      </c>
      <c r="D214">
        <v>266506</v>
      </c>
    </row>
    <row r="215" spans="1:4" x14ac:dyDescent="0.25">
      <c r="A215" t="s">
        <v>358</v>
      </c>
      <c r="B215" s="284">
        <v>43009</v>
      </c>
      <c r="C215">
        <v>278888</v>
      </c>
      <c r="D215">
        <v>268718</v>
      </c>
    </row>
    <row r="216" spans="1:4" x14ac:dyDescent="0.25">
      <c r="A216" t="s">
        <v>359</v>
      </c>
      <c r="B216" s="284">
        <v>43040</v>
      </c>
      <c r="C216">
        <v>258159</v>
      </c>
      <c r="D216">
        <v>268212</v>
      </c>
    </row>
    <row r="217" spans="1:4" x14ac:dyDescent="0.25">
      <c r="A217" t="s">
        <v>360</v>
      </c>
      <c r="B217" s="284">
        <v>43070</v>
      </c>
      <c r="C217">
        <v>267958</v>
      </c>
      <c r="D217">
        <v>272319</v>
      </c>
    </row>
    <row r="218" spans="1:4" x14ac:dyDescent="0.25">
      <c r="A218" t="s">
        <v>345</v>
      </c>
      <c r="B218" s="284">
        <v>43101</v>
      </c>
      <c r="C218">
        <v>244736</v>
      </c>
      <c r="D218">
        <v>268361</v>
      </c>
    </row>
    <row r="219" spans="1:4" x14ac:dyDescent="0.25">
      <c r="A219" t="s">
        <v>346</v>
      </c>
      <c r="B219" s="284">
        <v>43132</v>
      </c>
      <c r="C219">
        <v>227759</v>
      </c>
      <c r="D219">
        <v>267857</v>
      </c>
    </row>
    <row r="220" spans="1:4" x14ac:dyDescent="0.25">
      <c r="A220" t="s">
        <v>347</v>
      </c>
      <c r="B220" s="284">
        <v>43160</v>
      </c>
      <c r="C220">
        <v>270705</v>
      </c>
      <c r="D220">
        <v>268556</v>
      </c>
    </row>
    <row r="221" spans="1:4" x14ac:dyDescent="0.25">
      <c r="A221" t="s">
        <v>349</v>
      </c>
      <c r="B221" s="284">
        <v>43191</v>
      </c>
      <c r="C221">
        <v>275127</v>
      </c>
      <c r="D221">
        <v>273320</v>
      </c>
    </row>
    <row r="222" spans="1:4" x14ac:dyDescent="0.25">
      <c r="A222" t="s">
        <v>350</v>
      </c>
      <c r="B222" s="284">
        <v>43221</v>
      </c>
      <c r="C222">
        <v>283713</v>
      </c>
      <c r="D222">
        <v>267556</v>
      </c>
    </row>
    <row r="223" spans="1:4" x14ac:dyDescent="0.25">
      <c r="A223" t="s">
        <v>351</v>
      </c>
      <c r="B223" s="284">
        <v>43252</v>
      </c>
      <c r="C223">
        <v>282648</v>
      </c>
      <c r="D223">
        <v>269325</v>
      </c>
    </row>
    <row r="224" spans="1:4" x14ac:dyDescent="0.25">
      <c r="A224" t="s">
        <v>354</v>
      </c>
      <c r="B224" s="284">
        <v>43282</v>
      </c>
      <c r="C224">
        <v>290989</v>
      </c>
      <c r="D224">
        <v>270452</v>
      </c>
    </row>
    <row r="225" spans="1:4" x14ac:dyDescent="0.25">
      <c r="A225" t="s">
        <v>355</v>
      </c>
      <c r="B225" s="284">
        <v>43313</v>
      </c>
      <c r="C225">
        <v>284989</v>
      </c>
      <c r="D225">
        <v>267900</v>
      </c>
    </row>
    <row r="226" spans="1:4" x14ac:dyDescent="0.25">
      <c r="A226" t="s">
        <v>356</v>
      </c>
      <c r="B226" s="284">
        <v>43344</v>
      </c>
      <c r="C226">
        <v>267434</v>
      </c>
      <c r="D226">
        <v>269877</v>
      </c>
    </row>
    <row r="227" spans="1:4" x14ac:dyDescent="0.25">
      <c r="A227" t="s">
        <v>358</v>
      </c>
      <c r="B227" s="284">
        <v>43374</v>
      </c>
      <c r="C227">
        <v>281382</v>
      </c>
      <c r="D227">
        <v>270155</v>
      </c>
    </row>
    <row r="228" spans="1:4" x14ac:dyDescent="0.25">
      <c r="A228" t="s">
        <v>359</v>
      </c>
      <c r="B228" s="284">
        <v>43405</v>
      </c>
      <c r="C228">
        <v>260473</v>
      </c>
      <c r="D228">
        <v>269052</v>
      </c>
    </row>
    <row r="229" spans="1:4" x14ac:dyDescent="0.25">
      <c r="A229" t="s">
        <v>360</v>
      </c>
      <c r="B229" s="284">
        <v>43435</v>
      </c>
      <c r="C229">
        <v>270370</v>
      </c>
      <c r="D229">
        <v>277525</v>
      </c>
    </row>
    <row r="230" spans="1:4" x14ac:dyDescent="0.25">
      <c r="A230" t="s">
        <v>345</v>
      </c>
      <c r="B230" s="284">
        <v>43466</v>
      </c>
      <c r="C230">
        <v>248927</v>
      </c>
      <c r="D230">
        <v>273421</v>
      </c>
    </row>
    <row r="231" spans="1:4" x14ac:dyDescent="0.25">
      <c r="A231" t="s">
        <v>346</v>
      </c>
      <c r="B231" s="284">
        <v>43497</v>
      </c>
      <c r="C231">
        <v>231791</v>
      </c>
      <c r="D231">
        <v>272141</v>
      </c>
    </row>
    <row r="232" spans="1:4" x14ac:dyDescent="0.25">
      <c r="A232" t="s">
        <v>347</v>
      </c>
      <c r="B232" s="284">
        <v>43525</v>
      </c>
      <c r="C232">
        <v>272379</v>
      </c>
      <c r="D232">
        <v>270920</v>
      </c>
    </row>
    <row r="233" spans="1:4" x14ac:dyDescent="0.25">
      <c r="A233" t="s">
        <v>349</v>
      </c>
      <c r="B233" s="284">
        <v>43556</v>
      </c>
      <c r="C233">
        <v>273413</v>
      </c>
      <c r="D233">
        <v>271928</v>
      </c>
    </row>
    <row r="234" spans="1:4" x14ac:dyDescent="0.25">
      <c r="A234" t="s">
        <v>350</v>
      </c>
      <c r="B234" s="284">
        <v>43586</v>
      </c>
      <c r="C234">
        <v>289711</v>
      </c>
      <c r="D234">
        <v>271676</v>
      </c>
    </row>
    <row r="235" spans="1:4" x14ac:dyDescent="0.25">
      <c r="A235" t="s">
        <v>351</v>
      </c>
      <c r="B235" s="284">
        <v>43617</v>
      </c>
      <c r="C235">
        <v>281359</v>
      </c>
      <c r="D235">
        <v>269353</v>
      </c>
    </row>
    <row r="236" spans="1:4" x14ac:dyDescent="0.25">
      <c r="A236" t="s">
        <v>354</v>
      </c>
      <c r="B236" s="284">
        <v>43647</v>
      </c>
      <c r="C236">
        <v>291520</v>
      </c>
      <c r="D236">
        <v>269606</v>
      </c>
    </row>
    <row r="237" spans="1:4" x14ac:dyDescent="0.25">
      <c r="A237" t="s">
        <v>355</v>
      </c>
      <c r="B237" s="284">
        <v>43678</v>
      </c>
      <c r="C237">
        <v>293308</v>
      </c>
      <c r="D237">
        <v>276508</v>
      </c>
    </row>
    <row r="238" spans="1:4" x14ac:dyDescent="0.25">
      <c r="A238" t="s">
        <v>356</v>
      </c>
      <c r="B238" s="284">
        <v>43709</v>
      </c>
      <c r="C238">
        <v>273319</v>
      </c>
      <c r="D238">
        <v>274195</v>
      </c>
    </row>
    <row r="239" spans="1:4" x14ac:dyDescent="0.25">
      <c r="A239" t="s">
        <v>358</v>
      </c>
      <c r="B239" s="284">
        <v>43739</v>
      </c>
      <c r="C239">
        <v>283961</v>
      </c>
      <c r="D239">
        <v>272669</v>
      </c>
    </row>
    <row r="240" spans="1:4" x14ac:dyDescent="0.25">
      <c r="A240" t="s">
        <v>359</v>
      </c>
      <c r="B240" s="284">
        <v>43770</v>
      </c>
      <c r="C240">
        <v>260326</v>
      </c>
      <c r="D240">
        <v>269800</v>
      </c>
    </row>
    <row r="241" spans="1:4" x14ac:dyDescent="0.25">
      <c r="A241" t="s">
        <v>360</v>
      </c>
      <c r="B241" s="284">
        <v>43800</v>
      </c>
      <c r="C241">
        <v>261757</v>
      </c>
      <c r="D241">
        <v>269023</v>
      </c>
    </row>
    <row r="242" spans="1:4" x14ac:dyDescent="0.25">
      <c r="A242" t="s">
        <v>345</v>
      </c>
      <c r="B242" s="284">
        <v>43831</v>
      </c>
      <c r="C242">
        <v>260847</v>
      </c>
      <c r="D242">
        <v>285452</v>
      </c>
    </row>
    <row r="243" spans="1:4" x14ac:dyDescent="0.25">
      <c r="A243" t="s">
        <v>346</v>
      </c>
      <c r="B243" s="284">
        <v>43862</v>
      </c>
      <c r="C243">
        <v>242695</v>
      </c>
      <c r="D243">
        <v>284040</v>
      </c>
    </row>
    <row r="244" spans="1:4" x14ac:dyDescent="0.25">
      <c r="A244" t="s">
        <v>347</v>
      </c>
      <c r="B244" s="284">
        <v>43891</v>
      </c>
      <c r="C244">
        <v>226638</v>
      </c>
      <c r="D244">
        <v>224870</v>
      </c>
    </row>
    <row r="245" spans="1:4" x14ac:dyDescent="0.25">
      <c r="A245" t="s">
        <v>349</v>
      </c>
      <c r="B245" s="284">
        <v>43922</v>
      </c>
      <c r="C245">
        <v>167617</v>
      </c>
      <c r="D245">
        <v>167174</v>
      </c>
    </row>
    <row r="246" spans="1:4" x14ac:dyDescent="0.25">
      <c r="A246" t="s">
        <v>350</v>
      </c>
      <c r="B246" s="284">
        <v>43952</v>
      </c>
      <c r="C246">
        <v>221006</v>
      </c>
      <c r="D246">
        <v>204304</v>
      </c>
    </row>
    <row r="247" spans="1:4" x14ac:dyDescent="0.25">
      <c r="A247" t="s">
        <v>351</v>
      </c>
      <c r="B247" s="284">
        <v>43983</v>
      </c>
      <c r="C247">
        <v>250330</v>
      </c>
      <c r="D247">
        <v>235771</v>
      </c>
    </row>
    <row r="248" spans="1:4" x14ac:dyDescent="0.25">
      <c r="A248" t="s">
        <v>354</v>
      </c>
      <c r="B248" s="284">
        <v>44013</v>
      </c>
      <c r="C248">
        <v>265550</v>
      </c>
      <c r="D248">
        <v>242159</v>
      </c>
    </row>
    <row r="249" spans="1:4" x14ac:dyDescent="0.25">
      <c r="A249" t="s">
        <v>355</v>
      </c>
      <c r="B249" s="284">
        <v>44044</v>
      </c>
      <c r="C249">
        <v>265060</v>
      </c>
      <c r="D249">
        <v>251358</v>
      </c>
    </row>
    <row r="250" spans="1:4" x14ac:dyDescent="0.25">
      <c r="A250" t="s">
        <v>356</v>
      </c>
      <c r="B250" s="284">
        <v>44075</v>
      </c>
      <c r="C250">
        <v>257531</v>
      </c>
      <c r="D250">
        <v>254995</v>
      </c>
    </row>
    <row r="251" spans="1:4" x14ac:dyDescent="0.25">
      <c r="A251" t="s">
        <v>358</v>
      </c>
      <c r="B251" s="284">
        <v>44105</v>
      </c>
      <c r="C251">
        <v>266596</v>
      </c>
      <c r="D251">
        <v>255505</v>
      </c>
    </row>
    <row r="252" spans="1:4" x14ac:dyDescent="0.25">
      <c r="A252" t="s">
        <v>359</v>
      </c>
      <c r="B252" s="284">
        <v>44136</v>
      </c>
      <c r="C252">
        <v>238300</v>
      </c>
      <c r="D252">
        <v>248198</v>
      </c>
    </row>
    <row r="253" spans="1:4" x14ac:dyDescent="0.25">
      <c r="A253" t="s">
        <v>360</v>
      </c>
      <c r="B253" s="284">
        <v>44166</v>
      </c>
      <c r="C253">
        <v>241451</v>
      </c>
      <c r="D253">
        <v>249061</v>
      </c>
    </row>
    <row r="254" spans="1:4" x14ac:dyDescent="0.25">
      <c r="A254" t="s">
        <v>345</v>
      </c>
      <c r="B254" s="284">
        <v>44197</v>
      </c>
      <c r="C254">
        <v>231030</v>
      </c>
      <c r="D254">
        <v>258907</v>
      </c>
    </row>
    <row r="255" spans="1:4" x14ac:dyDescent="0.25">
      <c r="A255" t="s">
        <v>346</v>
      </c>
      <c r="B255" s="284">
        <v>44228</v>
      </c>
      <c r="C255">
        <v>213038</v>
      </c>
      <c r="D255">
        <v>253624</v>
      </c>
    </row>
    <row r="256" spans="1:4" x14ac:dyDescent="0.25">
      <c r="A256" t="s">
        <v>347</v>
      </c>
      <c r="B256" s="284">
        <v>44256</v>
      </c>
      <c r="C256">
        <v>269475</v>
      </c>
      <c r="D256">
        <v>266109</v>
      </c>
    </row>
    <row r="257" spans="1:4" x14ac:dyDescent="0.25">
      <c r="A257" t="s">
        <v>349</v>
      </c>
      <c r="B257" s="284">
        <v>44287</v>
      </c>
      <c r="C257">
        <v>259463</v>
      </c>
      <c r="D257">
        <v>258986</v>
      </c>
    </row>
    <row r="258" spans="1:4" x14ac:dyDescent="0.25">
      <c r="A258" t="s">
        <v>350</v>
      </c>
      <c r="B258" s="284">
        <v>44317</v>
      </c>
      <c r="C258">
        <v>284366</v>
      </c>
      <c r="D258">
        <v>268269</v>
      </c>
    </row>
    <row r="259" spans="1:4" x14ac:dyDescent="0.25">
      <c r="A259" t="s">
        <v>351</v>
      </c>
      <c r="B259" s="284">
        <v>44348</v>
      </c>
      <c r="C259">
        <v>286930</v>
      </c>
      <c r="D259">
        <v>271417</v>
      </c>
    </row>
    <row r="260" spans="1:4" x14ac:dyDescent="0.25">
      <c r="A260" t="s">
        <v>354</v>
      </c>
      <c r="B260" s="284">
        <v>44378</v>
      </c>
      <c r="C260">
        <v>296475</v>
      </c>
      <c r="D260">
        <v>274006</v>
      </c>
    </row>
    <row r="261" spans="1:4" x14ac:dyDescent="0.25">
      <c r="A261" t="s">
        <v>355</v>
      </c>
      <c r="B261" s="284">
        <v>44409</v>
      </c>
      <c r="C261">
        <v>287422</v>
      </c>
      <c r="D261">
        <v>272501</v>
      </c>
    </row>
    <row r="262" spans="1:4" x14ac:dyDescent="0.25">
      <c r="A262" t="s">
        <v>356</v>
      </c>
      <c r="B262" s="284">
        <v>44440</v>
      </c>
      <c r="C262">
        <v>277999</v>
      </c>
      <c r="D262">
        <v>274912</v>
      </c>
    </row>
    <row r="263" spans="1:4" x14ac:dyDescent="0.25">
      <c r="A263" t="s">
        <v>358</v>
      </c>
      <c r="B263" s="284">
        <v>44470</v>
      </c>
      <c r="C263">
        <v>285759</v>
      </c>
      <c r="D263">
        <v>276054</v>
      </c>
    </row>
    <row r="264" spans="1:4" x14ac:dyDescent="0.25">
      <c r="A264" t="s">
        <v>359</v>
      </c>
      <c r="B264" s="284">
        <v>44501</v>
      </c>
      <c r="C264" s="79">
        <v>267749</v>
      </c>
      <c r="D264" s="79">
        <v>276036</v>
      </c>
    </row>
    <row r="265" spans="1:4" x14ac:dyDescent="0.25">
      <c r="A265" t="s">
        <v>360</v>
      </c>
      <c r="B265" s="284">
        <v>44531</v>
      </c>
      <c r="C265" s="79">
        <v>268420</v>
      </c>
      <c r="D265" s="79">
        <v>275855</v>
      </c>
    </row>
    <row r="266" spans="1:4" x14ac:dyDescent="0.25">
      <c r="A266" t="s">
        <v>345</v>
      </c>
      <c r="B266" s="284">
        <v>44562</v>
      </c>
      <c r="C266" s="79">
        <v>240540</v>
      </c>
      <c r="D266" s="79">
        <v>270424</v>
      </c>
    </row>
    <row r="267" spans="1:4" x14ac:dyDescent="0.25">
      <c r="A267" t="s">
        <v>346</v>
      </c>
      <c r="B267" s="284">
        <v>44593</v>
      </c>
      <c r="C267" s="79">
        <v>235668</v>
      </c>
      <c r="D267" s="79">
        <v>276356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7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4" t="str">
        <f>"Traffic Volume Trends - "&amp;Page1!E10</f>
        <v>Traffic Volume Trends - February 2022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3"/>
      <c r="M1" s="23"/>
      <c r="N1" s="23"/>
      <c r="O1" s="23"/>
      <c r="P1" s="23"/>
    </row>
    <row r="2" spans="1:16" ht="13.5" customHeight="1" x14ac:dyDescent="0.25">
      <c r="A2" s="199" t="str">
        <f>"Based on preliminary reports from the State Highway Agencies, travel during "&amp;Page1!E10&amp;" on all roads and streets"</f>
        <v>Based on preliminary reports from the State Highway Agencies, travel during February 2022 on all roads and streets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4"/>
      <c r="M2" s="24"/>
      <c r="N2" s="23"/>
      <c r="O2" s="23"/>
      <c r="P2" s="23"/>
    </row>
    <row r="3" spans="1:16" ht="18.7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4"/>
      <c r="M3" s="24"/>
      <c r="N3" s="23"/>
      <c r="O3" s="23"/>
      <c r="P3" s="23"/>
    </row>
    <row r="4" spans="1:16" x14ac:dyDescent="0.25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10.6%</v>
      </c>
      <c r="F5" s="36" t="str">
        <f>"("</f>
        <v>(</v>
      </c>
      <c r="G5" s="164" t="str">
        <f>Data!Y4</f>
        <v>22.6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235.7**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6" t="str">
        <f>"This total includes " &amp;Data!I4&amp;" billion vehicle-miles on rural roads and " &amp; Data!J4&amp;" billion vehicle-miles on urban roads and streets."</f>
        <v>This total includes 70.0 billion vehicle-miles on rural roads and 165.7 billion vehicle-miles on urban roads and streets.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7.2%</v>
      </c>
      <c r="F9" s="24" t="s">
        <v>9</v>
      </c>
      <c r="G9" s="166" t="str">
        <f>Data!Z4</f>
        <v>32.1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26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27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6" t="s">
        <v>28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3"/>
      <c r="M16" s="23"/>
      <c r="N16" s="23"/>
      <c r="O16" s="23"/>
      <c r="P16" s="23"/>
    </row>
    <row r="17" spans="1:16" x14ac:dyDescent="0.25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8" t="s">
        <v>29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8" t="s">
        <v>30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20"/>
    </row>
    <row r="23" spans="1:16" ht="12.75" customHeight="1" x14ac:dyDescent="0.25"/>
    <row r="24" spans="1:16" ht="26.4" x14ac:dyDescent="0.25">
      <c r="E24" s="27" t="s">
        <v>31</v>
      </c>
      <c r="F24" s="200" t="str">
        <f>Data!B4</f>
        <v>February</v>
      </c>
      <c r="G24" s="201"/>
      <c r="H24" s="27" t="s">
        <v>32</v>
      </c>
      <c r="I24" s="27" t="s">
        <v>33</v>
      </c>
    </row>
    <row r="25" spans="1:16" x14ac:dyDescent="0.25">
      <c r="E25" s="28">
        <f>VALUE(Data!A9)</f>
        <v>1997</v>
      </c>
      <c r="F25" s="202">
        <f>VALUE(Data!B9)</f>
        <v>183950</v>
      </c>
      <c r="G25" s="203"/>
      <c r="H25" s="29">
        <f>VALUE(Data!C9)</f>
        <v>374076</v>
      </c>
      <c r="I25" s="29">
        <f>VALUE(Data!D9)</f>
        <v>2496251</v>
      </c>
    </row>
    <row r="26" spans="1:16" x14ac:dyDescent="0.25">
      <c r="E26" s="28">
        <f>VALUE(Data!A10)</f>
        <v>1998</v>
      </c>
      <c r="F26" s="202">
        <f>VALUE(Data!B10)</f>
        <v>187167</v>
      </c>
      <c r="G26" s="203"/>
      <c r="H26" s="29">
        <f>VALUE(Data!C10)</f>
        <v>384037</v>
      </c>
      <c r="I26" s="29">
        <f>VALUE(Data!D10)</f>
        <v>2570334</v>
      </c>
    </row>
    <row r="27" spans="1:16" x14ac:dyDescent="0.25">
      <c r="E27" s="28">
        <f>VALUE(Data!A11)</f>
        <v>1999</v>
      </c>
      <c r="F27" s="202">
        <f>VALUE(Data!B11)</f>
        <v>191485</v>
      </c>
      <c r="G27" s="203"/>
      <c r="H27" s="29">
        <f>VALUE(Data!C11)</f>
        <v>385067</v>
      </c>
      <c r="I27" s="29">
        <f>VALUE(Data!D11)</f>
        <v>2626392</v>
      </c>
    </row>
    <row r="28" spans="1:16" x14ac:dyDescent="0.25">
      <c r="E28" s="28">
        <f>VALUE(Data!A12)</f>
        <v>2000</v>
      </c>
      <c r="F28" s="202">
        <f>VALUE(Data!B12)</f>
        <v>199261</v>
      </c>
      <c r="G28" s="203"/>
      <c r="H28" s="29">
        <f>VALUE(Data!C12)</f>
        <v>402703</v>
      </c>
      <c r="I28" s="29">
        <f>VALUE(Data!D12)</f>
        <v>2697095</v>
      </c>
    </row>
    <row r="29" spans="1:16" x14ac:dyDescent="0.25">
      <c r="E29" s="28">
        <f>VALUE(Data!A13)</f>
        <v>2001</v>
      </c>
      <c r="F29" s="202">
        <f>VALUE(Data!B13)</f>
        <v>200876</v>
      </c>
      <c r="G29" s="203"/>
      <c r="H29" s="29">
        <f>VALUE(Data!C13)</f>
        <v>410562</v>
      </c>
      <c r="I29" s="29">
        <f>VALUE(Data!D13)</f>
        <v>2754784</v>
      </c>
    </row>
    <row r="30" spans="1:16" x14ac:dyDescent="0.25">
      <c r="E30" s="28">
        <f>VALUE(Data!A14)</f>
        <v>2002</v>
      </c>
      <c r="F30" s="202">
        <f>VALUE(Data!B14)</f>
        <v>208237</v>
      </c>
      <c r="G30" s="203"/>
      <c r="H30" s="29">
        <f>VALUE(Data!C14)</f>
        <v>423452</v>
      </c>
      <c r="I30" s="29">
        <f>VALUE(Data!D14)</f>
        <v>2808501</v>
      </c>
    </row>
    <row r="31" spans="1:16" x14ac:dyDescent="0.25">
      <c r="E31" s="28">
        <f>VALUE(Data!A15)</f>
        <v>2003</v>
      </c>
      <c r="F31" s="202">
        <f>VALUE(Data!B15)</f>
        <v>203677</v>
      </c>
      <c r="G31" s="203"/>
      <c r="H31" s="29">
        <f>VALUE(Data!C15)</f>
        <v>422211</v>
      </c>
      <c r="I31" s="29">
        <f>VALUE(Data!D15)</f>
        <v>2854268</v>
      </c>
    </row>
    <row r="32" spans="1:16" x14ac:dyDescent="0.25">
      <c r="E32" s="28">
        <f>VALUE(Data!A16)</f>
        <v>2004</v>
      </c>
      <c r="F32" s="202">
        <f>VALUE(Data!B16)</f>
        <v>213709</v>
      </c>
      <c r="G32" s="203"/>
      <c r="H32" s="29">
        <f>VALUE(Data!C16)</f>
        <v>436159</v>
      </c>
      <c r="I32" s="29">
        <f>VALUE(Data!D16)</f>
        <v>2904170</v>
      </c>
    </row>
    <row r="33" spans="5:9" x14ac:dyDescent="0.25">
      <c r="E33" s="28">
        <f>VALUE(Data!A17)</f>
        <v>2005</v>
      </c>
      <c r="F33" s="202">
        <f>VALUE(Data!B17)</f>
        <v>219970</v>
      </c>
      <c r="G33" s="203"/>
      <c r="H33" s="29">
        <f>VALUE(Data!C17)</f>
        <v>444042</v>
      </c>
      <c r="I33" s="29">
        <f>VALUE(Data!D17)</f>
        <v>2972672</v>
      </c>
    </row>
    <row r="34" spans="5:9" x14ac:dyDescent="0.25">
      <c r="E34" s="28">
        <f>VALUE(Data!A18)</f>
        <v>2006</v>
      </c>
      <c r="F34" s="202">
        <f>VALUE(Data!B18)</f>
        <v>220711</v>
      </c>
      <c r="G34" s="203"/>
      <c r="H34" s="29">
        <f>VALUE(Data!C18)</f>
        <v>453993</v>
      </c>
      <c r="I34" s="29">
        <f>VALUE(Data!D18)</f>
        <v>2999380</v>
      </c>
    </row>
    <row r="35" spans="5:9" x14ac:dyDescent="0.25">
      <c r="E35" s="28">
        <f>VALUE(Data!A19)</f>
        <v>2007</v>
      </c>
      <c r="F35" s="202">
        <f>VALUE(Data!B19)</f>
        <v>219232</v>
      </c>
      <c r="G35" s="203"/>
      <c r="H35" s="29">
        <f>VALUE(Data!C19)</f>
        <v>452854</v>
      </c>
      <c r="I35" s="29">
        <f>VALUE(Data!D19)</f>
        <v>3012977</v>
      </c>
    </row>
    <row r="36" spans="5:9" x14ac:dyDescent="0.25">
      <c r="E36" s="28">
        <f>VALUE(Data!A20)</f>
        <v>2008</v>
      </c>
      <c r="F36" s="202">
        <f>VALUE(Data!B20)</f>
        <v>221336</v>
      </c>
      <c r="G36" s="203"/>
      <c r="H36" s="29">
        <f>VALUE(Data!C20)</f>
        <v>454256</v>
      </c>
      <c r="I36" s="29">
        <f>VALUE(Data!D20)</f>
        <v>3031224</v>
      </c>
    </row>
    <row r="37" spans="5:9" x14ac:dyDescent="0.25">
      <c r="E37" s="28">
        <f>VALUE(Data!A21)</f>
        <v>2009</v>
      </c>
      <c r="F37" s="202">
        <f>VALUE(Data!B21)</f>
        <v>217643</v>
      </c>
      <c r="G37" s="203"/>
      <c r="H37" s="29">
        <f>VALUE(Data!C21)</f>
        <v>443172</v>
      </c>
      <c r="I37" s="29">
        <f>VALUE(Data!D21)</f>
        <v>2962426</v>
      </c>
    </row>
    <row r="38" spans="5:9" x14ac:dyDescent="0.25">
      <c r="E38" s="28">
        <f>VALUE(Data!A22)</f>
        <v>2010</v>
      </c>
      <c r="F38" s="202">
        <f>VALUE(Data!B22)</f>
        <v>210635</v>
      </c>
      <c r="G38" s="203"/>
      <c r="H38" s="29">
        <f>VALUE(Data!C22)</f>
        <v>431473</v>
      </c>
      <c r="I38" s="29">
        <f>VALUE(Data!D22)</f>
        <v>2945064</v>
      </c>
    </row>
    <row r="39" spans="5:9" x14ac:dyDescent="0.25">
      <c r="E39" s="28">
        <f>VALUE(Data!A23)</f>
        <v>2011</v>
      </c>
      <c r="F39" s="202">
        <f>VALUE(Data!B23)</f>
        <v>213463</v>
      </c>
      <c r="G39" s="203"/>
      <c r="H39" s="29">
        <f>VALUE(Data!C23)</f>
        <v>437254</v>
      </c>
      <c r="I39" s="29">
        <f>VALUE(Data!D23)</f>
        <v>2973046</v>
      </c>
    </row>
    <row r="40" spans="5:9" x14ac:dyDescent="0.25">
      <c r="E40" s="28">
        <f>VALUE(Data!A24)</f>
        <v>2012</v>
      </c>
      <c r="F40" s="202">
        <f>VALUE(Data!B24)</f>
        <v>218196</v>
      </c>
      <c r="G40" s="203"/>
      <c r="H40" s="29">
        <f>VALUE(Data!C24)</f>
        <v>445724</v>
      </c>
      <c r="I40" s="29">
        <f>VALUE(Data!D24)</f>
        <v>2958872</v>
      </c>
    </row>
    <row r="41" spans="5:9" x14ac:dyDescent="0.25">
      <c r="E41" s="28">
        <f>VALUE(Data!A25)</f>
        <v>2013</v>
      </c>
      <c r="F41" s="202">
        <f>VALUE(Data!B25)</f>
        <v>215803</v>
      </c>
      <c r="G41" s="203"/>
      <c r="H41" s="29">
        <f>VALUE(Data!C25)</f>
        <v>445222</v>
      </c>
      <c r="I41" s="29">
        <f>VALUE(Data!D25)</f>
        <v>2968068</v>
      </c>
    </row>
    <row r="42" spans="5:9" x14ac:dyDescent="0.25">
      <c r="E42" s="28">
        <f>VALUE(Data!A26)</f>
        <v>2014</v>
      </c>
      <c r="F42" s="202">
        <f>VALUE(Data!B26)</f>
        <v>213949</v>
      </c>
      <c r="G42" s="203"/>
      <c r="H42" s="29">
        <f>VALUE(Data!C26)</f>
        <v>440361</v>
      </c>
      <c r="I42" s="29">
        <f>VALUE(Data!D26)</f>
        <v>2983420</v>
      </c>
    </row>
    <row r="43" spans="5:9" x14ac:dyDescent="0.25">
      <c r="E43" s="28">
        <f>VALUE(Data!A27)</f>
        <v>2015</v>
      </c>
      <c r="F43" s="202">
        <f>VALUE(Data!B27)</f>
        <v>217220</v>
      </c>
      <c r="G43" s="203"/>
      <c r="H43" s="29">
        <f>VALUE(Data!C27)</f>
        <v>450718</v>
      </c>
      <c r="I43" s="29">
        <f>VALUE(Data!D27)</f>
        <v>3036013</v>
      </c>
    </row>
    <row r="44" spans="5:9" x14ac:dyDescent="0.25">
      <c r="E44" s="28">
        <f>VALUE(Data!A28)</f>
        <v>2016</v>
      </c>
      <c r="F44" s="202">
        <f>VALUE(Data!B28)</f>
        <v>223011</v>
      </c>
      <c r="G44" s="203"/>
      <c r="H44" s="29">
        <f>VALUE(Data!C28)</f>
        <v>462690</v>
      </c>
      <c r="I44" s="29">
        <f>VALUE(Data!D28)</f>
        <v>3107344</v>
      </c>
    </row>
    <row r="45" spans="5:9" x14ac:dyDescent="0.25">
      <c r="E45" s="28">
        <f>VALUE(Data!A29)</f>
        <v>2017</v>
      </c>
      <c r="F45" s="202">
        <f>VALUE(Data!B29)</f>
        <v>225644</v>
      </c>
      <c r="G45" s="203"/>
      <c r="H45" s="29">
        <f>VALUE(Data!C29)</f>
        <v>468244</v>
      </c>
      <c r="I45" s="29">
        <f>VALUE(Data!D29)</f>
        <v>3179963</v>
      </c>
    </row>
    <row r="46" spans="5:9" x14ac:dyDescent="0.25">
      <c r="E46" s="28">
        <f>VALUE(Data!A30)</f>
        <v>2018</v>
      </c>
      <c r="F46" s="202">
        <f>VALUE(Data!B30)</f>
        <v>227759</v>
      </c>
      <c r="G46" s="203"/>
      <c r="H46" s="29">
        <f>VALUE(Data!C30)</f>
        <v>472496</v>
      </c>
      <c r="I46" s="29">
        <f>VALUE(Data!D30)</f>
        <v>3216598</v>
      </c>
    </row>
    <row r="47" spans="5:9" x14ac:dyDescent="0.25">
      <c r="E47" s="28">
        <f>VALUE(Data!A31)</f>
        <v>2019</v>
      </c>
      <c r="F47" s="202">
        <f>VALUE(Data!B31)</f>
        <v>231791</v>
      </c>
      <c r="G47" s="203"/>
      <c r="H47" s="29">
        <f>VALUE(Data!C31)</f>
        <v>480717</v>
      </c>
      <c r="I47" s="29">
        <f>VALUE(Data!D31)</f>
        <v>3248548</v>
      </c>
    </row>
    <row r="48" spans="5:9" x14ac:dyDescent="0.25">
      <c r="E48" s="28">
        <f>VALUE(Data!A32)</f>
        <v>2020</v>
      </c>
      <c r="F48" s="202">
        <f>VALUE(Data!B32)</f>
        <v>242695</v>
      </c>
      <c r="G48" s="203"/>
      <c r="H48" s="29">
        <f>VALUE(Data!C32)</f>
        <v>503542</v>
      </c>
      <c r="I48" s="29">
        <f>VALUE(Data!D32)</f>
        <v>3284596</v>
      </c>
    </row>
    <row r="49" spans="1:16" x14ac:dyDescent="0.25">
      <c r="E49" s="28">
        <f>VALUE(Data!A33)</f>
        <v>2021</v>
      </c>
      <c r="F49" s="202">
        <f>VALUE(Data!B33)</f>
        <v>213038</v>
      </c>
      <c r="G49" s="203"/>
      <c r="H49" s="29">
        <f>VALUE(Data!C33)</f>
        <v>444068</v>
      </c>
      <c r="I49" s="29">
        <f>VALUE(Data!D33)</f>
        <v>2844148</v>
      </c>
    </row>
    <row r="50" spans="1:16" x14ac:dyDescent="0.25">
      <c r="E50" s="28">
        <f>VALUE(Data!A34)</f>
        <v>2022</v>
      </c>
      <c r="F50" s="202">
        <f>VALUE(Data!B34)</f>
        <v>235668</v>
      </c>
      <c r="G50" s="203"/>
      <c r="H50" s="29">
        <f>VALUE(Data!C34)</f>
        <v>476209</v>
      </c>
      <c r="I50" s="29">
        <f>VALUE(Data!D34)</f>
        <v>3260267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35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36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37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38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39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5" t="s">
        <v>40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8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4" t="s">
        <v>41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" ht="12.75" customHeight="1" x14ac:dyDescent="0.25">
      <c r="A2" s="221" t="s">
        <v>42</v>
      </c>
      <c r="B2" s="222"/>
      <c r="C2" s="223"/>
      <c r="D2" s="227" t="s">
        <v>43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9"/>
    </row>
    <row r="3" spans="1:16" x14ac:dyDescent="0.25">
      <c r="A3" s="224"/>
      <c r="B3" s="225"/>
      <c r="C3" s="226"/>
      <c r="D3" s="167" t="s">
        <v>44</v>
      </c>
      <c r="E3" s="167" t="s">
        <v>45</v>
      </c>
      <c r="F3" s="167" t="s">
        <v>46</v>
      </c>
      <c r="G3" s="167" t="s">
        <v>47</v>
      </c>
      <c r="H3" s="167" t="s">
        <v>48</v>
      </c>
      <c r="I3" s="167" t="s">
        <v>49</v>
      </c>
      <c r="J3" s="167" t="s">
        <v>50</v>
      </c>
      <c r="K3" s="167" t="s">
        <v>51</v>
      </c>
      <c r="L3" s="167" t="s">
        <v>52</v>
      </c>
      <c r="M3" s="167" t="s">
        <v>53</v>
      </c>
      <c r="N3" s="167" t="s">
        <v>54</v>
      </c>
      <c r="O3" s="167" t="s">
        <v>55</v>
      </c>
    </row>
    <row r="4" spans="1:16" ht="12.75" customHeight="1" x14ac:dyDescent="0.25">
      <c r="A4" s="38"/>
      <c r="B4" s="39"/>
      <c r="C4" s="39"/>
      <c r="D4" s="123" t="s">
        <v>56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44</v>
      </c>
      <c r="E5" s="98" t="s">
        <v>45</v>
      </c>
      <c r="F5" s="98" t="s">
        <v>46</v>
      </c>
      <c r="G5" s="98" t="s">
        <v>47</v>
      </c>
      <c r="H5" s="98" t="s">
        <v>48</v>
      </c>
      <c r="I5" s="98" t="s">
        <v>49</v>
      </c>
      <c r="J5" s="98" t="s">
        <v>50</v>
      </c>
      <c r="K5" s="98" t="s">
        <v>51</v>
      </c>
      <c r="L5" s="98" t="s">
        <v>52</v>
      </c>
      <c r="M5" s="98" t="s">
        <v>53</v>
      </c>
      <c r="N5" s="98" t="s">
        <v>54</v>
      </c>
      <c r="O5" s="98" t="s">
        <v>55</v>
      </c>
      <c r="P5" s="40" t="s">
        <v>57</v>
      </c>
    </row>
    <row r="6" spans="1:16" ht="12.75" customHeight="1" x14ac:dyDescent="0.25">
      <c r="A6" s="206" t="s">
        <v>58</v>
      </c>
      <c r="B6" s="207"/>
      <c r="C6" s="208"/>
      <c r="D6" s="99" t="s">
        <v>59</v>
      </c>
      <c r="E6" s="99" t="s">
        <v>60</v>
      </c>
      <c r="F6" s="99" t="s">
        <v>61</v>
      </c>
      <c r="G6" s="99" t="s">
        <v>62</v>
      </c>
      <c r="H6" s="99" t="s">
        <v>63</v>
      </c>
      <c r="I6" s="99" t="s">
        <v>64</v>
      </c>
      <c r="J6" s="99" t="s">
        <v>65</v>
      </c>
      <c r="K6" s="99" t="s">
        <v>66</v>
      </c>
      <c r="L6" s="99" t="s">
        <v>67</v>
      </c>
      <c r="M6" s="99" t="s">
        <v>68</v>
      </c>
      <c r="N6" s="99" t="s">
        <v>69</v>
      </c>
      <c r="O6" s="99" t="s">
        <v>70</v>
      </c>
      <c r="P6" s="41">
        <v>1</v>
      </c>
    </row>
    <row r="7" spans="1:16" ht="12.75" customHeight="1" x14ac:dyDescent="0.25">
      <c r="A7" s="206" t="s">
        <v>71</v>
      </c>
      <c r="B7" s="207"/>
      <c r="C7" s="208"/>
      <c r="D7" s="99" t="s">
        <v>72</v>
      </c>
      <c r="E7" s="99" t="s">
        <v>73</v>
      </c>
      <c r="F7" s="99" t="s">
        <v>74</v>
      </c>
      <c r="G7" s="99" t="s">
        <v>75</v>
      </c>
      <c r="H7" s="99" t="s">
        <v>76</v>
      </c>
      <c r="I7" s="99" t="s">
        <v>77</v>
      </c>
      <c r="J7" s="99" t="s">
        <v>78</v>
      </c>
      <c r="K7" s="99" t="s">
        <v>77</v>
      </c>
      <c r="L7" s="99" t="s">
        <v>79</v>
      </c>
      <c r="M7" s="99" t="s">
        <v>80</v>
      </c>
      <c r="N7" s="99" t="s">
        <v>81</v>
      </c>
      <c r="O7" s="99" t="s">
        <v>82</v>
      </c>
      <c r="P7" s="41">
        <v>2</v>
      </c>
    </row>
    <row r="8" spans="1:16" ht="12.75" customHeight="1" x14ac:dyDescent="0.25">
      <c r="A8" s="206" t="s">
        <v>83</v>
      </c>
      <c r="B8" s="207"/>
      <c r="C8" s="208"/>
      <c r="D8" s="99" t="s">
        <v>66</v>
      </c>
      <c r="E8" s="99" t="s">
        <v>84</v>
      </c>
      <c r="F8" s="99" t="s">
        <v>85</v>
      </c>
      <c r="G8" s="99" t="s">
        <v>86</v>
      </c>
      <c r="H8" s="99" t="s">
        <v>87</v>
      </c>
      <c r="I8" s="99" t="s">
        <v>88</v>
      </c>
      <c r="J8" s="99" t="s">
        <v>89</v>
      </c>
      <c r="K8" s="99" t="s">
        <v>90</v>
      </c>
      <c r="L8" s="99" t="s">
        <v>91</v>
      </c>
      <c r="M8" s="99" t="s">
        <v>92</v>
      </c>
      <c r="N8" s="99" t="s">
        <v>93</v>
      </c>
      <c r="O8" s="99" t="s">
        <v>94</v>
      </c>
      <c r="P8" s="41">
        <v>3</v>
      </c>
    </row>
    <row r="9" spans="1:16" ht="12.75" customHeight="1" x14ac:dyDescent="0.25">
      <c r="A9" s="206" t="s">
        <v>95</v>
      </c>
      <c r="B9" s="207"/>
      <c r="C9" s="208"/>
      <c r="D9" s="99" t="s">
        <v>96</v>
      </c>
      <c r="E9" s="99" t="s">
        <v>97</v>
      </c>
      <c r="F9" s="99" t="s">
        <v>98</v>
      </c>
      <c r="G9" s="99" t="s">
        <v>99</v>
      </c>
      <c r="H9" s="99" t="s">
        <v>100</v>
      </c>
      <c r="I9" s="99" t="s">
        <v>101</v>
      </c>
      <c r="J9" s="99" t="s">
        <v>102</v>
      </c>
      <c r="K9" s="99" t="s">
        <v>103</v>
      </c>
      <c r="L9" s="99" t="s">
        <v>104</v>
      </c>
      <c r="M9" s="99" t="s">
        <v>105</v>
      </c>
      <c r="N9" s="99" t="s">
        <v>106</v>
      </c>
      <c r="O9" s="99" t="s">
        <v>107</v>
      </c>
      <c r="P9" s="41">
        <v>4</v>
      </c>
    </row>
    <row r="10" spans="1:16" ht="12.75" customHeight="1" x14ac:dyDescent="0.25">
      <c r="A10" s="206" t="s">
        <v>108</v>
      </c>
      <c r="B10" s="207"/>
      <c r="C10" s="208"/>
      <c r="D10" s="99" t="s">
        <v>109</v>
      </c>
      <c r="E10" s="99" t="s">
        <v>110</v>
      </c>
      <c r="F10" s="99" t="s">
        <v>111</v>
      </c>
      <c r="G10" s="99" t="s">
        <v>112</v>
      </c>
      <c r="H10" s="99" t="s">
        <v>113</v>
      </c>
      <c r="I10" s="99" t="s">
        <v>114</v>
      </c>
      <c r="J10" s="99" t="s">
        <v>115</v>
      </c>
      <c r="K10" s="99" t="s">
        <v>116</v>
      </c>
      <c r="L10" s="99" t="s">
        <v>117</v>
      </c>
      <c r="M10" s="99" t="s">
        <v>118</v>
      </c>
      <c r="N10" s="99" t="s">
        <v>119</v>
      </c>
      <c r="O10" s="99" t="s">
        <v>120</v>
      </c>
      <c r="P10" s="41">
        <v>5</v>
      </c>
    </row>
    <row r="11" spans="1:16" ht="12.75" customHeight="1" thickBot="1" x14ac:dyDescent="0.3">
      <c r="A11" s="206" t="s">
        <v>121</v>
      </c>
      <c r="B11" s="207"/>
      <c r="C11" s="208"/>
      <c r="D11" s="129" t="s">
        <v>122</v>
      </c>
      <c r="E11" s="129" t="s">
        <v>123</v>
      </c>
      <c r="F11" s="129" t="s">
        <v>124</v>
      </c>
      <c r="G11" s="129" t="s">
        <v>125</v>
      </c>
      <c r="H11" s="129" t="s">
        <v>104</v>
      </c>
      <c r="I11" s="129" t="s">
        <v>126</v>
      </c>
      <c r="J11" s="129" t="s">
        <v>127</v>
      </c>
      <c r="K11" s="129" t="s">
        <v>98</v>
      </c>
      <c r="L11" s="129" t="s">
        <v>128</v>
      </c>
      <c r="M11" s="129" t="s">
        <v>126</v>
      </c>
      <c r="N11" s="129" t="s">
        <v>129</v>
      </c>
      <c r="O11" s="129" t="s">
        <v>130</v>
      </c>
      <c r="P11" s="41">
        <v>6</v>
      </c>
    </row>
    <row r="12" spans="1:16" ht="12.75" customHeight="1" x14ac:dyDescent="0.25">
      <c r="A12" s="206" t="s">
        <v>131</v>
      </c>
      <c r="B12" s="207"/>
      <c r="C12" s="208"/>
      <c r="D12" s="130" t="s">
        <v>132</v>
      </c>
      <c r="E12" s="130" t="s">
        <v>133</v>
      </c>
      <c r="F12" s="130" t="s">
        <v>134</v>
      </c>
      <c r="G12" s="130" t="s">
        <v>135</v>
      </c>
      <c r="H12" s="130" t="s">
        <v>136</v>
      </c>
      <c r="I12" s="130" t="s">
        <v>137</v>
      </c>
      <c r="J12" s="130" t="s">
        <v>138</v>
      </c>
      <c r="K12" s="130" t="s">
        <v>139</v>
      </c>
      <c r="L12" s="130" t="s">
        <v>140</v>
      </c>
      <c r="M12" s="130" t="s">
        <v>141</v>
      </c>
      <c r="N12" s="130" t="s">
        <v>142</v>
      </c>
      <c r="O12" s="130" t="s">
        <v>143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144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6" t="s">
        <v>58</v>
      </c>
      <c r="B14" s="207"/>
      <c r="C14" s="208"/>
      <c r="D14" s="99" t="s">
        <v>145</v>
      </c>
      <c r="E14" s="99" t="s">
        <v>59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6" t="s">
        <v>71</v>
      </c>
      <c r="B15" s="207"/>
      <c r="C15" s="208"/>
      <c r="D15" s="99" t="s">
        <v>86</v>
      </c>
      <c r="E15" s="99" t="s">
        <v>72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6" t="s">
        <v>83</v>
      </c>
      <c r="B16" s="207"/>
      <c r="C16" s="208"/>
      <c r="D16" s="99" t="s">
        <v>64</v>
      </c>
      <c r="E16" s="99" t="s">
        <v>146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6" t="s">
        <v>95</v>
      </c>
      <c r="B17" s="207"/>
      <c r="C17" s="208"/>
      <c r="D17" s="99" t="s">
        <v>147</v>
      </c>
      <c r="E17" s="99" t="s">
        <v>148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6" t="s">
        <v>108</v>
      </c>
      <c r="B18" s="207"/>
      <c r="C18" s="208"/>
      <c r="D18" s="99" t="s">
        <v>149</v>
      </c>
      <c r="E18" s="99" t="s">
        <v>150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6" t="s">
        <v>121</v>
      </c>
      <c r="B19" s="207"/>
      <c r="C19" s="208"/>
      <c r="D19" s="99" t="s">
        <v>151</v>
      </c>
      <c r="E19" s="99" t="s">
        <v>152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6" t="s">
        <v>131</v>
      </c>
      <c r="B20" s="207"/>
      <c r="C20" s="208"/>
      <c r="D20" s="130" t="s">
        <v>153</v>
      </c>
      <c r="E20" s="130" t="s">
        <v>154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155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6" t="s">
        <v>58</v>
      </c>
      <c r="B22" s="207"/>
      <c r="C22" s="208"/>
      <c r="D22" s="99" t="s">
        <v>156</v>
      </c>
      <c r="E22" s="99" t="s">
        <v>157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6" t="s">
        <v>71</v>
      </c>
      <c r="B23" s="207"/>
      <c r="C23" s="208"/>
      <c r="D23" s="99" t="s">
        <v>158</v>
      </c>
      <c r="E23" s="99" t="s">
        <v>159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6" t="s">
        <v>83</v>
      </c>
      <c r="B24" s="207"/>
      <c r="C24" s="208"/>
      <c r="D24" s="99" t="s">
        <v>160</v>
      </c>
      <c r="E24" s="99" t="s">
        <v>161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6" t="s">
        <v>95</v>
      </c>
      <c r="B25" s="207"/>
      <c r="C25" s="208"/>
      <c r="D25" s="99" t="s">
        <v>162</v>
      </c>
      <c r="E25" s="99" t="s">
        <v>163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6" t="s">
        <v>108</v>
      </c>
      <c r="B26" s="207"/>
      <c r="C26" s="208"/>
      <c r="D26" s="99" t="s">
        <v>164</v>
      </c>
      <c r="E26" s="99" t="s">
        <v>165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6" t="s">
        <v>121</v>
      </c>
      <c r="B27" s="207"/>
      <c r="C27" s="208"/>
      <c r="D27" s="129" t="s">
        <v>166</v>
      </c>
      <c r="E27" s="129" t="s">
        <v>167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6" t="s">
        <v>131</v>
      </c>
      <c r="B28" s="207"/>
      <c r="C28" s="208"/>
      <c r="D28" s="130" t="s">
        <v>168</v>
      </c>
      <c r="E28" s="130" t="s">
        <v>169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4" t="s">
        <v>170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</row>
    <row r="31" spans="1:16" ht="12.75" customHeight="1" x14ac:dyDescent="0.25">
      <c r="A31" s="215" t="s">
        <v>42</v>
      </c>
      <c r="B31" s="216"/>
      <c r="C31" s="217"/>
      <c r="D31" s="211" t="s">
        <v>43</v>
      </c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3"/>
    </row>
    <row r="32" spans="1:16" x14ac:dyDescent="0.25">
      <c r="A32" s="218"/>
      <c r="B32" s="219"/>
      <c r="C32" s="220"/>
      <c r="D32" s="168" t="s">
        <v>44</v>
      </c>
      <c r="E32" s="168" t="s">
        <v>45</v>
      </c>
      <c r="F32" s="168" t="s">
        <v>46</v>
      </c>
      <c r="G32" s="168" t="s">
        <v>47</v>
      </c>
      <c r="H32" s="168" t="s">
        <v>48</v>
      </c>
      <c r="I32" s="168" t="s">
        <v>49</v>
      </c>
      <c r="J32" s="168" t="s">
        <v>50</v>
      </c>
      <c r="K32" s="168" t="s">
        <v>51</v>
      </c>
      <c r="L32" s="168" t="s">
        <v>52</v>
      </c>
      <c r="M32" s="168" t="s">
        <v>53</v>
      </c>
      <c r="N32" s="168" t="s">
        <v>54</v>
      </c>
      <c r="O32" s="168" t="s">
        <v>55</v>
      </c>
    </row>
    <row r="33" spans="1:16" ht="12.75" customHeight="1" x14ac:dyDescent="0.25">
      <c r="A33" s="42"/>
      <c r="B33" s="43"/>
      <c r="C33" s="43"/>
      <c r="D33" s="74" t="s">
        <v>171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6" t="s">
        <v>58</v>
      </c>
      <c r="B34" s="207"/>
      <c r="C34" s="208"/>
      <c r="D34" s="99" t="s">
        <v>59</v>
      </c>
      <c r="E34" s="99" t="s">
        <v>80</v>
      </c>
      <c r="F34" s="99" t="s">
        <v>172</v>
      </c>
      <c r="G34" s="99" t="s">
        <v>173</v>
      </c>
      <c r="H34" s="99" t="s">
        <v>174</v>
      </c>
      <c r="I34" s="99" t="s">
        <v>175</v>
      </c>
      <c r="J34" s="99" t="s">
        <v>176</v>
      </c>
      <c r="K34" s="99" t="s">
        <v>177</v>
      </c>
      <c r="L34" s="99" t="s">
        <v>178</v>
      </c>
      <c r="M34" s="99" t="s">
        <v>179</v>
      </c>
      <c r="N34" s="99" t="s">
        <v>180</v>
      </c>
      <c r="O34" s="99" t="s">
        <v>181</v>
      </c>
      <c r="P34">
        <v>22</v>
      </c>
    </row>
    <row r="35" spans="1:16" ht="12.75" customHeight="1" x14ac:dyDescent="0.25">
      <c r="A35" s="206" t="s">
        <v>71</v>
      </c>
      <c r="B35" s="207"/>
      <c r="C35" s="208"/>
      <c r="D35" s="99" t="s">
        <v>72</v>
      </c>
      <c r="E35" s="99" t="s">
        <v>182</v>
      </c>
      <c r="F35" s="99" t="s">
        <v>183</v>
      </c>
      <c r="G35" s="99" t="s">
        <v>184</v>
      </c>
      <c r="H35" s="99" t="s">
        <v>185</v>
      </c>
      <c r="I35" s="99" t="s">
        <v>186</v>
      </c>
      <c r="J35" s="99" t="s">
        <v>187</v>
      </c>
      <c r="K35" s="99" t="s">
        <v>188</v>
      </c>
      <c r="L35" s="99" t="s">
        <v>189</v>
      </c>
      <c r="M35" s="99" t="s">
        <v>190</v>
      </c>
      <c r="N35" s="99" t="s">
        <v>191</v>
      </c>
      <c r="O35" s="99" t="s">
        <v>192</v>
      </c>
      <c r="P35">
        <v>23</v>
      </c>
    </row>
    <row r="36" spans="1:16" ht="12.75" customHeight="1" x14ac:dyDescent="0.25">
      <c r="A36" s="206" t="s">
        <v>83</v>
      </c>
      <c r="B36" s="207"/>
      <c r="C36" s="208"/>
      <c r="D36" s="99" t="s">
        <v>66</v>
      </c>
      <c r="E36" s="99" t="s">
        <v>193</v>
      </c>
      <c r="F36" s="99" t="s">
        <v>194</v>
      </c>
      <c r="G36" s="99" t="s">
        <v>195</v>
      </c>
      <c r="H36" s="99" t="s">
        <v>196</v>
      </c>
      <c r="I36" s="99" t="s">
        <v>197</v>
      </c>
      <c r="J36" s="99" t="s">
        <v>198</v>
      </c>
      <c r="K36" s="99" t="s">
        <v>199</v>
      </c>
      <c r="L36" s="99" t="s">
        <v>200</v>
      </c>
      <c r="M36" s="99" t="s">
        <v>201</v>
      </c>
      <c r="N36" s="99" t="s">
        <v>202</v>
      </c>
      <c r="O36" s="99" t="s">
        <v>203</v>
      </c>
      <c r="P36">
        <v>24</v>
      </c>
    </row>
    <row r="37" spans="1:16" ht="12.75" customHeight="1" x14ac:dyDescent="0.25">
      <c r="A37" s="206" t="s">
        <v>95</v>
      </c>
      <c r="B37" s="207"/>
      <c r="C37" s="208"/>
      <c r="D37" s="99" t="s">
        <v>96</v>
      </c>
      <c r="E37" s="99" t="s">
        <v>204</v>
      </c>
      <c r="F37" s="99" t="s">
        <v>205</v>
      </c>
      <c r="G37" s="99" t="s">
        <v>206</v>
      </c>
      <c r="H37" s="99" t="s">
        <v>207</v>
      </c>
      <c r="I37" s="99" t="s">
        <v>208</v>
      </c>
      <c r="J37" s="99" t="s">
        <v>209</v>
      </c>
      <c r="K37" s="99" t="s">
        <v>210</v>
      </c>
      <c r="L37" s="99" t="s">
        <v>211</v>
      </c>
      <c r="M37" s="99" t="s">
        <v>212</v>
      </c>
      <c r="N37" s="99" t="s">
        <v>213</v>
      </c>
      <c r="O37" s="99" t="s">
        <v>214</v>
      </c>
      <c r="P37">
        <v>25</v>
      </c>
    </row>
    <row r="38" spans="1:16" ht="12.75" customHeight="1" x14ac:dyDescent="0.25">
      <c r="A38" s="206" t="s">
        <v>108</v>
      </c>
      <c r="B38" s="207"/>
      <c r="C38" s="208"/>
      <c r="D38" s="99" t="s">
        <v>109</v>
      </c>
      <c r="E38" s="99" t="s">
        <v>215</v>
      </c>
      <c r="F38" s="99" t="s">
        <v>216</v>
      </c>
      <c r="G38" s="99" t="s">
        <v>217</v>
      </c>
      <c r="H38" s="99" t="s">
        <v>218</v>
      </c>
      <c r="I38" s="99" t="s">
        <v>219</v>
      </c>
      <c r="J38" s="99" t="s">
        <v>220</v>
      </c>
      <c r="K38" s="99" t="s">
        <v>221</v>
      </c>
      <c r="L38" s="99" t="s">
        <v>222</v>
      </c>
      <c r="M38" s="99" t="s">
        <v>223</v>
      </c>
      <c r="N38" s="99" t="s">
        <v>224</v>
      </c>
      <c r="O38" s="99" t="s">
        <v>225</v>
      </c>
      <c r="P38">
        <v>26</v>
      </c>
    </row>
    <row r="39" spans="1:16" ht="12.75" customHeight="1" thickBot="1" x14ac:dyDescent="0.3">
      <c r="A39" s="206" t="s">
        <v>121</v>
      </c>
      <c r="B39" s="207"/>
      <c r="C39" s="208"/>
      <c r="D39" s="99" t="s">
        <v>122</v>
      </c>
      <c r="E39" s="99" t="s">
        <v>194</v>
      </c>
      <c r="F39" s="99" t="s">
        <v>226</v>
      </c>
      <c r="G39" s="99" t="s">
        <v>227</v>
      </c>
      <c r="H39" s="99" t="s">
        <v>228</v>
      </c>
      <c r="I39" s="99" t="s">
        <v>229</v>
      </c>
      <c r="J39" s="99" t="s">
        <v>230</v>
      </c>
      <c r="K39" s="99" t="s">
        <v>231</v>
      </c>
      <c r="L39" s="99" t="s">
        <v>232</v>
      </c>
      <c r="M39" s="99" t="s">
        <v>233</v>
      </c>
      <c r="N39" s="99" t="s">
        <v>234</v>
      </c>
      <c r="O39" s="99" t="s">
        <v>235</v>
      </c>
      <c r="P39">
        <v>27</v>
      </c>
    </row>
    <row r="40" spans="1:16" ht="12.75" customHeight="1" x14ac:dyDescent="0.25">
      <c r="A40" s="206" t="s">
        <v>131</v>
      </c>
      <c r="B40" s="207"/>
      <c r="C40" s="208"/>
      <c r="D40" s="130" t="s">
        <v>132</v>
      </c>
      <c r="E40" s="130" t="s">
        <v>236</v>
      </c>
      <c r="F40" s="130" t="s">
        <v>237</v>
      </c>
      <c r="G40" s="130" t="s">
        <v>238</v>
      </c>
      <c r="H40" s="130" t="s">
        <v>239</v>
      </c>
      <c r="I40" s="130" t="s">
        <v>240</v>
      </c>
      <c r="J40" s="130" t="s">
        <v>241</v>
      </c>
      <c r="K40" s="130" t="s">
        <v>242</v>
      </c>
      <c r="L40" s="130" t="s">
        <v>243</v>
      </c>
      <c r="M40" s="130" t="s">
        <v>244</v>
      </c>
      <c r="N40" s="130" t="s">
        <v>245</v>
      </c>
      <c r="O40" s="130" t="s">
        <v>246</v>
      </c>
      <c r="P40">
        <v>28</v>
      </c>
    </row>
    <row r="41" spans="1:16" ht="12.75" customHeight="1" x14ac:dyDescent="0.25">
      <c r="A41" s="42"/>
      <c r="B41" s="43"/>
      <c r="C41" s="43"/>
      <c r="D41" s="74" t="s">
        <v>247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6" t="s">
        <v>58</v>
      </c>
      <c r="B42" s="207"/>
      <c r="C42" s="208"/>
      <c r="D42" s="99" t="s">
        <v>145</v>
      </c>
      <c r="E42" s="99" t="s">
        <v>248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6" t="s">
        <v>71</v>
      </c>
      <c r="B43" s="207"/>
      <c r="C43" s="208"/>
      <c r="D43" s="99" t="s">
        <v>86</v>
      </c>
      <c r="E43" s="99" t="s">
        <v>249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6" t="s">
        <v>83</v>
      </c>
      <c r="B44" s="207"/>
      <c r="C44" s="208"/>
      <c r="D44" s="99" t="s">
        <v>64</v>
      </c>
      <c r="E44" s="99" t="s">
        <v>250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6" t="s">
        <v>95</v>
      </c>
      <c r="B45" s="207"/>
      <c r="C45" s="208"/>
      <c r="D45" s="99" t="s">
        <v>147</v>
      </c>
      <c r="E45" s="99" t="s">
        <v>251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6" t="s">
        <v>108</v>
      </c>
      <c r="B46" s="207"/>
      <c r="C46" s="208"/>
      <c r="D46" s="99" t="s">
        <v>149</v>
      </c>
      <c r="E46" s="99" t="s">
        <v>252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6" t="s">
        <v>121</v>
      </c>
      <c r="B47" s="207"/>
      <c r="C47" s="208"/>
      <c r="D47" s="99" t="s">
        <v>151</v>
      </c>
      <c r="E47" s="99" t="s">
        <v>109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6" t="s">
        <v>131</v>
      </c>
      <c r="B48" s="207"/>
      <c r="C48" s="208"/>
      <c r="D48" s="130" t="s">
        <v>153</v>
      </c>
      <c r="E48" s="130" t="s">
        <v>253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254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6" t="s">
        <v>58</v>
      </c>
      <c r="B50" s="207"/>
      <c r="C50" s="208"/>
      <c r="D50" s="99" t="s">
        <v>156</v>
      </c>
      <c r="E50" s="99" t="s">
        <v>255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6" t="s">
        <v>71</v>
      </c>
      <c r="B51" s="207"/>
      <c r="C51" s="208"/>
      <c r="D51" s="99" t="s">
        <v>158</v>
      </c>
      <c r="E51" s="99" t="s">
        <v>256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6" t="s">
        <v>83</v>
      </c>
      <c r="B52" s="207"/>
      <c r="C52" s="208"/>
      <c r="D52" s="99" t="s">
        <v>160</v>
      </c>
      <c r="E52" s="99" t="s">
        <v>257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6" t="s">
        <v>95</v>
      </c>
      <c r="B53" s="207"/>
      <c r="C53" s="208"/>
      <c r="D53" s="99" t="s">
        <v>162</v>
      </c>
      <c r="E53" s="99" t="s">
        <v>258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6" t="s">
        <v>108</v>
      </c>
      <c r="B54" s="207"/>
      <c r="C54" s="208"/>
      <c r="D54" s="99" t="s">
        <v>164</v>
      </c>
      <c r="E54" s="99" t="s">
        <v>259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6" t="s">
        <v>121</v>
      </c>
      <c r="B55" s="207"/>
      <c r="C55" s="208"/>
      <c r="D55" s="129" t="s">
        <v>166</v>
      </c>
      <c r="E55" s="129" t="s">
        <v>260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6" t="s">
        <v>131</v>
      </c>
      <c r="B56" s="207"/>
      <c r="C56" s="208"/>
      <c r="D56" s="130" t="s">
        <v>168</v>
      </c>
      <c r="E56" s="130" t="s">
        <v>261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09" t="s">
        <v>262</v>
      </c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</row>
    <row r="58" spans="1:16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</row>
    <row r="59" spans="1:16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43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8" t="s">
        <v>263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264</v>
      </c>
      <c r="B3" s="240"/>
      <c r="C3" s="241"/>
      <c r="D3" s="248" t="str">
        <f>Data!B4</f>
        <v>February</v>
      </c>
      <c r="E3" s="249"/>
      <c r="F3" s="249"/>
      <c r="G3" s="250"/>
      <c r="H3" s="248">
        <f>Data!B6</f>
        <v>44197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265</v>
      </c>
      <c r="E4" s="200" t="s">
        <v>266</v>
      </c>
      <c r="F4" s="201"/>
      <c r="G4" s="251" t="s">
        <v>267</v>
      </c>
      <c r="H4" s="251" t="s">
        <v>265</v>
      </c>
      <c r="I4" s="200" t="s">
        <v>266</v>
      </c>
      <c r="J4" s="201"/>
      <c r="K4" s="251" t="s">
        <v>267</v>
      </c>
    </row>
    <row r="5" spans="1:12" ht="26.4" x14ac:dyDescent="0.25">
      <c r="A5" s="245"/>
      <c r="B5" s="246"/>
      <c r="C5" s="247"/>
      <c r="D5" s="252"/>
      <c r="E5" s="27" t="str">
        <f xml:space="preserve"> CONCATENATE(Data!A4,"   (Preliminary)")</f>
        <v>2022   (Preliminary)</v>
      </c>
      <c r="F5" s="27">
        <f>Data!A4-1</f>
        <v>2021</v>
      </c>
      <c r="G5" s="252"/>
      <c r="H5" s="252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2"/>
    </row>
    <row r="6" spans="1:12" x14ac:dyDescent="0.25">
      <c r="A6" s="253"/>
      <c r="B6" s="254"/>
      <c r="C6" s="255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3" t="s">
        <v>268</v>
      </c>
      <c r="B7" s="234"/>
      <c r="C7" s="234"/>
      <c r="D7" s="234"/>
      <c r="E7" s="234"/>
      <c r="F7" s="234"/>
      <c r="G7" s="234"/>
      <c r="H7" s="234"/>
      <c r="I7" s="234"/>
      <c r="J7" s="234"/>
      <c r="K7" s="235"/>
    </row>
    <row r="8" spans="1:12" ht="12.75" hidden="1" customHeight="1" x14ac:dyDescent="0.25">
      <c r="A8" s="55"/>
      <c r="B8" s="56"/>
      <c r="C8" s="56"/>
      <c r="D8" s="56" t="s">
        <v>269</v>
      </c>
      <c r="E8" s="56" t="s">
        <v>270</v>
      </c>
      <c r="F8" s="56" t="s">
        <v>271</v>
      </c>
      <c r="G8" s="56" t="s">
        <v>272</v>
      </c>
      <c r="H8" s="56" t="s">
        <v>273</v>
      </c>
      <c r="I8" s="56" t="s">
        <v>274</v>
      </c>
      <c r="J8" s="56" t="s">
        <v>275</v>
      </c>
      <c r="K8" s="57" t="s">
        <v>276</v>
      </c>
      <c r="L8" s="60" t="s">
        <v>57</v>
      </c>
    </row>
    <row r="9" spans="1:12" ht="12.75" customHeight="1" x14ac:dyDescent="0.25">
      <c r="A9" s="230" t="s">
        <v>277</v>
      </c>
      <c r="B9" s="231"/>
      <c r="C9" s="232"/>
      <c r="D9" s="120">
        <v>1</v>
      </c>
      <c r="E9" s="70">
        <v>119</v>
      </c>
      <c r="F9" s="96">
        <v>99</v>
      </c>
      <c r="G9" s="147">
        <v>19.5</v>
      </c>
      <c r="H9" s="120">
        <v>2</v>
      </c>
      <c r="I9" s="70">
        <v>119</v>
      </c>
      <c r="J9" s="70">
        <v>118</v>
      </c>
      <c r="K9" s="147">
        <v>0.6</v>
      </c>
      <c r="L9">
        <v>1</v>
      </c>
    </row>
    <row r="10" spans="1:12" ht="12.75" customHeight="1" x14ac:dyDescent="0.25">
      <c r="A10" s="230" t="s">
        <v>278</v>
      </c>
      <c r="B10" s="231"/>
      <c r="C10" s="232"/>
      <c r="D10" s="120">
        <v>63</v>
      </c>
      <c r="E10" s="70">
        <v>357</v>
      </c>
      <c r="F10" s="96">
        <v>327</v>
      </c>
      <c r="G10" s="147">
        <v>9.1</v>
      </c>
      <c r="H10" s="120">
        <v>54</v>
      </c>
      <c r="I10" s="70">
        <v>352</v>
      </c>
      <c r="J10" s="70">
        <v>354</v>
      </c>
      <c r="K10" s="147">
        <v>-0.7</v>
      </c>
      <c r="L10">
        <v>2</v>
      </c>
    </row>
    <row r="11" spans="1:12" ht="12.75" customHeight="1" x14ac:dyDescent="0.25">
      <c r="A11" s="230" t="s">
        <v>279</v>
      </c>
      <c r="B11" s="231"/>
      <c r="C11" s="232"/>
      <c r="D11" s="120">
        <v>16</v>
      </c>
      <c r="E11" s="70">
        <v>116</v>
      </c>
      <c r="F11" s="96">
        <v>99</v>
      </c>
      <c r="G11" s="147">
        <v>16.8</v>
      </c>
      <c r="H11" s="120">
        <v>14</v>
      </c>
      <c r="I11" s="70">
        <v>112</v>
      </c>
      <c r="J11" s="70">
        <v>104</v>
      </c>
      <c r="K11" s="147">
        <v>8</v>
      </c>
      <c r="L11">
        <v>3</v>
      </c>
    </row>
    <row r="12" spans="1:12" ht="12.75" customHeight="1" x14ac:dyDescent="0.25">
      <c r="A12" s="230" t="s">
        <v>280</v>
      </c>
      <c r="B12" s="231"/>
      <c r="C12" s="232"/>
      <c r="D12" s="120">
        <v>76</v>
      </c>
      <c r="E12" s="70">
        <v>244</v>
      </c>
      <c r="F12" s="96">
        <v>220</v>
      </c>
      <c r="G12" s="147">
        <v>10.6</v>
      </c>
      <c r="H12" s="120">
        <v>67</v>
      </c>
      <c r="I12" s="70">
        <v>242</v>
      </c>
      <c r="J12" s="70">
        <v>236</v>
      </c>
      <c r="K12" s="147">
        <v>2.2999999999999998</v>
      </c>
      <c r="L12">
        <v>4</v>
      </c>
    </row>
    <row r="13" spans="1:12" ht="12.75" customHeight="1" x14ac:dyDescent="0.25">
      <c r="A13" s="230" t="s">
        <v>281</v>
      </c>
      <c r="B13" s="231"/>
      <c r="C13" s="232"/>
      <c r="D13" s="120">
        <v>4</v>
      </c>
      <c r="E13" s="70">
        <v>206</v>
      </c>
      <c r="F13" s="96">
        <v>171</v>
      </c>
      <c r="G13" s="147">
        <v>20.7</v>
      </c>
      <c r="H13" s="120">
        <v>18</v>
      </c>
      <c r="I13" s="70">
        <v>203</v>
      </c>
      <c r="J13" s="70">
        <v>209</v>
      </c>
      <c r="K13" s="147">
        <v>-2.5</v>
      </c>
      <c r="L13">
        <v>5</v>
      </c>
    </row>
    <row r="14" spans="1:12" ht="12.75" customHeight="1" x14ac:dyDescent="0.25">
      <c r="A14" s="230" t="s">
        <v>282</v>
      </c>
      <c r="B14" s="231"/>
      <c r="C14" s="232"/>
      <c r="D14" s="120">
        <v>49</v>
      </c>
      <c r="E14" s="70">
        <v>849</v>
      </c>
      <c r="F14" s="96">
        <v>776</v>
      </c>
      <c r="G14" s="147">
        <v>9.3000000000000007</v>
      </c>
      <c r="H14" s="120">
        <v>46</v>
      </c>
      <c r="I14" s="70">
        <v>868</v>
      </c>
      <c r="J14" s="70">
        <v>825</v>
      </c>
      <c r="K14" s="147">
        <v>5.2</v>
      </c>
      <c r="L14">
        <v>6</v>
      </c>
    </row>
    <row r="15" spans="1:12" ht="12.75" customHeight="1" x14ac:dyDescent="0.25">
      <c r="A15" s="230" t="s">
        <v>283</v>
      </c>
      <c r="B15" s="231"/>
      <c r="C15" s="232"/>
      <c r="D15" s="120">
        <v>47</v>
      </c>
      <c r="E15" s="70">
        <v>1570</v>
      </c>
      <c r="F15" s="96">
        <v>1327</v>
      </c>
      <c r="G15" s="147">
        <v>18.3</v>
      </c>
      <c r="H15" s="120">
        <v>48</v>
      </c>
      <c r="I15" s="70">
        <v>1547</v>
      </c>
      <c r="J15" s="70">
        <v>1507</v>
      </c>
      <c r="K15" s="147">
        <v>2.7</v>
      </c>
      <c r="L15">
        <v>7</v>
      </c>
    </row>
    <row r="16" spans="1:12" ht="12.75" customHeight="1" x14ac:dyDescent="0.25">
      <c r="A16" s="230" t="s">
        <v>284</v>
      </c>
      <c r="B16" s="231"/>
      <c r="C16" s="232"/>
      <c r="D16" s="120">
        <v>6</v>
      </c>
      <c r="E16" s="70">
        <v>48</v>
      </c>
      <c r="F16" s="96">
        <v>40</v>
      </c>
      <c r="G16" s="147">
        <v>18.7</v>
      </c>
      <c r="H16" s="120">
        <v>7</v>
      </c>
      <c r="I16" s="70">
        <v>48</v>
      </c>
      <c r="J16" s="70">
        <v>46</v>
      </c>
      <c r="K16" s="147">
        <v>4.5999999999999996</v>
      </c>
      <c r="L16">
        <v>8</v>
      </c>
    </row>
    <row r="17" spans="1:12" ht="12.75" customHeight="1" x14ac:dyDescent="0.25">
      <c r="A17" s="230" t="s">
        <v>285</v>
      </c>
      <c r="B17" s="231"/>
      <c r="C17" s="232"/>
      <c r="D17" s="120">
        <v>20</v>
      </c>
      <c r="E17" s="70">
        <v>211</v>
      </c>
      <c r="F17" s="96">
        <v>184</v>
      </c>
      <c r="G17" s="147">
        <v>14.6</v>
      </c>
      <c r="H17" s="120">
        <v>23</v>
      </c>
      <c r="I17" s="70">
        <v>206</v>
      </c>
      <c r="J17" s="70">
        <v>191</v>
      </c>
      <c r="K17" s="147">
        <v>8</v>
      </c>
      <c r="L17">
        <v>9</v>
      </c>
    </row>
    <row r="18" spans="1:12" ht="12.75" customHeight="1" x14ac:dyDescent="0.25">
      <c r="A18" s="230" t="s">
        <v>286</v>
      </c>
      <c r="B18" s="231"/>
      <c r="C18" s="232"/>
      <c r="D18" s="121"/>
      <c r="E18" s="71">
        <f>SUM(E9:E17)</f>
        <v>3720</v>
      </c>
      <c r="F18" s="31">
        <f>SUM(F9:F17)</f>
        <v>3243</v>
      </c>
      <c r="G18" s="147">
        <f>((E18-F18)/F18)*100</f>
        <v>14.708603145235893</v>
      </c>
      <c r="H18" s="121"/>
      <c r="I18" s="71">
        <f>SUM(I9:I17)</f>
        <v>3697</v>
      </c>
      <c r="J18" s="71">
        <f>SUM(J9:J17)</f>
        <v>3590</v>
      </c>
      <c r="K18" s="147">
        <f>((I18-J18)/J18)*100</f>
        <v>2.98050139275766</v>
      </c>
    </row>
    <row r="19" spans="1:12" ht="12.75" customHeight="1" x14ac:dyDescent="0.25">
      <c r="A19" s="50" t="s">
        <v>287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0" t="s">
        <v>288</v>
      </c>
      <c r="B20" s="231"/>
      <c r="C20" s="232"/>
      <c r="D20" s="120">
        <v>3</v>
      </c>
      <c r="E20" s="70">
        <v>129</v>
      </c>
      <c r="F20" s="96">
        <v>108</v>
      </c>
      <c r="G20" s="147">
        <v>19.600000000000001</v>
      </c>
      <c r="H20" s="120">
        <v>2</v>
      </c>
      <c r="I20" s="70">
        <v>85</v>
      </c>
      <c r="J20" s="70">
        <v>85</v>
      </c>
      <c r="K20" s="147">
        <v>0.6</v>
      </c>
      <c r="L20">
        <v>10</v>
      </c>
    </row>
    <row r="21" spans="1:12" ht="12.75" customHeight="1" x14ac:dyDescent="0.25">
      <c r="A21" s="230" t="s">
        <v>289</v>
      </c>
      <c r="B21" s="231"/>
      <c r="C21" s="232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0" t="s">
        <v>290</v>
      </c>
      <c r="B22" s="231"/>
      <c r="C22" s="232"/>
      <c r="D22" s="120">
        <v>99</v>
      </c>
      <c r="E22" s="70">
        <v>2226</v>
      </c>
      <c r="F22" s="96">
        <v>1993</v>
      </c>
      <c r="G22" s="147">
        <v>11.7</v>
      </c>
      <c r="H22" s="120">
        <v>92</v>
      </c>
      <c r="I22" s="70">
        <v>2258</v>
      </c>
      <c r="J22" s="70">
        <v>2116</v>
      </c>
      <c r="K22" s="147">
        <v>6.7</v>
      </c>
      <c r="L22">
        <v>12</v>
      </c>
    </row>
    <row r="23" spans="1:12" ht="12.75" customHeight="1" x14ac:dyDescent="0.25">
      <c r="A23" s="230" t="s">
        <v>291</v>
      </c>
      <c r="B23" s="231"/>
      <c r="C23" s="232"/>
      <c r="D23" s="120">
        <v>55</v>
      </c>
      <c r="E23" s="70">
        <v>1595</v>
      </c>
      <c r="F23" s="96">
        <v>1462</v>
      </c>
      <c r="G23" s="147">
        <v>9.1</v>
      </c>
      <c r="H23" s="120">
        <v>52</v>
      </c>
      <c r="I23" s="70">
        <v>1611</v>
      </c>
      <c r="J23" s="70">
        <v>1559</v>
      </c>
      <c r="K23" s="147">
        <v>3.3</v>
      </c>
      <c r="L23">
        <v>13</v>
      </c>
    </row>
    <row r="24" spans="1:12" ht="12.75" customHeight="1" x14ac:dyDescent="0.25">
      <c r="A24" s="230" t="s">
        <v>292</v>
      </c>
      <c r="B24" s="231"/>
      <c r="C24" s="232"/>
      <c r="D24" s="120">
        <v>6</v>
      </c>
      <c r="E24" s="70">
        <v>441</v>
      </c>
      <c r="F24" s="96">
        <v>356</v>
      </c>
      <c r="G24" s="147">
        <v>23.7</v>
      </c>
      <c r="H24" s="120">
        <v>7</v>
      </c>
      <c r="I24" s="70">
        <v>420</v>
      </c>
      <c r="J24" s="70">
        <v>414</v>
      </c>
      <c r="K24" s="147">
        <v>1.3</v>
      </c>
      <c r="L24">
        <v>14</v>
      </c>
    </row>
    <row r="25" spans="1:12" ht="12.75" customHeight="1" x14ac:dyDescent="0.25">
      <c r="A25" s="230" t="s">
        <v>293</v>
      </c>
      <c r="B25" s="231"/>
      <c r="C25" s="232"/>
      <c r="D25" s="120">
        <v>40</v>
      </c>
      <c r="E25" s="70">
        <v>1614</v>
      </c>
      <c r="F25" s="96">
        <v>1451</v>
      </c>
      <c r="G25" s="147">
        <v>11.2</v>
      </c>
      <c r="H25" s="120">
        <v>40</v>
      </c>
      <c r="I25" s="70">
        <v>1490</v>
      </c>
      <c r="J25" s="70">
        <v>1544</v>
      </c>
      <c r="K25" s="147">
        <v>-3.5</v>
      </c>
      <c r="L25">
        <v>15</v>
      </c>
    </row>
    <row r="26" spans="1:12" ht="12.75" customHeight="1" x14ac:dyDescent="0.25">
      <c r="A26" s="230" t="s">
        <v>294</v>
      </c>
      <c r="B26" s="231"/>
      <c r="C26" s="232"/>
      <c r="D26" s="120">
        <v>50</v>
      </c>
      <c r="E26" s="70">
        <v>1402</v>
      </c>
      <c r="F26" s="96">
        <v>1229</v>
      </c>
      <c r="G26" s="147">
        <v>14.1</v>
      </c>
      <c r="H26" s="120">
        <v>49</v>
      </c>
      <c r="I26" s="70">
        <v>1367</v>
      </c>
      <c r="J26" s="70">
        <v>1308</v>
      </c>
      <c r="K26" s="147">
        <v>4.5</v>
      </c>
      <c r="L26">
        <v>16</v>
      </c>
    </row>
    <row r="27" spans="1:12" ht="12.75" customHeight="1" x14ac:dyDescent="0.25">
      <c r="A27" s="230" t="s">
        <v>295</v>
      </c>
      <c r="B27" s="231"/>
      <c r="C27" s="232"/>
      <c r="D27" s="120">
        <v>319</v>
      </c>
      <c r="E27" s="70">
        <v>1535</v>
      </c>
      <c r="F27" s="96">
        <v>1297</v>
      </c>
      <c r="G27" s="147">
        <v>18.3</v>
      </c>
      <c r="H27" s="120">
        <v>319</v>
      </c>
      <c r="I27" s="70">
        <v>1437</v>
      </c>
      <c r="J27" s="70">
        <v>1482</v>
      </c>
      <c r="K27" s="147">
        <v>-3</v>
      </c>
      <c r="L27">
        <v>17</v>
      </c>
    </row>
    <row r="28" spans="1:12" ht="12.75" customHeight="1" x14ac:dyDescent="0.25">
      <c r="A28" s="230" t="s">
        <v>296</v>
      </c>
      <c r="B28" s="231"/>
      <c r="C28" s="232"/>
      <c r="D28" s="120">
        <v>10</v>
      </c>
      <c r="E28" s="70">
        <v>381</v>
      </c>
      <c r="F28" s="96">
        <v>346</v>
      </c>
      <c r="G28" s="147">
        <v>10.199999999999999</v>
      </c>
      <c r="H28" s="120">
        <v>9</v>
      </c>
      <c r="I28" s="70">
        <v>359</v>
      </c>
      <c r="J28" s="70">
        <v>376</v>
      </c>
      <c r="K28" s="147">
        <v>-4.5999999999999996</v>
      </c>
      <c r="L28">
        <v>18</v>
      </c>
    </row>
    <row r="29" spans="1:12" ht="12.75" customHeight="1" x14ac:dyDescent="0.25">
      <c r="A29" s="230" t="s">
        <v>286</v>
      </c>
      <c r="B29" s="231"/>
      <c r="C29" s="232"/>
      <c r="D29" s="121"/>
      <c r="E29" s="71">
        <f>SUM(E20:E28)</f>
        <v>9323</v>
      </c>
      <c r="F29" s="31">
        <f>SUM(F20:F28)</f>
        <v>8242</v>
      </c>
      <c r="G29" s="147">
        <f>((E29-F29)/F29)*100</f>
        <v>13.115748604707594</v>
      </c>
      <c r="H29" s="121"/>
      <c r="I29" s="71">
        <f>SUM(I20:I28)</f>
        <v>9027</v>
      </c>
      <c r="J29" s="71">
        <f>SUM(J20:J28)</f>
        <v>8884</v>
      </c>
      <c r="K29" s="147">
        <f>((I29-J29)/J29)*100</f>
        <v>1.6096352994146781</v>
      </c>
    </row>
    <row r="30" spans="1:12" ht="12.75" customHeight="1" x14ac:dyDescent="0.25">
      <c r="A30" s="50" t="s">
        <v>297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0" t="s">
        <v>298</v>
      </c>
      <c r="B31" s="231"/>
      <c r="C31" s="232"/>
      <c r="D31" s="120">
        <v>32</v>
      </c>
      <c r="E31" s="70">
        <v>1162</v>
      </c>
      <c r="F31" s="96">
        <v>1117</v>
      </c>
      <c r="G31" s="147">
        <v>4</v>
      </c>
      <c r="H31" s="120">
        <v>32</v>
      </c>
      <c r="I31" s="70">
        <v>1272</v>
      </c>
      <c r="J31" s="70">
        <v>1208</v>
      </c>
      <c r="K31" s="147">
        <v>5.3</v>
      </c>
      <c r="L31">
        <v>19</v>
      </c>
    </row>
    <row r="32" spans="1:12" ht="12.75" customHeight="1" x14ac:dyDescent="0.25">
      <c r="A32" s="230" t="s">
        <v>299</v>
      </c>
      <c r="B32" s="231"/>
      <c r="C32" s="232"/>
      <c r="D32" s="120">
        <v>25</v>
      </c>
      <c r="E32" s="70">
        <v>1163</v>
      </c>
      <c r="F32" s="96">
        <v>1105</v>
      </c>
      <c r="G32" s="147">
        <v>5.3</v>
      </c>
      <c r="H32" s="120">
        <v>26</v>
      </c>
      <c r="I32" s="70">
        <v>1263</v>
      </c>
      <c r="J32" s="70">
        <v>1228</v>
      </c>
      <c r="K32" s="147">
        <v>2.9</v>
      </c>
      <c r="L32">
        <v>20</v>
      </c>
    </row>
    <row r="33" spans="1:12" ht="12.75" customHeight="1" x14ac:dyDescent="0.25">
      <c r="A33" s="230" t="s">
        <v>300</v>
      </c>
      <c r="B33" s="231"/>
      <c r="C33" s="232"/>
      <c r="D33" s="120">
        <v>79</v>
      </c>
      <c r="E33" s="70">
        <v>974</v>
      </c>
      <c r="F33" s="96">
        <v>872</v>
      </c>
      <c r="G33" s="147">
        <v>11.7</v>
      </c>
      <c r="H33" s="120">
        <v>82</v>
      </c>
      <c r="I33" s="70">
        <v>981</v>
      </c>
      <c r="J33" s="70">
        <v>944</v>
      </c>
      <c r="K33" s="147">
        <v>3.9</v>
      </c>
      <c r="L33">
        <v>21</v>
      </c>
    </row>
    <row r="34" spans="1:12" ht="12.75" customHeight="1" x14ac:dyDescent="0.25">
      <c r="A34" s="230" t="s">
        <v>301</v>
      </c>
      <c r="B34" s="231"/>
      <c r="C34" s="232"/>
      <c r="D34" s="120">
        <v>63</v>
      </c>
      <c r="E34" s="70">
        <v>695</v>
      </c>
      <c r="F34" s="96">
        <v>640</v>
      </c>
      <c r="G34" s="147">
        <v>8.6</v>
      </c>
      <c r="H34" s="120">
        <v>65</v>
      </c>
      <c r="I34" s="70">
        <v>760</v>
      </c>
      <c r="J34" s="70">
        <v>746</v>
      </c>
      <c r="K34" s="147">
        <v>1.9</v>
      </c>
      <c r="L34">
        <v>22</v>
      </c>
    </row>
    <row r="35" spans="1:12" ht="12.75" customHeight="1" x14ac:dyDescent="0.25">
      <c r="A35" s="230" t="s">
        <v>302</v>
      </c>
      <c r="B35" s="231"/>
      <c r="C35" s="232"/>
      <c r="D35" s="120">
        <v>57</v>
      </c>
      <c r="E35" s="70">
        <v>1252</v>
      </c>
      <c r="F35" s="96">
        <v>1192</v>
      </c>
      <c r="G35" s="147">
        <v>5.0999999999999996</v>
      </c>
      <c r="H35" s="120">
        <v>57</v>
      </c>
      <c r="I35" s="70">
        <v>1297</v>
      </c>
      <c r="J35" s="70">
        <v>1271</v>
      </c>
      <c r="K35" s="147">
        <v>2</v>
      </c>
      <c r="L35">
        <v>23</v>
      </c>
    </row>
    <row r="36" spans="1:12" ht="12.75" customHeight="1" x14ac:dyDescent="0.25">
      <c r="A36" s="230" t="s">
        <v>303</v>
      </c>
      <c r="B36" s="231"/>
      <c r="C36" s="232"/>
      <c r="D36" s="120">
        <v>23</v>
      </c>
      <c r="E36" s="70">
        <v>974</v>
      </c>
      <c r="F36" s="96">
        <v>941</v>
      </c>
      <c r="G36" s="147">
        <v>3.5</v>
      </c>
      <c r="H36" s="120">
        <v>29</v>
      </c>
      <c r="I36" s="70">
        <v>1054</v>
      </c>
      <c r="J36" s="70">
        <v>1050</v>
      </c>
      <c r="K36" s="147">
        <v>0.4</v>
      </c>
      <c r="L36">
        <v>24</v>
      </c>
    </row>
    <row r="37" spans="1:12" ht="12.75" customHeight="1" x14ac:dyDescent="0.25">
      <c r="A37" s="230" t="s">
        <v>304</v>
      </c>
      <c r="B37" s="231"/>
      <c r="C37" s="232"/>
      <c r="D37" s="120">
        <v>86</v>
      </c>
      <c r="E37" s="70">
        <v>1290</v>
      </c>
      <c r="F37" s="96">
        <v>1192</v>
      </c>
      <c r="G37" s="147">
        <v>8.1999999999999993</v>
      </c>
      <c r="H37" s="120">
        <v>86</v>
      </c>
      <c r="I37" s="70">
        <v>1441</v>
      </c>
      <c r="J37" s="70">
        <v>1399</v>
      </c>
      <c r="K37" s="147">
        <v>3</v>
      </c>
      <c r="L37">
        <v>25</v>
      </c>
    </row>
    <row r="38" spans="1:12" ht="12.75" customHeight="1" x14ac:dyDescent="0.25">
      <c r="A38" s="230" t="s">
        <v>305</v>
      </c>
      <c r="B38" s="231"/>
      <c r="C38" s="232"/>
      <c r="D38" s="120">
        <v>9</v>
      </c>
      <c r="E38" s="70">
        <v>578</v>
      </c>
      <c r="F38" s="96">
        <v>516</v>
      </c>
      <c r="G38" s="147">
        <v>12</v>
      </c>
      <c r="H38" s="120">
        <v>9</v>
      </c>
      <c r="I38" s="70">
        <v>614</v>
      </c>
      <c r="J38" s="70">
        <v>591</v>
      </c>
      <c r="K38" s="147">
        <v>3.8</v>
      </c>
      <c r="L38">
        <v>26</v>
      </c>
    </row>
    <row r="39" spans="1:12" ht="12.75" customHeight="1" x14ac:dyDescent="0.25">
      <c r="A39" s="230" t="s">
        <v>306</v>
      </c>
      <c r="B39" s="231"/>
      <c r="C39" s="232"/>
      <c r="D39" s="120">
        <v>54</v>
      </c>
      <c r="E39" s="70">
        <v>257</v>
      </c>
      <c r="F39" s="96">
        <v>253</v>
      </c>
      <c r="G39" s="147">
        <v>1.6</v>
      </c>
      <c r="H39" s="120">
        <v>54</v>
      </c>
      <c r="I39" s="70">
        <v>270</v>
      </c>
      <c r="J39" s="70">
        <v>280</v>
      </c>
      <c r="K39" s="147">
        <v>-3.5</v>
      </c>
      <c r="L39">
        <v>27</v>
      </c>
    </row>
    <row r="40" spans="1:12" ht="12.75" customHeight="1" x14ac:dyDescent="0.25">
      <c r="A40" s="230" t="s">
        <v>307</v>
      </c>
      <c r="B40" s="231"/>
      <c r="C40" s="232"/>
      <c r="D40" s="120">
        <v>54</v>
      </c>
      <c r="E40" s="70">
        <v>1353</v>
      </c>
      <c r="F40" s="96">
        <v>1189</v>
      </c>
      <c r="G40" s="147">
        <v>13.7</v>
      </c>
      <c r="H40" s="120">
        <v>53</v>
      </c>
      <c r="I40" s="70">
        <v>1356</v>
      </c>
      <c r="J40" s="70">
        <v>1312</v>
      </c>
      <c r="K40" s="147">
        <v>3.4</v>
      </c>
      <c r="L40">
        <v>28</v>
      </c>
    </row>
    <row r="41" spans="1:12" ht="12.75" customHeight="1" x14ac:dyDescent="0.25">
      <c r="A41" s="230" t="s">
        <v>308</v>
      </c>
      <c r="B41" s="231"/>
      <c r="C41" s="232"/>
      <c r="D41" s="120">
        <v>37</v>
      </c>
      <c r="E41" s="70">
        <v>361</v>
      </c>
      <c r="F41" s="96">
        <v>338</v>
      </c>
      <c r="G41" s="147">
        <v>6.8</v>
      </c>
      <c r="H41" s="120">
        <v>40</v>
      </c>
      <c r="I41" s="70">
        <v>376</v>
      </c>
      <c r="J41" s="70">
        <v>368</v>
      </c>
      <c r="K41" s="147">
        <v>2.1</v>
      </c>
      <c r="L41">
        <v>29</v>
      </c>
    </row>
    <row r="42" spans="1:12" ht="12.75" customHeight="1" x14ac:dyDescent="0.25">
      <c r="A42" s="230" t="s">
        <v>309</v>
      </c>
      <c r="B42" s="231"/>
      <c r="C42" s="232"/>
      <c r="D42" s="120">
        <v>112</v>
      </c>
      <c r="E42" s="70">
        <v>1182</v>
      </c>
      <c r="F42" s="96">
        <v>1071</v>
      </c>
      <c r="G42" s="147">
        <v>10.3</v>
      </c>
      <c r="H42" s="120">
        <v>113</v>
      </c>
      <c r="I42" s="70">
        <v>1220</v>
      </c>
      <c r="J42" s="70">
        <v>1176</v>
      </c>
      <c r="K42" s="147">
        <v>3.8</v>
      </c>
      <c r="L42">
        <v>30</v>
      </c>
    </row>
    <row r="43" spans="1:12" ht="12.75" customHeight="1" x14ac:dyDescent="0.25">
      <c r="A43" s="230" t="s">
        <v>286</v>
      </c>
      <c r="B43" s="231"/>
      <c r="C43" s="232"/>
      <c r="D43" s="121"/>
      <c r="E43" s="71">
        <f>SUM(E31:E42)</f>
        <v>11241</v>
      </c>
      <c r="F43" s="31">
        <f>SUM(F31:F42)</f>
        <v>10426</v>
      </c>
      <c r="G43" s="147">
        <f>((E43-F43)/F43)*100</f>
        <v>7.8169959716094377</v>
      </c>
      <c r="H43" s="121"/>
      <c r="I43" s="71">
        <f>SUM(I31:I42)</f>
        <v>11904</v>
      </c>
      <c r="J43" s="71">
        <f>SUM(J31:J42)</f>
        <v>11573</v>
      </c>
      <c r="K43" s="147">
        <f>((I43-J43)/J43)*100</f>
        <v>2.8601054177827701</v>
      </c>
    </row>
    <row r="44" spans="1:12" ht="12.75" customHeight="1" x14ac:dyDescent="0.25">
      <c r="A44" s="50" t="s">
        <v>310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0" t="s">
        <v>311</v>
      </c>
      <c r="B45" s="231"/>
      <c r="C45" s="232"/>
      <c r="D45" s="120">
        <v>75</v>
      </c>
      <c r="E45" s="70">
        <v>1312</v>
      </c>
      <c r="F45" s="96">
        <v>1236</v>
      </c>
      <c r="G45" s="147">
        <v>6.2</v>
      </c>
      <c r="H45" s="120">
        <v>69</v>
      </c>
      <c r="I45" s="70">
        <v>1294</v>
      </c>
      <c r="J45" s="70">
        <v>1302</v>
      </c>
      <c r="K45" s="147">
        <v>-0.6</v>
      </c>
      <c r="L45">
        <v>31</v>
      </c>
    </row>
    <row r="46" spans="1:12" ht="12.75" customHeight="1" x14ac:dyDescent="0.25">
      <c r="A46" s="230" t="s">
        <v>312</v>
      </c>
      <c r="B46" s="231"/>
      <c r="C46" s="232"/>
      <c r="D46" s="120">
        <v>12</v>
      </c>
      <c r="E46" s="70">
        <v>727</v>
      </c>
      <c r="F46" s="96">
        <v>714</v>
      </c>
      <c r="G46" s="147">
        <v>1.8</v>
      </c>
      <c r="H46" s="120">
        <v>14</v>
      </c>
      <c r="I46" s="70">
        <v>777</v>
      </c>
      <c r="J46" s="70">
        <v>789</v>
      </c>
      <c r="K46" s="147">
        <v>-1.6</v>
      </c>
      <c r="L46">
        <v>32</v>
      </c>
    </row>
    <row r="47" spans="1:12" ht="12.75" customHeight="1" x14ac:dyDescent="0.25">
      <c r="A47" s="230" t="s">
        <v>313</v>
      </c>
      <c r="B47" s="231"/>
      <c r="C47" s="232"/>
      <c r="D47" s="120">
        <v>27</v>
      </c>
      <c r="E47" s="70">
        <v>1243</v>
      </c>
      <c r="F47" s="96">
        <v>1050</v>
      </c>
      <c r="G47" s="147">
        <v>18.399999999999999</v>
      </c>
      <c r="H47" s="120">
        <v>29</v>
      </c>
      <c r="I47" s="70">
        <v>1224</v>
      </c>
      <c r="J47" s="70">
        <v>1253</v>
      </c>
      <c r="K47" s="147">
        <v>-2.2999999999999998</v>
      </c>
      <c r="L47">
        <v>33</v>
      </c>
    </row>
    <row r="48" spans="1:12" ht="12.75" customHeight="1" x14ac:dyDescent="0.25">
      <c r="A48" s="230" t="s">
        <v>314</v>
      </c>
      <c r="B48" s="231"/>
      <c r="C48" s="232"/>
      <c r="D48" s="120">
        <v>12</v>
      </c>
      <c r="E48" s="70">
        <v>975</v>
      </c>
      <c r="F48" s="96">
        <v>894</v>
      </c>
      <c r="G48" s="147">
        <v>9</v>
      </c>
      <c r="H48" s="120">
        <v>14</v>
      </c>
      <c r="I48" s="70">
        <v>990</v>
      </c>
      <c r="J48" s="70">
        <v>986</v>
      </c>
      <c r="K48" s="147">
        <v>0.4</v>
      </c>
      <c r="L48">
        <v>34</v>
      </c>
    </row>
    <row r="49" spans="1:23" ht="12.75" customHeight="1" x14ac:dyDescent="0.25">
      <c r="A49" s="230" t="s">
        <v>315</v>
      </c>
      <c r="B49" s="231"/>
      <c r="C49" s="232"/>
      <c r="D49" s="120">
        <v>48</v>
      </c>
      <c r="E49" s="70">
        <v>1019</v>
      </c>
      <c r="F49" s="96">
        <v>991</v>
      </c>
      <c r="G49" s="147">
        <v>2.8</v>
      </c>
      <c r="H49" s="120">
        <v>46</v>
      </c>
      <c r="I49" s="70">
        <v>1073</v>
      </c>
      <c r="J49" s="70">
        <v>1090</v>
      </c>
      <c r="K49" s="147">
        <v>-1.5</v>
      </c>
      <c r="L49">
        <v>35</v>
      </c>
    </row>
    <row r="50" spans="1:23" ht="12.75" customHeight="1" x14ac:dyDescent="0.25">
      <c r="A50" s="230" t="s">
        <v>316</v>
      </c>
      <c r="B50" s="231"/>
      <c r="C50" s="232"/>
      <c r="D50" s="120">
        <v>35</v>
      </c>
      <c r="E50" s="70">
        <v>934</v>
      </c>
      <c r="F50" s="96">
        <v>825</v>
      </c>
      <c r="G50" s="147">
        <v>13.2</v>
      </c>
      <c r="H50" s="120">
        <v>35</v>
      </c>
      <c r="I50" s="70">
        <v>1078</v>
      </c>
      <c r="J50" s="70">
        <v>1065</v>
      </c>
      <c r="K50" s="147">
        <v>1.2</v>
      </c>
      <c r="L50">
        <v>36</v>
      </c>
    </row>
    <row r="51" spans="1:23" ht="12.75" customHeight="1" x14ac:dyDescent="0.25">
      <c r="A51" s="230" t="s">
        <v>317</v>
      </c>
      <c r="B51" s="231"/>
      <c r="C51" s="232"/>
      <c r="D51" s="120">
        <v>24</v>
      </c>
      <c r="E51" s="70">
        <v>1368</v>
      </c>
      <c r="F51" s="96">
        <v>1202</v>
      </c>
      <c r="G51" s="147">
        <v>13.9</v>
      </c>
      <c r="H51" s="120">
        <v>24</v>
      </c>
      <c r="I51" s="70">
        <v>1348</v>
      </c>
      <c r="J51" s="70">
        <v>1384</v>
      </c>
      <c r="K51" s="147">
        <v>-2.6</v>
      </c>
      <c r="L51">
        <v>37</v>
      </c>
    </row>
    <row r="52" spans="1:23" ht="12.75" customHeight="1" x14ac:dyDescent="0.25">
      <c r="A52" s="230" t="s">
        <v>318</v>
      </c>
      <c r="B52" s="231"/>
      <c r="C52" s="232"/>
      <c r="D52" s="120">
        <v>131</v>
      </c>
      <c r="E52" s="70">
        <v>4272</v>
      </c>
      <c r="F52" s="96">
        <v>3583</v>
      </c>
      <c r="G52" s="147">
        <v>19.2</v>
      </c>
      <c r="H52" s="120">
        <v>138</v>
      </c>
      <c r="I52" s="70">
        <v>4628</v>
      </c>
      <c r="J52" s="70">
        <v>4393</v>
      </c>
      <c r="K52" s="147">
        <v>5.3</v>
      </c>
      <c r="L52">
        <v>38</v>
      </c>
    </row>
    <row r="53" spans="1:23" ht="12.75" customHeight="1" x14ac:dyDescent="0.25">
      <c r="A53" s="230" t="s">
        <v>286</v>
      </c>
      <c r="B53" s="231"/>
      <c r="C53" s="232"/>
      <c r="D53" s="121"/>
      <c r="E53" s="71">
        <f>SUM(E45:E52)</f>
        <v>11850</v>
      </c>
      <c r="F53" s="31">
        <f>SUM(F45:F52)</f>
        <v>10495</v>
      </c>
      <c r="G53" s="147">
        <f>((E53-F53)/F53)*100</f>
        <v>12.91090995712244</v>
      </c>
      <c r="H53" s="121"/>
      <c r="I53" s="71">
        <f>SUM(I45:I52)</f>
        <v>12412</v>
      </c>
      <c r="J53" s="71">
        <f>SUM(J45:J52)</f>
        <v>12262</v>
      </c>
      <c r="K53" s="147">
        <f>((I53-J53)/J53)*100</f>
        <v>1.2232914695808188</v>
      </c>
    </row>
    <row r="54" spans="1:23" ht="12.75" customHeight="1" x14ac:dyDescent="0.25">
      <c r="A54" s="50" t="s">
        <v>319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0" t="s">
        <v>320</v>
      </c>
      <c r="B55" s="231"/>
      <c r="C55" s="232"/>
      <c r="D55" s="120">
        <v>36</v>
      </c>
      <c r="E55" s="70">
        <v>74</v>
      </c>
      <c r="F55" s="96">
        <v>75</v>
      </c>
      <c r="G55" s="147">
        <v>-1.7</v>
      </c>
      <c r="H55" s="120">
        <v>36</v>
      </c>
      <c r="I55" s="70">
        <v>76</v>
      </c>
      <c r="J55" s="70">
        <v>79</v>
      </c>
      <c r="K55" s="147">
        <v>-4.2</v>
      </c>
      <c r="L55">
        <v>39</v>
      </c>
    </row>
    <row r="56" spans="1:23" ht="12.75" customHeight="1" x14ac:dyDescent="0.25">
      <c r="A56" s="230" t="s">
        <v>321</v>
      </c>
      <c r="B56" s="231"/>
      <c r="C56" s="232"/>
      <c r="D56" s="120">
        <v>78</v>
      </c>
      <c r="E56" s="70">
        <v>1080</v>
      </c>
      <c r="F56" s="96">
        <v>977</v>
      </c>
      <c r="G56" s="147">
        <v>10.5</v>
      </c>
      <c r="H56" s="120">
        <v>74</v>
      </c>
      <c r="I56" s="70">
        <v>1093</v>
      </c>
      <c r="J56" s="70">
        <v>1004</v>
      </c>
      <c r="K56" s="147">
        <v>8.9</v>
      </c>
      <c r="L56">
        <v>40</v>
      </c>
    </row>
    <row r="57" spans="1:23" ht="12.75" customHeight="1" x14ac:dyDescent="0.25">
      <c r="A57" s="230" t="s">
        <v>322</v>
      </c>
      <c r="B57" s="231"/>
      <c r="C57" s="232"/>
      <c r="D57" s="120">
        <v>67</v>
      </c>
      <c r="E57" s="70">
        <v>3433</v>
      </c>
      <c r="F57" s="96">
        <v>3187</v>
      </c>
      <c r="G57" s="147">
        <v>7.7</v>
      </c>
      <c r="H57" s="120">
        <v>55</v>
      </c>
      <c r="I57" s="70">
        <v>3522</v>
      </c>
      <c r="J57" s="70">
        <v>3161</v>
      </c>
      <c r="K57" s="147">
        <v>11.4</v>
      </c>
      <c r="L57">
        <v>41</v>
      </c>
    </row>
    <row r="58" spans="1:23" ht="12.75" customHeight="1" x14ac:dyDescent="0.25">
      <c r="A58" s="230" t="s">
        <v>323</v>
      </c>
      <c r="B58" s="231"/>
      <c r="C58" s="232"/>
      <c r="D58" s="120">
        <v>68</v>
      </c>
      <c r="E58" s="70">
        <v>842</v>
      </c>
      <c r="F58" s="96">
        <v>791</v>
      </c>
      <c r="G58" s="147">
        <v>6.5</v>
      </c>
      <c r="H58" s="120">
        <v>72</v>
      </c>
      <c r="I58" s="70">
        <v>880</v>
      </c>
      <c r="J58" s="70">
        <v>864</v>
      </c>
      <c r="K58" s="147">
        <v>1.9</v>
      </c>
      <c r="L58">
        <v>42</v>
      </c>
    </row>
    <row r="59" spans="1:23" ht="12.75" customHeight="1" x14ac:dyDescent="0.25">
      <c r="A59" s="230" t="s">
        <v>324</v>
      </c>
      <c r="B59" s="231"/>
      <c r="C59" s="232"/>
      <c r="D59" s="120">
        <v>10</v>
      </c>
      <c r="E59" s="70">
        <v>69</v>
      </c>
      <c r="F59" s="96">
        <v>61</v>
      </c>
      <c r="G59" s="147">
        <v>13.6</v>
      </c>
      <c r="H59" s="120">
        <v>11</v>
      </c>
      <c r="I59" s="70">
        <v>73</v>
      </c>
      <c r="J59" s="70">
        <v>64</v>
      </c>
      <c r="K59" s="147">
        <v>13.9</v>
      </c>
      <c r="L59">
        <v>43</v>
      </c>
      <c r="P59" s="95"/>
      <c r="Q59" s="95" t="s">
        <v>270</v>
      </c>
      <c r="R59" s="95" t="s">
        <v>271</v>
      </c>
      <c r="S59" s="86" t="s">
        <v>272</v>
      </c>
      <c r="T59" s="95" t="s">
        <v>274</v>
      </c>
      <c r="U59" s="95" t="s">
        <v>275</v>
      </c>
      <c r="V59" s="88" t="s">
        <v>276</v>
      </c>
      <c r="W59" s="60" t="s">
        <v>57</v>
      </c>
    </row>
    <row r="60" spans="1:23" ht="12.75" customHeight="1" x14ac:dyDescent="0.25">
      <c r="A60" s="230" t="s">
        <v>325</v>
      </c>
      <c r="B60" s="231"/>
      <c r="C60" s="232"/>
      <c r="D60" s="120">
        <v>117</v>
      </c>
      <c r="E60" s="70">
        <v>480</v>
      </c>
      <c r="F60" s="96">
        <v>438</v>
      </c>
      <c r="G60" s="147">
        <v>9.6</v>
      </c>
      <c r="H60" s="120">
        <v>120</v>
      </c>
      <c r="I60" s="70">
        <v>486</v>
      </c>
      <c r="J60" s="70">
        <v>485</v>
      </c>
      <c r="K60" s="147">
        <v>0.3</v>
      </c>
      <c r="L60">
        <v>44</v>
      </c>
      <c r="P60" s="118"/>
      <c r="Q60" s="118">
        <v>45810</v>
      </c>
      <c r="R60" s="118">
        <v>41293</v>
      </c>
      <c r="S60" s="119">
        <v>10.9</v>
      </c>
      <c r="T60" s="118">
        <v>47068</v>
      </c>
      <c r="U60" s="118">
        <v>45778</v>
      </c>
      <c r="V60" s="119">
        <v>2.8</v>
      </c>
      <c r="W60">
        <v>1</v>
      </c>
    </row>
    <row r="61" spans="1:23" ht="12.75" customHeight="1" x14ac:dyDescent="0.25">
      <c r="A61" s="230" t="s">
        <v>326</v>
      </c>
      <c r="B61" s="231"/>
      <c r="C61" s="232"/>
      <c r="D61" s="120">
        <v>66</v>
      </c>
      <c r="E61" s="70">
        <v>389</v>
      </c>
      <c r="F61" s="96">
        <v>342</v>
      </c>
      <c r="G61" s="147">
        <v>13.8</v>
      </c>
      <c r="H61" s="120">
        <v>67</v>
      </c>
      <c r="I61" s="70">
        <v>409</v>
      </c>
      <c r="J61" s="70">
        <v>416</v>
      </c>
      <c r="K61" s="147">
        <v>-1.5</v>
      </c>
      <c r="L61">
        <v>45</v>
      </c>
    </row>
    <row r="62" spans="1:23" ht="12.75" customHeight="1" x14ac:dyDescent="0.25">
      <c r="A62" s="230" t="s">
        <v>327</v>
      </c>
      <c r="B62" s="231"/>
      <c r="C62" s="232"/>
      <c r="D62" s="120">
        <v>38</v>
      </c>
      <c r="E62" s="70">
        <v>326</v>
      </c>
      <c r="F62" s="96">
        <v>311</v>
      </c>
      <c r="G62" s="147">
        <v>4.7</v>
      </c>
      <c r="H62" s="120">
        <v>40</v>
      </c>
      <c r="I62" s="70">
        <v>347</v>
      </c>
      <c r="J62" s="70">
        <v>333</v>
      </c>
      <c r="K62" s="147">
        <v>4</v>
      </c>
      <c r="L62">
        <v>46</v>
      </c>
    </row>
    <row r="63" spans="1:23" ht="12.75" customHeight="1" x14ac:dyDescent="0.25">
      <c r="A63" s="230" t="s">
        <v>328</v>
      </c>
      <c r="B63" s="231"/>
      <c r="C63" s="232"/>
      <c r="D63" s="120">
        <v>19</v>
      </c>
      <c r="E63" s="70">
        <v>717</v>
      </c>
      <c r="F63" s="96">
        <v>655</v>
      </c>
      <c r="G63" s="147">
        <v>9.5</v>
      </c>
      <c r="H63" s="120">
        <v>18</v>
      </c>
      <c r="I63" s="70">
        <v>795</v>
      </c>
      <c r="J63" s="70">
        <v>748</v>
      </c>
      <c r="K63" s="147">
        <v>6.4</v>
      </c>
      <c r="L63">
        <v>47</v>
      </c>
    </row>
    <row r="64" spans="1:23" ht="12.75" customHeight="1" x14ac:dyDescent="0.25">
      <c r="A64" s="230" t="s">
        <v>329</v>
      </c>
      <c r="B64" s="231"/>
      <c r="C64" s="232"/>
      <c r="D64" s="120">
        <v>88</v>
      </c>
      <c r="E64" s="70">
        <v>712</v>
      </c>
      <c r="F64" s="96">
        <v>643</v>
      </c>
      <c r="G64" s="147">
        <v>10.8</v>
      </c>
      <c r="H64" s="120">
        <v>98</v>
      </c>
      <c r="I64" s="70">
        <v>721</v>
      </c>
      <c r="J64" s="70">
        <v>703</v>
      </c>
      <c r="K64" s="147">
        <v>2.5</v>
      </c>
      <c r="L64">
        <v>48</v>
      </c>
    </row>
    <row r="65" spans="1:12" ht="12.75" customHeight="1" x14ac:dyDescent="0.25">
      <c r="A65" s="230" t="s">
        <v>330</v>
      </c>
      <c r="B65" s="231"/>
      <c r="C65" s="232"/>
      <c r="D65" s="120">
        <v>0</v>
      </c>
      <c r="E65" s="70">
        <v>496</v>
      </c>
      <c r="F65" s="96">
        <v>456</v>
      </c>
      <c r="G65" s="147">
        <v>8.6999999999999993</v>
      </c>
      <c r="H65" s="120">
        <v>22</v>
      </c>
      <c r="I65" s="70">
        <v>517</v>
      </c>
      <c r="J65" s="70">
        <v>495</v>
      </c>
      <c r="K65" s="147">
        <v>4.3</v>
      </c>
      <c r="L65">
        <v>49</v>
      </c>
    </row>
    <row r="66" spans="1:12" ht="12.75" customHeight="1" x14ac:dyDescent="0.25">
      <c r="A66" s="230" t="s">
        <v>331</v>
      </c>
      <c r="B66" s="231"/>
      <c r="C66" s="232"/>
      <c r="D66" s="120">
        <v>68</v>
      </c>
      <c r="E66" s="70">
        <v>759</v>
      </c>
      <c r="F66" s="96">
        <v>678</v>
      </c>
      <c r="G66" s="147">
        <v>12</v>
      </c>
      <c r="H66" s="120">
        <v>70</v>
      </c>
      <c r="I66" s="70">
        <v>791</v>
      </c>
      <c r="J66" s="70">
        <v>795</v>
      </c>
      <c r="K66" s="147">
        <v>-0.6</v>
      </c>
      <c r="L66">
        <v>50</v>
      </c>
    </row>
    <row r="67" spans="1:12" ht="12.75" customHeight="1" x14ac:dyDescent="0.25">
      <c r="A67" s="230" t="s">
        <v>332</v>
      </c>
      <c r="B67" s="231"/>
      <c r="C67" s="232"/>
      <c r="D67" s="120">
        <v>97</v>
      </c>
      <c r="E67" s="70">
        <v>302</v>
      </c>
      <c r="F67" s="96">
        <v>272</v>
      </c>
      <c r="G67" s="147">
        <v>11.1</v>
      </c>
      <c r="H67" s="120">
        <v>99</v>
      </c>
      <c r="I67" s="70">
        <v>318</v>
      </c>
      <c r="J67" s="70">
        <v>321</v>
      </c>
      <c r="K67" s="147">
        <v>-1</v>
      </c>
      <c r="L67">
        <v>51</v>
      </c>
    </row>
    <row r="68" spans="1:12" ht="12.75" customHeight="1" x14ac:dyDescent="0.25">
      <c r="A68" s="230" t="s">
        <v>286</v>
      </c>
      <c r="B68" s="231"/>
      <c r="C68" s="232"/>
      <c r="D68" s="61"/>
      <c r="E68" s="71">
        <f>SUM(E55:E67)</f>
        <v>9679</v>
      </c>
      <c r="F68" s="31">
        <f>SUM(F55:F67)</f>
        <v>8886</v>
      </c>
      <c r="G68" s="147">
        <f>((E68-F68)/F68)*100</f>
        <v>8.92415034886338</v>
      </c>
      <c r="H68" s="72"/>
      <c r="I68" s="71">
        <f>SUM(I55:I67)</f>
        <v>10028</v>
      </c>
      <c r="J68" s="71">
        <f>SUM(J55:J67)</f>
        <v>9468</v>
      </c>
      <c r="K68" s="147">
        <f>((I68-J68)/J68)*100</f>
        <v>5.9146599070553449</v>
      </c>
    </row>
    <row r="69" spans="1:12" ht="12.75" customHeight="1" x14ac:dyDescent="0.25">
      <c r="A69" s="233" t="s">
        <v>333</v>
      </c>
      <c r="B69" s="234"/>
      <c r="C69" s="235"/>
      <c r="D69" s="71">
        <f>SUM(D6:D68)</f>
        <v>2611</v>
      </c>
      <c r="E69" s="71">
        <f>Q60</f>
        <v>45810</v>
      </c>
      <c r="F69" s="31">
        <f>R60</f>
        <v>41293</v>
      </c>
      <c r="G69" s="147">
        <f>S60</f>
        <v>10.9</v>
      </c>
      <c r="H69" s="71">
        <f>SUM(H6:H68)</f>
        <v>2646</v>
      </c>
      <c r="I69" s="71">
        <f>T60</f>
        <v>47068</v>
      </c>
      <c r="J69" s="71">
        <f>U60</f>
        <v>45778</v>
      </c>
      <c r="K69" s="147">
        <f>V60</f>
        <v>2.8</v>
      </c>
    </row>
    <row r="70" spans="1:12" x14ac:dyDescent="0.25">
      <c r="A70" s="236" t="s">
        <v>334</v>
      </c>
      <c r="B70" s="236"/>
      <c r="C70" s="236"/>
      <c r="D70" s="236"/>
      <c r="E70" s="236"/>
      <c r="F70" s="236"/>
      <c r="G70" s="236"/>
      <c r="H70" s="236"/>
      <c r="I70" s="236"/>
      <c r="J70" s="236"/>
      <c r="K70" s="236"/>
    </row>
    <row r="71" spans="1:12" x14ac:dyDescent="0.25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8" t="s">
        <v>335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264</v>
      </c>
      <c r="B3" s="240"/>
      <c r="C3" s="241"/>
      <c r="D3" s="248" t="str">
        <f>Data!B4</f>
        <v>February</v>
      </c>
      <c r="E3" s="249"/>
      <c r="F3" s="249"/>
      <c r="G3" s="250"/>
      <c r="H3" s="248">
        <f>Data!B6</f>
        <v>44197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265</v>
      </c>
      <c r="E4" s="200" t="s">
        <v>266</v>
      </c>
      <c r="F4" s="201"/>
      <c r="G4" s="256" t="s">
        <v>267</v>
      </c>
      <c r="H4" s="251" t="s">
        <v>265</v>
      </c>
      <c r="I4" s="200" t="s">
        <v>266</v>
      </c>
      <c r="J4" s="201"/>
      <c r="K4" s="256" t="s">
        <v>267</v>
      </c>
    </row>
    <row r="5" spans="1:12" ht="26.4" x14ac:dyDescent="0.25">
      <c r="A5" s="245"/>
      <c r="B5" s="246"/>
      <c r="C5" s="247"/>
      <c r="D5" s="252"/>
      <c r="E5" s="27" t="str">
        <f>CONCATENATE(Data!A4,"   (Preliminary)")</f>
        <v>2022   (Preliminary)</v>
      </c>
      <c r="F5" s="27">
        <f>Data!A4-1</f>
        <v>2021</v>
      </c>
      <c r="G5" s="257"/>
      <c r="H5" s="252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7"/>
    </row>
    <row r="6" spans="1:12" x14ac:dyDescent="0.25">
      <c r="A6" s="253"/>
      <c r="B6" s="254"/>
      <c r="C6" s="255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3" t="s">
        <v>268</v>
      </c>
      <c r="B7" s="234"/>
      <c r="C7" s="234"/>
      <c r="D7" s="234"/>
      <c r="E7" s="234"/>
      <c r="F7" s="234"/>
      <c r="G7" s="234"/>
      <c r="H7" s="234"/>
      <c r="I7" s="234"/>
      <c r="J7" s="234"/>
      <c r="K7" s="235"/>
    </row>
    <row r="8" spans="1:12" ht="12.75" hidden="1" customHeight="1" x14ac:dyDescent="0.25">
      <c r="A8" s="55"/>
      <c r="B8" s="56"/>
      <c r="C8" s="56"/>
      <c r="D8" s="56" t="s">
        <v>269</v>
      </c>
      <c r="E8" s="56" t="s">
        <v>270</v>
      </c>
      <c r="F8" s="56" t="s">
        <v>271</v>
      </c>
      <c r="G8" s="112" t="s">
        <v>272</v>
      </c>
      <c r="H8" s="56" t="s">
        <v>273</v>
      </c>
      <c r="I8" s="56" t="s">
        <v>274</v>
      </c>
      <c r="J8" s="56" t="s">
        <v>275</v>
      </c>
      <c r="K8" s="113" t="s">
        <v>276</v>
      </c>
      <c r="L8" s="60" t="s">
        <v>57</v>
      </c>
    </row>
    <row r="9" spans="1:12" ht="12.75" customHeight="1" x14ac:dyDescent="0.25">
      <c r="A9" s="230" t="s">
        <v>277</v>
      </c>
      <c r="B9" s="231"/>
      <c r="C9" s="232"/>
      <c r="D9" s="120">
        <v>16</v>
      </c>
      <c r="E9" s="70">
        <v>1755</v>
      </c>
      <c r="F9" s="70">
        <v>1536</v>
      </c>
      <c r="G9" s="147">
        <v>14.2</v>
      </c>
      <c r="H9" s="120">
        <v>18</v>
      </c>
      <c r="I9" s="70">
        <v>1820</v>
      </c>
      <c r="J9" s="70">
        <v>1767</v>
      </c>
      <c r="K9" s="147">
        <v>3</v>
      </c>
      <c r="L9">
        <v>1</v>
      </c>
    </row>
    <row r="10" spans="1:12" ht="12.75" customHeight="1" x14ac:dyDescent="0.25">
      <c r="A10" s="230" t="s">
        <v>278</v>
      </c>
      <c r="B10" s="231"/>
      <c r="C10" s="232"/>
      <c r="D10" s="120">
        <v>22</v>
      </c>
      <c r="E10" s="70">
        <v>202</v>
      </c>
      <c r="F10" s="70">
        <v>184</v>
      </c>
      <c r="G10" s="147">
        <v>10</v>
      </c>
      <c r="H10" s="120">
        <v>18</v>
      </c>
      <c r="I10" s="70">
        <v>202</v>
      </c>
      <c r="J10" s="70">
        <v>203</v>
      </c>
      <c r="K10" s="147">
        <v>-0.2</v>
      </c>
      <c r="L10">
        <v>2</v>
      </c>
    </row>
    <row r="11" spans="1:12" ht="12.75" customHeight="1" x14ac:dyDescent="0.25">
      <c r="A11" s="230" t="s">
        <v>279</v>
      </c>
      <c r="B11" s="231"/>
      <c r="C11" s="232"/>
      <c r="D11" s="120">
        <v>205</v>
      </c>
      <c r="E11" s="70">
        <v>3232</v>
      </c>
      <c r="F11" s="70">
        <v>2850</v>
      </c>
      <c r="G11" s="147">
        <v>13.4</v>
      </c>
      <c r="H11" s="120">
        <v>205</v>
      </c>
      <c r="I11" s="70">
        <v>3291</v>
      </c>
      <c r="J11" s="70">
        <v>3141</v>
      </c>
      <c r="K11" s="147">
        <v>4.8</v>
      </c>
      <c r="L11">
        <v>3</v>
      </c>
    </row>
    <row r="12" spans="1:12" ht="12.75" customHeight="1" x14ac:dyDescent="0.25">
      <c r="A12" s="230" t="s">
        <v>280</v>
      </c>
      <c r="B12" s="231"/>
      <c r="C12" s="232"/>
      <c r="D12" s="120">
        <v>68</v>
      </c>
      <c r="E12" s="70">
        <v>431</v>
      </c>
      <c r="F12" s="70">
        <v>387</v>
      </c>
      <c r="G12" s="147">
        <v>11.6</v>
      </c>
      <c r="H12" s="120">
        <v>68</v>
      </c>
      <c r="I12" s="70">
        <v>432</v>
      </c>
      <c r="J12" s="70">
        <v>421</v>
      </c>
      <c r="K12" s="147">
        <v>2.7</v>
      </c>
      <c r="L12">
        <v>4</v>
      </c>
    </row>
    <row r="13" spans="1:12" ht="12.75" customHeight="1" x14ac:dyDescent="0.25">
      <c r="A13" s="230" t="s">
        <v>281</v>
      </c>
      <c r="B13" s="231"/>
      <c r="C13" s="232"/>
      <c r="D13" s="120">
        <v>66</v>
      </c>
      <c r="E13" s="70">
        <v>3999</v>
      </c>
      <c r="F13" s="70">
        <v>3253</v>
      </c>
      <c r="G13" s="147">
        <v>22.9</v>
      </c>
      <c r="H13" s="120">
        <v>110</v>
      </c>
      <c r="I13" s="70">
        <v>3860</v>
      </c>
      <c r="J13" s="70">
        <v>3737</v>
      </c>
      <c r="K13" s="147">
        <v>3.3</v>
      </c>
      <c r="L13">
        <v>5</v>
      </c>
    </row>
    <row r="14" spans="1:12" ht="12.75" customHeight="1" x14ac:dyDescent="0.25">
      <c r="A14" s="230" t="s">
        <v>282</v>
      </c>
      <c r="B14" s="231"/>
      <c r="C14" s="232"/>
      <c r="D14" s="120">
        <v>63</v>
      </c>
      <c r="E14" s="70">
        <v>4950</v>
      </c>
      <c r="F14" s="70">
        <v>4403</v>
      </c>
      <c r="G14" s="147">
        <v>12.4</v>
      </c>
      <c r="H14" s="120">
        <v>65</v>
      </c>
      <c r="I14" s="70">
        <v>4986</v>
      </c>
      <c r="J14" s="70">
        <v>4920</v>
      </c>
      <c r="K14" s="147">
        <v>1.3</v>
      </c>
      <c r="L14">
        <v>6</v>
      </c>
    </row>
    <row r="15" spans="1:12" ht="12.75" customHeight="1" x14ac:dyDescent="0.25">
      <c r="A15" s="230" t="s">
        <v>283</v>
      </c>
      <c r="B15" s="231"/>
      <c r="C15" s="232"/>
      <c r="D15" s="120">
        <v>38</v>
      </c>
      <c r="E15" s="70">
        <v>3532</v>
      </c>
      <c r="F15" s="70">
        <v>3075</v>
      </c>
      <c r="G15" s="147">
        <v>14.9</v>
      </c>
      <c r="H15" s="120">
        <v>40</v>
      </c>
      <c r="I15" s="70">
        <v>3507</v>
      </c>
      <c r="J15" s="70">
        <v>3443</v>
      </c>
      <c r="K15" s="147">
        <v>1.9</v>
      </c>
      <c r="L15">
        <v>7</v>
      </c>
    </row>
    <row r="16" spans="1:12" ht="12.75" customHeight="1" x14ac:dyDescent="0.25">
      <c r="A16" s="230" t="s">
        <v>284</v>
      </c>
      <c r="B16" s="231"/>
      <c r="C16" s="232"/>
      <c r="D16" s="120">
        <v>27</v>
      </c>
      <c r="E16" s="70">
        <v>418</v>
      </c>
      <c r="F16" s="70">
        <v>372</v>
      </c>
      <c r="G16" s="147">
        <v>12.5</v>
      </c>
      <c r="H16" s="120">
        <v>29</v>
      </c>
      <c r="I16" s="70">
        <v>404</v>
      </c>
      <c r="J16" s="70">
        <v>387</v>
      </c>
      <c r="K16" s="147">
        <v>4.4000000000000004</v>
      </c>
      <c r="L16">
        <v>8</v>
      </c>
    </row>
    <row r="17" spans="1:12" ht="12.75" customHeight="1" x14ac:dyDescent="0.25">
      <c r="A17" s="230" t="s">
        <v>285</v>
      </c>
      <c r="B17" s="231"/>
      <c r="C17" s="232"/>
      <c r="D17" s="120">
        <v>17</v>
      </c>
      <c r="E17" s="70">
        <v>97</v>
      </c>
      <c r="F17" s="70">
        <v>88</v>
      </c>
      <c r="G17" s="147">
        <v>10.199999999999999</v>
      </c>
      <c r="H17" s="120">
        <v>18</v>
      </c>
      <c r="I17" s="70">
        <v>100</v>
      </c>
      <c r="J17" s="70">
        <v>95</v>
      </c>
      <c r="K17" s="147">
        <v>5.2</v>
      </c>
      <c r="L17">
        <v>9</v>
      </c>
    </row>
    <row r="18" spans="1:12" ht="12.75" customHeight="1" x14ac:dyDescent="0.25">
      <c r="A18" s="230" t="s">
        <v>286</v>
      </c>
      <c r="B18" s="231"/>
      <c r="C18" s="232"/>
      <c r="D18" s="121"/>
      <c r="E18" s="71">
        <f>SUM(E9:E17)</f>
        <v>18616</v>
      </c>
      <c r="F18" s="71">
        <f>SUM(F9:F17)</f>
        <v>16148</v>
      </c>
      <c r="G18" s="147">
        <f>((E18-F18)/F18)*100</f>
        <v>15.283626455288582</v>
      </c>
      <c r="H18" s="121"/>
      <c r="I18" s="71">
        <f>SUM(I9:I17)</f>
        <v>18602</v>
      </c>
      <c r="J18" s="71">
        <f>SUM(J9:J17)</f>
        <v>18114</v>
      </c>
      <c r="K18" s="147">
        <f>((I18-J18)/J18)*100</f>
        <v>2.694048802031578</v>
      </c>
    </row>
    <row r="19" spans="1:12" ht="12.75" customHeight="1" x14ac:dyDescent="0.25">
      <c r="A19" s="50" t="s">
        <v>287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0" t="s">
        <v>288</v>
      </c>
      <c r="B20" s="231"/>
      <c r="C20" s="232"/>
      <c r="D20" s="120">
        <v>11</v>
      </c>
      <c r="E20" s="70">
        <v>491</v>
      </c>
      <c r="F20" s="70">
        <v>431</v>
      </c>
      <c r="G20" s="147">
        <v>14.1</v>
      </c>
      <c r="H20" s="120">
        <v>15</v>
      </c>
      <c r="I20" s="70">
        <v>335</v>
      </c>
      <c r="J20" s="70">
        <v>348</v>
      </c>
      <c r="K20" s="147">
        <v>-3.8</v>
      </c>
      <c r="L20">
        <v>10</v>
      </c>
    </row>
    <row r="21" spans="1:12" ht="12.75" customHeight="1" x14ac:dyDescent="0.25">
      <c r="A21" s="230" t="s">
        <v>289</v>
      </c>
      <c r="B21" s="231"/>
      <c r="C21" s="232"/>
      <c r="D21" s="120">
        <v>2</v>
      </c>
      <c r="E21" s="70">
        <v>156</v>
      </c>
      <c r="F21" s="70">
        <v>136</v>
      </c>
      <c r="G21" s="147">
        <v>14.5</v>
      </c>
      <c r="H21" s="120">
        <v>2</v>
      </c>
      <c r="I21" s="70">
        <v>141</v>
      </c>
      <c r="J21" s="70">
        <v>153</v>
      </c>
      <c r="K21" s="147">
        <v>-7.7</v>
      </c>
      <c r="L21">
        <v>11</v>
      </c>
    </row>
    <row r="22" spans="1:12" ht="12.75" customHeight="1" x14ac:dyDescent="0.25">
      <c r="A22" s="230" t="s">
        <v>290</v>
      </c>
      <c r="B22" s="231"/>
      <c r="C22" s="232"/>
      <c r="D22" s="120">
        <v>127</v>
      </c>
      <c r="E22" s="70">
        <v>10510</v>
      </c>
      <c r="F22" s="70">
        <v>9625</v>
      </c>
      <c r="G22" s="147">
        <v>9.1999999999999993</v>
      </c>
      <c r="H22" s="120">
        <v>114</v>
      </c>
      <c r="I22" s="70">
        <v>10702</v>
      </c>
      <c r="J22" s="70">
        <v>10088</v>
      </c>
      <c r="K22" s="147">
        <v>6.1</v>
      </c>
      <c r="L22">
        <v>12</v>
      </c>
    </row>
    <row r="23" spans="1:12" ht="12.75" customHeight="1" x14ac:dyDescent="0.25">
      <c r="A23" s="230" t="s">
        <v>291</v>
      </c>
      <c r="B23" s="231"/>
      <c r="C23" s="232"/>
      <c r="D23" s="120">
        <v>117</v>
      </c>
      <c r="E23" s="70">
        <v>5169</v>
      </c>
      <c r="F23" s="70">
        <v>4763</v>
      </c>
      <c r="G23" s="147">
        <v>8.5</v>
      </c>
      <c r="H23" s="120">
        <v>119</v>
      </c>
      <c r="I23" s="70">
        <v>5175</v>
      </c>
      <c r="J23" s="70">
        <v>4986</v>
      </c>
      <c r="K23" s="147">
        <v>3.8</v>
      </c>
      <c r="L23">
        <v>13</v>
      </c>
    </row>
    <row r="24" spans="1:12" ht="12.75" customHeight="1" x14ac:dyDescent="0.25">
      <c r="A24" s="230" t="s">
        <v>292</v>
      </c>
      <c r="B24" s="231"/>
      <c r="C24" s="232"/>
      <c r="D24" s="120">
        <v>35</v>
      </c>
      <c r="E24" s="70">
        <v>2888</v>
      </c>
      <c r="F24" s="70">
        <v>2403</v>
      </c>
      <c r="G24" s="147">
        <v>20.100000000000001</v>
      </c>
      <c r="H24" s="120">
        <v>40</v>
      </c>
      <c r="I24" s="70">
        <v>2838</v>
      </c>
      <c r="J24" s="70">
        <v>2718</v>
      </c>
      <c r="K24" s="147">
        <v>4.4000000000000004</v>
      </c>
      <c r="L24">
        <v>14</v>
      </c>
    </row>
    <row r="25" spans="1:12" ht="12.75" customHeight="1" x14ac:dyDescent="0.25">
      <c r="A25" s="230" t="s">
        <v>293</v>
      </c>
      <c r="B25" s="231"/>
      <c r="C25" s="232"/>
      <c r="D25" s="120">
        <v>41</v>
      </c>
      <c r="E25" s="70">
        <v>4128</v>
      </c>
      <c r="F25" s="70">
        <v>3778</v>
      </c>
      <c r="G25" s="147">
        <v>9.3000000000000007</v>
      </c>
      <c r="H25" s="120">
        <v>41</v>
      </c>
      <c r="I25" s="70">
        <v>3867</v>
      </c>
      <c r="J25" s="70">
        <v>3970</v>
      </c>
      <c r="K25" s="147">
        <v>-2.6</v>
      </c>
      <c r="L25">
        <v>15</v>
      </c>
    </row>
    <row r="26" spans="1:12" ht="12.75" customHeight="1" x14ac:dyDescent="0.25">
      <c r="A26" s="230" t="s">
        <v>294</v>
      </c>
      <c r="B26" s="231"/>
      <c r="C26" s="232"/>
      <c r="D26" s="120">
        <v>45</v>
      </c>
      <c r="E26" s="70">
        <v>2042</v>
      </c>
      <c r="F26" s="70">
        <v>1773</v>
      </c>
      <c r="G26" s="147">
        <v>15.2</v>
      </c>
      <c r="H26" s="120">
        <v>42</v>
      </c>
      <c r="I26" s="70">
        <v>1887</v>
      </c>
      <c r="J26" s="70">
        <v>1834</v>
      </c>
      <c r="K26" s="147">
        <v>2.9</v>
      </c>
      <c r="L26">
        <v>16</v>
      </c>
    </row>
    <row r="27" spans="1:12" ht="12.75" customHeight="1" x14ac:dyDescent="0.25">
      <c r="A27" s="230" t="s">
        <v>295</v>
      </c>
      <c r="B27" s="231"/>
      <c r="C27" s="232"/>
      <c r="D27" s="120">
        <v>364</v>
      </c>
      <c r="E27" s="70">
        <v>3370</v>
      </c>
      <c r="F27" s="70">
        <v>2887</v>
      </c>
      <c r="G27" s="147">
        <v>16.7</v>
      </c>
      <c r="H27" s="120">
        <v>366</v>
      </c>
      <c r="I27" s="70">
        <v>3144</v>
      </c>
      <c r="J27" s="70">
        <v>3152</v>
      </c>
      <c r="K27" s="147">
        <v>-0.3</v>
      </c>
      <c r="L27">
        <v>17</v>
      </c>
    </row>
    <row r="28" spans="1:12" ht="12.75" customHeight="1" x14ac:dyDescent="0.25">
      <c r="A28" s="230" t="s">
        <v>296</v>
      </c>
      <c r="B28" s="231"/>
      <c r="C28" s="232"/>
      <c r="D28" s="120">
        <v>9</v>
      </c>
      <c r="E28" s="70">
        <v>464</v>
      </c>
      <c r="F28" s="70">
        <v>438</v>
      </c>
      <c r="G28" s="147">
        <v>5.9</v>
      </c>
      <c r="H28" s="120">
        <v>9</v>
      </c>
      <c r="I28" s="70">
        <v>437</v>
      </c>
      <c r="J28" s="70">
        <v>472</v>
      </c>
      <c r="K28" s="147">
        <v>-7.5</v>
      </c>
      <c r="L28">
        <v>18</v>
      </c>
    </row>
    <row r="29" spans="1:12" ht="12.75" customHeight="1" x14ac:dyDescent="0.25">
      <c r="A29" s="230" t="s">
        <v>286</v>
      </c>
      <c r="B29" s="231"/>
      <c r="C29" s="232"/>
      <c r="D29" s="121"/>
      <c r="E29" s="71">
        <f>SUM(E20:E28)</f>
        <v>29218</v>
      </c>
      <c r="F29" s="71">
        <f>SUM(F20:F28)</f>
        <v>26234</v>
      </c>
      <c r="G29" s="147">
        <f>((E29-F29)/F29)*100</f>
        <v>11.374552107951514</v>
      </c>
      <c r="H29" s="121"/>
      <c r="I29" s="71">
        <f>SUM(I20:I28)</f>
        <v>28526</v>
      </c>
      <c r="J29" s="71">
        <f>SUM(J20:J28)</f>
        <v>27721</v>
      </c>
      <c r="K29" s="147">
        <f>((I29-J29)/J29)*100</f>
        <v>2.9039356444572708</v>
      </c>
    </row>
    <row r="30" spans="1:12" ht="12.75" customHeight="1" x14ac:dyDescent="0.25">
      <c r="A30" s="50" t="s">
        <v>297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0" t="s">
        <v>298</v>
      </c>
      <c r="B31" s="231"/>
      <c r="C31" s="232"/>
      <c r="D31" s="120">
        <v>55</v>
      </c>
      <c r="E31" s="70">
        <v>3967</v>
      </c>
      <c r="F31" s="70">
        <v>3673</v>
      </c>
      <c r="G31" s="147">
        <v>8</v>
      </c>
      <c r="H31" s="120">
        <v>54</v>
      </c>
      <c r="I31" s="70">
        <v>4350</v>
      </c>
      <c r="J31" s="70">
        <v>4014</v>
      </c>
      <c r="K31" s="147">
        <v>8.4</v>
      </c>
      <c r="L31">
        <v>19</v>
      </c>
    </row>
    <row r="32" spans="1:12" ht="12.75" customHeight="1" x14ac:dyDescent="0.25">
      <c r="A32" s="230" t="s">
        <v>299</v>
      </c>
      <c r="B32" s="231"/>
      <c r="C32" s="232"/>
      <c r="D32" s="120">
        <v>34</v>
      </c>
      <c r="E32" s="70">
        <v>2155</v>
      </c>
      <c r="F32" s="70">
        <v>2044</v>
      </c>
      <c r="G32" s="147">
        <v>5.4</v>
      </c>
      <c r="H32" s="120">
        <v>31</v>
      </c>
      <c r="I32" s="70">
        <v>2302</v>
      </c>
      <c r="J32" s="70">
        <v>2233</v>
      </c>
      <c r="K32" s="147">
        <v>3.1</v>
      </c>
      <c r="L32">
        <v>20</v>
      </c>
    </row>
    <row r="33" spans="1:12" ht="12.75" customHeight="1" x14ac:dyDescent="0.25">
      <c r="A33" s="230" t="s">
        <v>300</v>
      </c>
      <c r="B33" s="231"/>
      <c r="C33" s="232"/>
      <c r="D33" s="120">
        <v>20</v>
      </c>
      <c r="E33" s="70">
        <v>704</v>
      </c>
      <c r="F33" s="70">
        <v>641</v>
      </c>
      <c r="G33" s="147">
        <v>9.8000000000000007</v>
      </c>
      <c r="H33" s="120">
        <v>28</v>
      </c>
      <c r="I33" s="70">
        <v>709</v>
      </c>
      <c r="J33" s="70">
        <v>687</v>
      </c>
      <c r="K33" s="147">
        <v>3.3</v>
      </c>
      <c r="L33">
        <v>21</v>
      </c>
    </row>
    <row r="34" spans="1:12" ht="12.75" customHeight="1" x14ac:dyDescent="0.25">
      <c r="A34" s="230" t="s">
        <v>301</v>
      </c>
      <c r="B34" s="231"/>
      <c r="C34" s="232"/>
      <c r="D34" s="120">
        <v>16</v>
      </c>
      <c r="E34" s="70">
        <v>778</v>
      </c>
      <c r="F34" s="70">
        <v>702</v>
      </c>
      <c r="G34" s="147">
        <v>10.8</v>
      </c>
      <c r="H34" s="120">
        <v>16</v>
      </c>
      <c r="I34" s="70">
        <v>809</v>
      </c>
      <c r="J34" s="70">
        <v>784</v>
      </c>
      <c r="K34" s="147">
        <v>3.2</v>
      </c>
      <c r="L34">
        <v>22</v>
      </c>
    </row>
    <row r="35" spans="1:12" ht="12.75" customHeight="1" x14ac:dyDescent="0.25">
      <c r="A35" s="230" t="s">
        <v>302</v>
      </c>
      <c r="B35" s="231"/>
      <c r="C35" s="232"/>
      <c r="D35" s="120">
        <v>50</v>
      </c>
      <c r="E35" s="70">
        <v>3782</v>
      </c>
      <c r="F35" s="70">
        <v>3551</v>
      </c>
      <c r="G35" s="147">
        <v>6.5</v>
      </c>
      <c r="H35" s="120">
        <v>51</v>
      </c>
      <c r="I35" s="70">
        <v>3964</v>
      </c>
      <c r="J35" s="70">
        <v>3713</v>
      </c>
      <c r="K35" s="147">
        <v>6.8</v>
      </c>
      <c r="L35">
        <v>23</v>
      </c>
    </row>
    <row r="36" spans="1:12" ht="12.75" customHeight="1" x14ac:dyDescent="0.25">
      <c r="A36" s="230" t="s">
        <v>303</v>
      </c>
      <c r="B36" s="231"/>
      <c r="C36" s="232"/>
      <c r="D36" s="120">
        <v>12</v>
      </c>
      <c r="E36" s="70">
        <v>1772</v>
      </c>
      <c r="F36" s="70">
        <v>1647</v>
      </c>
      <c r="G36" s="147">
        <v>7.6</v>
      </c>
      <c r="H36" s="120">
        <v>15</v>
      </c>
      <c r="I36" s="70">
        <v>1822</v>
      </c>
      <c r="J36" s="70">
        <v>1713</v>
      </c>
      <c r="K36" s="147">
        <v>6.4</v>
      </c>
      <c r="L36">
        <v>24</v>
      </c>
    </row>
    <row r="37" spans="1:12" ht="12.75" customHeight="1" x14ac:dyDescent="0.25">
      <c r="A37" s="230" t="s">
        <v>304</v>
      </c>
      <c r="B37" s="231"/>
      <c r="C37" s="232"/>
      <c r="D37" s="120">
        <v>65</v>
      </c>
      <c r="E37" s="70">
        <v>2059</v>
      </c>
      <c r="F37" s="70">
        <v>1961</v>
      </c>
      <c r="G37" s="147">
        <v>5</v>
      </c>
      <c r="H37" s="120">
        <v>65</v>
      </c>
      <c r="I37" s="70">
        <v>2215</v>
      </c>
      <c r="J37" s="70">
        <v>2204</v>
      </c>
      <c r="K37" s="147">
        <v>0.5</v>
      </c>
      <c r="L37">
        <v>25</v>
      </c>
    </row>
    <row r="38" spans="1:12" ht="12.75" customHeight="1" x14ac:dyDescent="0.25">
      <c r="A38" s="230" t="s">
        <v>305</v>
      </c>
      <c r="B38" s="231"/>
      <c r="C38" s="232"/>
      <c r="D38" s="120">
        <v>11</v>
      </c>
      <c r="E38" s="70">
        <v>550</v>
      </c>
      <c r="F38" s="70">
        <v>494</v>
      </c>
      <c r="G38" s="147">
        <v>11.4</v>
      </c>
      <c r="H38" s="120">
        <v>11</v>
      </c>
      <c r="I38" s="70">
        <v>545</v>
      </c>
      <c r="J38" s="70">
        <v>517</v>
      </c>
      <c r="K38" s="147">
        <v>5.3</v>
      </c>
      <c r="L38">
        <v>26</v>
      </c>
    </row>
    <row r="39" spans="1:12" ht="12.75" customHeight="1" x14ac:dyDescent="0.25">
      <c r="A39" s="230" t="s">
        <v>306</v>
      </c>
      <c r="B39" s="231"/>
      <c r="C39" s="232"/>
      <c r="D39" s="120">
        <v>10</v>
      </c>
      <c r="E39" s="70">
        <v>146</v>
      </c>
      <c r="F39" s="70">
        <v>144</v>
      </c>
      <c r="G39" s="147">
        <v>1</v>
      </c>
      <c r="H39" s="120">
        <v>11</v>
      </c>
      <c r="I39" s="70">
        <v>149</v>
      </c>
      <c r="J39" s="70">
        <v>151</v>
      </c>
      <c r="K39" s="147">
        <v>-1.2</v>
      </c>
      <c r="L39">
        <v>27</v>
      </c>
    </row>
    <row r="40" spans="1:12" ht="12.75" customHeight="1" x14ac:dyDescent="0.25">
      <c r="A40" s="230" t="s">
        <v>307</v>
      </c>
      <c r="B40" s="231"/>
      <c r="C40" s="232"/>
      <c r="D40" s="120">
        <v>94</v>
      </c>
      <c r="E40" s="70">
        <v>4106</v>
      </c>
      <c r="F40" s="70">
        <v>3682</v>
      </c>
      <c r="G40" s="147">
        <v>11.5</v>
      </c>
      <c r="H40" s="120">
        <v>97</v>
      </c>
      <c r="I40" s="70">
        <v>4160</v>
      </c>
      <c r="J40" s="70">
        <v>4036</v>
      </c>
      <c r="K40" s="147">
        <v>3.1</v>
      </c>
      <c r="L40">
        <v>28</v>
      </c>
    </row>
    <row r="41" spans="1:12" ht="12.75" customHeight="1" x14ac:dyDescent="0.25">
      <c r="A41" s="230" t="s">
        <v>308</v>
      </c>
      <c r="B41" s="231"/>
      <c r="C41" s="232"/>
      <c r="D41" s="120">
        <v>5</v>
      </c>
      <c r="E41" s="70">
        <v>182</v>
      </c>
      <c r="F41" s="70">
        <v>172</v>
      </c>
      <c r="G41" s="147">
        <v>5.5</v>
      </c>
      <c r="H41" s="120">
        <v>5</v>
      </c>
      <c r="I41" s="70">
        <v>179</v>
      </c>
      <c r="J41" s="70">
        <v>175</v>
      </c>
      <c r="K41" s="147">
        <v>2.2000000000000002</v>
      </c>
      <c r="L41">
        <v>29</v>
      </c>
    </row>
    <row r="42" spans="1:12" ht="12.75" customHeight="1" x14ac:dyDescent="0.25">
      <c r="A42" s="230" t="s">
        <v>309</v>
      </c>
      <c r="B42" s="231"/>
      <c r="C42" s="232"/>
      <c r="D42" s="120">
        <v>128</v>
      </c>
      <c r="E42" s="70">
        <v>1847</v>
      </c>
      <c r="F42" s="70">
        <v>1692</v>
      </c>
      <c r="G42" s="147">
        <v>9.1999999999999993</v>
      </c>
      <c r="H42" s="120">
        <v>128</v>
      </c>
      <c r="I42" s="70">
        <v>1906</v>
      </c>
      <c r="J42" s="70">
        <v>1807</v>
      </c>
      <c r="K42" s="147">
        <v>5.5</v>
      </c>
      <c r="L42">
        <v>30</v>
      </c>
    </row>
    <row r="43" spans="1:12" ht="12.75" customHeight="1" x14ac:dyDescent="0.25">
      <c r="A43" s="230" t="s">
        <v>286</v>
      </c>
      <c r="B43" s="231"/>
      <c r="C43" s="232"/>
      <c r="D43" s="121"/>
      <c r="E43" s="71">
        <f>SUM(E31:E42)</f>
        <v>22048</v>
      </c>
      <c r="F43" s="71">
        <f>SUM(F31:F42)</f>
        <v>20403</v>
      </c>
      <c r="G43" s="147">
        <f>((E43-F43)/F43)*100</f>
        <v>8.0625398225751113</v>
      </c>
      <c r="H43" s="121"/>
      <c r="I43" s="71">
        <f>SUM(I31:I42)</f>
        <v>23110</v>
      </c>
      <c r="J43" s="71">
        <f>SUM(J31:J42)</f>
        <v>22034</v>
      </c>
      <c r="K43" s="147">
        <f>((I43-J43)/J43)*100</f>
        <v>4.8833620767904149</v>
      </c>
    </row>
    <row r="44" spans="1:12" ht="12.75" customHeight="1" x14ac:dyDescent="0.25">
      <c r="A44" s="50" t="s">
        <v>310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0" t="s">
        <v>311</v>
      </c>
      <c r="B45" s="231"/>
      <c r="C45" s="232"/>
      <c r="D45" s="120">
        <v>115</v>
      </c>
      <c r="E45" s="70">
        <v>2063</v>
      </c>
      <c r="F45" s="70">
        <v>1984</v>
      </c>
      <c r="G45" s="147">
        <v>4</v>
      </c>
      <c r="H45" s="120">
        <v>114</v>
      </c>
      <c r="I45" s="70">
        <v>2047</v>
      </c>
      <c r="J45" s="70">
        <v>2056</v>
      </c>
      <c r="K45" s="147">
        <v>-0.4</v>
      </c>
      <c r="L45">
        <v>31</v>
      </c>
    </row>
    <row r="46" spans="1:12" ht="12.75" customHeight="1" x14ac:dyDescent="0.25">
      <c r="A46" s="230" t="s">
        <v>312</v>
      </c>
      <c r="B46" s="231"/>
      <c r="C46" s="232"/>
      <c r="D46" s="120">
        <v>4</v>
      </c>
      <c r="E46" s="70">
        <v>1034</v>
      </c>
      <c r="F46" s="70">
        <v>1002</v>
      </c>
      <c r="G46" s="147">
        <v>3.1</v>
      </c>
      <c r="H46" s="120">
        <v>5</v>
      </c>
      <c r="I46" s="70">
        <v>1062</v>
      </c>
      <c r="J46" s="70">
        <v>1073</v>
      </c>
      <c r="K46" s="147">
        <v>-1</v>
      </c>
      <c r="L46">
        <v>32</v>
      </c>
    </row>
    <row r="47" spans="1:12" ht="12.75" customHeight="1" x14ac:dyDescent="0.25">
      <c r="A47" s="230" t="s">
        <v>313</v>
      </c>
      <c r="B47" s="231"/>
      <c r="C47" s="232"/>
      <c r="D47" s="120">
        <v>17</v>
      </c>
      <c r="E47" s="70">
        <v>1304</v>
      </c>
      <c r="F47" s="70">
        <v>1126</v>
      </c>
      <c r="G47" s="147">
        <v>15.8</v>
      </c>
      <c r="H47" s="120">
        <v>21</v>
      </c>
      <c r="I47" s="70">
        <v>1296</v>
      </c>
      <c r="J47" s="70">
        <v>1309</v>
      </c>
      <c r="K47" s="147">
        <v>-1</v>
      </c>
      <c r="L47">
        <v>33</v>
      </c>
    </row>
    <row r="48" spans="1:12" ht="12.75" customHeight="1" x14ac:dyDescent="0.25">
      <c r="A48" s="230" t="s">
        <v>314</v>
      </c>
      <c r="B48" s="231"/>
      <c r="C48" s="232"/>
      <c r="D48" s="120">
        <v>11</v>
      </c>
      <c r="E48" s="70">
        <v>1920</v>
      </c>
      <c r="F48" s="70">
        <v>1687</v>
      </c>
      <c r="G48" s="147">
        <v>13.8</v>
      </c>
      <c r="H48" s="120">
        <v>13</v>
      </c>
      <c r="I48" s="70">
        <v>1960</v>
      </c>
      <c r="J48" s="70">
        <v>1843</v>
      </c>
      <c r="K48" s="147">
        <v>6.3</v>
      </c>
      <c r="L48">
        <v>34</v>
      </c>
    </row>
    <row r="49" spans="1:23" ht="12.75" customHeight="1" x14ac:dyDescent="0.25">
      <c r="A49" s="230" t="s">
        <v>315</v>
      </c>
      <c r="B49" s="231"/>
      <c r="C49" s="232"/>
      <c r="D49" s="120">
        <v>23</v>
      </c>
      <c r="E49" s="70">
        <v>1013</v>
      </c>
      <c r="F49" s="70">
        <v>971</v>
      </c>
      <c r="G49" s="147">
        <v>4.4000000000000004</v>
      </c>
      <c r="H49" s="120">
        <v>24</v>
      </c>
      <c r="I49" s="70">
        <v>1001</v>
      </c>
      <c r="J49" s="70">
        <v>1033</v>
      </c>
      <c r="K49" s="147">
        <v>-3.1</v>
      </c>
      <c r="L49">
        <v>35</v>
      </c>
    </row>
    <row r="50" spans="1:23" ht="12.75" customHeight="1" x14ac:dyDescent="0.25">
      <c r="A50" s="230" t="s">
        <v>316</v>
      </c>
      <c r="B50" s="231"/>
      <c r="C50" s="232"/>
      <c r="D50" s="120">
        <v>22</v>
      </c>
      <c r="E50" s="70">
        <v>1238</v>
      </c>
      <c r="F50" s="70">
        <v>1158</v>
      </c>
      <c r="G50" s="147">
        <v>6.9</v>
      </c>
      <c r="H50" s="120">
        <v>22</v>
      </c>
      <c r="I50" s="70">
        <v>1409</v>
      </c>
      <c r="J50" s="70">
        <v>1438</v>
      </c>
      <c r="K50" s="147">
        <v>-2</v>
      </c>
      <c r="L50">
        <v>36</v>
      </c>
    </row>
    <row r="51" spans="1:23" ht="12.75" customHeight="1" x14ac:dyDescent="0.25">
      <c r="A51" s="230" t="s">
        <v>317</v>
      </c>
      <c r="B51" s="231"/>
      <c r="C51" s="232"/>
      <c r="D51" s="120">
        <v>19</v>
      </c>
      <c r="E51" s="70">
        <v>2883</v>
      </c>
      <c r="F51" s="70">
        <v>2605</v>
      </c>
      <c r="G51" s="147">
        <v>10.7</v>
      </c>
      <c r="H51" s="120">
        <v>19</v>
      </c>
      <c r="I51" s="70">
        <v>2999</v>
      </c>
      <c r="J51" s="70">
        <v>3032</v>
      </c>
      <c r="K51" s="147">
        <v>-1.1000000000000001</v>
      </c>
      <c r="L51">
        <v>37</v>
      </c>
    </row>
    <row r="52" spans="1:23" ht="12.75" customHeight="1" x14ac:dyDescent="0.25">
      <c r="A52" s="230" t="s">
        <v>318</v>
      </c>
      <c r="B52" s="231"/>
      <c r="C52" s="232"/>
      <c r="D52" s="120">
        <v>72</v>
      </c>
      <c r="E52" s="70">
        <v>12435</v>
      </c>
      <c r="F52" s="70">
        <v>10814</v>
      </c>
      <c r="G52" s="147">
        <v>15</v>
      </c>
      <c r="H52" s="120">
        <v>82</v>
      </c>
      <c r="I52" s="70">
        <v>13079</v>
      </c>
      <c r="J52" s="70">
        <v>12285</v>
      </c>
      <c r="K52" s="147">
        <v>6.5</v>
      </c>
      <c r="L52">
        <v>38</v>
      </c>
    </row>
    <row r="53" spans="1:23" ht="12.75" customHeight="1" x14ac:dyDescent="0.25">
      <c r="A53" s="230" t="s">
        <v>286</v>
      </c>
      <c r="B53" s="231"/>
      <c r="C53" s="232"/>
      <c r="D53" s="121"/>
      <c r="E53" s="71">
        <f>SUM(E45:E52)</f>
        <v>23890</v>
      </c>
      <c r="F53" s="71">
        <f>SUM(F45:F52)</f>
        <v>21347</v>
      </c>
      <c r="G53" s="147">
        <f>((E53-F53)/F53)*100</f>
        <v>11.912680938773597</v>
      </c>
      <c r="H53" s="121"/>
      <c r="I53" s="71">
        <f>SUM(I45:I52)</f>
        <v>24853</v>
      </c>
      <c r="J53" s="71">
        <f>SUM(J45:J52)</f>
        <v>24069</v>
      </c>
      <c r="K53" s="147">
        <f>((I53-J53)/J53)*100</f>
        <v>3.2573019236362124</v>
      </c>
    </row>
    <row r="54" spans="1:23" ht="12.75" customHeight="1" x14ac:dyDescent="0.25">
      <c r="A54" s="50" t="s">
        <v>319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0" t="s">
        <v>320</v>
      </c>
      <c r="B55" s="231"/>
      <c r="C55" s="232"/>
      <c r="D55" s="120">
        <v>53</v>
      </c>
      <c r="E55" s="70">
        <v>147</v>
      </c>
      <c r="F55" s="70">
        <v>143</v>
      </c>
      <c r="G55" s="147">
        <v>3</v>
      </c>
      <c r="H55" s="120">
        <v>54</v>
      </c>
      <c r="I55" s="70">
        <v>148</v>
      </c>
      <c r="J55" s="70">
        <v>149</v>
      </c>
      <c r="K55" s="147">
        <v>-1.2</v>
      </c>
      <c r="L55">
        <v>39</v>
      </c>
    </row>
    <row r="56" spans="1:23" ht="12.75" customHeight="1" x14ac:dyDescent="0.25">
      <c r="A56" s="230" t="s">
        <v>321</v>
      </c>
      <c r="B56" s="231"/>
      <c r="C56" s="232"/>
      <c r="D56" s="120">
        <v>116</v>
      </c>
      <c r="E56" s="70">
        <v>3372</v>
      </c>
      <c r="F56" s="70">
        <v>3100</v>
      </c>
      <c r="G56" s="147">
        <v>8.8000000000000007</v>
      </c>
      <c r="H56" s="120">
        <v>117</v>
      </c>
      <c r="I56" s="70">
        <v>3513</v>
      </c>
      <c r="J56" s="70">
        <v>3204</v>
      </c>
      <c r="K56" s="147">
        <v>9.6999999999999993</v>
      </c>
      <c r="L56">
        <v>40</v>
      </c>
    </row>
    <row r="57" spans="1:23" ht="12.75" customHeight="1" x14ac:dyDescent="0.25">
      <c r="A57" s="230" t="s">
        <v>322</v>
      </c>
      <c r="B57" s="231"/>
      <c r="C57" s="232"/>
      <c r="D57" s="120">
        <v>94</v>
      </c>
      <c r="E57" s="70">
        <v>17852</v>
      </c>
      <c r="F57" s="70">
        <v>16709</v>
      </c>
      <c r="G57" s="147">
        <v>6.8</v>
      </c>
      <c r="H57" s="120">
        <v>86</v>
      </c>
      <c r="I57" s="70">
        <v>18067</v>
      </c>
      <c r="J57" s="70">
        <v>16449</v>
      </c>
      <c r="K57" s="147">
        <v>9.8000000000000007</v>
      </c>
      <c r="L57">
        <v>41</v>
      </c>
    </row>
    <row r="58" spans="1:23" ht="12.75" customHeight="1" x14ac:dyDescent="0.25">
      <c r="A58" s="230" t="s">
        <v>323</v>
      </c>
      <c r="B58" s="231"/>
      <c r="C58" s="232"/>
      <c r="D58" s="120">
        <v>40</v>
      </c>
      <c r="E58" s="70">
        <v>2217</v>
      </c>
      <c r="F58" s="70">
        <v>2113</v>
      </c>
      <c r="G58" s="147">
        <v>4.9000000000000004</v>
      </c>
      <c r="H58" s="120">
        <v>40</v>
      </c>
      <c r="I58" s="70">
        <v>2292</v>
      </c>
      <c r="J58" s="70">
        <v>2229</v>
      </c>
      <c r="K58" s="147">
        <v>2.8</v>
      </c>
      <c r="L58">
        <v>42</v>
      </c>
    </row>
    <row r="59" spans="1:23" ht="12.75" customHeight="1" x14ac:dyDescent="0.25">
      <c r="A59" s="230" t="s">
        <v>324</v>
      </c>
      <c r="B59" s="231"/>
      <c r="C59" s="232"/>
      <c r="D59" s="120">
        <v>51</v>
      </c>
      <c r="E59" s="70">
        <v>452</v>
      </c>
      <c r="F59" s="70">
        <v>397</v>
      </c>
      <c r="G59" s="147">
        <v>14.1</v>
      </c>
      <c r="H59" s="120">
        <v>50</v>
      </c>
      <c r="I59" s="70">
        <v>465</v>
      </c>
      <c r="J59" s="70">
        <v>411</v>
      </c>
      <c r="K59" s="147">
        <v>13</v>
      </c>
      <c r="L59">
        <v>43</v>
      </c>
      <c r="P59" s="95"/>
      <c r="Q59" s="95" t="s">
        <v>270</v>
      </c>
      <c r="R59" s="95" t="s">
        <v>271</v>
      </c>
      <c r="S59" s="86" t="s">
        <v>272</v>
      </c>
      <c r="T59" s="95" t="s">
        <v>274</v>
      </c>
      <c r="U59" s="95" t="s">
        <v>275</v>
      </c>
      <c r="V59" s="88" t="s">
        <v>276</v>
      </c>
      <c r="W59" s="60" t="s">
        <v>57</v>
      </c>
    </row>
    <row r="60" spans="1:23" ht="12.75" customHeight="1" x14ac:dyDescent="0.25">
      <c r="A60" s="230" t="s">
        <v>325</v>
      </c>
      <c r="B60" s="231"/>
      <c r="C60" s="232"/>
      <c r="D60" s="120">
        <v>76</v>
      </c>
      <c r="E60" s="70">
        <v>467</v>
      </c>
      <c r="F60" s="70">
        <v>428</v>
      </c>
      <c r="G60" s="147">
        <v>9.1</v>
      </c>
      <c r="H60" s="120">
        <v>73</v>
      </c>
      <c r="I60" s="70">
        <v>468</v>
      </c>
      <c r="J60" s="70">
        <v>457</v>
      </c>
      <c r="K60" s="147">
        <v>2.5</v>
      </c>
      <c r="L60">
        <v>44</v>
      </c>
      <c r="P60" s="118"/>
      <c r="Q60" s="118">
        <v>125413</v>
      </c>
      <c r="R60" s="118">
        <v>113525</v>
      </c>
      <c r="S60" s="119">
        <v>10.5</v>
      </c>
      <c r="T60" s="118">
        <v>127310</v>
      </c>
      <c r="U60" s="118">
        <v>121784</v>
      </c>
      <c r="V60" s="119">
        <v>4.5</v>
      </c>
      <c r="W60">
        <v>1</v>
      </c>
    </row>
    <row r="61" spans="1:23" ht="12.75" customHeight="1" x14ac:dyDescent="0.25">
      <c r="A61" s="230" t="s">
        <v>326</v>
      </c>
      <c r="B61" s="231"/>
      <c r="C61" s="232"/>
      <c r="D61" s="120">
        <v>13</v>
      </c>
      <c r="E61" s="70">
        <v>179</v>
      </c>
      <c r="F61" s="70">
        <v>168</v>
      </c>
      <c r="G61" s="147">
        <v>6.3</v>
      </c>
      <c r="H61" s="120">
        <v>13</v>
      </c>
      <c r="I61" s="70">
        <v>184</v>
      </c>
      <c r="J61" s="70">
        <v>189</v>
      </c>
      <c r="K61" s="147">
        <v>-2.4</v>
      </c>
      <c r="L61">
        <v>45</v>
      </c>
    </row>
    <row r="62" spans="1:23" ht="12.75" customHeight="1" x14ac:dyDescent="0.25">
      <c r="A62" s="230" t="s">
        <v>327</v>
      </c>
      <c r="B62" s="231"/>
      <c r="C62" s="232"/>
      <c r="D62" s="120">
        <v>37</v>
      </c>
      <c r="E62" s="70">
        <v>1145</v>
      </c>
      <c r="F62" s="70">
        <v>1046</v>
      </c>
      <c r="G62" s="147">
        <v>9.4</v>
      </c>
      <c r="H62" s="120">
        <v>37</v>
      </c>
      <c r="I62" s="70">
        <v>1174</v>
      </c>
      <c r="J62" s="70">
        <v>1073</v>
      </c>
      <c r="K62" s="147">
        <v>9.5</v>
      </c>
      <c r="L62">
        <v>46</v>
      </c>
    </row>
    <row r="63" spans="1:23" ht="12.75" customHeight="1" x14ac:dyDescent="0.25">
      <c r="A63" s="230" t="s">
        <v>328</v>
      </c>
      <c r="B63" s="231"/>
      <c r="C63" s="232"/>
      <c r="D63" s="120">
        <v>18</v>
      </c>
      <c r="E63" s="70">
        <v>656</v>
      </c>
      <c r="F63" s="70">
        <v>598</v>
      </c>
      <c r="G63" s="147">
        <v>9.8000000000000007</v>
      </c>
      <c r="H63" s="120">
        <v>18</v>
      </c>
      <c r="I63" s="70">
        <v>673</v>
      </c>
      <c r="J63" s="70">
        <v>616</v>
      </c>
      <c r="K63" s="147">
        <v>9.1</v>
      </c>
      <c r="L63">
        <v>47</v>
      </c>
    </row>
    <row r="64" spans="1:23" ht="12.75" customHeight="1" x14ac:dyDescent="0.25">
      <c r="A64" s="230" t="s">
        <v>329</v>
      </c>
      <c r="B64" s="231"/>
      <c r="C64" s="232"/>
      <c r="D64" s="120">
        <v>41</v>
      </c>
      <c r="E64" s="70">
        <v>1220</v>
      </c>
      <c r="F64" s="70">
        <v>1075</v>
      </c>
      <c r="G64" s="147">
        <v>13.5</v>
      </c>
      <c r="H64" s="120">
        <v>41</v>
      </c>
      <c r="I64" s="70">
        <v>1266</v>
      </c>
      <c r="J64" s="70">
        <v>1208</v>
      </c>
      <c r="K64" s="147">
        <v>4.8</v>
      </c>
      <c r="L64">
        <v>48</v>
      </c>
    </row>
    <row r="65" spans="1:12" ht="12.75" customHeight="1" x14ac:dyDescent="0.25">
      <c r="A65" s="230" t="s">
        <v>330</v>
      </c>
      <c r="B65" s="231"/>
      <c r="C65" s="232"/>
      <c r="D65" s="120">
        <v>0</v>
      </c>
      <c r="E65" s="70">
        <v>1324</v>
      </c>
      <c r="F65" s="70">
        <v>1233</v>
      </c>
      <c r="G65" s="147">
        <v>7.3</v>
      </c>
      <c r="H65" s="120">
        <v>46</v>
      </c>
      <c r="I65" s="70">
        <v>1362</v>
      </c>
      <c r="J65" s="70">
        <v>1275</v>
      </c>
      <c r="K65" s="147">
        <v>6.9</v>
      </c>
      <c r="L65">
        <v>49</v>
      </c>
    </row>
    <row r="66" spans="1:12" ht="12.75" customHeight="1" x14ac:dyDescent="0.25">
      <c r="A66" s="230" t="s">
        <v>331</v>
      </c>
      <c r="B66" s="231"/>
      <c r="C66" s="232"/>
      <c r="D66" s="120">
        <v>81</v>
      </c>
      <c r="E66" s="70">
        <v>2479</v>
      </c>
      <c r="F66" s="70">
        <v>2256</v>
      </c>
      <c r="G66" s="147">
        <v>9.9</v>
      </c>
      <c r="H66" s="120">
        <v>84</v>
      </c>
      <c r="I66" s="70">
        <v>2474</v>
      </c>
      <c r="J66" s="70">
        <v>2455</v>
      </c>
      <c r="K66" s="147">
        <v>0.8</v>
      </c>
      <c r="L66">
        <v>50</v>
      </c>
    </row>
    <row r="67" spans="1:12" ht="12.75" customHeight="1" x14ac:dyDescent="0.25">
      <c r="A67" s="230" t="s">
        <v>332</v>
      </c>
      <c r="B67" s="231"/>
      <c r="C67" s="232"/>
      <c r="D67" s="120">
        <v>27</v>
      </c>
      <c r="E67" s="70">
        <v>130</v>
      </c>
      <c r="F67" s="70">
        <v>124</v>
      </c>
      <c r="G67" s="147">
        <v>5</v>
      </c>
      <c r="H67" s="120">
        <v>28</v>
      </c>
      <c r="I67" s="70">
        <v>130</v>
      </c>
      <c r="J67" s="70">
        <v>130</v>
      </c>
      <c r="K67" s="147">
        <v>-0.2</v>
      </c>
      <c r="L67">
        <v>51</v>
      </c>
    </row>
    <row r="68" spans="1:12" ht="12.75" customHeight="1" x14ac:dyDescent="0.25">
      <c r="A68" s="230" t="s">
        <v>286</v>
      </c>
      <c r="B68" s="231"/>
      <c r="C68" s="232"/>
      <c r="D68" s="28"/>
      <c r="E68" s="71">
        <f>SUM(E55:E67)</f>
        <v>31640</v>
      </c>
      <c r="F68" s="71">
        <f>SUM(F55:F67)</f>
        <v>29390</v>
      </c>
      <c r="G68" s="147">
        <f>((E68-F68)/F68)*100</f>
        <v>7.6556651922422585</v>
      </c>
      <c r="H68" s="72"/>
      <c r="I68" s="71">
        <f>SUM(I55:I67)</f>
        <v>32216</v>
      </c>
      <c r="J68" s="71">
        <f>SUM(J55:J67)</f>
        <v>29845</v>
      </c>
      <c r="K68" s="147">
        <f>((I68-J68)/J68)*100</f>
        <v>7.9443792930139052</v>
      </c>
    </row>
    <row r="69" spans="1:12" ht="12.75" customHeight="1" x14ac:dyDescent="0.25">
      <c r="A69" s="233" t="s">
        <v>333</v>
      </c>
      <c r="B69" s="234"/>
      <c r="C69" s="235"/>
      <c r="D69" s="31">
        <f>SUM(D6:D68)</f>
        <v>2703</v>
      </c>
      <c r="E69" s="71">
        <f>Q60</f>
        <v>125413</v>
      </c>
      <c r="F69" s="71">
        <f>R60</f>
        <v>113525</v>
      </c>
      <c r="G69" s="147">
        <f>S60</f>
        <v>10.5</v>
      </c>
      <c r="H69" s="31">
        <f>SUM(H6:H68)</f>
        <v>2818</v>
      </c>
      <c r="I69" s="71">
        <f>T60</f>
        <v>127310</v>
      </c>
      <c r="J69" s="71">
        <f>U60</f>
        <v>121784</v>
      </c>
      <c r="K69" s="147">
        <f>V60</f>
        <v>4.5</v>
      </c>
    </row>
    <row r="70" spans="1:12" x14ac:dyDescent="0.25">
      <c r="A70" s="236" t="s">
        <v>334</v>
      </c>
      <c r="B70" s="236"/>
      <c r="C70" s="236"/>
      <c r="D70" s="236"/>
      <c r="E70" s="236"/>
      <c r="F70" s="236"/>
      <c r="G70" s="236"/>
      <c r="H70" s="236"/>
      <c r="I70" s="236"/>
      <c r="J70" s="236"/>
      <c r="K70" s="236"/>
    </row>
    <row r="71" spans="1:12" x14ac:dyDescent="0.25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5" t="s">
        <v>336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12" ht="12.75" customHeight="1" x14ac:dyDescent="0.25">
      <c r="A3" s="239" t="s">
        <v>264</v>
      </c>
      <c r="B3" s="240"/>
      <c r="C3" s="241"/>
      <c r="D3" s="248" t="str">
        <f>Data!B4</f>
        <v>February</v>
      </c>
      <c r="E3" s="249"/>
      <c r="F3" s="249"/>
      <c r="G3" s="250"/>
      <c r="H3" s="248">
        <f>Data!B6</f>
        <v>44197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64" t="s">
        <v>265</v>
      </c>
      <c r="E4" s="260" t="s">
        <v>266</v>
      </c>
      <c r="F4" s="261"/>
      <c r="G4" s="262" t="s">
        <v>267</v>
      </c>
      <c r="H4" s="264" t="s">
        <v>265</v>
      </c>
      <c r="I4" s="260" t="s">
        <v>266</v>
      </c>
      <c r="J4" s="261"/>
      <c r="K4" s="262" t="s">
        <v>267</v>
      </c>
    </row>
    <row r="5" spans="1:12" ht="26.4" x14ac:dyDescent="0.25">
      <c r="A5" s="245"/>
      <c r="B5" s="246"/>
      <c r="C5" s="247"/>
      <c r="D5" s="265"/>
      <c r="E5" s="94" t="str">
        <f>CONCATENATE(Data!A4,"   (Preliminary)")</f>
        <v>2022   (Preliminary)</v>
      </c>
      <c r="F5" s="114">
        <f>Data!A4-1</f>
        <v>2021</v>
      </c>
      <c r="G5" s="263"/>
      <c r="H5" s="265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3"/>
    </row>
    <row r="6" spans="1:12" x14ac:dyDescent="0.25">
      <c r="A6" s="253"/>
      <c r="B6" s="254"/>
      <c r="C6" s="255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3" t="s">
        <v>268</v>
      </c>
      <c r="B7" s="234"/>
      <c r="C7" s="234"/>
      <c r="D7" s="234"/>
      <c r="E7" s="234"/>
      <c r="F7" s="234"/>
      <c r="G7" s="234"/>
      <c r="H7" s="234"/>
      <c r="I7" s="234"/>
      <c r="J7" s="234"/>
      <c r="K7" s="235"/>
    </row>
    <row r="8" spans="1:12" ht="12.75" hidden="1" customHeight="1" x14ac:dyDescent="0.25">
      <c r="A8" s="55"/>
      <c r="B8" s="56"/>
      <c r="C8" s="56"/>
      <c r="D8" s="95" t="s">
        <v>269</v>
      </c>
      <c r="E8" s="95" t="s">
        <v>270</v>
      </c>
      <c r="F8" s="95" t="s">
        <v>271</v>
      </c>
      <c r="G8" s="86" t="s">
        <v>272</v>
      </c>
      <c r="H8" s="95" t="s">
        <v>273</v>
      </c>
      <c r="I8" s="95" t="s">
        <v>274</v>
      </c>
      <c r="J8" s="95" t="s">
        <v>275</v>
      </c>
      <c r="K8" s="88" t="s">
        <v>276</v>
      </c>
      <c r="L8" s="60" t="s">
        <v>57</v>
      </c>
    </row>
    <row r="9" spans="1:12" ht="12.75" customHeight="1" x14ac:dyDescent="0.25">
      <c r="A9" s="230" t="s">
        <v>277</v>
      </c>
      <c r="B9" s="231"/>
      <c r="C9" s="232"/>
      <c r="D9" s="120">
        <v>17</v>
      </c>
      <c r="E9" s="96">
        <v>2367</v>
      </c>
      <c r="F9" s="96">
        <v>2067</v>
      </c>
      <c r="G9" s="147">
        <v>14.6</v>
      </c>
      <c r="H9" s="120">
        <v>20</v>
      </c>
      <c r="I9" s="96">
        <v>2458</v>
      </c>
      <c r="J9" s="96">
        <v>2388</v>
      </c>
      <c r="K9" s="147">
        <v>2.9</v>
      </c>
      <c r="L9">
        <v>1</v>
      </c>
    </row>
    <row r="10" spans="1:12" ht="12.75" customHeight="1" x14ac:dyDescent="0.25">
      <c r="A10" s="230" t="s">
        <v>278</v>
      </c>
      <c r="B10" s="231"/>
      <c r="C10" s="232"/>
      <c r="D10" s="120">
        <v>114</v>
      </c>
      <c r="E10" s="96">
        <v>981</v>
      </c>
      <c r="F10" s="96">
        <v>915</v>
      </c>
      <c r="G10" s="147">
        <v>7.2</v>
      </c>
      <c r="H10" s="120">
        <v>98</v>
      </c>
      <c r="I10" s="96">
        <v>998</v>
      </c>
      <c r="J10" s="96">
        <v>1012</v>
      </c>
      <c r="K10" s="147">
        <v>-1.4</v>
      </c>
      <c r="L10">
        <v>2</v>
      </c>
    </row>
    <row r="11" spans="1:12" ht="12.75" customHeight="1" x14ac:dyDescent="0.25">
      <c r="A11" s="230" t="s">
        <v>279</v>
      </c>
      <c r="B11" s="231"/>
      <c r="C11" s="232"/>
      <c r="D11" s="120">
        <v>234</v>
      </c>
      <c r="E11" s="96">
        <v>4417</v>
      </c>
      <c r="F11" s="96">
        <v>3879</v>
      </c>
      <c r="G11" s="147">
        <v>13.9</v>
      </c>
      <c r="H11" s="120">
        <v>232</v>
      </c>
      <c r="I11" s="96">
        <v>4524</v>
      </c>
      <c r="J11" s="96">
        <v>4280</v>
      </c>
      <c r="K11" s="147">
        <v>5.7</v>
      </c>
      <c r="L11">
        <v>3</v>
      </c>
    </row>
    <row r="12" spans="1:12" ht="12.75" customHeight="1" x14ac:dyDescent="0.25">
      <c r="A12" s="230" t="s">
        <v>280</v>
      </c>
      <c r="B12" s="231"/>
      <c r="C12" s="232"/>
      <c r="D12" s="120">
        <v>156</v>
      </c>
      <c r="E12" s="96">
        <v>934</v>
      </c>
      <c r="F12" s="96">
        <v>841</v>
      </c>
      <c r="G12" s="147">
        <v>11</v>
      </c>
      <c r="H12" s="120">
        <v>147</v>
      </c>
      <c r="I12" s="96">
        <v>941</v>
      </c>
      <c r="J12" s="96">
        <v>919</v>
      </c>
      <c r="K12" s="147">
        <v>2.4</v>
      </c>
      <c r="L12">
        <v>4</v>
      </c>
    </row>
    <row r="13" spans="1:12" ht="12.75" customHeight="1" x14ac:dyDescent="0.25">
      <c r="A13" s="230" t="s">
        <v>281</v>
      </c>
      <c r="B13" s="231"/>
      <c r="C13" s="232"/>
      <c r="D13" s="120">
        <v>74</v>
      </c>
      <c r="E13" s="96">
        <v>5566</v>
      </c>
      <c r="F13" s="96">
        <v>4544</v>
      </c>
      <c r="G13" s="147">
        <v>22.5</v>
      </c>
      <c r="H13" s="120">
        <v>134</v>
      </c>
      <c r="I13" s="96">
        <v>5383</v>
      </c>
      <c r="J13" s="96">
        <v>5263</v>
      </c>
      <c r="K13" s="147">
        <v>2.2999999999999998</v>
      </c>
      <c r="L13">
        <v>5</v>
      </c>
    </row>
    <row r="14" spans="1:12" ht="12.75" customHeight="1" x14ac:dyDescent="0.25">
      <c r="A14" s="230" t="s">
        <v>282</v>
      </c>
      <c r="B14" s="231"/>
      <c r="C14" s="232"/>
      <c r="D14" s="120">
        <v>126</v>
      </c>
      <c r="E14" s="96">
        <v>8081</v>
      </c>
      <c r="F14" s="96">
        <v>7270</v>
      </c>
      <c r="G14" s="147">
        <v>11.2</v>
      </c>
      <c r="H14" s="120">
        <v>127</v>
      </c>
      <c r="I14" s="96">
        <v>8022</v>
      </c>
      <c r="J14" s="96">
        <v>7883</v>
      </c>
      <c r="K14" s="147">
        <v>1.8</v>
      </c>
      <c r="L14">
        <v>6</v>
      </c>
    </row>
    <row r="15" spans="1:12" ht="12.75" customHeight="1" x14ac:dyDescent="0.25">
      <c r="A15" s="230" t="s">
        <v>283</v>
      </c>
      <c r="B15" s="231"/>
      <c r="C15" s="232"/>
      <c r="D15" s="120">
        <v>100</v>
      </c>
      <c r="E15" s="96">
        <v>6953</v>
      </c>
      <c r="F15" s="96">
        <v>5974</v>
      </c>
      <c r="G15" s="147">
        <v>16.399999999999999</v>
      </c>
      <c r="H15" s="120">
        <v>103</v>
      </c>
      <c r="I15" s="96">
        <v>6921</v>
      </c>
      <c r="J15" s="96">
        <v>6776</v>
      </c>
      <c r="K15" s="147">
        <v>2.1</v>
      </c>
      <c r="L15">
        <v>7</v>
      </c>
    </row>
    <row r="16" spans="1:12" ht="12.75" customHeight="1" x14ac:dyDescent="0.25">
      <c r="A16" s="230" t="s">
        <v>284</v>
      </c>
      <c r="B16" s="231"/>
      <c r="C16" s="232"/>
      <c r="D16" s="120">
        <v>33</v>
      </c>
      <c r="E16" s="96">
        <v>528</v>
      </c>
      <c r="F16" s="96">
        <v>467</v>
      </c>
      <c r="G16" s="147">
        <v>13.1</v>
      </c>
      <c r="H16" s="120">
        <v>36</v>
      </c>
      <c r="I16" s="96">
        <v>528</v>
      </c>
      <c r="J16" s="96">
        <v>506</v>
      </c>
      <c r="K16" s="147">
        <v>4.4000000000000004</v>
      </c>
      <c r="L16">
        <v>8</v>
      </c>
    </row>
    <row r="17" spans="1:12" ht="12.75" customHeight="1" x14ac:dyDescent="0.25">
      <c r="A17" s="230" t="s">
        <v>285</v>
      </c>
      <c r="B17" s="231"/>
      <c r="C17" s="232"/>
      <c r="D17" s="120">
        <v>50</v>
      </c>
      <c r="E17" s="96">
        <v>530</v>
      </c>
      <c r="F17" s="96">
        <v>469</v>
      </c>
      <c r="G17" s="147">
        <v>13.1</v>
      </c>
      <c r="H17" s="120">
        <v>55</v>
      </c>
      <c r="I17" s="96">
        <v>540</v>
      </c>
      <c r="J17" s="96">
        <v>505</v>
      </c>
      <c r="K17" s="147">
        <v>7</v>
      </c>
      <c r="L17">
        <v>9</v>
      </c>
    </row>
    <row r="18" spans="1:12" ht="12.75" customHeight="1" x14ac:dyDescent="0.25">
      <c r="A18" s="230" t="s">
        <v>286</v>
      </c>
      <c r="B18" s="231"/>
      <c r="C18" s="232"/>
      <c r="D18" s="121"/>
      <c r="E18" s="31">
        <f>SUM(E9:E17)</f>
        <v>30357</v>
      </c>
      <c r="F18" s="31">
        <f>SUM(F9:F17)</f>
        <v>26426</v>
      </c>
      <c r="G18" s="147">
        <f>((E18-F18)/F18)*100</f>
        <v>14.87550140013623</v>
      </c>
      <c r="H18" s="121"/>
      <c r="I18" s="31">
        <f>SUM(I9:I17)</f>
        <v>30315</v>
      </c>
      <c r="J18" s="31">
        <f>SUM(J9:J17)</f>
        <v>29532</v>
      </c>
      <c r="K18" s="147">
        <f>((I18-J18)/J18)*100</f>
        <v>2.6513612352702154</v>
      </c>
    </row>
    <row r="19" spans="1:12" ht="12.75" customHeight="1" x14ac:dyDescent="0.25">
      <c r="A19" s="50" t="s">
        <v>287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0" t="s">
        <v>288</v>
      </c>
      <c r="B20" s="231"/>
      <c r="C20" s="232"/>
      <c r="D20" s="120">
        <v>16</v>
      </c>
      <c r="E20" s="96">
        <v>972</v>
      </c>
      <c r="F20" s="96">
        <v>839</v>
      </c>
      <c r="G20" s="147">
        <v>15.9</v>
      </c>
      <c r="H20" s="120">
        <v>20</v>
      </c>
      <c r="I20" s="96">
        <v>610</v>
      </c>
      <c r="J20" s="96">
        <v>628</v>
      </c>
      <c r="K20" s="147">
        <v>-2.8</v>
      </c>
      <c r="L20">
        <v>10</v>
      </c>
    </row>
    <row r="21" spans="1:12" ht="12.75" customHeight="1" x14ac:dyDescent="0.25">
      <c r="A21" s="230" t="s">
        <v>289</v>
      </c>
      <c r="B21" s="231"/>
      <c r="C21" s="232"/>
      <c r="D21" s="120">
        <v>2</v>
      </c>
      <c r="E21" s="96">
        <v>231</v>
      </c>
      <c r="F21" s="96">
        <v>201</v>
      </c>
      <c r="G21" s="147">
        <v>14.5</v>
      </c>
      <c r="H21" s="120">
        <v>2</v>
      </c>
      <c r="I21" s="96">
        <v>209</v>
      </c>
      <c r="J21" s="96">
        <v>226</v>
      </c>
      <c r="K21" s="147">
        <v>-7.7</v>
      </c>
      <c r="L21">
        <v>11</v>
      </c>
    </row>
    <row r="22" spans="1:12" ht="12.75" customHeight="1" x14ac:dyDescent="0.25">
      <c r="A22" s="230" t="s">
        <v>290</v>
      </c>
      <c r="B22" s="231"/>
      <c r="C22" s="232"/>
      <c r="D22" s="120">
        <v>234</v>
      </c>
      <c r="E22" s="96">
        <v>19438</v>
      </c>
      <c r="F22" s="96">
        <v>17426</v>
      </c>
      <c r="G22" s="147">
        <v>11.6</v>
      </c>
      <c r="H22" s="120">
        <v>214</v>
      </c>
      <c r="I22" s="96">
        <v>20070</v>
      </c>
      <c r="J22" s="96">
        <v>18282</v>
      </c>
      <c r="K22" s="147">
        <v>9.8000000000000007</v>
      </c>
      <c r="L22">
        <v>12</v>
      </c>
    </row>
    <row r="23" spans="1:12" ht="12.75" customHeight="1" x14ac:dyDescent="0.25">
      <c r="A23" s="230" t="s">
        <v>291</v>
      </c>
      <c r="B23" s="231"/>
      <c r="C23" s="232"/>
      <c r="D23" s="120">
        <v>199</v>
      </c>
      <c r="E23" s="96">
        <v>9986</v>
      </c>
      <c r="F23" s="96">
        <v>9191</v>
      </c>
      <c r="G23" s="147">
        <v>8.6999999999999993</v>
      </c>
      <c r="H23" s="120">
        <v>198</v>
      </c>
      <c r="I23" s="96">
        <v>9976</v>
      </c>
      <c r="J23" s="96">
        <v>9645</v>
      </c>
      <c r="K23" s="147">
        <v>3.4</v>
      </c>
      <c r="L23">
        <v>13</v>
      </c>
    </row>
    <row r="24" spans="1:12" ht="12.75" customHeight="1" x14ac:dyDescent="0.25">
      <c r="A24" s="230" t="s">
        <v>292</v>
      </c>
      <c r="B24" s="231"/>
      <c r="C24" s="232"/>
      <c r="D24" s="120">
        <v>51</v>
      </c>
      <c r="E24" s="96">
        <v>4265</v>
      </c>
      <c r="F24" s="96">
        <v>3525</v>
      </c>
      <c r="G24" s="147">
        <v>21</v>
      </c>
      <c r="H24" s="120">
        <v>55</v>
      </c>
      <c r="I24" s="96">
        <v>4215</v>
      </c>
      <c r="J24" s="96">
        <v>4027</v>
      </c>
      <c r="K24" s="147">
        <v>4.7</v>
      </c>
      <c r="L24">
        <v>14</v>
      </c>
    </row>
    <row r="25" spans="1:12" ht="12.75" customHeight="1" x14ac:dyDescent="0.25">
      <c r="A25" s="230" t="s">
        <v>293</v>
      </c>
      <c r="B25" s="231"/>
      <c r="C25" s="232"/>
      <c r="D25" s="120">
        <v>98</v>
      </c>
      <c r="E25" s="96">
        <v>8794</v>
      </c>
      <c r="F25" s="96">
        <v>8034</v>
      </c>
      <c r="G25" s="147">
        <v>9.5</v>
      </c>
      <c r="H25" s="120">
        <v>98</v>
      </c>
      <c r="I25" s="96">
        <v>8239</v>
      </c>
      <c r="J25" s="96">
        <v>8442</v>
      </c>
      <c r="K25" s="147">
        <v>-2.4</v>
      </c>
      <c r="L25">
        <v>15</v>
      </c>
    </row>
    <row r="26" spans="1:12" ht="12.75" customHeight="1" x14ac:dyDescent="0.25">
      <c r="A26" s="230" t="s">
        <v>294</v>
      </c>
      <c r="B26" s="231"/>
      <c r="C26" s="232"/>
      <c r="D26" s="120">
        <v>111</v>
      </c>
      <c r="E26" s="96">
        <v>4819</v>
      </c>
      <c r="F26" s="96">
        <v>4149</v>
      </c>
      <c r="G26" s="147">
        <v>16.100000000000001</v>
      </c>
      <c r="H26" s="120">
        <v>106</v>
      </c>
      <c r="I26" s="96">
        <v>4530</v>
      </c>
      <c r="J26" s="96">
        <v>4353</v>
      </c>
      <c r="K26" s="147">
        <v>4.0999999999999996</v>
      </c>
      <c r="L26">
        <v>16</v>
      </c>
    </row>
    <row r="27" spans="1:12" ht="12.75" customHeight="1" x14ac:dyDescent="0.25">
      <c r="A27" s="230" t="s">
        <v>295</v>
      </c>
      <c r="B27" s="231"/>
      <c r="C27" s="232"/>
      <c r="D27" s="120">
        <v>696</v>
      </c>
      <c r="E27" s="96">
        <v>6357</v>
      </c>
      <c r="F27" s="96">
        <v>5414</v>
      </c>
      <c r="G27" s="147">
        <v>17.399999999999999</v>
      </c>
      <c r="H27" s="120">
        <v>698</v>
      </c>
      <c r="I27" s="96">
        <v>5912</v>
      </c>
      <c r="J27" s="96">
        <v>6004</v>
      </c>
      <c r="K27" s="147">
        <v>-1.5</v>
      </c>
      <c r="L27">
        <v>17</v>
      </c>
    </row>
    <row r="28" spans="1:12" ht="12.75" customHeight="1" x14ac:dyDescent="0.25">
      <c r="A28" s="230" t="s">
        <v>296</v>
      </c>
      <c r="B28" s="231"/>
      <c r="C28" s="232"/>
      <c r="D28" s="120">
        <v>22</v>
      </c>
      <c r="E28" s="96">
        <v>1191</v>
      </c>
      <c r="F28" s="96">
        <v>1097</v>
      </c>
      <c r="G28" s="147">
        <v>8.6</v>
      </c>
      <c r="H28" s="120">
        <v>21</v>
      </c>
      <c r="I28" s="96">
        <v>1106</v>
      </c>
      <c r="J28" s="96">
        <v>1183</v>
      </c>
      <c r="K28" s="147">
        <v>-6.5</v>
      </c>
      <c r="L28">
        <v>18</v>
      </c>
    </row>
    <row r="29" spans="1:12" ht="12.75" customHeight="1" x14ac:dyDescent="0.25">
      <c r="A29" s="230" t="s">
        <v>286</v>
      </c>
      <c r="B29" s="231"/>
      <c r="C29" s="232"/>
      <c r="D29" s="121"/>
      <c r="E29" s="31">
        <f>SUM(E20:E28)</f>
        <v>56053</v>
      </c>
      <c r="F29" s="31">
        <f>SUM(F20:F28)</f>
        <v>49876</v>
      </c>
      <c r="G29" s="147">
        <f>((E29-F29)/F29)*100</f>
        <v>12.384714090945545</v>
      </c>
      <c r="H29" s="121"/>
      <c r="I29" s="31">
        <f>SUM(I20:I28)</f>
        <v>54867</v>
      </c>
      <c r="J29" s="31">
        <f>SUM(J20:J28)</f>
        <v>52790</v>
      </c>
      <c r="K29" s="147">
        <f>((I29-J29)/J29)*100</f>
        <v>3.9344572835764349</v>
      </c>
    </row>
    <row r="30" spans="1:12" ht="12.75" customHeight="1" x14ac:dyDescent="0.25">
      <c r="A30" s="50" t="s">
        <v>297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0" t="s">
        <v>298</v>
      </c>
      <c r="B31" s="231"/>
      <c r="C31" s="232"/>
      <c r="D31" s="120">
        <v>94</v>
      </c>
      <c r="E31" s="96">
        <v>7038</v>
      </c>
      <c r="F31" s="96">
        <v>6585</v>
      </c>
      <c r="G31" s="147">
        <v>6.9</v>
      </c>
      <c r="H31" s="120">
        <v>92</v>
      </c>
      <c r="I31" s="96">
        <v>7647</v>
      </c>
      <c r="J31" s="96">
        <v>7134</v>
      </c>
      <c r="K31" s="147">
        <v>7.2</v>
      </c>
      <c r="L31">
        <v>19</v>
      </c>
    </row>
    <row r="32" spans="1:12" ht="12.75" customHeight="1" x14ac:dyDescent="0.25">
      <c r="A32" s="230" t="s">
        <v>299</v>
      </c>
      <c r="B32" s="231"/>
      <c r="C32" s="232"/>
      <c r="D32" s="120">
        <v>71</v>
      </c>
      <c r="E32" s="96">
        <v>5773</v>
      </c>
      <c r="F32" s="96">
        <v>5485</v>
      </c>
      <c r="G32" s="147">
        <v>5.2</v>
      </c>
      <c r="H32" s="120">
        <v>69</v>
      </c>
      <c r="I32" s="96">
        <v>6103</v>
      </c>
      <c r="J32" s="96">
        <v>5934</v>
      </c>
      <c r="K32" s="147">
        <v>2.9</v>
      </c>
      <c r="L32">
        <v>20</v>
      </c>
    </row>
    <row r="33" spans="1:12" ht="12.75" customHeight="1" x14ac:dyDescent="0.25">
      <c r="A33" s="230" t="s">
        <v>300</v>
      </c>
      <c r="B33" s="231"/>
      <c r="C33" s="232"/>
      <c r="D33" s="120">
        <v>120</v>
      </c>
      <c r="E33" s="96">
        <v>2238</v>
      </c>
      <c r="F33" s="96">
        <v>2038</v>
      </c>
      <c r="G33" s="147">
        <v>9.8000000000000007</v>
      </c>
      <c r="H33" s="120">
        <v>138</v>
      </c>
      <c r="I33" s="96">
        <v>2269</v>
      </c>
      <c r="J33" s="96">
        <v>2202</v>
      </c>
      <c r="K33" s="147">
        <v>3</v>
      </c>
      <c r="L33">
        <v>21</v>
      </c>
    </row>
    <row r="34" spans="1:12" ht="12.75" customHeight="1" x14ac:dyDescent="0.25">
      <c r="A34" s="230" t="s">
        <v>301</v>
      </c>
      <c r="B34" s="231"/>
      <c r="C34" s="232"/>
      <c r="D34" s="120">
        <v>90</v>
      </c>
      <c r="E34" s="96">
        <v>2046</v>
      </c>
      <c r="F34" s="96">
        <v>1872</v>
      </c>
      <c r="G34" s="147">
        <v>9.3000000000000007</v>
      </c>
      <c r="H34" s="120">
        <v>92</v>
      </c>
      <c r="I34" s="96">
        <v>2177</v>
      </c>
      <c r="J34" s="96">
        <v>2128</v>
      </c>
      <c r="K34" s="147">
        <v>2.2999999999999998</v>
      </c>
      <c r="L34">
        <v>22</v>
      </c>
    </row>
    <row r="35" spans="1:12" ht="12.75" customHeight="1" x14ac:dyDescent="0.25">
      <c r="A35" s="230" t="s">
        <v>302</v>
      </c>
      <c r="B35" s="231"/>
      <c r="C35" s="232"/>
      <c r="D35" s="120">
        <v>107</v>
      </c>
      <c r="E35" s="96">
        <v>6612</v>
      </c>
      <c r="F35" s="96">
        <v>6229</v>
      </c>
      <c r="G35" s="147">
        <v>6.2</v>
      </c>
      <c r="H35" s="120">
        <v>108</v>
      </c>
      <c r="I35" s="96">
        <v>6913</v>
      </c>
      <c r="J35" s="96">
        <v>6548</v>
      </c>
      <c r="K35" s="147">
        <v>5.6</v>
      </c>
      <c r="L35">
        <v>23</v>
      </c>
    </row>
    <row r="36" spans="1:12" ht="12.75" customHeight="1" x14ac:dyDescent="0.25">
      <c r="A36" s="230" t="s">
        <v>303</v>
      </c>
      <c r="B36" s="231"/>
      <c r="C36" s="232"/>
      <c r="D36" s="120">
        <v>37</v>
      </c>
      <c r="E36" s="96">
        <v>3674</v>
      </c>
      <c r="F36" s="96">
        <v>3482</v>
      </c>
      <c r="G36" s="147">
        <v>5.5</v>
      </c>
      <c r="H36" s="120">
        <v>48</v>
      </c>
      <c r="I36" s="96">
        <v>3963</v>
      </c>
      <c r="J36" s="96">
        <v>3839</v>
      </c>
      <c r="K36" s="147">
        <v>3.2</v>
      </c>
      <c r="L36">
        <v>24</v>
      </c>
    </row>
    <row r="37" spans="1:12" ht="12.75" customHeight="1" x14ac:dyDescent="0.25">
      <c r="A37" s="230" t="s">
        <v>304</v>
      </c>
      <c r="B37" s="231"/>
      <c r="C37" s="232"/>
      <c r="D37" s="120">
        <v>165</v>
      </c>
      <c r="E37" s="96">
        <v>5053</v>
      </c>
      <c r="F37" s="96">
        <v>4803</v>
      </c>
      <c r="G37" s="147">
        <v>5.2</v>
      </c>
      <c r="H37" s="120">
        <v>165</v>
      </c>
      <c r="I37" s="96">
        <v>5914</v>
      </c>
      <c r="J37" s="96">
        <v>5509</v>
      </c>
      <c r="K37" s="147">
        <v>7.4</v>
      </c>
      <c r="L37">
        <v>25</v>
      </c>
    </row>
    <row r="38" spans="1:12" ht="12.75" customHeight="1" x14ac:dyDescent="0.25">
      <c r="A38" s="230" t="s">
        <v>305</v>
      </c>
      <c r="B38" s="231"/>
      <c r="C38" s="232"/>
      <c r="D38" s="120">
        <v>25</v>
      </c>
      <c r="E38" s="96">
        <v>1472</v>
      </c>
      <c r="F38" s="96">
        <v>1334</v>
      </c>
      <c r="G38" s="147">
        <v>10.3</v>
      </c>
      <c r="H38" s="120">
        <v>25</v>
      </c>
      <c r="I38" s="96">
        <v>1531</v>
      </c>
      <c r="J38" s="96">
        <v>1476</v>
      </c>
      <c r="K38" s="147">
        <v>3.7</v>
      </c>
      <c r="L38">
        <v>26</v>
      </c>
    </row>
    <row r="39" spans="1:12" ht="12.75" customHeight="1" x14ac:dyDescent="0.25">
      <c r="A39" s="230" t="s">
        <v>306</v>
      </c>
      <c r="B39" s="231"/>
      <c r="C39" s="232"/>
      <c r="D39" s="120">
        <v>73</v>
      </c>
      <c r="E39" s="96">
        <v>590</v>
      </c>
      <c r="F39" s="96">
        <v>581</v>
      </c>
      <c r="G39" s="147">
        <v>1.5</v>
      </c>
      <c r="H39" s="120">
        <v>74</v>
      </c>
      <c r="I39" s="96">
        <v>620</v>
      </c>
      <c r="J39" s="96">
        <v>640</v>
      </c>
      <c r="K39" s="147">
        <v>-3.1</v>
      </c>
      <c r="L39">
        <v>27</v>
      </c>
    </row>
    <row r="40" spans="1:12" ht="12.75" customHeight="1" x14ac:dyDescent="0.25">
      <c r="A40" s="230" t="s">
        <v>307</v>
      </c>
      <c r="B40" s="231"/>
      <c r="C40" s="232"/>
      <c r="D40" s="120">
        <v>163</v>
      </c>
      <c r="E40" s="96">
        <v>8053</v>
      </c>
      <c r="F40" s="96">
        <v>7116</v>
      </c>
      <c r="G40" s="147">
        <v>13.2</v>
      </c>
      <c r="H40" s="120">
        <v>165</v>
      </c>
      <c r="I40" s="96">
        <v>8114</v>
      </c>
      <c r="J40" s="96">
        <v>7895</v>
      </c>
      <c r="K40" s="147">
        <v>2.8</v>
      </c>
      <c r="L40">
        <v>28</v>
      </c>
    </row>
    <row r="41" spans="1:12" ht="12.75" customHeight="1" x14ac:dyDescent="0.25">
      <c r="A41" s="230" t="s">
        <v>308</v>
      </c>
      <c r="B41" s="231"/>
      <c r="C41" s="232"/>
      <c r="D41" s="120">
        <v>44</v>
      </c>
      <c r="E41" s="96">
        <v>706</v>
      </c>
      <c r="F41" s="96">
        <v>668</v>
      </c>
      <c r="G41" s="147">
        <v>5.7</v>
      </c>
      <c r="H41" s="120">
        <v>48</v>
      </c>
      <c r="I41" s="96">
        <v>723</v>
      </c>
      <c r="J41" s="96">
        <v>714</v>
      </c>
      <c r="K41" s="147">
        <v>1.4</v>
      </c>
      <c r="L41">
        <v>29</v>
      </c>
    </row>
    <row r="42" spans="1:12" ht="12.75" customHeight="1" x14ac:dyDescent="0.25">
      <c r="A42" s="230" t="s">
        <v>309</v>
      </c>
      <c r="B42" s="231"/>
      <c r="C42" s="232"/>
      <c r="D42" s="120">
        <v>250</v>
      </c>
      <c r="E42" s="96">
        <v>4242</v>
      </c>
      <c r="F42" s="96">
        <v>3858</v>
      </c>
      <c r="G42" s="147">
        <v>9.9</v>
      </c>
      <c r="H42" s="120">
        <v>252</v>
      </c>
      <c r="I42" s="96">
        <v>4430</v>
      </c>
      <c r="J42" s="96">
        <v>4233</v>
      </c>
      <c r="K42" s="147">
        <v>4.7</v>
      </c>
      <c r="L42">
        <v>30</v>
      </c>
    </row>
    <row r="43" spans="1:12" ht="12.75" customHeight="1" x14ac:dyDescent="0.25">
      <c r="A43" s="230" t="s">
        <v>286</v>
      </c>
      <c r="B43" s="231"/>
      <c r="C43" s="232"/>
      <c r="D43" s="121"/>
      <c r="E43" s="31">
        <f>SUM(E31:E42)</f>
        <v>47497</v>
      </c>
      <c r="F43" s="31">
        <f>SUM(F31:F42)</f>
        <v>44051</v>
      </c>
      <c r="G43" s="147">
        <f>((E43-F43)/F43)*100</f>
        <v>7.8227509023631692</v>
      </c>
      <c r="H43" s="121"/>
      <c r="I43" s="31">
        <f>SUM(I31:I42)</f>
        <v>50404</v>
      </c>
      <c r="J43" s="31">
        <f>SUM(J31:J42)</f>
        <v>48252</v>
      </c>
      <c r="K43" s="147">
        <f>((I43-J43)/J43)*100</f>
        <v>4.4599187598441521</v>
      </c>
    </row>
    <row r="44" spans="1:12" ht="12.75" customHeight="1" x14ac:dyDescent="0.25">
      <c r="A44" s="50" t="s">
        <v>310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0" t="s">
        <v>311</v>
      </c>
      <c r="B45" s="231"/>
      <c r="C45" s="232"/>
      <c r="D45" s="120">
        <v>200</v>
      </c>
      <c r="E45" s="96">
        <v>5505</v>
      </c>
      <c r="F45" s="96">
        <v>5360</v>
      </c>
      <c r="G45" s="147">
        <v>2.7</v>
      </c>
      <c r="H45" s="120">
        <v>192</v>
      </c>
      <c r="I45" s="96">
        <v>5465</v>
      </c>
      <c r="J45" s="96">
        <v>5606</v>
      </c>
      <c r="K45" s="147">
        <v>-2.5</v>
      </c>
      <c r="L45">
        <v>31</v>
      </c>
    </row>
    <row r="46" spans="1:12" ht="12.75" customHeight="1" x14ac:dyDescent="0.25">
      <c r="A46" s="230" t="s">
        <v>312</v>
      </c>
      <c r="B46" s="231"/>
      <c r="C46" s="232"/>
      <c r="D46" s="120">
        <v>17</v>
      </c>
      <c r="E46" s="96">
        <v>2536</v>
      </c>
      <c r="F46" s="96">
        <v>2467</v>
      </c>
      <c r="G46" s="147">
        <v>2.8</v>
      </c>
      <c r="H46" s="120">
        <v>22</v>
      </c>
      <c r="I46" s="96">
        <v>2626</v>
      </c>
      <c r="J46" s="96">
        <v>2665</v>
      </c>
      <c r="K46" s="147">
        <v>-1.5</v>
      </c>
      <c r="L46">
        <v>32</v>
      </c>
    </row>
    <row r="47" spans="1:12" ht="12.75" customHeight="1" x14ac:dyDescent="0.25">
      <c r="A47" s="230" t="s">
        <v>313</v>
      </c>
      <c r="B47" s="231"/>
      <c r="C47" s="232"/>
      <c r="D47" s="120">
        <v>61</v>
      </c>
      <c r="E47" s="96">
        <v>3607</v>
      </c>
      <c r="F47" s="96">
        <v>3086</v>
      </c>
      <c r="G47" s="147">
        <v>16.899999999999999</v>
      </c>
      <c r="H47" s="120">
        <v>68</v>
      </c>
      <c r="I47" s="96">
        <v>3585</v>
      </c>
      <c r="J47" s="96">
        <v>3645</v>
      </c>
      <c r="K47" s="147">
        <v>-1.6</v>
      </c>
      <c r="L47">
        <v>33</v>
      </c>
    </row>
    <row r="48" spans="1:12" ht="12.75" customHeight="1" x14ac:dyDescent="0.25">
      <c r="A48" s="230" t="s">
        <v>314</v>
      </c>
      <c r="B48" s="231"/>
      <c r="C48" s="232"/>
      <c r="D48" s="120">
        <v>25</v>
      </c>
      <c r="E48" s="96">
        <v>4165</v>
      </c>
      <c r="F48" s="96">
        <v>3745</v>
      </c>
      <c r="G48" s="147">
        <v>11.2</v>
      </c>
      <c r="H48" s="120">
        <v>29</v>
      </c>
      <c r="I48" s="96">
        <v>4214</v>
      </c>
      <c r="J48" s="96">
        <v>4053</v>
      </c>
      <c r="K48" s="147">
        <v>4</v>
      </c>
      <c r="L48">
        <v>34</v>
      </c>
    </row>
    <row r="49" spans="1:23" ht="12.75" customHeight="1" x14ac:dyDescent="0.25">
      <c r="A49" s="230" t="s">
        <v>315</v>
      </c>
      <c r="B49" s="231"/>
      <c r="C49" s="232"/>
      <c r="D49" s="120">
        <v>82</v>
      </c>
      <c r="E49" s="96">
        <v>3176</v>
      </c>
      <c r="F49" s="96">
        <v>3076</v>
      </c>
      <c r="G49" s="147">
        <v>3.3</v>
      </c>
      <c r="H49" s="120">
        <v>79</v>
      </c>
      <c r="I49" s="96">
        <v>3223</v>
      </c>
      <c r="J49" s="96">
        <v>3298</v>
      </c>
      <c r="K49" s="147">
        <v>-2.2999999999999998</v>
      </c>
      <c r="L49">
        <v>35</v>
      </c>
    </row>
    <row r="50" spans="1:23" ht="12.75" customHeight="1" x14ac:dyDescent="0.25">
      <c r="A50" s="230" t="s">
        <v>316</v>
      </c>
      <c r="B50" s="231"/>
      <c r="C50" s="232"/>
      <c r="D50" s="120">
        <v>67</v>
      </c>
      <c r="E50" s="96">
        <v>2996</v>
      </c>
      <c r="F50" s="96">
        <v>2727</v>
      </c>
      <c r="G50" s="147">
        <v>9.9</v>
      </c>
      <c r="H50" s="120">
        <v>67</v>
      </c>
      <c r="I50" s="96">
        <v>3434</v>
      </c>
      <c r="J50" s="96">
        <v>3451</v>
      </c>
      <c r="K50" s="147">
        <v>-0.5</v>
      </c>
      <c r="L50">
        <v>36</v>
      </c>
    </row>
    <row r="51" spans="1:23" ht="12.75" customHeight="1" x14ac:dyDescent="0.25">
      <c r="A51" s="230" t="s">
        <v>317</v>
      </c>
      <c r="B51" s="231"/>
      <c r="C51" s="232"/>
      <c r="D51" s="120">
        <v>53</v>
      </c>
      <c r="E51" s="96">
        <v>5938</v>
      </c>
      <c r="F51" s="96">
        <v>5297</v>
      </c>
      <c r="G51" s="147">
        <v>12.1</v>
      </c>
      <c r="H51" s="120">
        <v>52</v>
      </c>
      <c r="I51" s="96">
        <v>6070</v>
      </c>
      <c r="J51" s="96">
        <v>6216</v>
      </c>
      <c r="K51" s="147">
        <v>-2.4</v>
      </c>
      <c r="L51">
        <v>37</v>
      </c>
    </row>
    <row r="52" spans="1:23" ht="12.75" customHeight="1" x14ac:dyDescent="0.25">
      <c r="A52" s="230" t="s">
        <v>318</v>
      </c>
      <c r="B52" s="231"/>
      <c r="C52" s="232"/>
      <c r="D52" s="120">
        <v>236</v>
      </c>
      <c r="E52" s="96">
        <v>21544</v>
      </c>
      <c r="F52" s="96">
        <v>18498</v>
      </c>
      <c r="G52" s="147">
        <v>16.5</v>
      </c>
      <c r="H52" s="120">
        <v>251</v>
      </c>
      <c r="I52" s="96">
        <v>22934</v>
      </c>
      <c r="J52" s="96">
        <v>21604</v>
      </c>
      <c r="K52" s="147">
        <v>6.2</v>
      </c>
      <c r="L52">
        <v>38</v>
      </c>
    </row>
    <row r="53" spans="1:23" ht="12.75" customHeight="1" x14ac:dyDescent="0.25">
      <c r="A53" s="230" t="s">
        <v>286</v>
      </c>
      <c r="B53" s="231"/>
      <c r="C53" s="232"/>
      <c r="D53" s="121"/>
      <c r="E53" s="31">
        <f>SUM(E45:E52)</f>
        <v>49467</v>
      </c>
      <c r="F53" s="31">
        <f>SUM(F45:F52)</f>
        <v>44256</v>
      </c>
      <c r="G53" s="147">
        <f>((E53-F53)/F53)*100</f>
        <v>11.774674620390456</v>
      </c>
      <c r="H53" s="121"/>
      <c r="I53" s="31">
        <f>SUM(I45:I52)</f>
        <v>51551</v>
      </c>
      <c r="J53" s="31">
        <f>SUM(J45:J52)</f>
        <v>50538</v>
      </c>
      <c r="K53" s="147">
        <f>((I53-J53)/J53)*100</f>
        <v>2.0044323083620244</v>
      </c>
    </row>
    <row r="54" spans="1:23" ht="12.75" customHeight="1" x14ac:dyDescent="0.25">
      <c r="A54" s="50" t="s">
        <v>319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0" t="s">
        <v>320</v>
      </c>
      <c r="B55" s="231"/>
      <c r="C55" s="232"/>
      <c r="D55" s="120">
        <v>100</v>
      </c>
      <c r="E55" s="96">
        <v>384</v>
      </c>
      <c r="F55" s="96">
        <v>369</v>
      </c>
      <c r="G55" s="147">
        <v>4.0999999999999996</v>
      </c>
      <c r="H55" s="120">
        <v>101</v>
      </c>
      <c r="I55" s="96">
        <v>346</v>
      </c>
      <c r="J55" s="96">
        <v>395</v>
      </c>
      <c r="K55" s="147">
        <v>-12.4</v>
      </c>
      <c r="L55">
        <v>39</v>
      </c>
    </row>
    <row r="56" spans="1:23" ht="12.75" customHeight="1" x14ac:dyDescent="0.25">
      <c r="A56" s="230" t="s">
        <v>321</v>
      </c>
      <c r="B56" s="231"/>
      <c r="C56" s="232"/>
      <c r="D56" s="120">
        <v>219</v>
      </c>
      <c r="E56" s="96">
        <v>5688</v>
      </c>
      <c r="F56" s="96">
        <v>5202</v>
      </c>
      <c r="G56" s="147">
        <v>9.3000000000000007</v>
      </c>
      <c r="H56" s="120">
        <v>218</v>
      </c>
      <c r="I56" s="96">
        <v>5870</v>
      </c>
      <c r="J56" s="96">
        <v>5367</v>
      </c>
      <c r="K56" s="147">
        <v>9.4</v>
      </c>
      <c r="L56">
        <v>40</v>
      </c>
    </row>
    <row r="57" spans="1:23" ht="12.75" customHeight="1" x14ac:dyDescent="0.25">
      <c r="A57" s="230" t="s">
        <v>322</v>
      </c>
      <c r="B57" s="231"/>
      <c r="C57" s="232"/>
      <c r="D57" s="120">
        <v>162</v>
      </c>
      <c r="E57" s="96">
        <v>25405</v>
      </c>
      <c r="F57" s="96">
        <v>23763</v>
      </c>
      <c r="G57" s="147">
        <v>6.9</v>
      </c>
      <c r="H57" s="120">
        <v>142</v>
      </c>
      <c r="I57" s="96">
        <v>25724</v>
      </c>
      <c r="J57" s="96">
        <v>23406</v>
      </c>
      <c r="K57" s="147">
        <v>9.9</v>
      </c>
      <c r="L57">
        <v>41</v>
      </c>
    </row>
    <row r="58" spans="1:23" ht="12.75" customHeight="1" x14ac:dyDescent="0.25">
      <c r="A58" s="230" t="s">
        <v>323</v>
      </c>
      <c r="B58" s="231"/>
      <c r="C58" s="232"/>
      <c r="D58" s="120">
        <v>110</v>
      </c>
      <c r="E58" s="96">
        <v>3837</v>
      </c>
      <c r="F58" s="96">
        <v>3650</v>
      </c>
      <c r="G58" s="147">
        <v>5.0999999999999996</v>
      </c>
      <c r="H58" s="120">
        <v>114</v>
      </c>
      <c r="I58" s="96">
        <v>3969</v>
      </c>
      <c r="J58" s="96">
        <v>3888</v>
      </c>
      <c r="K58" s="147">
        <v>2.1</v>
      </c>
      <c r="L58">
        <v>42</v>
      </c>
    </row>
    <row r="59" spans="1:23" ht="12.75" customHeight="1" x14ac:dyDescent="0.25">
      <c r="A59" s="230" t="s">
        <v>324</v>
      </c>
      <c r="B59" s="231"/>
      <c r="C59" s="232"/>
      <c r="D59" s="120">
        <v>69</v>
      </c>
      <c r="E59" s="96">
        <v>855</v>
      </c>
      <c r="F59" s="96">
        <v>745</v>
      </c>
      <c r="G59" s="147">
        <v>14.8</v>
      </c>
      <c r="H59" s="120">
        <v>69</v>
      </c>
      <c r="I59" s="96">
        <v>880</v>
      </c>
      <c r="J59" s="96">
        <v>776</v>
      </c>
      <c r="K59" s="147">
        <v>13.4</v>
      </c>
      <c r="L59">
        <v>43</v>
      </c>
      <c r="P59" s="95"/>
      <c r="Q59" s="95" t="s">
        <v>270</v>
      </c>
      <c r="R59" s="95" t="s">
        <v>271</v>
      </c>
      <c r="S59" s="86" t="s">
        <v>272</v>
      </c>
      <c r="T59" s="95" t="s">
        <v>274</v>
      </c>
      <c r="U59" s="95" t="s">
        <v>275</v>
      </c>
      <c r="V59" s="88" t="s">
        <v>276</v>
      </c>
      <c r="W59" s="60" t="s">
        <v>57</v>
      </c>
    </row>
    <row r="60" spans="1:23" ht="12.75" customHeight="1" x14ac:dyDescent="0.25">
      <c r="A60" s="230" t="s">
        <v>325</v>
      </c>
      <c r="B60" s="231"/>
      <c r="C60" s="232"/>
      <c r="D60" s="120">
        <v>207</v>
      </c>
      <c r="E60" s="96">
        <v>1358</v>
      </c>
      <c r="F60" s="96">
        <v>1254</v>
      </c>
      <c r="G60" s="147">
        <v>8.3000000000000007</v>
      </c>
      <c r="H60" s="120">
        <v>206</v>
      </c>
      <c r="I60" s="96">
        <v>1371</v>
      </c>
      <c r="J60" s="96">
        <v>1368</v>
      </c>
      <c r="K60" s="147">
        <v>0.3</v>
      </c>
      <c r="L60">
        <v>44</v>
      </c>
      <c r="P60" s="118"/>
      <c r="Q60" s="118">
        <v>235668</v>
      </c>
      <c r="R60" s="118">
        <v>213038</v>
      </c>
      <c r="S60" s="119">
        <v>10.6</v>
      </c>
      <c r="T60" s="118">
        <v>240541</v>
      </c>
      <c r="U60" s="118">
        <v>231030</v>
      </c>
      <c r="V60" s="119">
        <v>4.0999999999999996</v>
      </c>
      <c r="W60">
        <v>1</v>
      </c>
    </row>
    <row r="61" spans="1:23" ht="12.75" customHeight="1" x14ac:dyDescent="0.25">
      <c r="A61" s="230" t="s">
        <v>326</v>
      </c>
      <c r="B61" s="231"/>
      <c r="C61" s="232"/>
      <c r="D61" s="120">
        <v>91</v>
      </c>
      <c r="E61" s="96">
        <v>873</v>
      </c>
      <c r="F61" s="96">
        <v>783</v>
      </c>
      <c r="G61" s="147">
        <v>11.4</v>
      </c>
      <c r="H61" s="120">
        <v>92</v>
      </c>
      <c r="I61" s="96">
        <v>905</v>
      </c>
      <c r="J61" s="96">
        <v>916</v>
      </c>
      <c r="K61" s="147">
        <v>-1.2</v>
      </c>
      <c r="L61">
        <v>45</v>
      </c>
    </row>
    <row r="62" spans="1:23" ht="12.75" customHeight="1" x14ac:dyDescent="0.25">
      <c r="A62" s="230" t="s">
        <v>327</v>
      </c>
      <c r="B62" s="231"/>
      <c r="C62" s="232"/>
      <c r="D62" s="120">
        <v>87</v>
      </c>
      <c r="E62" s="96">
        <v>2125</v>
      </c>
      <c r="F62" s="96">
        <v>1962</v>
      </c>
      <c r="G62" s="147">
        <v>8.3000000000000007</v>
      </c>
      <c r="H62" s="120">
        <v>89</v>
      </c>
      <c r="I62" s="96">
        <v>2208</v>
      </c>
      <c r="J62" s="96">
        <v>2041</v>
      </c>
      <c r="K62" s="147">
        <v>8.1</v>
      </c>
      <c r="L62">
        <v>46</v>
      </c>
    </row>
    <row r="63" spans="1:23" ht="12.75" customHeight="1" x14ac:dyDescent="0.25">
      <c r="A63" s="230" t="s">
        <v>328</v>
      </c>
      <c r="B63" s="231"/>
      <c r="C63" s="232"/>
      <c r="D63" s="120">
        <v>45</v>
      </c>
      <c r="E63" s="96">
        <v>1866</v>
      </c>
      <c r="F63" s="96">
        <v>1709</v>
      </c>
      <c r="G63" s="147">
        <v>9.1999999999999993</v>
      </c>
      <c r="H63" s="120">
        <v>42</v>
      </c>
      <c r="I63" s="96">
        <v>2052</v>
      </c>
      <c r="J63" s="96">
        <v>1911</v>
      </c>
      <c r="K63" s="147">
        <v>7.4</v>
      </c>
      <c r="L63">
        <v>47</v>
      </c>
    </row>
    <row r="64" spans="1:23" ht="12.75" customHeight="1" x14ac:dyDescent="0.25">
      <c r="A64" s="230" t="s">
        <v>329</v>
      </c>
      <c r="B64" s="231"/>
      <c r="C64" s="232"/>
      <c r="D64" s="120">
        <v>136</v>
      </c>
      <c r="E64" s="96">
        <v>2537</v>
      </c>
      <c r="F64" s="96">
        <v>2249</v>
      </c>
      <c r="G64" s="147">
        <v>12.8</v>
      </c>
      <c r="H64" s="120">
        <v>146</v>
      </c>
      <c r="I64" s="96">
        <v>2612</v>
      </c>
      <c r="J64" s="96">
        <v>2527</v>
      </c>
      <c r="K64" s="147">
        <v>3.4</v>
      </c>
      <c r="L64">
        <v>48</v>
      </c>
    </row>
    <row r="65" spans="1:12" ht="12.75" customHeight="1" x14ac:dyDescent="0.25">
      <c r="A65" s="230" t="s">
        <v>330</v>
      </c>
      <c r="B65" s="231"/>
      <c r="C65" s="232"/>
      <c r="D65" s="120">
        <v>0</v>
      </c>
      <c r="E65" s="96">
        <v>2632</v>
      </c>
      <c r="F65" s="96">
        <v>2446</v>
      </c>
      <c r="G65" s="147">
        <v>7.6</v>
      </c>
      <c r="H65" s="120">
        <v>69</v>
      </c>
      <c r="I65" s="96">
        <v>2622</v>
      </c>
      <c r="J65" s="96">
        <v>2482</v>
      </c>
      <c r="K65" s="147">
        <v>5.7</v>
      </c>
      <c r="L65">
        <v>49</v>
      </c>
    </row>
    <row r="66" spans="1:12" ht="12.75" customHeight="1" x14ac:dyDescent="0.25">
      <c r="A66" s="230" t="s">
        <v>331</v>
      </c>
      <c r="B66" s="231"/>
      <c r="C66" s="232"/>
      <c r="D66" s="120">
        <v>153</v>
      </c>
      <c r="E66" s="96">
        <v>4024</v>
      </c>
      <c r="F66" s="96">
        <v>3647</v>
      </c>
      <c r="G66" s="147">
        <v>10.3</v>
      </c>
      <c r="H66" s="120">
        <v>158</v>
      </c>
      <c r="I66" s="96">
        <v>4112</v>
      </c>
      <c r="J66" s="96">
        <v>4121</v>
      </c>
      <c r="K66" s="147">
        <v>-0.2</v>
      </c>
      <c r="L66">
        <v>50</v>
      </c>
    </row>
    <row r="67" spans="1:12" ht="12.75" customHeight="1" x14ac:dyDescent="0.25">
      <c r="A67" s="230" t="s">
        <v>332</v>
      </c>
      <c r="B67" s="231"/>
      <c r="C67" s="232"/>
      <c r="D67" s="120">
        <v>147</v>
      </c>
      <c r="E67" s="96">
        <v>708</v>
      </c>
      <c r="F67" s="96">
        <v>650</v>
      </c>
      <c r="G67" s="147">
        <v>8.9</v>
      </c>
      <c r="H67" s="120">
        <v>150</v>
      </c>
      <c r="I67" s="96">
        <v>731</v>
      </c>
      <c r="J67" s="96">
        <v>722</v>
      </c>
      <c r="K67" s="147">
        <v>1.2</v>
      </c>
      <c r="L67">
        <v>51</v>
      </c>
    </row>
    <row r="68" spans="1:12" ht="12.75" customHeight="1" x14ac:dyDescent="0.25">
      <c r="A68" s="230" t="s">
        <v>286</v>
      </c>
      <c r="B68" s="231"/>
      <c r="C68" s="232"/>
      <c r="D68" s="29"/>
      <c r="E68" s="31">
        <f>SUM(E55:E67)</f>
        <v>52292</v>
      </c>
      <c r="F68" s="31">
        <f>SUM(F55:F67)</f>
        <v>48429</v>
      </c>
      <c r="G68" s="147">
        <f>((E68-F68)/F68)*100</f>
        <v>7.9766255755848769</v>
      </c>
      <c r="H68" s="29"/>
      <c r="I68" s="31">
        <f>SUM(I55:I67)</f>
        <v>53402</v>
      </c>
      <c r="J68" s="31">
        <f>SUM(J55:J67)</f>
        <v>49920</v>
      </c>
      <c r="K68" s="147">
        <f>((I68-J68)/J68)*100</f>
        <v>6.9751602564102564</v>
      </c>
    </row>
    <row r="69" spans="1:12" ht="12.75" hidden="1" customHeight="1" x14ac:dyDescent="0.25">
      <c r="A69" s="45"/>
      <c r="B69" s="116"/>
      <c r="C69" s="117"/>
      <c r="D69" s="95" t="s">
        <v>269</v>
      </c>
      <c r="E69" s="95" t="s">
        <v>270</v>
      </c>
      <c r="F69" s="95" t="s">
        <v>271</v>
      </c>
      <c r="G69" s="148" t="s">
        <v>272</v>
      </c>
      <c r="H69" s="95" t="s">
        <v>273</v>
      </c>
      <c r="I69" s="95" t="s">
        <v>274</v>
      </c>
      <c r="J69" s="95" t="s">
        <v>275</v>
      </c>
      <c r="K69" s="149" t="s">
        <v>276</v>
      </c>
      <c r="L69" s="60" t="s">
        <v>57</v>
      </c>
    </row>
    <row r="70" spans="1:12" ht="12.75" customHeight="1" x14ac:dyDescent="0.25">
      <c r="A70" s="233" t="s">
        <v>333</v>
      </c>
      <c r="B70" s="234"/>
      <c r="C70" s="235"/>
      <c r="D70" s="31">
        <f>SUM(D9:D68)</f>
        <v>5839</v>
      </c>
      <c r="E70" s="31">
        <f>Q60</f>
        <v>235668</v>
      </c>
      <c r="F70" s="31">
        <f>R60</f>
        <v>213038</v>
      </c>
      <c r="G70" s="147">
        <f>S60</f>
        <v>10.6</v>
      </c>
      <c r="H70" s="31">
        <f>SUM(H9:H68)</f>
        <v>5996</v>
      </c>
      <c r="I70" s="31">
        <f>T60</f>
        <v>240541</v>
      </c>
      <c r="J70" s="31">
        <f>U60</f>
        <v>231030</v>
      </c>
      <c r="K70" s="147">
        <f>V60</f>
        <v>4.0999999999999996</v>
      </c>
      <c r="L70">
        <v>1</v>
      </c>
    </row>
    <row r="71" spans="1:12" ht="12.75" customHeight="1" x14ac:dyDescent="0.25">
      <c r="A71" s="258" t="s">
        <v>337</v>
      </c>
      <c r="B71" s="258"/>
      <c r="C71" s="258"/>
      <c r="D71" s="258"/>
      <c r="E71" s="258"/>
      <c r="F71" s="258"/>
      <c r="G71" s="258"/>
      <c r="H71" s="258"/>
      <c r="I71" s="258"/>
      <c r="J71" s="258"/>
      <c r="K71" s="258"/>
    </row>
    <row r="72" spans="1:12" x14ac:dyDescent="0.25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</row>
    <row r="73" spans="1:12" x14ac:dyDescent="0.25">
      <c r="A73" s="23" t="s">
        <v>338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8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6640625" customWidth="1"/>
    <col min="15" max="15" width="9.109375" style="107" customWidth="1"/>
    <col min="16" max="16" width="0" hidden="1" customWidth="1"/>
    <col min="18" max="18" width="9.88671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339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6" t="s">
        <v>340</v>
      </c>
      <c r="B2" s="267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8" t="s">
        <v>58</v>
      </c>
      <c r="B3" s="269"/>
      <c r="C3" s="103" t="s">
        <v>341</v>
      </c>
      <c r="D3" s="45"/>
      <c r="E3" s="268" t="s">
        <v>71</v>
      </c>
      <c r="F3" s="269"/>
      <c r="G3" s="103" t="s">
        <v>341</v>
      </c>
      <c r="H3" s="45"/>
      <c r="I3" s="268" t="s">
        <v>83</v>
      </c>
      <c r="J3" s="269"/>
      <c r="K3" s="103" t="s">
        <v>341</v>
      </c>
      <c r="L3" s="45"/>
      <c r="M3" s="268" t="s">
        <v>342</v>
      </c>
      <c r="N3" s="269"/>
      <c r="O3" s="103" t="s">
        <v>341</v>
      </c>
      <c r="P3" s="45"/>
      <c r="Q3" s="268" t="s">
        <v>131</v>
      </c>
      <c r="R3" s="269"/>
      <c r="S3" s="103" t="s">
        <v>341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343</v>
      </c>
      <c r="C5" s="104" t="s">
        <v>344</v>
      </c>
      <c r="D5" s="28" t="s">
        <v>57</v>
      </c>
      <c r="E5" s="28"/>
      <c r="F5" s="28" t="s">
        <v>343</v>
      </c>
      <c r="G5" s="104" t="s">
        <v>344</v>
      </c>
      <c r="H5" s="28" t="s">
        <v>57</v>
      </c>
      <c r="I5" s="28"/>
      <c r="J5" s="28" t="s">
        <v>343</v>
      </c>
      <c r="K5" s="104" t="s">
        <v>344</v>
      </c>
      <c r="L5" s="28" t="s">
        <v>57</v>
      </c>
      <c r="M5" s="28"/>
      <c r="N5" s="28" t="s">
        <v>343</v>
      </c>
      <c r="O5" s="104" t="s">
        <v>344</v>
      </c>
      <c r="P5" s="28" t="s">
        <v>57</v>
      </c>
      <c r="Q5" s="28"/>
      <c r="R5" s="28" t="s">
        <v>343</v>
      </c>
      <c r="S5" s="104" t="s">
        <v>344</v>
      </c>
      <c r="T5" s="54" t="s">
        <v>57</v>
      </c>
    </row>
    <row r="6" spans="1:20" x14ac:dyDescent="0.25">
      <c r="A6" s="28" t="s">
        <v>345</v>
      </c>
      <c r="B6" s="29">
        <v>18311</v>
      </c>
      <c r="C6" s="104">
        <v>-6.8</v>
      </c>
      <c r="D6" s="28">
        <v>1</v>
      </c>
      <c r="E6" s="28" t="s">
        <v>345</v>
      </c>
      <c r="F6" s="29">
        <v>27467</v>
      </c>
      <c r="G6" s="104">
        <v>-7.8</v>
      </c>
      <c r="H6" s="28">
        <v>1</v>
      </c>
      <c r="I6" s="28" t="s">
        <v>345</v>
      </c>
      <c r="J6" s="29">
        <v>24451</v>
      </c>
      <c r="K6" s="104">
        <v>-7.2</v>
      </c>
      <c r="L6" s="28">
        <v>1</v>
      </c>
      <c r="M6" s="28" t="s">
        <v>345</v>
      </c>
      <c r="N6" s="29">
        <v>70228</v>
      </c>
      <c r="O6" s="104">
        <v>-7.3</v>
      </c>
      <c r="P6" s="28">
        <v>1</v>
      </c>
      <c r="Q6" s="28" t="s">
        <v>345</v>
      </c>
      <c r="R6" s="29">
        <v>231030</v>
      </c>
      <c r="S6" s="104">
        <v>-11.4</v>
      </c>
      <c r="T6" s="28">
        <v>1</v>
      </c>
    </row>
    <row r="7" spans="1:20" x14ac:dyDescent="0.25">
      <c r="A7" s="28" t="s">
        <v>346</v>
      </c>
      <c r="B7" s="29">
        <v>16359</v>
      </c>
      <c r="C7" s="104">
        <v>-10.5</v>
      </c>
      <c r="D7" s="28">
        <v>2</v>
      </c>
      <c r="E7" s="28" t="s">
        <v>346</v>
      </c>
      <c r="F7" s="29">
        <v>24934</v>
      </c>
      <c r="G7" s="104">
        <v>-10.5</v>
      </c>
      <c r="H7" s="28">
        <v>2</v>
      </c>
      <c r="I7" s="28" t="s">
        <v>346</v>
      </c>
      <c r="J7" s="29">
        <v>22106</v>
      </c>
      <c r="K7" s="104">
        <v>-9.3000000000000007</v>
      </c>
      <c r="L7" s="28">
        <v>2</v>
      </c>
      <c r="M7" s="28" t="s">
        <v>346</v>
      </c>
      <c r="N7" s="29">
        <v>63399</v>
      </c>
      <c r="O7" s="104">
        <v>-10.1</v>
      </c>
      <c r="P7" s="28">
        <v>2</v>
      </c>
      <c r="Q7" s="28" t="s">
        <v>346</v>
      </c>
      <c r="R7" s="29">
        <v>213038</v>
      </c>
      <c r="S7" s="104">
        <v>-12.2</v>
      </c>
      <c r="T7" s="28">
        <v>2</v>
      </c>
    </row>
    <row r="8" spans="1:20" ht="13.8" thickBot="1" x14ac:dyDescent="0.3">
      <c r="A8" s="131" t="s">
        <v>347</v>
      </c>
      <c r="B8" s="132">
        <v>21924</v>
      </c>
      <c r="C8" s="133">
        <v>22</v>
      </c>
      <c r="D8" s="131">
        <v>3</v>
      </c>
      <c r="E8" s="131" t="s">
        <v>347</v>
      </c>
      <c r="F8" s="132">
        <v>32492</v>
      </c>
      <c r="G8" s="133">
        <v>20.100000000000001</v>
      </c>
      <c r="H8" s="131">
        <v>3</v>
      </c>
      <c r="I8" s="131" t="s">
        <v>347</v>
      </c>
      <c r="J8" s="132">
        <v>28583</v>
      </c>
      <c r="K8" s="133">
        <v>19.600000000000001</v>
      </c>
      <c r="L8" s="131">
        <v>3</v>
      </c>
      <c r="M8" s="131" t="s">
        <v>347</v>
      </c>
      <c r="N8" s="132">
        <v>82999</v>
      </c>
      <c r="O8" s="133">
        <v>20.399999999999999</v>
      </c>
      <c r="P8" s="131">
        <v>3</v>
      </c>
      <c r="Q8" s="131" t="s">
        <v>347</v>
      </c>
      <c r="R8" s="132">
        <v>269475</v>
      </c>
      <c r="S8" s="133">
        <v>18.899999999999999</v>
      </c>
      <c r="T8" s="28">
        <v>3</v>
      </c>
    </row>
    <row r="9" spans="1:20" x14ac:dyDescent="0.25">
      <c r="A9" s="134" t="s">
        <v>348</v>
      </c>
      <c r="B9" s="135">
        <v>56594</v>
      </c>
      <c r="C9" s="136">
        <v>1.3</v>
      </c>
      <c r="D9" s="134">
        <v>4</v>
      </c>
      <c r="E9" s="134" t="s">
        <v>348</v>
      </c>
      <c r="F9" s="135">
        <v>84893</v>
      </c>
      <c r="G9" s="136">
        <v>0.2</v>
      </c>
      <c r="H9" s="134">
        <v>4</v>
      </c>
      <c r="I9" s="134" t="s">
        <v>348</v>
      </c>
      <c r="J9" s="135">
        <v>75140</v>
      </c>
      <c r="K9" s="136">
        <v>0.7</v>
      </c>
      <c r="L9" s="134">
        <v>4</v>
      </c>
      <c r="M9" s="134" t="s">
        <v>348</v>
      </c>
      <c r="N9" s="135">
        <v>216626</v>
      </c>
      <c r="O9" s="136">
        <v>0.7</v>
      </c>
      <c r="P9" s="134">
        <v>4</v>
      </c>
      <c r="Q9" s="134" t="s">
        <v>348</v>
      </c>
      <c r="R9" s="135">
        <v>713543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349</v>
      </c>
      <c r="B12" s="29">
        <v>20785</v>
      </c>
      <c r="C12" s="104">
        <v>71</v>
      </c>
      <c r="D12" s="28">
        <v>5</v>
      </c>
      <c r="E12" s="28" t="s">
        <v>349</v>
      </c>
      <c r="F12" s="29">
        <v>31499</v>
      </c>
      <c r="G12" s="104">
        <v>53</v>
      </c>
      <c r="H12" s="28">
        <v>5</v>
      </c>
      <c r="I12" s="28" t="s">
        <v>349</v>
      </c>
      <c r="J12" s="29">
        <v>28147</v>
      </c>
      <c r="K12" s="104">
        <v>44.7</v>
      </c>
      <c r="L12" s="28">
        <v>5</v>
      </c>
      <c r="M12" s="28" t="s">
        <v>349</v>
      </c>
      <c r="N12" s="29">
        <v>80431</v>
      </c>
      <c r="O12" s="104">
        <v>54.1</v>
      </c>
      <c r="P12" s="28">
        <v>5</v>
      </c>
      <c r="Q12" s="28" t="s">
        <v>349</v>
      </c>
      <c r="R12" s="29">
        <v>259463</v>
      </c>
      <c r="S12" s="104">
        <v>54.8</v>
      </c>
      <c r="T12" s="28">
        <v>5</v>
      </c>
    </row>
    <row r="13" spans="1:20" x14ac:dyDescent="0.25">
      <c r="A13" s="28" t="s">
        <v>350</v>
      </c>
      <c r="B13" s="29">
        <v>23954</v>
      </c>
      <c r="C13" s="104">
        <v>37.9</v>
      </c>
      <c r="D13" s="28">
        <v>6</v>
      </c>
      <c r="E13" s="28" t="s">
        <v>350</v>
      </c>
      <c r="F13" s="29">
        <v>34646</v>
      </c>
      <c r="G13" s="104">
        <v>25.4</v>
      </c>
      <c r="H13" s="28">
        <v>6</v>
      </c>
      <c r="I13" s="28" t="s">
        <v>350</v>
      </c>
      <c r="J13" s="29">
        <v>31306</v>
      </c>
      <c r="K13" s="104">
        <v>22.1</v>
      </c>
      <c r="L13" s="28">
        <v>6</v>
      </c>
      <c r="M13" s="28" t="s">
        <v>350</v>
      </c>
      <c r="N13" s="29">
        <v>89906</v>
      </c>
      <c r="O13" s="104">
        <v>27.3</v>
      </c>
      <c r="P13" s="28">
        <v>6</v>
      </c>
      <c r="Q13" s="28" t="s">
        <v>350</v>
      </c>
      <c r="R13" s="29">
        <v>284366</v>
      </c>
      <c r="S13" s="104">
        <v>28.7</v>
      </c>
      <c r="T13" s="28">
        <v>6</v>
      </c>
    </row>
    <row r="14" spans="1:20" ht="13.8" thickBot="1" x14ac:dyDescent="0.3">
      <c r="A14" s="131" t="s">
        <v>351</v>
      </c>
      <c r="B14" s="132">
        <v>24693</v>
      </c>
      <c r="C14" s="133">
        <v>20.5</v>
      </c>
      <c r="D14" s="131">
        <v>7</v>
      </c>
      <c r="E14" s="131" t="s">
        <v>351</v>
      </c>
      <c r="F14" s="132">
        <v>35419</v>
      </c>
      <c r="G14" s="133">
        <v>12.9</v>
      </c>
      <c r="H14" s="131">
        <v>7</v>
      </c>
      <c r="I14" s="131" t="s">
        <v>351</v>
      </c>
      <c r="J14" s="132">
        <v>31563</v>
      </c>
      <c r="K14" s="133">
        <v>10.5</v>
      </c>
      <c r="L14" s="131">
        <v>7</v>
      </c>
      <c r="M14" s="131" t="s">
        <v>351</v>
      </c>
      <c r="N14" s="132">
        <v>91675</v>
      </c>
      <c r="O14" s="133">
        <v>14</v>
      </c>
      <c r="P14" s="131">
        <v>7</v>
      </c>
      <c r="Q14" s="131" t="s">
        <v>351</v>
      </c>
      <c r="R14" s="132">
        <v>286930</v>
      </c>
      <c r="S14" s="133">
        <v>14.6</v>
      </c>
      <c r="T14" s="28">
        <v>7</v>
      </c>
    </row>
    <row r="15" spans="1:20" x14ac:dyDescent="0.25">
      <c r="A15" s="134" t="s">
        <v>352</v>
      </c>
      <c r="B15" s="135">
        <v>69432</v>
      </c>
      <c r="C15" s="136">
        <v>38.799999999999997</v>
      </c>
      <c r="D15" s="134">
        <v>8</v>
      </c>
      <c r="E15" s="134" t="s">
        <v>352</v>
      </c>
      <c r="F15" s="135">
        <v>101564</v>
      </c>
      <c r="G15" s="136">
        <v>27.6</v>
      </c>
      <c r="H15" s="134">
        <v>8</v>
      </c>
      <c r="I15" s="134" t="s">
        <v>352</v>
      </c>
      <c r="J15" s="135">
        <v>91015</v>
      </c>
      <c r="K15" s="136">
        <v>23.5</v>
      </c>
      <c r="L15" s="134">
        <v>8</v>
      </c>
      <c r="M15" s="134" t="s">
        <v>352</v>
      </c>
      <c r="N15" s="135">
        <v>262011</v>
      </c>
      <c r="O15" s="136">
        <v>28.9</v>
      </c>
      <c r="P15" s="134">
        <v>8</v>
      </c>
      <c r="Q15" s="134" t="s">
        <v>352</v>
      </c>
      <c r="R15" s="135">
        <v>830759</v>
      </c>
      <c r="S15" s="136">
        <v>30</v>
      </c>
      <c r="T15" s="32">
        <v>8</v>
      </c>
    </row>
    <row r="16" spans="1:20" x14ac:dyDescent="0.25">
      <c r="A16" s="28" t="s">
        <v>353</v>
      </c>
      <c r="B16" s="29">
        <v>126026</v>
      </c>
      <c r="C16" s="104">
        <v>19</v>
      </c>
      <c r="D16" s="28">
        <v>9</v>
      </c>
      <c r="E16" s="28" t="s">
        <v>353</v>
      </c>
      <c r="F16" s="29">
        <v>186457</v>
      </c>
      <c r="G16" s="104">
        <v>13.5</v>
      </c>
      <c r="H16" s="28">
        <v>9</v>
      </c>
      <c r="I16" s="28" t="s">
        <v>353</v>
      </c>
      <c r="J16" s="29">
        <v>166155</v>
      </c>
      <c r="K16" s="104">
        <v>12</v>
      </c>
      <c r="L16" s="28">
        <v>9</v>
      </c>
      <c r="M16" s="28" t="s">
        <v>353</v>
      </c>
      <c r="N16" s="29">
        <v>478638</v>
      </c>
      <c r="O16" s="104">
        <v>14.4</v>
      </c>
      <c r="P16" s="28">
        <v>9</v>
      </c>
      <c r="Q16" s="28" t="s">
        <v>353</v>
      </c>
      <c r="R16" s="29">
        <v>1544302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354</v>
      </c>
      <c r="B19" s="29">
        <v>26477</v>
      </c>
      <c r="C19" s="104">
        <v>18.899999999999999</v>
      </c>
      <c r="D19" s="28">
        <v>10</v>
      </c>
      <c r="E19" s="28" t="s">
        <v>354</v>
      </c>
      <c r="F19" s="29">
        <v>36938</v>
      </c>
      <c r="G19" s="104">
        <v>10.5</v>
      </c>
      <c r="H19" s="28">
        <v>10</v>
      </c>
      <c r="I19" s="28" t="s">
        <v>354</v>
      </c>
      <c r="J19" s="29">
        <v>33354</v>
      </c>
      <c r="K19" s="104">
        <v>8.6999999999999993</v>
      </c>
      <c r="L19" s="28">
        <v>10</v>
      </c>
      <c r="M19" s="28" t="s">
        <v>354</v>
      </c>
      <c r="N19" s="29">
        <v>96770</v>
      </c>
      <c r="O19" s="104">
        <v>12.1</v>
      </c>
      <c r="P19" s="28">
        <v>10</v>
      </c>
      <c r="Q19" s="28" t="s">
        <v>354</v>
      </c>
      <c r="R19" s="29">
        <v>296475</v>
      </c>
      <c r="S19" s="104">
        <v>11.6</v>
      </c>
      <c r="T19" s="28">
        <v>10</v>
      </c>
    </row>
    <row r="20" spans="1:20" x14ac:dyDescent="0.25">
      <c r="A20" s="28" t="s">
        <v>355</v>
      </c>
      <c r="B20" s="29">
        <v>24500</v>
      </c>
      <c r="C20" s="104">
        <v>11.1</v>
      </c>
      <c r="D20" s="28">
        <v>11</v>
      </c>
      <c r="E20" s="28" t="s">
        <v>355</v>
      </c>
      <c r="F20" s="29">
        <v>35391</v>
      </c>
      <c r="G20" s="104">
        <v>6.6</v>
      </c>
      <c r="H20" s="28">
        <v>11</v>
      </c>
      <c r="I20" s="28" t="s">
        <v>355</v>
      </c>
      <c r="J20" s="29">
        <v>31800</v>
      </c>
      <c r="K20" s="104">
        <v>5.5</v>
      </c>
      <c r="L20" s="28">
        <v>11</v>
      </c>
      <c r="M20" s="28" t="s">
        <v>355</v>
      </c>
      <c r="N20" s="29">
        <v>91691</v>
      </c>
      <c r="O20" s="104">
        <v>7.4</v>
      </c>
      <c r="P20" s="28">
        <v>11</v>
      </c>
      <c r="Q20" s="28" t="s">
        <v>355</v>
      </c>
      <c r="R20" s="29">
        <v>287422</v>
      </c>
      <c r="S20" s="104">
        <v>8.4</v>
      </c>
      <c r="T20" s="28">
        <v>11</v>
      </c>
    </row>
    <row r="21" spans="1:20" ht="13.8" thickBot="1" x14ac:dyDescent="0.3">
      <c r="A21" s="131" t="s">
        <v>356</v>
      </c>
      <c r="B21" s="132">
        <v>22907</v>
      </c>
      <c r="C21" s="133">
        <v>9.4</v>
      </c>
      <c r="D21" s="131">
        <v>12</v>
      </c>
      <c r="E21" s="131" t="s">
        <v>356</v>
      </c>
      <c r="F21" s="132">
        <v>33921</v>
      </c>
      <c r="G21" s="133">
        <v>6.5</v>
      </c>
      <c r="H21" s="131">
        <v>12</v>
      </c>
      <c r="I21" s="131" t="s">
        <v>356</v>
      </c>
      <c r="J21" s="132">
        <v>30531</v>
      </c>
      <c r="K21" s="133">
        <v>5.2</v>
      </c>
      <c r="L21" s="131">
        <v>12</v>
      </c>
      <c r="M21" s="131" t="s">
        <v>356</v>
      </c>
      <c r="N21" s="132">
        <v>87358</v>
      </c>
      <c r="O21" s="133">
        <v>6.8</v>
      </c>
      <c r="P21" s="131">
        <v>12</v>
      </c>
      <c r="Q21" s="131" t="s">
        <v>356</v>
      </c>
      <c r="R21" s="132">
        <v>277999</v>
      </c>
      <c r="S21" s="133">
        <v>7.9</v>
      </c>
      <c r="T21" s="28">
        <v>12</v>
      </c>
    </row>
    <row r="22" spans="1:20" x14ac:dyDescent="0.25">
      <c r="A22" s="134" t="s">
        <v>357</v>
      </c>
      <c r="B22" s="135">
        <v>73884</v>
      </c>
      <c r="C22" s="136">
        <v>13.2</v>
      </c>
      <c r="D22" s="134">
        <v>13</v>
      </c>
      <c r="E22" s="134" t="s">
        <v>357</v>
      </c>
      <c r="F22" s="135">
        <v>106250</v>
      </c>
      <c r="G22" s="136">
        <v>7.9</v>
      </c>
      <c r="H22" s="134">
        <v>13</v>
      </c>
      <c r="I22" s="134" t="s">
        <v>357</v>
      </c>
      <c r="J22" s="135">
        <v>95685</v>
      </c>
      <c r="K22" s="136">
        <v>6.5</v>
      </c>
      <c r="L22" s="134">
        <v>13</v>
      </c>
      <c r="M22" s="134" t="s">
        <v>357</v>
      </c>
      <c r="N22" s="135">
        <v>275819</v>
      </c>
      <c r="O22" s="136">
        <v>8.8000000000000007</v>
      </c>
      <c r="P22" s="134">
        <v>13</v>
      </c>
      <c r="Q22" s="134" t="s">
        <v>357</v>
      </c>
      <c r="R22" s="135">
        <v>861896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358</v>
      </c>
      <c r="B25" s="29">
        <v>23664</v>
      </c>
      <c r="C25" s="104">
        <v>9.6999999999999993</v>
      </c>
      <c r="D25" s="28">
        <v>14</v>
      </c>
      <c r="E25" s="28" t="s">
        <v>358</v>
      </c>
      <c r="F25" s="29">
        <v>34718</v>
      </c>
      <c r="G25" s="104">
        <v>6.5</v>
      </c>
      <c r="H25" s="28">
        <v>14</v>
      </c>
      <c r="I25" s="28" t="s">
        <v>358</v>
      </c>
      <c r="J25" s="29">
        <v>31003</v>
      </c>
      <c r="K25" s="104">
        <v>5</v>
      </c>
      <c r="L25" s="28">
        <v>14</v>
      </c>
      <c r="M25" s="28" t="s">
        <v>358</v>
      </c>
      <c r="N25" s="29">
        <v>89386</v>
      </c>
      <c r="O25" s="104">
        <v>6.8</v>
      </c>
      <c r="P25" s="28">
        <v>14</v>
      </c>
      <c r="Q25" s="28" t="s">
        <v>358</v>
      </c>
      <c r="R25" s="29">
        <v>285759</v>
      </c>
      <c r="S25" s="104">
        <v>7.2</v>
      </c>
      <c r="T25" s="28">
        <v>14</v>
      </c>
    </row>
    <row r="26" spans="1:20" x14ac:dyDescent="0.25">
      <c r="A26" s="28" t="s">
        <v>359</v>
      </c>
      <c r="B26" s="29">
        <v>22729</v>
      </c>
      <c r="C26" s="104">
        <v>16.100000000000001</v>
      </c>
      <c r="D26" s="28">
        <v>15</v>
      </c>
      <c r="E26" s="28" t="s">
        <v>359</v>
      </c>
      <c r="F26" s="29">
        <v>32115</v>
      </c>
      <c r="G26" s="104">
        <v>11.8</v>
      </c>
      <c r="H26" s="28">
        <v>15</v>
      </c>
      <c r="I26" s="28" t="s">
        <v>359</v>
      </c>
      <c r="J26" s="29">
        <v>28435</v>
      </c>
      <c r="K26" s="104">
        <v>10</v>
      </c>
      <c r="L26" s="28">
        <v>15</v>
      </c>
      <c r="M26" s="28" t="s">
        <v>359</v>
      </c>
      <c r="N26" s="29">
        <v>83279</v>
      </c>
      <c r="O26" s="104">
        <v>12.3</v>
      </c>
      <c r="P26" s="28">
        <v>15</v>
      </c>
      <c r="Q26" s="28" t="s">
        <v>359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360</v>
      </c>
      <c r="B27" s="132">
        <v>22433</v>
      </c>
      <c r="C27" s="133">
        <v>14.9</v>
      </c>
      <c r="D27" s="131">
        <v>16</v>
      </c>
      <c r="E27" s="131" t="s">
        <v>360</v>
      </c>
      <c r="F27" s="132">
        <v>31726</v>
      </c>
      <c r="G27" s="133">
        <v>10.6</v>
      </c>
      <c r="H27" s="131">
        <v>16</v>
      </c>
      <c r="I27" s="131" t="s">
        <v>360</v>
      </c>
      <c r="J27" s="132">
        <v>27769</v>
      </c>
      <c r="K27" s="133">
        <v>9.1999999999999993</v>
      </c>
      <c r="L27" s="131">
        <v>16</v>
      </c>
      <c r="M27" s="131" t="s">
        <v>360</v>
      </c>
      <c r="N27" s="132">
        <v>81928</v>
      </c>
      <c r="O27" s="133">
        <v>11.3</v>
      </c>
      <c r="P27" s="131">
        <v>16</v>
      </c>
      <c r="Q27" s="131" t="s">
        <v>360</v>
      </c>
      <c r="R27" s="132">
        <v>268420</v>
      </c>
      <c r="S27" s="133">
        <v>11.2</v>
      </c>
      <c r="T27" s="28">
        <v>16</v>
      </c>
    </row>
    <row r="28" spans="1:20" x14ac:dyDescent="0.25">
      <c r="A28" s="134" t="s">
        <v>361</v>
      </c>
      <c r="B28" s="135">
        <v>68826</v>
      </c>
      <c r="C28" s="136">
        <v>13.4</v>
      </c>
      <c r="D28" s="134">
        <v>17</v>
      </c>
      <c r="E28" s="134" t="s">
        <v>361</v>
      </c>
      <c r="F28" s="135">
        <v>98558</v>
      </c>
      <c r="G28" s="136">
        <v>9.5</v>
      </c>
      <c r="H28" s="134">
        <v>17</v>
      </c>
      <c r="I28" s="134" t="s">
        <v>361</v>
      </c>
      <c r="J28" s="135">
        <v>87207</v>
      </c>
      <c r="K28" s="136">
        <v>7.9</v>
      </c>
      <c r="L28" s="134">
        <v>17</v>
      </c>
      <c r="M28" s="134" t="s">
        <v>361</v>
      </c>
      <c r="N28" s="135">
        <v>254592</v>
      </c>
      <c r="O28" s="136">
        <v>10</v>
      </c>
      <c r="P28" s="134">
        <v>17</v>
      </c>
      <c r="Q28" s="134" t="s">
        <v>361</v>
      </c>
      <c r="R28" s="135">
        <v>821928</v>
      </c>
      <c r="S28" s="136">
        <v>10.1</v>
      </c>
      <c r="T28" s="32">
        <v>17</v>
      </c>
    </row>
    <row r="29" spans="1:20" x14ac:dyDescent="0.25">
      <c r="A29" s="28" t="s">
        <v>362</v>
      </c>
      <c r="B29" s="29">
        <v>142710</v>
      </c>
      <c r="C29" s="104">
        <v>13.3</v>
      </c>
      <c r="D29" s="28">
        <v>18</v>
      </c>
      <c r="E29" s="28" t="s">
        <v>362</v>
      </c>
      <c r="F29" s="29">
        <v>204808</v>
      </c>
      <c r="G29" s="104">
        <v>8.6999999999999993</v>
      </c>
      <c r="H29" s="28">
        <v>18</v>
      </c>
      <c r="I29" s="28" t="s">
        <v>362</v>
      </c>
      <c r="J29" s="29">
        <v>182893</v>
      </c>
      <c r="K29" s="104">
        <v>7.2</v>
      </c>
      <c r="L29" s="28">
        <v>18</v>
      </c>
      <c r="M29" s="28" t="s">
        <v>362</v>
      </c>
      <c r="N29" s="29">
        <v>530411</v>
      </c>
      <c r="O29" s="104">
        <v>9.4</v>
      </c>
      <c r="P29" s="28">
        <v>18</v>
      </c>
      <c r="Q29" s="28" t="s">
        <v>362</v>
      </c>
      <c r="R29" s="29">
        <v>1683824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31</v>
      </c>
      <c r="B32" s="138">
        <v>268736</v>
      </c>
      <c r="C32" s="139">
        <v>15.9</v>
      </c>
      <c r="D32" s="137">
        <v>19</v>
      </c>
      <c r="E32" s="137" t="s">
        <v>31</v>
      </c>
      <c r="F32" s="138">
        <v>391265</v>
      </c>
      <c r="G32" s="139">
        <v>10.9</v>
      </c>
      <c r="H32" s="137">
        <v>19</v>
      </c>
      <c r="I32" s="137" t="s">
        <v>31</v>
      </c>
      <c r="J32" s="138">
        <v>349048</v>
      </c>
      <c r="K32" s="139">
        <v>9.4</v>
      </c>
      <c r="L32" s="137">
        <v>19</v>
      </c>
      <c r="M32" s="137" t="s">
        <v>31</v>
      </c>
      <c r="N32" s="138">
        <v>1009049</v>
      </c>
      <c r="O32" s="139">
        <v>11.7</v>
      </c>
      <c r="P32" s="137">
        <v>19</v>
      </c>
      <c r="Q32" s="137" t="s">
        <v>31</v>
      </c>
      <c r="R32" s="138">
        <v>3228125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363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8" t="s">
        <v>58</v>
      </c>
      <c r="B35" s="269"/>
      <c r="C35" s="103" t="s">
        <v>341</v>
      </c>
      <c r="D35" s="45"/>
      <c r="E35" s="270" t="s">
        <v>71</v>
      </c>
      <c r="F35" s="271"/>
      <c r="G35" s="103" t="s">
        <v>341</v>
      </c>
      <c r="H35" s="45"/>
      <c r="I35" s="270" t="s">
        <v>83</v>
      </c>
      <c r="J35" s="271"/>
      <c r="K35" s="103" t="s">
        <v>341</v>
      </c>
      <c r="L35" s="45"/>
      <c r="M35" s="270" t="s">
        <v>342</v>
      </c>
      <c r="N35" s="271"/>
      <c r="O35" s="103" t="s">
        <v>341</v>
      </c>
      <c r="P35" s="45"/>
      <c r="Q35" s="270" t="s">
        <v>131</v>
      </c>
      <c r="R35" s="271"/>
      <c r="S35" s="103" t="s">
        <v>341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345</v>
      </c>
      <c r="B37" s="29">
        <v>19014</v>
      </c>
      <c r="C37" s="104">
        <v>3.8</v>
      </c>
      <c r="D37" s="28">
        <v>20</v>
      </c>
      <c r="E37" s="28" t="s">
        <v>345</v>
      </c>
      <c r="F37" s="29">
        <v>28054</v>
      </c>
      <c r="G37" s="104">
        <v>2.1</v>
      </c>
      <c r="H37" s="28">
        <v>20</v>
      </c>
      <c r="I37" s="28" t="s">
        <v>345</v>
      </c>
      <c r="J37" s="29">
        <v>24749</v>
      </c>
      <c r="K37" s="104">
        <v>1.2</v>
      </c>
      <c r="L37" s="28">
        <v>20</v>
      </c>
      <c r="M37" s="28" t="s">
        <v>345</v>
      </c>
      <c r="N37" s="29">
        <v>71817</v>
      </c>
      <c r="O37" s="104">
        <v>2.2999999999999998</v>
      </c>
      <c r="P37" s="28">
        <v>20</v>
      </c>
      <c r="Q37" s="28" t="s">
        <v>345</v>
      </c>
      <c r="R37" s="29">
        <v>240540</v>
      </c>
      <c r="S37" s="104">
        <v>4.0999999999999996</v>
      </c>
      <c r="T37" s="28">
        <v>20</v>
      </c>
    </row>
    <row r="38" spans="1:20" x14ac:dyDescent="0.25">
      <c r="A38" s="28" t="s">
        <v>346</v>
      </c>
      <c r="B38" s="29">
        <v>18348</v>
      </c>
      <c r="C38" s="104">
        <v>12.2</v>
      </c>
      <c r="D38" s="28">
        <v>21</v>
      </c>
      <c r="E38" s="28" t="s">
        <v>346</v>
      </c>
      <c r="F38" s="29">
        <v>27462</v>
      </c>
      <c r="G38" s="104">
        <v>10.1</v>
      </c>
      <c r="H38" s="28">
        <v>21</v>
      </c>
      <c r="I38" s="28" t="s">
        <v>346</v>
      </c>
      <c r="J38" s="29">
        <v>24203</v>
      </c>
      <c r="K38" s="104">
        <v>9.5</v>
      </c>
      <c r="L38" s="28">
        <v>21</v>
      </c>
      <c r="M38" s="28" t="s">
        <v>346</v>
      </c>
      <c r="N38" s="29">
        <v>70013</v>
      </c>
      <c r="O38" s="104">
        <v>10.4</v>
      </c>
      <c r="P38" s="28">
        <v>21</v>
      </c>
      <c r="Q38" s="28" t="s">
        <v>346</v>
      </c>
      <c r="R38" s="29">
        <v>235668</v>
      </c>
      <c r="S38" s="104">
        <v>10.6</v>
      </c>
      <c r="T38" s="28">
        <v>21</v>
      </c>
    </row>
    <row r="39" spans="1:20" ht="13.8" thickBot="1" x14ac:dyDescent="0.3">
      <c r="A39" s="131" t="s">
        <v>347</v>
      </c>
      <c r="B39" s="132"/>
      <c r="C39" s="133"/>
      <c r="D39" s="131">
        <v>22</v>
      </c>
      <c r="E39" s="131" t="s">
        <v>347</v>
      </c>
      <c r="F39" s="132"/>
      <c r="G39" s="133"/>
      <c r="H39" s="131">
        <v>22</v>
      </c>
      <c r="I39" s="131" t="s">
        <v>347</v>
      </c>
      <c r="J39" s="132"/>
      <c r="K39" s="133"/>
      <c r="L39" s="131">
        <v>22</v>
      </c>
      <c r="M39" s="131" t="s">
        <v>347</v>
      </c>
      <c r="N39" s="132"/>
      <c r="O39" s="133"/>
      <c r="P39" s="131">
        <v>22</v>
      </c>
      <c r="Q39" s="131" t="s">
        <v>347</v>
      </c>
      <c r="R39" s="132"/>
      <c r="S39" s="133"/>
      <c r="T39" s="28">
        <v>22</v>
      </c>
    </row>
    <row r="40" spans="1:20" x14ac:dyDescent="0.25">
      <c r="A40" s="134" t="s">
        <v>348</v>
      </c>
      <c r="B40" s="135">
        <v>37362</v>
      </c>
      <c r="C40" s="136">
        <v>7.8</v>
      </c>
      <c r="D40" s="134">
        <v>23</v>
      </c>
      <c r="E40" s="134" t="s">
        <v>348</v>
      </c>
      <c r="F40" s="135">
        <v>55515</v>
      </c>
      <c r="G40" s="136">
        <v>5.9</v>
      </c>
      <c r="H40" s="134">
        <v>23</v>
      </c>
      <c r="I40" s="134" t="s">
        <v>348</v>
      </c>
      <c r="J40" s="135">
        <v>48952</v>
      </c>
      <c r="K40" s="136">
        <v>5.0999999999999996</v>
      </c>
      <c r="L40" s="134">
        <v>23</v>
      </c>
      <c r="M40" s="134" t="s">
        <v>348</v>
      </c>
      <c r="N40" s="135">
        <v>141830</v>
      </c>
      <c r="O40" s="136">
        <v>6.1</v>
      </c>
      <c r="P40" s="134">
        <v>23</v>
      </c>
      <c r="Q40" s="134" t="s">
        <v>348</v>
      </c>
      <c r="R40" s="135">
        <v>476209</v>
      </c>
      <c r="S40" s="136">
        <v>7.2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349</v>
      </c>
      <c r="B43" s="29"/>
      <c r="C43" s="104"/>
      <c r="D43" s="28">
        <v>24</v>
      </c>
      <c r="E43" s="28" t="s">
        <v>349</v>
      </c>
      <c r="F43" s="29"/>
      <c r="G43" s="104"/>
      <c r="H43" s="28">
        <v>24</v>
      </c>
      <c r="I43" s="28" t="s">
        <v>349</v>
      </c>
      <c r="J43" s="29"/>
      <c r="K43" s="104"/>
      <c r="L43" s="28">
        <v>24</v>
      </c>
      <c r="M43" s="28" t="s">
        <v>349</v>
      </c>
      <c r="N43" s="29"/>
      <c r="O43" s="104"/>
      <c r="P43" s="28">
        <v>24</v>
      </c>
      <c r="Q43" s="28" t="s">
        <v>349</v>
      </c>
      <c r="R43" s="29"/>
      <c r="S43" s="104"/>
      <c r="T43" s="28">
        <v>24</v>
      </c>
    </row>
    <row r="44" spans="1:20" x14ac:dyDescent="0.25">
      <c r="A44" s="28" t="s">
        <v>350</v>
      </c>
      <c r="B44" s="29"/>
      <c r="C44" s="104"/>
      <c r="D44" s="28">
        <v>25</v>
      </c>
      <c r="E44" s="28" t="s">
        <v>350</v>
      </c>
      <c r="F44" s="29"/>
      <c r="G44" s="104"/>
      <c r="H44" s="28">
        <v>25</v>
      </c>
      <c r="I44" s="28" t="s">
        <v>350</v>
      </c>
      <c r="J44" s="29"/>
      <c r="K44" s="104"/>
      <c r="L44" s="28">
        <v>25</v>
      </c>
      <c r="M44" s="28" t="s">
        <v>350</v>
      </c>
      <c r="N44" s="29"/>
      <c r="O44" s="104"/>
      <c r="P44" s="28">
        <v>25</v>
      </c>
      <c r="Q44" s="28" t="s">
        <v>350</v>
      </c>
      <c r="R44" s="29"/>
      <c r="S44" s="104"/>
      <c r="T44" s="28">
        <v>25</v>
      </c>
    </row>
    <row r="45" spans="1:20" ht="13.8" thickBot="1" x14ac:dyDescent="0.3">
      <c r="A45" s="131" t="s">
        <v>351</v>
      </c>
      <c r="B45" s="132"/>
      <c r="C45" s="133"/>
      <c r="D45" s="131">
        <v>26</v>
      </c>
      <c r="E45" s="131" t="s">
        <v>351</v>
      </c>
      <c r="F45" s="132"/>
      <c r="G45" s="133"/>
      <c r="H45" s="131">
        <v>26</v>
      </c>
      <c r="I45" s="131" t="s">
        <v>351</v>
      </c>
      <c r="J45" s="132"/>
      <c r="K45" s="133"/>
      <c r="L45" s="131">
        <v>26</v>
      </c>
      <c r="M45" s="131" t="s">
        <v>351</v>
      </c>
      <c r="N45" s="132"/>
      <c r="O45" s="133"/>
      <c r="P45" s="131">
        <v>26</v>
      </c>
      <c r="Q45" s="131" t="s">
        <v>351</v>
      </c>
      <c r="R45" s="132"/>
      <c r="S45" s="133"/>
      <c r="T45" s="28">
        <v>26</v>
      </c>
    </row>
    <row r="46" spans="1:20" x14ac:dyDescent="0.25">
      <c r="A46" s="134" t="s">
        <v>352</v>
      </c>
      <c r="B46" s="135">
        <v>0</v>
      </c>
      <c r="C46" s="136"/>
      <c r="D46" s="134">
        <v>27</v>
      </c>
      <c r="E46" s="134" t="s">
        <v>352</v>
      </c>
      <c r="F46" s="135">
        <v>0</v>
      </c>
      <c r="G46" s="136"/>
      <c r="H46" s="134">
        <v>27</v>
      </c>
      <c r="I46" s="134" t="s">
        <v>352</v>
      </c>
      <c r="J46" s="135">
        <v>0</v>
      </c>
      <c r="K46" s="136"/>
      <c r="L46" s="134">
        <v>27</v>
      </c>
      <c r="M46" s="134" t="s">
        <v>352</v>
      </c>
      <c r="N46" s="135">
        <v>0</v>
      </c>
      <c r="O46" s="136"/>
      <c r="P46" s="134">
        <v>27</v>
      </c>
      <c r="Q46" s="134" t="s">
        <v>352</v>
      </c>
      <c r="R46" s="135">
        <v>0</v>
      </c>
      <c r="S46" s="136"/>
      <c r="T46" s="32">
        <v>27</v>
      </c>
    </row>
    <row r="47" spans="1:20" x14ac:dyDescent="0.25">
      <c r="A47" s="28" t="s">
        <v>353</v>
      </c>
      <c r="B47" s="29">
        <v>37362</v>
      </c>
      <c r="C47" s="104">
        <v>7.8</v>
      </c>
      <c r="D47" s="28">
        <v>28</v>
      </c>
      <c r="E47" s="28" t="s">
        <v>353</v>
      </c>
      <c r="F47" s="29">
        <v>55515</v>
      </c>
      <c r="G47" s="104">
        <v>5.9</v>
      </c>
      <c r="H47" s="28">
        <v>28</v>
      </c>
      <c r="I47" s="28" t="s">
        <v>353</v>
      </c>
      <c r="J47" s="29">
        <v>48952</v>
      </c>
      <c r="K47" s="104">
        <v>5.0999999999999996</v>
      </c>
      <c r="L47" s="28">
        <v>28</v>
      </c>
      <c r="M47" s="28" t="s">
        <v>353</v>
      </c>
      <c r="N47" s="29">
        <v>141830</v>
      </c>
      <c r="O47" s="104">
        <v>6.1</v>
      </c>
      <c r="P47" s="28">
        <v>28</v>
      </c>
      <c r="Q47" s="28" t="s">
        <v>353</v>
      </c>
      <c r="R47" s="29">
        <v>476209</v>
      </c>
      <c r="S47" s="104">
        <v>7.2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354</v>
      </c>
      <c r="B50" s="29"/>
      <c r="C50" s="104"/>
      <c r="D50" s="28">
        <v>29</v>
      </c>
      <c r="E50" s="28" t="s">
        <v>354</v>
      </c>
      <c r="F50" s="29"/>
      <c r="G50" s="104"/>
      <c r="H50" s="28">
        <v>29</v>
      </c>
      <c r="I50" s="28" t="s">
        <v>354</v>
      </c>
      <c r="J50" s="29"/>
      <c r="K50" s="104"/>
      <c r="L50" s="28">
        <v>29</v>
      </c>
      <c r="M50" s="28" t="s">
        <v>354</v>
      </c>
      <c r="N50" s="29"/>
      <c r="O50" s="104"/>
      <c r="P50" s="28">
        <v>29</v>
      </c>
      <c r="Q50" s="28" t="s">
        <v>354</v>
      </c>
      <c r="R50" s="29"/>
      <c r="S50" s="104"/>
      <c r="T50" s="28">
        <v>29</v>
      </c>
    </row>
    <row r="51" spans="1:20" x14ac:dyDescent="0.25">
      <c r="A51" s="28" t="s">
        <v>355</v>
      </c>
      <c r="B51" s="29"/>
      <c r="C51" s="104"/>
      <c r="D51" s="28">
        <v>30</v>
      </c>
      <c r="E51" s="28" t="s">
        <v>355</v>
      </c>
      <c r="F51" s="29"/>
      <c r="G51" s="104"/>
      <c r="H51" s="28">
        <v>30</v>
      </c>
      <c r="I51" s="28" t="s">
        <v>355</v>
      </c>
      <c r="J51" s="29"/>
      <c r="K51" s="104"/>
      <c r="L51" s="28">
        <v>30</v>
      </c>
      <c r="M51" s="28" t="s">
        <v>355</v>
      </c>
      <c r="N51" s="29"/>
      <c r="O51" s="104"/>
      <c r="P51" s="28">
        <v>30</v>
      </c>
      <c r="Q51" s="28" t="s">
        <v>355</v>
      </c>
      <c r="R51" s="29"/>
      <c r="S51" s="104"/>
      <c r="T51" s="28">
        <v>30</v>
      </c>
    </row>
    <row r="52" spans="1:20" ht="13.8" thickBot="1" x14ac:dyDescent="0.3">
      <c r="A52" s="131" t="s">
        <v>356</v>
      </c>
      <c r="B52" s="132"/>
      <c r="C52" s="133"/>
      <c r="D52" s="131">
        <v>31</v>
      </c>
      <c r="E52" s="131" t="s">
        <v>356</v>
      </c>
      <c r="F52" s="132"/>
      <c r="G52" s="133"/>
      <c r="H52" s="131">
        <v>31</v>
      </c>
      <c r="I52" s="131" t="s">
        <v>356</v>
      </c>
      <c r="J52" s="132"/>
      <c r="K52" s="133"/>
      <c r="L52" s="131">
        <v>31</v>
      </c>
      <c r="M52" s="131" t="s">
        <v>356</v>
      </c>
      <c r="N52" s="132"/>
      <c r="O52" s="133"/>
      <c r="P52" s="131">
        <v>31</v>
      </c>
      <c r="Q52" s="131" t="s">
        <v>356</v>
      </c>
      <c r="R52" s="132"/>
      <c r="S52" s="133"/>
      <c r="T52" s="28">
        <v>31</v>
      </c>
    </row>
    <row r="53" spans="1:20" x14ac:dyDescent="0.25">
      <c r="A53" s="134" t="s">
        <v>357</v>
      </c>
      <c r="B53" s="135">
        <v>0</v>
      </c>
      <c r="C53" s="136"/>
      <c r="D53" s="134">
        <v>32</v>
      </c>
      <c r="E53" s="134" t="s">
        <v>357</v>
      </c>
      <c r="F53" s="135">
        <v>0</v>
      </c>
      <c r="G53" s="136"/>
      <c r="H53" s="134">
        <v>32</v>
      </c>
      <c r="I53" s="134" t="s">
        <v>357</v>
      </c>
      <c r="J53" s="135">
        <v>0</v>
      </c>
      <c r="K53" s="136"/>
      <c r="L53" s="134">
        <v>32</v>
      </c>
      <c r="M53" s="134" t="s">
        <v>357</v>
      </c>
      <c r="N53" s="135">
        <v>0</v>
      </c>
      <c r="O53" s="136"/>
      <c r="P53" s="134">
        <v>32</v>
      </c>
      <c r="Q53" s="134" t="s">
        <v>357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358</v>
      </c>
      <c r="B56" s="29"/>
      <c r="C56" s="104"/>
      <c r="D56" s="28">
        <v>33</v>
      </c>
      <c r="E56" s="28" t="s">
        <v>358</v>
      </c>
      <c r="F56" s="29"/>
      <c r="G56" s="104"/>
      <c r="H56" s="28">
        <v>33</v>
      </c>
      <c r="I56" s="28" t="s">
        <v>358</v>
      </c>
      <c r="J56" s="29"/>
      <c r="K56" s="104"/>
      <c r="L56" s="28">
        <v>33</v>
      </c>
      <c r="M56" s="28" t="s">
        <v>358</v>
      </c>
      <c r="N56" s="29"/>
      <c r="O56" s="104"/>
      <c r="P56" s="28">
        <v>33</v>
      </c>
      <c r="Q56" s="28" t="s">
        <v>358</v>
      </c>
      <c r="R56" s="29"/>
      <c r="S56" s="104"/>
      <c r="T56" s="28">
        <v>33</v>
      </c>
    </row>
    <row r="57" spans="1:20" x14ac:dyDescent="0.25">
      <c r="A57" s="28" t="s">
        <v>359</v>
      </c>
      <c r="B57" s="29"/>
      <c r="C57" s="104"/>
      <c r="D57" s="28">
        <v>34</v>
      </c>
      <c r="E57" s="28" t="s">
        <v>359</v>
      </c>
      <c r="F57" s="29"/>
      <c r="G57" s="104"/>
      <c r="H57" s="28">
        <v>34</v>
      </c>
      <c r="I57" s="28" t="s">
        <v>359</v>
      </c>
      <c r="J57" s="29"/>
      <c r="K57" s="104"/>
      <c r="L57" s="28">
        <v>34</v>
      </c>
      <c r="M57" s="28" t="s">
        <v>359</v>
      </c>
      <c r="N57" s="29"/>
      <c r="O57" s="104"/>
      <c r="P57" s="28">
        <v>34</v>
      </c>
      <c r="Q57" s="28" t="s">
        <v>359</v>
      </c>
      <c r="R57" s="29"/>
      <c r="S57" s="104"/>
      <c r="T57" s="28">
        <v>34</v>
      </c>
    </row>
    <row r="58" spans="1:20" ht="13.8" thickBot="1" x14ac:dyDescent="0.3">
      <c r="A58" s="131" t="s">
        <v>360</v>
      </c>
      <c r="B58" s="132"/>
      <c r="C58" s="133"/>
      <c r="D58" s="131">
        <v>35</v>
      </c>
      <c r="E58" s="131" t="s">
        <v>360</v>
      </c>
      <c r="F58" s="132"/>
      <c r="G58" s="133"/>
      <c r="H58" s="131">
        <v>35</v>
      </c>
      <c r="I58" s="131" t="s">
        <v>360</v>
      </c>
      <c r="J58" s="132"/>
      <c r="K58" s="133"/>
      <c r="L58" s="131">
        <v>35</v>
      </c>
      <c r="M58" s="131" t="s">
        <v>360</v>
      </c>
      <c r="N58" s="132"/>
      <c r="O58" s="133"/>
      <c r="P58" s="131">
        <v>35</v>
      </c>
      <c r="Q58" s="131" t="s">
        <v>360</v>
      </c>
      <c r="R58" s="132"/>
      <c r="S58" s="133"/>
      <c r="T58" s="28">
        <v>35</v>
      </c>
    </row>
    <row r="59" spans="1:20" x14ac:dyDescent="0.25">
      <c r="A59" s="134" t="s">
        <v>361</v>
      </c>
      <c r="B59" s="135">
        <v>0</v>
      </c>
      <c r="C59" s="136"/>
      <c r="D59" s="134">
        <v>36</v>
      </c>
      <c r="E59" s="134" t="s">
        <v>361</v>
      </c>
      <c r="F59" s="135">
        <v>0</v>
      </c>
      <c r="G59" s="136"/>
      <c r="H59" s="134">
        <v>36</v>
      </c>
      <c r="I59" s="134" t="s">
        <v>361</v>
      </c>
      <c r="J59" s="135">
        <v>0</v>
      </c>
      <c r="K59" s="136"/>
      <c r="L59" s="134">
        <v>36</v>
      </c>
      <c r="M59" s="134" t="s">
        <v>361</v>
      </c>
      <c r="N59" s="135">
        <v>0</v>
      </c>
      <c r="O59" s="136"/>
      <c r="P59" s="134">
        <v>36</v>
      </c>
      <c r="Q59" s="134" t="s">
        <v>361</v>
      </c>
      <c r="R59" s="135">
        <v>0</v>
      </c>
      <c r="S59" s="136"/>
      <c r="T59" s="32">
        <v>36</v>
      </c>
    </row>
    <row r="60" spans="1:20" x14ac:dyDescent="0.25">
      <c r="A60" s="28" t="s">
        <v>362</v>
      </c>
      <c r="B60" s="29">
        <v>0</v>
      </c>
      <c r="C60" s="104"/>
      <c r="D60" s="28">
        <v>37</v>
      </c>
      <c r="E60" s="28" t="s">
        <v>362</v>
      </c>
      <c r="F60" s="29">
        <v>0</v>
      </c>
      <c r="G60" s="104"/>
      <c r="H60" s="28">
        <v>37</v>
      </c>
      <c r="I60" s="28" t="s">
        <v>362</v>
      </c>
      <c r="J60" s="29">
        <v>0</v>
      </c>
      <c r="K60" s="104"/>
      <c r="L60" s="28">
        <v>37</v>
      </c>
      <c r="M60" s="28" t="s">
        <v>362</v>
      </c>
      <c r="N60" s="29">
        <v>0</v>
      </c>
      <c r="O60" s="104"/>
      <c r="P60" s="28">
        <v>37</v>
      </c>
      <c r="Q60" s="28" t="s">
        <v>362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31</v>
      </c>
      <c r="B63" s="138">
        <v>37362</v>
      </c>
      <c r="C63" s="139">
        <v>7.8</v>
      </c>
      <c r="D63" s="137">
        <v>38</v>
      </c>
      <c r="E63" s="137" t="s">
        <v>31</v>
      </c>
      <c r="F63" s="138">
        <v>55515</v>
      </c>
      <c r="G63" s="139">
        <v>5.9</v>
      </c>
      <c r="H63" s="137">
        <v>38</v>
      </c>
      <c r="I63" s="137" t="s">
        <v>31</v>
      </c>
      <c r="J63" s="138">
        <v>48952</v>
      </c>
      <c r="K63" s="139">
        <v>5.0999999999999996</v>
      </c>
      <c r="L63" s="137">
        <v>38</v>
      </c>
      <c r="M63" s="137" t="s">
        <v>31</v>
      </c>
      <c r="N63" s="138">
        <v>141830</v>
      </c>
      <c r="O63" s="139">
        <v>6.1</v>
      </c>
      <c r="P63" s="137">
        <v>38</v>
      </c>
      <c r="Q63" s="137" t="s">
        <v>31</v>
      </c>
      <c r="R63" s="138">
        <v>476209</v>
      </c>
      <c r="S63" s="139">
        <v>7.2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10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10" customWidth="1"/>
    <col min="15" max="15" width="9.109375" style="107" customWidth="1"/>
    <col min="16" max="16" width="0" hidden="1" customWidth="1"/>
    <col min="18" max="18" width="10.218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364</v>
      </c>
    </row>
    <row r="2" spans="1:23" ht="12.75" customHeight="1" x14ac:dyDescent="0.25">
      <c r="A2" s="233" t="s">
        <v>340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</row>
    <row r="3" spans="1:23" ht="12.75" customHeight="1" x14ac:dyDescent="0.25">
      <c r="A3" s="268" t="s">
        <v>95</v>
      </c>
      <c r="B3" s="269"/>
      <c r="C3" s="103" t="s">
        <v>341</v>
      </c>
      <c r="D3" s="45"/>
      <c r="E3" s="268" t="s">
        <v>108</v>
      </c>
      <c r="F3" s="269"/>
      <c r="G3" s="103" t="s">
        <v>341</v>
      </c>
      <c r="H3" s="45"/>
      <c r="I3" s="268" t="s">
        <v>121</v>
      </c>
      <c r="J3" s="269"/>
      <c r="K3" s="103" t="s">
        <v>341</v>
      </c>
      <c r="L3" s="45"/>
      <c r="M3" s="268" t="s">
        <v>365</v>
      </c>
      <c r="N3" s="269"/>
      <c r="O3" s="103" t="s">
        <v>341</v>
      </c>
      <c r="P3" s="45"/>
      <c r="Q3" s="268" t="s">
        <v>131</v>
      </c>
      <c r="R3" s="269"/>
      <c r="S3" s="103" t="s">
        <v>341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343</v>
      </c>
      <c r="C5" s="104" t="s">
        <v>344</v>
      </c>
      <c r="D5" s="28" t="s">
        <v>57</v>
      </c>
      <c r="E5" s="28"/>
      <c r="F5" s="28" t="s">
        <v>343</v>
      </c>
      <c r="G5" s="104" t="s">
        <v>344</v>
      </c>
      <c r="H5" s="28" t="s">
        <v>57</v>
      </c>
      <c r="I5" s="28"/>
      <c r="J5" s="28" t="s">
        <v>343</v>
      </c>
      <c r="K5" s="104" t="s">
        <v>344</v>
      </c>
      <c r="L5" s="28" t="s">
        <v>57</v>
      </c>
      <c r="M5" s="28"/>
      <c r="N5" s="28" t="s">
        <v>343</v>
      </c>
      <c r="O5" s="104" t="s">
        <v>344</v>
      </c>
      <c r="P5" s="28" t="s">
        <v>57</v>
      </c>
      <c r="Q5" s="28"/>
      <c r="R5" s="28" t="s">
        <v>343</v>
      </c>
      <c r="S5" s="104" t="s">
        <v>344</v>
      </c>
      <c r="T5" s="59" t="s">
        <v>57</v>
      </c>
    </row>
    <row r="6" spans="1:23" x14ac:dyDescent="0.25">
      <c r="A6" s="28" t="s">
        <v>345</v>
      </c>
      <c r="B6" s="29">
        <v>40130</v>
      </c>
      <c r="C6" s="104">
        <v>-14.3</v>
      </c>
      <c r="D6" s="28">
        <v>1</v>
      </c>
      <c r="E6" s="28" t="s">
        <v>345</v>
      </c>
      <c r="F6" s="29">
        <v>81653</v>
      </c>
      <c r="G6" s="104">
        <v>-13</v>
      </c>
      <c r="H6" s="28">
        <v>1</v>
      </c>
      <c r="I6" s="28" t="s">
        <v>345</v>
      </c>
      <c r="J6" s="29">
        <v>39018</v>
      </c>
      <c r="K6" s="104">
        <v>-11.9</v>
      </c>
      <c r="L6" s="28">
        <v>1</v>
      </c>
      <c r="M6" s="28" t="s">
        <v>345</v>
      </c>
      <c r="N6" s="29">
        <v>160801</v>
      </c>
      <c r="O6" s="104">
        <v>-13.1</v>
      </c>
      <c r="P6" s="28">
        <v>1</v>
      </c>
      <c r="Q6" s="28" t="s">
        <v>345</v>
      </c>
      <c r="R6" s="29">
        <v>231030</v>
      </c>
      <c r="S6" s="104">
        <v>-11.4</v>
      </c>
      <c r="T6" s="28">
        <v>1</v>
      </c>
    </row>
    <row r="7" spans="1:23" x14ac:dyDescent="0.25">
      <c r="A7" s="28" t="s">
        <v>346</v>
      </c>
      <c r="B7" s="29">
        <v>37201</v>
      </c>
      <c r="C7" s="104">
        <v>-14.4</v>
      </c>
      <c r="D7" s="28">
        <v>2</v>
      </c>
      <c r="E7" s="28" t="s">
        <v>346</v>
      </c>
      <c r="F7" s="29">
        <v>76324</v>
      </c>
      <c r="G7" s="104">
        <v>-12.8</v>
      </c>
      <c r="H7" s="28">
        <v>2</v>
      </c>
      <c r="I7" s="28" t="s">
        <v>346</v>
      </c>
      <c r="J7" s="29">
        <v>36115</v>
      </c>
      <c r="K7" s="104">
        <v>-12.5</v>
      </c>
      <c r="L7" s="28">
        <v>2</v>
      </c>
      <c r="M7" s="28" t="s">
        <v>346</v>
      </c>
      <c r="N7" s="29">
        <v>149639</v>
      </c>
      <c r="O7" s="104">
        <v>-13.1</v>
      </c>
      <c r="P7" s="28">
        <v>2</v>
      </c>
      <c r="Q7" s="28" t="s">
        <v>346</v>
      </c>
      <c r="R7" s="29">
        <v>213038</v>
      </c>
      <c r="S7" s="104">
        <v>-12.2</v>
      </c>
      <c r="T7" s="28">
        <v>2</v>
      </c>
    </row>
    <row r="8" spans="1:23" ht="13.8" thickBot="1" x14ac:dyDescent="0.3">
      <c r="A8" s="28" t="s">
        <v>347</v>
      </c>
      <c r="B8" s="29">
        <v>47151</v>
      </c>
      <c r="C8" s="104">
        <v>19.899999999999999</v>
      </c>
      <c r="D8" s="28">
        <v>3</v>
      </c>
      <c r="E8" s="28" t="s">
        <v>347</v>
      </c>
      <c r="F8" s="29">
        <v>94233</v>
      </c>
      <c r="G8" s="104">
        <v>17.899999999999999</v>
      </c>
      <c r="H8" s="28">
        <v>3</v>
      </c>
      <c r="I8" s="28" t="s">
        <v>347</v>
      </c>
      <c r="J8" s="29">
        <v>45092</v>
      </c>
      <c r="K8" s="104">
        <v>17.2</v>
      </c>
      <c r="L8" s="28">
        <v>3</v>
      </c>
      <c r="M8" s="28" t="s">
        <v>347</v>
      </c>
      <c r="N8" s="29">
        <v>186476</v>
      </c>
      <c r="O8" s="104">
        <v>18.2</v>
      </c>
      <c r="P8" s="28">
        <v>3</v>
      </c>
      <c r="Q8" s="28" t="s">
        <v>347</v>
      </c>
      <c r="R8" s="29">
        <v>269475</v>
      </c>
      <c r="S8" s="104">
        <v>18.899999999999999</v>
      </c>
      <c r="T8" s="28">
        <v>3</v>
      </c>
    </row>
    <row r="9" spans="1:23" x14ac:dyDescent="0.25">
      <c r="A9" s="134" t="s">
        <v>348</v>
      </c>
      <c r="B9" s="135">
        <v>124482</v>
      </c>
      <c r="C9" s="136">
        <v>-4</v>
      </c>
      <c r="D9" s="134">
        <v>4</v>
      </c>
      <c r="E9" s="134" t="s">
        <v>348</v>
      </c>
      <c r="F9" s="135">
        <v>252210</v>
      </c>
      <c r="G9" s="136">
        <v>-3.5</v>
      </c>
      <c r="H9" s="134">
        <v>4</v>
      </c>
      <c r="I9" s="134" t="s">
        <v>348</v>
      </c>
      <c r="J9" s="135">
        <v>120224</v>
      </c>
      <c r="K9" s="136">
        <v>-3.1</v>
      </c>
      <c r="L9" s="134">
        <v>4</v>
      </c>
      <c r="M9" s="134" t="s">
        <v>348</v>
      </c>
      <c r="N9" s="135">
        <v>496916</v>
      </c>
      <c r="O9" s="136">
        <v>-3.5</v>
      </c>
      <c r="P9" s="134">
        <v>4</v>
      </c>
      <c r="Q9" s="134" t="s">
        <v>348</v>
      </c>
      <c r="R9" s="135">
        <v>713543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349</v>
      </c>
      <c r="B12" s="29">
        <v>44690</v>
      </c>
      <c r="C12" s="104">
        <v>63.5</v>
      </c>
      <c r="D12" s="28">
        <v>5</v>
      </c>
      <c r="E12" s="28" t="s">
        <v>349</v>
      </c>
      <c r="F12" s="29">
        <v>90244</v>
      </c>
      <c r="G12" s="104">
        <v>53.2</v>
      </c>
      <c r="H12" s="28">
        <v>5</v>
      </c>
      <c r="I12" s="28" t="s">
        <v>349</v>
      </c>
      <c r="J12" s="29">
        <v>44098</v>
      </c>
      <c r="K12" s="104">
        <v>51.2</v>
      </c>
      <c r="L12" s="28">
        <v>5</v>
      </c>
      <c r="M12" s="28" t="s">
        <v>349</v>
      </c>
      <c r="N12" s="29">
        <v>179032</v>
      </c>
      <c r="O12" s="104">
        <v>55.1</v>
      </c>
      <c r="P12" s="28">
        <v>5</v>
      </c>
      <c r="Q12" s="28" t="s">
        <v>349</v>
      </c>
      <c r="R12" s="29">
        <v>259463</v>
      </c>
      <c r="S12" s="104">
        <v>54.8</v>
      </c>
      <c r="T12" s="28">
        <v>5</v>
      </c>
    </row>
    <row r="13" spans="1:23" x14ac:dyDescent="0.25">
      <c r="A13" s="28" t="s">
        <v>350</v>
      </c>
      <c r="B13" s="29">
        <v>48569</v>
      </c>
      <c r="C13" s="104">
        <v>34.9</v>
      </c>
      <c r="D13" s="28">
        <v>6</v>
      </c>
      <c r="E13" s="28" t="s">
        <v>350</v>
      </c>
      <c r="F13" s="29">
        <v>98081</v>
      </c>
      <c r="G13" s="104">
        <v>28.1</v>
      </c>
      <c r="H13" s="28">
        <v>6</v>
      </c>
      <c r="I13" s="28" t="s">
        <v>350</v>
      </c>
      <c r="J13" s="29">
        <v>47811</v>
      </c>
      <c r="K13" s="104">
        <v>26.5</v>
      </c>
      <c r="L13" s="28">
        <v>6</v>
      </c>
      <c r="M13" s="28" t="s">
        <v>350</v>
      </c>
      <c r="N13" s="29">
        <v>194461</v>
      </c>
      <c r="O13" s="104">
        <v>29.3</v>
      </c>
      <c r="P13" s="28">
        <v>6</v>
      </c>
      <c r="Q13" s="28" t="s">
        <v>350</v>
      </c>
      <c r="R13" s="29">
        <v>284366</v>
      </c>
      <c r="S13" s="104">
        <v>28.7</v>
      </c>
      <c r="T13" s="28">
        <v>6</v>
      </c>
    </row>
    <row r="14" spans="1:23" ht="13.8" thickBot="1" x14ac:dyDescent="0.3">
      <c r="A14" s="28" t="s">
        <v>351</v>
      </c>
      <c r="B14" s="29">
        <v>49424</v>
      </c>
      <c r="C14" s="104">
        <v>18.600000000000001</v>
      </c>
      <c r="D14" s="28">
        <v>7</v>
      </c>
      <c r="E14" s="28" t="s">
        <v>351</v>
      </c>
      <c r="F14" s="29">
        <v>98225</v>
      </c>
      <c r="G14" s="104">
        <v>14</v>
      </c>
      <c r="H14" s="28">
        <v>7</v>
      </c>
      <c r="I14" s="28" t="s">
        <v>351</v>
      </c>
      <c r="J14" s="29">
        <v>47605</v>
      </c>
      <c r="K14" s="104">
        <v>13.2</v>
      </c>
      <c r="L14" s="28">
        <v>7</v>
      </c>
      <c r="M14" s="28" t="s">
        <v>351</v>
      </c>
      <c r="N14" s="29">
        <v>195255</v>
      </c>
      <c r="O14" s="104">
        <v>14.9</v>
      </c>
      <c r="P14" s="28">
        <v>7</v>
      </c>
      <c r="Q14" s="28" t="s">
        <v>351</v>
      </c>
      <c r="R14" s="29">
        <v>286930</v>
      </c>
      <c r="S14" s="104">
        <v>14.6</v>
      </c>
      <c r="T14" s="28">
        <v>7</v>
      </c>
    </row>
    <row r="15" spans="1:23" x14ac:dyDescent="0.25">
      <c r="A15" s="134" t="s">
        <v>352</v>
      </c>
      <c r="B15" s="135">
        <v>142684</v>
      </c>
      <c r="C15" s="136">
        <v>35.9</v>
      </c>
      <c r="D15" s="134">
        <v>8</v>
      </c>
      <c r="E15" s="134" t="s">
        <v>352</v>
      </c>
      <c r="F15" s="135">
        <v>286551</v>
      </c>
      <c r="G15" s="136">
        <v>29.3</v>
      </c>
      <c r="H15" s="134">
        <v>8</v>
      </c>
      <c r="I15" s="134" t="s">
        <v>352</v>
      </c>
      <c r="J15" s="135">
        <v>139514</v>
      </c>
      <c r="K15" s="136">
        <v>28</v>
      </c>
      <c r="L15" s="134">
        <v>8</v>
      </c>
      <c r="M15" s="134" t="s">
        <v>352</v>
      </c>
      <c r="N15" s="135">
        <v>568748</v>
      </c>
      <c r="O15" s="136">
        <v>30.5</v>
      </c>
      <c r="P15" s="134">
        <v>8</v>
      </c>
      <c r="Q15" s="134" t="s">
        <v>352</v>
      </c>
      <c r="R15" s="135">
        <v>830759</v>
      </c>
      <c r="S15" s="136">
        <v>30</v>
      </c>
      <c r="T15" s="32">
        <v>8</v>
      </c>
    </row>
    <row r="16" spans="1:23" x14ac:dyDescent="0.25">
      <c r="A16" s="28" t="s">
        <v>353</v>
      </c>
      <c r="B16" s="29">
        <v>267165</v>
      </c>
      <c r="C16" s="104">
        <v>13.9</v>
      </c>
      <c r="D16" s="28">
        <v>9</v>
      </c>
      <c r="E16" s="28" t="s">
        <v>353</v>
      </c>
      <c r="F16" s="29">
        <v>538761</v>
      </c>
      <c r="G16" s="104">
        <v>11.5</v>
      </c>
      <c r="H16" s="28">
        <v>9</v>
      </c>
      <c r="I16" s="28" t="s">
        <v>353</v>
      </c>
      <c r="J16" s="29">
        <v>259738</v>
      </c>
      <c r="K16" s="104">
        <v>11.5</v>
      </c>
      <c r="L16" s="28">
        <v>9</v>
      </c>
      <c r="M16" s="28" t="s">
        <v>353</v>
      </c>
      <c r="N16" s="29">
        <v>1065664</v>
      </c>
      <c r="O16" s="104">
        <v>12.1</v>
      </c>
      <c r="P16" s="28">
        <v>9</v>
      </c>
      <c r="Q16" s="28" t="s">
        <v>353</v>
      </c>
      <c r="R16" s="29">
        <v>1544302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354</v>
      </c>
      <c r="B19" s="29">
        <v>50607</v>
      </c>
      <c r="C19" s="104">
        <v>13.8</v>
      </c>
      <c r="D19" s="28">
        <v>10</v>
      </c>
      <c r="E19" s="28" t="s">
        <v>354</v>
      </c>
      <c r="F19" s="29">
        <v>100733</v>
      </c>
      <c r="G19" s="104">
        <v>10.9</v>
      </c>
      <c r="H19" s="28">
        <v>10</v>
      </c>
      <c r="I19" s="28" t="s">
        <v>354</v>
      </c>
      <c r="J19" s="29">
        <v>48366</v>
      </c>
      <c r="K19" s="104">
        <v>10.1</v>
      </c>
      <c r="L19" s="28">
        <v>10</v>
      </c>
      <c r="M19" s="28" t="s">
        <v>354</v>
      </c>
      <c r="N19" s="29">
        <v>199706</v>
      </c>
      <c r="O19" s="104">
        <v>11.4</v>
      </c>
      <c r="P19" s="28">
        <v>10</v>
      </c>
      <c r="Q19" s="28" t="s">
        <v>354</v>
      </c>
      <c r="R19" s="29">
        <v>296475</v>
      </c>
      <c r="S19" s="104">
        <v>11.6</v>
      </c>
      <c r="T19" s="28">
        <v>10</v>
      </c>
    </row>
    <row r="20" spans="1:23" x14ac:dyDescent="0.25">
      <c r="A20" s="28" t="s">
        <v>355</v>
      </c>
      <c r="B20" s="29">
        <v>48761</v>
      </c>
      <c r="C20" s="104">
        <v>10.4</v>
      </c>
      <c r="D20" s="28">
        <v>11</v>
      </c>
      <c r="E20" s="28" t="s">
        <v>355</v>
      </c>
      <c r="F20" s="29">
        <v>99726</v>
      </c>
      <c r="G20" s="104">
        <v>8.5</v>
      </c>
      <c r="H20" s="28">
        <v>11</v>
      </c>
      <c r="I20" s="28" t="s">
        <v>355</v>
      </c>
      <c r="J20" s="29">
        <v>47244</v>
      </c>
      <c r="K20" s="104">
        <v>8.4</v>
      </c>
      <c r="L20" s="28">
        <v>11</v>
      </c>
      <c r="M20" s="28" t="s">
        <v>355</v>
      </c>
      <c r="N20" s="29">
        <v>195730</v>
      </c>
      <c r="O20" s="104">
        <v>8.9</v>
      </c>
      <c r="P20" s="28">
        <v>11</v>
      </c>
      <c r="Q20" s="28" t="s">
        <v>355</v>
      </c>
      <c r="R20" s="29">
        <v>287422</v>
      </c>
      <c r="S20" s="104">
        <v>8.4</v>
      </c>
      <c r="T20" s="28">
        <v>11</v>
      </c>
    </row>
    <row r="21" spans="1:23" ht="13.8" thickBot="1" x14ac:dyDescent="0.3">
      <c r="A21" s="28" t="s">
        <v>356</v>
      </c>
      <c r="B21" s="29">
        <v>47769</v>
      </c>
      <c r="C21" s="104">
        <v>9.5</v>
      </c>
      <c r="D21" s="28">
        <v>12</v>
      </c>
      <c r="E21" s="28" t="s">
        <v>356</v>
      </c>
      <c r="F21" s="29">
        <v>96338</v>
      </c>
      <c r="G21" s="104">
        <v>8.1999999999999993</v>
      </c>
      <c r="H21" s="28">
        <v>12</v>
      </c>
      <c r="I21" s="28" t="s">
        <v>356</v>
      </c>
      <c r="J21" s="29">
        <v>46534</v>
      </c>
      <c r="K21" s="104">
        <v>8.1</v>
      </c>
      <c r="L21" s="28">
        <v>12</v>
      </c>
      <c r="M21" s="28" t="s">
        <v>356</v>
      </c>
      <c r="N21" s="29">
        <v>190641</v>
      </c>
      <c r="O21" s="104">
        <v>8.5</v>
      </c>
      <c r="P21" s="28">
        <v>12</v>
      </c>
      <c r="Q21" s="28" t="s">
        <v>356</v>
      </c>
      <c r="R21" s="29">
        <v>277999</v>
      </c>
      <c r="S21" s="104">
        <v>7.9</v>
      </c>
      <c r="T21" s="28">
        <v>12</v>
      </c>
    </row>
    <row r="22" spans="1:23" x14ac:dyDescent="0.25">
      <c r="A22" s="134" t="s">
        <v>357</v>
      </c>
      <c r="B22" s="135">
        <v>147136</v>
      </c>
      <c r="C22" s="136">
        <v>11.3</v>
      </c>
      <c r="D22" s="134">
        <v>13</v>
      </c>
      <c r="E22" s="134" t="s">
        <v>357</v>
      </c>
      <c r="F22" s="135">
        <v>296797</v>
      </c>
      <c r="G22" s="136">
        <v>9.1999999999999993</v>
      </c>
      <c r="H22" s="134">
        <v>13</v>
      </c>
      <c r="I22" s="134" t="s">
        <v>357</v>
      </c>
      <c r="J22" s="135">
        <v>142143</v>
      </c>
      <c r="K22" s="136">
        <v>8.8000000000000007</v>
      </c>
      <c r="L22" s="134">
        <v>13</v>
      </c>
      <c r="M22" s="134" t="s">
        <v>357</v>
      </c>
      <c r="N22" s="135">
        <v>586077</v>
      </c>
      <c r="O22" s="136">
        <v>9.6</v>
      </c>
      <c r="P22" s="134">
        <v>13</v>
      </c>
      <c r="Q22" s="134" t="s">
        <v>357</v>
      </c>
      <c r="R22" s="135">
        <v>861896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358</v>
      </c>
      <c r="B25" s="29">
        <v>49486</v>
      </c>
      <c r="C25" s="104">
        <v>8.8000000000000007</v>
      </c>
      <c r="D25" s="28">
        <v>14</v>
      </c>
      <c r="E25" s="28" t="s">
        <v>358</v>
      </c>
      <c r="F25" s="29">
        <v>99285</v>
      </c>
      <c r="G25" s="104">
        <v>6.9</v>
      </c>
      <c r="H25" s="28">
        <v>14</v>
      </c>
      <c r="I25" s="28" t="s">
        <v>358</v>
      </c>
      <c r="J25" s="29">
        <v>47603</v>
      </c>
      <c r="K25" s="104">
        <v>6.9</v>
      </c>
      <c r="L25" s="28">
        <v>14</v>
      </c>
      <c r="M25" s="28" t="s">
        <v>358</v>
      </c>
      <c r="N25" s="29">
        <v>196374</v>
      </c>
      <c r="O25" s="104">
        <v>7.4</v>
      </c>
      <c r="P25" s="28">
        <v>14</v>
      </c>
      <c r="Q25" s="28" t="s">
        <v>358</v>
      </c>
      <c r="R25" s="29">
        <v>285759</v>
      </c>
      <c r="S25" s="104">
        <v>7.2</v>
      </c>
      <c r="T25" s="28">
        <v>14</v>
      </c>
    </row>
    <row r="26" spans="1:23" x14ac:dyDescent="0.25">
      <c r="A26" s="28" t="s">
        <v>359</v>
      </c>
      <c r="B26" s="29">
        <v>46981</v>
      </c>
      <c r="C26" s="104">
        <v>13.8</v>
      </c>
      <c r="D26" s="28">
        <v>15</v>
      </c>
      <c r="E26" s="28" t="s">
        <v>359</v>
      </c>
      <c r="F26" s="29">
        <v>92964</v>
      </c>
      <c r="G26" s="104">
        <v>11.7</v>
      </c>
      <c r="H26" s="28">
        <v>15</v>
      </c>
      <c r="I26" s="28" t="s">
        <v>359</v>
      </c>
      <c r="J26" s="29">
        <v>44525</v>
      </c>
      <c r="K26" s="104">
        <v>12.3</v>
      </c>
      <c r="L26" s="28">
        <v>15</v>
      </c>
      <c r="M26" s="28" t="s">
        <v>359</v>
      </c>
      <c r="N26" s="29">
        <v>184470</v>
      </c>
      <c r="O26" s="104">
        <v>12.4</v>
      </c>
      <c r="P26" s="28">
        <v>15</v>
      </c>
      <c r="Q26" s="28" t="s">
        <v>359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360</v>
      </c>
      <c r="B27" s="29">
        <v>46803</v>
      </c>
      <c r="C27" s="104">
        <v>12</v>
      </c>
      <c r="D27" s="28">
        <v>16</v>
      </c>
      <c r="E27" s="28" t="s">
        <v>360</v>
      </c>
      <c r="F27" s="29">
        <v>93812</v>
      </c>
      <c r="G27" s="104">
        <v>10.6</v>
      </c>
      <c r="H27" s="28">
        <v>16</v>
      </c>
      <c r="I27" s="28" t="s">
        <v>360</v>
      </c>
      <c r="J27" s="29">
        <v>45877</v>
      </c>
      <c r="K27" s="104">
        <v>11.2</v>
      </c>
      <c r="L27" s="28">
        <v>16</v>
      </c>
      <c r="M27" s="28" t="s">
        <v>360</v>
      </c>
      <c r="N27" s="29">
        <v>186492</v>
      </c>
      <c r="O27" s="104">
        <v>11.1</v>
      </c>
      <c r="P27" s="28">
        <v>16</v>
      </c>
      <c r="Q27" s="28" t="s">
        <v>360</v>
      </c>
      <c r="R27" s="29">
        <v>268420</v>
      </c>
      <c r="S27" s="104">
        <v>11.2</v>
      </c>
      <c r="T27" s="28">
        <v>16</v>
      </c>
    </row>
    <row r="28" spans="1:23" x14ac:dyDescent="0.25">
      <c r="A28" s="134" t="s">
        <v>361</v>
      </c>
      <c r="B28" s="135">
        <v>143269</v>
      </c>
      <c r="C28" s="136">
        <v>11.4</v>
      </c>
      <c r="D28" s="134">
        <v>17</v>
      </c>
      <c r="E28" s="134" t="s">
        <v>361</v>
      </c>
      <c r="F28" s="135">
        <v>286062</v>
      </c>
      <c r="G28" s="136">
        <v>9.6999999999999993</v>
      </c>
      <c r="H28" s="134">
        <v>17</v>
      </c>
      <c r="I28" s="134" t="s">
        <v>361</v>
      </c>
      <c r="J28" s="135">
        <v>138004</v>
      </c>
      <c r="K28" s="136">
        <v>10</v>
      </c>
      <c r="L28" s="134">
        <v>17</v>
      </c>
      <c r="M28" s="134" t="s">
        <v>361</v>
      </c>
      <c r="N28" s="135">
        <v>567336</v>
      </c>
      <c r="O28" s="136">
        <v>10.199999999999999</v>
      </c>
      <c r="P28" s="134">
        <v>17</v>
      </c>
      <c r="Q28" s="134" t="s">
        <v>361</v>
      </c>
      <c r="R28" s="135">
        <v>821928</v>
      </c>
      <c r="S28" s="136">
        <v>10.1</v>
      </c>
      <c r="T28" s="32">
        <v>17</v>
      </c>
    </row>
    <row r="29" spans="1:23" ht="13.8" thickBot="1" x14ac:dyDescent="0.3">
      <c r="A29" s="144" t="s">
        <v>362</v>
      </c>
      <c r="B29" s="145">
        <v>290406</v>
      </c>
      <c r="C29" s="146">
        <v>11.4</v>
      </c>
      <c r="D29" s="144">
        <v>18</v>
      </c>
      <c r="E29" s="144" t="s">
        <v>362</v>
      </c>
      <c r="F29" s="145">
        <v>582859</v>
      </c>
      <c r="G29" s="146">
        <v>9.4</v>
      </c>
      <c r="H29" s="144">
        <v>18</v>
      </c>
      <c r="I29" s="144" t="s">
        <v>362</v>
      </c>
      <c r="J29" s="145">
        <v>280148</v>
      </c>
      <c r="K29" s="146">
        <v>9.4</v>
      </c>
      <c r="L29" s="144">
        <v>18</v>
      </c>
      <c r="M29" s="144" t="s">
        <v>362</v>
      </c>
      <c r="N29" s="145">
        <v>1153412</v>
      </c>
      <c r="O29" s="146">
        <v>9.9</v>
      </c>
      <c r="P29" s="144">
        <v>18</v>
      </c>
      <c r="Q29" s="144" t="s">
        <v>362</v>
      </c>
      <c r="R29" s="145">
        <v>1683824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31</v>
      </c>
      <c r="B32" s="138">
        <v>557571</v>
      </c>
      <c r="C32" s="139">
        <v>12.5</v>
      </c>
      <c r="D32" s="137">
        <v>19</v>
      </c>
      <c r="E32" s="137" t="s">
        <v>31</v>
      </c>
      <c r="F32" s="138">
        <v>1121620</v>
      </c>
      <c r="G32" s="139">
        <v>10.4</v>
      </c>
      <c r="H32" s="137">
        <v>19</v>
      </c>
      <c r="I32" s="137" t="s">
        <v>31</v>
      </c>
      <c r="J32" s="138">
        <v>539886</v>
      </c>
      <c r="K32" s="139">
        <v>10.4</v>
      </c>
      <c r="L32" s="137">
        <v>19</v>
      </c>
      <c r="M32" s="137" t="s">
        <v>31</v>
      </c>
      <c r="N32" s="138">
        <v>2219077</v>
      </c>
      <c r="O32" s="139">
        <v>10.9</v>
      </c>
      <c r="P32" s="137">
        <v>19</v>
      </c>
      <c r="Q32" s="137" t="s">
        <v>31</v>
      </c>
      <c r="R32" s="138">
        <v>3228125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363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0" t="s">
        <v>95</v>
      </c>
      <c r="B35" s="271"/>
      <c r="C35" s="103" t="s">
        <v>341</v>
      </c>
      <c r="D35" s="45"/>
      <c r="E35" s="58" t="s">
        <v>108</v>
      </c>
      <c r="F35" s="83"/>
      <c r="G35" s="103" t="s">
        <v>341</v>
      </c>
      <c r="H35" s="45"/>
      <c r="I35" s="58" t="s">
        <v>121</v>
      </c>
      <c r="J35" s="83"/>
      <c r="K35" s="103" t="s">
        <v>341</v>
      </c>
      <c r="L35" s="45"/>
      <c r="M35" s="58" t="s">
        <v>365</v>
      </c>
      <c r="N35" s="83"/>
      <c r="O35" s="103" t="s">
        <v>341</v>
      </c>
      <c r="P35" s="45"/>
      <c r="Q35" s="58" t="s">
        <v>131</v>
      </c>
      <c r="R35" s="83"/>
      <c r="S35" s="103" t="s">
        <v>341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345</v>
      </c>
      <c r="B37" s="29">
        <v>42123</v>
      </c>
      <c r="C37" s="104">
        <v>5</v>
      </c>
      <c r="D37" s="28">
        <v>20</v>
      </c>
      <c r="E37" s="28" t="s">
        <v>345</v>
      </c>
      <c r="F37" s="29">
        <v>85188</v>
      </c>
      <c r="G37" s="104">
        <v>4.3</v>
      </c>
      <c r="H37" s="28">
        <v>20</v>
      </c>
      <c r="I37" s="28" t="s">
        <v>345</v>
      </c>
      <c r="J37" s="29">
        <v>41414</v>
      </c>
      <c r="K37" s="104">
        <v>6.1</v>
      </c>
      <c r="L37" s="28">
        <v>20</v>
      </c>
      <c r="M37" s="28" t="s">
        <v>345</v>
      </c>
      <c r="N37" s="29">
        <v>168724</v>
      </c>
      <c r="O37" s="104">
        <v>4.9000000000000004</v>
      </c>
      <c r="P37" s="28">
        <v>20</v>
      </c>
      <c r="Q37" s="28" t="s">
        <v>345</v>
      </c>
      <c r="R37" s="29">
        <v>240540</v>
      </c>
      <c r="S37" s="104">
        <v>4.0999999999999996</v>
      </c>
      <c r="T37" s="28">
        <v>20</v>
      </c>
    </row>
    <row r="38" spans="1:23" x14ac:dyDescent="0.25">
      <c r="A38" s="28" t="s">
        <v>346</v>
      </c>
      <c r="B38" s="29">
        <v>41572</v>
      </c>
      <c r="C38" s="104">
        <v>11.8</v>
      </c>
      <c r="D38" s="28">
        <v>21</v>
      </c>
      <c r="E38" s="28" t="s">
        <v>346</v>
      </c>
      <c r="F38" s="29">
        <v>83841</v>
      </c>
      <c r="G38" s="104">
        <v>9.8000000000000007</v>
      </c>
      <c r="H38" s="28">
        <v>21</v>
      </c>
      <c r="I38" s="28" t="s">
        <v>346</v>
      </c>
      <c r="J38" s="29">
        <v>40242</v>
      </c>
      <c r="K38" s="104">
        <v>11.4</v>
      </c>
      <c r="L38" s="28">
        <v>21</v>
      </c>
      <c r="M38" s="28" t="s">
        <v>346</v>
      </c>
      <c r="N38" s="29">
        <v>165656</v>
      </c>
      <c r="O38" s="104">
        <v>10.7</v>
      </c>
      <c r="P38" s="28">
        <v>21</v>
      </c>
      <c r="Q38" s="28" t="s">
        <v>346</v>
      </c>
      <c r="R38" s="29">
        <v>235668</v>
      </c>
      <c r="S38" s="104">
        <v>10.6</v>
      </c>
      <c r="T38" s="28">
        <v>21</v>
      </c>
    </row>
    <row r="39" spans="1:23" ht="13.8" thickBot="1" x14ac:dyDescent="0.3">
      <c r="A39" s="28" t="s">
        <v>347</v>
      </c>
      <c r="B39" s="29"/>
      <c r="C39" s="104"/>
      <c r="D39" s="28">
        <v>22</v>
      </c>
      <c r="E39" s="28" t="s">
        <v>347</v>
      </c>
      <c r="F39" s="29"/>
      <c r="G39" s="104"/>
      <c r="H39" s="28">
        <v>22</v>
      </c>
      <c r="I39" s="28" t="s">
        <v>347</v>
      </c>
      <c r="J39" s="29"/>
      <c r="K39" s="104"/>
      <c r="L39" s="28">
        <v>22</v>
      </c>
      <c r="M39" s="28" t="s">
        <v>347</v>
      </c>
      <c r="N39" s="29"/>
      <c r="O39" s="104"/>
      <c r="P39" s="28">
        <v>22</v>
      </c>
      <c r="Q39" s="28" t="s">
        <v>347</v>
      </c>
      <c r="R39" s="29"/>
      <c r="S39" s="104"/>
      <c r="T39" s="28">
        <v>22</v>
      </c>
    </row>
    <row r="40" spans="1:23" x14ac:dyDescent="0.25">
      <c r="A40" s="134" t="s">
        <v>348</v>
      </c>
      <c r="B40" s="135">
        <v>83694</v>
      </c>
      <c r="C40" s="136">
        <v>8.1999999999999993</v>
      </c>
      <c r="D40" s="134">
        <v>23</v>
      </c>
      <c r="E40" s="134" t="s">
        <v>348</v>
      </c>
      <c r="F40" s="135">
        <v>169029</v>
      </c>
      <c r="G40" s="136">
        <v>7</v>
      </c>
      <c r="H40" s="134">
        <v>23</v>
      </c>
      <c r="I40" s="134" t="s">
        <v>348</v>
      </c>
      <c r="J40" s="135">
        <v>81656</v>
      </c>
      <c r="K40" s="136">
        <v>8.6999999999999993</v>
      </c>
      <c r="L40" s="134">
        <v>23</v>
      </c>
      <c r="M40" s="134" t="s">
        <v>348</v>
      </c>
      <c r="N40" s="135">
        <v>334379</v>
      </c>
      <c r="O40" s="136">
        <v>7.7</v>
      </c>
      <c r="P40" s="134">
        <v>23</v>
      </c>
      <c r="Q40" s="134" t="s">
        <v>348</v>
      </c>
      <c r="R40" s="135">
        <v>476209</v>
      </c>
      <c r="S40" s="136">
        <v>7.2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349</v>
      </c>
      <c r="B43" s="29"/>
      <c r="C43" s="104"/>
      <c r="D43" s="28">
        <v>24</v>
      </c>
      <c r="E43" s="28" t="s">
        <v>349</v>
      </c>
      <c r="F43" s="29"/>
      <c r="G43" s="104"/>
      <c r="H43" s="28">
        <v>24</v>
      </c>
      <c r="I43" s="28" t="s">
        <v>349</v>
      </c>
      <c r="J43" s="29"/>
      <c r="K43" s="104"/>
      <c r="L43" s="28">
        <v>24</v>
      </c>
      <c r="M43" s="28" t="s">
        <v>349</v>
      </c>
      <c r="N43" s="29"/>
      <c r="O43" s="104"/>
      <c r="P43" s="28">
        <v>24</v>
      </c>
      <c r="Q43" s="28" t="s">
        <v>349</v>
      </c>
      <c r="R43" s="29"/>
      <c r="S43" s="104"/>
      <c r="T43" s="28">
        <v>24</v>
      </c>
    </row>
    <row r="44" spans="1:23" x14ac:dyDescent="0.25">
      <c r="A44" s="28" t="s">
        <v>350</v>
      </c>
      <c r="B44" s="29"/>
      <c r="C44" s="104"/>
      <c r="D44" s="28">
        <v>25</v>
      </c>
      <c r="E44" s="28" t="s">
        <v>350</v>
      </c>
      <c r="F44" s="29"/>
      <c r="G44" s="104"/>
      <c r="H44" s="28">
        <v>25</v>
      </c>
      <c r="I44" s="28" t="s">
        <v>350</v>
      </c>
      <c r="J44" s="29"/>
      <c r="K44" s="104"/>
      <c r="L44" s="28">
        <v>25</v>
      </c>
      <c r="M44" s="28" t="s">
        <v>350</v>
      </c>
      <c r="N44" s="29"/>
      <c r="O44" s="104"/>
      <c r="P44" s="28">
        <v>25</v>
      </c>
      <c r="Q44" s="28" t="s">
        <v>350</v>
      </c>
      <c r="R44" s="29"/>
      <c r="S44" s="104"/>
      <c r="T44" s="28">
        <v>25</v>
      </c>
    </row>
    <row r="45" spans="1:23" ht="13.8" thickBot="1" x14ac:dyDescent="0.3">
      <c r="A45" s="28" t="s">
        <v>351</v>
      </c>
      <c r="B45" s="29"/>
      <c r="C45" s="104"/>
      <c r="D45" s="28">
        <v>26</v>
      </c>
      <c r="E45" s="28" t="s">
        <v>351</v>
      </c>
      <c r="F45" s="29"/>
      <c r="G45" s="104"/>
      <c r="H45" s="28">
        <v>26</v>
      </c>
      <c r="I45" s="28" t="s">
        <v>351</v>
      </c>
      <c r="J45" s="29"/>
      <c r="K45" s="104"/>
      <c r="L45" s="28">
        <v>26</v>
      </c>
      <c r="M45" s="28" t="s">
        <v>351</v>
      </c>
      <c r="N45" s="29"/>
      <c r="O45" s="104"/>
      <c r="P45" s="28">
        <v>26</v>
      </c>
      <c r="Q45" s="28" t="s">
        <v>351</v>
      </c>
      <c r="R45" s="29"/>
      <c r="S45" s="104"/>
      <c r="T45" s="28">
        <v>26</v>
      </c>
    </row>
    <row r="46" spans="1:23" x14ac:dyDescent="0.25">
      <c r="A46" s="134" t="s">
        <v>352</v>
      </c>
      <c r="B46" s="135">
        <v>0</v>
      </c>
      <c r="C46" s="136"/>
      <c r="D46" s="134">
        <v>27</v>
      </c>
      <c r="E46" s="134" t="s">
        <v>352</v>
      </c>
      <c r="F46" s="135">
        <v>0</v>
      </c>
      <c r="G46" s="136"/>
      <c r="H46" s="134">
        <v>27</v>
      </c>
      <c r="I46" s="134" t="s">
        <v>352</v>
      </c>
      <c r="J46" s="135">
        <v>0</v>
      </c>
      <c r="K46" s="136"/>
      <c r="L46" s="134">
        <v>27</v>
      </c>
      <c r="M46" s="134" t="s">
        <v>352</v>
      </c>
      <c r="N46" s="135">
        <v>0</v>
      </c>
      <c r="O46" s="136"/>
      <c r="P46" s="134">
        <v>27</v>
      </c>
      <c r="Q46" s="134" t="s">
        <v>352</v>
      </c>
      <c r="R46" s="135">
        <v>0</v>
      </c>
      <c r="S46" s="136"/>
      <c r="T46" s="32">
        <v>27</v>
      </c>
    </row>
    <row r="47" spans="1:23" x14ac:dyDescent="0.25">
      <c r="A47" s="28" t="s">
        <v>353</v>
      </c>
      <c r="B47" s="29">
        <v>83694</v>
      </c>
      <c r="C47" s="104">
        <v>8.1999999999999993</v>
      </c>
      <c r="D47" s="28">
        <v>28</v>
      </c>
      <c r="E47" s="28" t="s">
        <v>353</v>
      </c>
      <c r="F47" s="29">
        <v>169029</v>
      </c>
      <c r="G47" s="104">
        <v>7</v>
      </c>
      <c r="H47" s="28">
        <v>28</v>
      </c>
      <c r="I47" s="28" t="s">
        <v>353</v>
      </c>
      <c r="J47" s="29">
        <v>81656</v>
      </c>
      <c r="K47" s="104">
        <v>8.6999999999999993</v>
      </c>
      <c r="L47" s="28">
        <v>28</v>
      </c>
      <c r="M47" s="28" t="s">
        <v>353</v>
      </c>
      <c r="N47" s="29">
        <v>334379</v>
      </c>
      <c r="O47" s="104">
        <v>7.7</v>
      </c>
      <c r="P47" s="28">
        <v>28</v>
      </c>
      <c r="Q47" s="28" t="s">
        <v>353</v>
      </c>
      <c r="R47" s="29">
        <v>476209</v>
      </c>
      <c r="S47" s="104">
        <v>7.2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354</v>
      </c>
      <c r="B50" s="29"/>
      <c r="C50" s="104"/>
      <c r="D50" s="28">
        <v>29</v>
      </c>
      <c r="E50" s="28" t="s">
        <v>354</v>
      </c>
      <c r="F50" s="29"/>
      <c r="G50" s="104"/>
      <c r="H50" s="28">
        <v>29</v>
      </c>
      <c r="I50" s="28" t="s">
        <v>354</v>
      </c>
      <c r="J50" s="29"/>
      <c r="K50" s="104"/>
      <c r="L50" s="28">
        <v>29</v>
      </c>
      <c r="M50" s="28" t="s">
        <v>354</v>
      </c>
      <c r="N50" s="29"/>
      <c r="O50" s="104"/>
      <c r="P50" s="28">
        <v>29</v>
      </c>
      <c r="Q50" s="28" t="s">
        <v>354</v>
      </c>
      <c r="R50" s="29"/>
      <c r="S50" s="104"/>
      <c r="T50" s="28">
        <v>29</v>
      </c>
    </row>
    <row r="51" spans="1:23" x14ac:dyDescent="0.25">
      <c r="A51" s="28" t="s">
        <v>355</v>
      </c>
      <c r="B51" s="29"/>
      <c r="C51" s="104"/>
      <c r="D51" s="28">
        <v>30</v>
      </c>
      <c r="E51" s="28" t="s">
        <v>355</v>
      </c>
      <c r="F51" s="29"/>
      <c r="G51" s="104"/>
      <c r="H51" s="28">
        <v>30</v>
      </c>
      <c r="I51" s="28" t="s">
        <v>355</v>
      </c>
      <c r="J51" s="29"/>
      <c r="K51" s="104"/>
      <c r="L51" s="28">
        <v>30</v>
      </c>
      <c r="M51" s="28" t="s">
        <v>355</v>
      </c>
      <c r="N51" s="29"/>
      <c r="O51" s="104"/>
      <c r="P51" s="28">
        <v>30</v>
      </c>
      <c r="Q51" s="28" t="s">
        <v>355</v>
      </c>
      <c r="R51" s="29"/>
      <c r="S51" s="104"/>
      <c r="T51" s="28">
        <v>30</v>
      </c>
    </row>
    <row r="52" spans="1:23" ht="13.8" thickBot="1" x14ac:dyDescent="0.3">
      <c r="A52" s="28" t="s">
        <v>356</v>
      </c>
      <c r="B52" s="29"/>
      <c r="C52" s="104"/>
      <c r="D52" s="28">
        <v>31</v>
      </c>
      <c r="E52" s="28" t="s">
        <v>356</v>
      </c>
      <c r="F52" s="29"/>
      <c r="G52" s="104"/>
      <c r="H52" s="28">
        <v>31</v>
      </c>
      <c r="I52" s="28" t="s">
        <v>356</v>
      </c>
      <c r="J52" s="29"/>
      <c r="K52" s="104"/>
      <c r="L52" s="28">
        <v>31</v>
      </c>
      <c r="M52" s="28" t="s">
        <v>356</v>
      </c>
      <c r="N52" s="29"/>
      <c r="O52" s="104"/>
      <c r="P52" s="28">
        <v>31</v>
      </c>
      <c r="Q52" s="28" t="s">
        <v>356</v>
      </c>
      <c r="R52" s="29"/>
      <c r="S52" s="104"/>
      <c r="T52" s="28">
        <v>31</v>
      </c>
    </row>
    <row r="53" spans="1:23" x14ac:dyDescent="0.25">
      <c r="A53" s="134" t="s">
        <v>357</v>
      </c>
      <c r="B53" s="135">
        <v>0</v>
      </c>
      <c r="C53" s="136"/>
      <c r="D53" s="134">
        <v>32</v>
      </c>
      <c r="E53" s="134" t="s">
        <v>357</v>
      </c>
      <c r="F53" s="135">
        <v>0</v>
      </c>
      <c r="G53" s="136"/>
      <c r="H53" s="134">
        <v>32</v>
      </c>
      <c r="I53" s="134" t="s">
        <v>357</v>
      </c>
      <c r="J53" s="135">
        <v>0</v>
      </c>
      <c r="K53" s="136"/>
      <c r="L53" s="134">
        <v>32</v>
      </c>
      <c r="M53" s="134" t="s">
        <v>357</v>
      </c>
      <c r="N53" s="135">
        <v>0</v>
      </c>
      <c r="O53" s="136"/>
      <c r="P53" s="134">
        <v>32</v>
      </c>
      <c r="Q53" s="134" t="s">
        <v>357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358</v>
      </c>
      <c r="B56" s="29"/>
      <c r="C56" s="104"/>
      <c r="D56" s="28">
        <v>33</v>
      </c>
      <c r="E56" s="28" t="s">
        <v>358</v>
      </c>
      <c r="F56" s="29"/>
      <c r="G56" s="104"/>
      <c r="H56" s="28">
        <v>33</v>
      </c>
      <c r="I56" s="28" t="s">
        <v>358</v>
      </c>
      <c r="J56" s="29"/>
      <c r="K56" s="104"/>
      <c r="L56" s="28">
        <v>33</v>
      </c>
      <c r="M56" s="28" t="s">
        <v>358</v>
      </c>
      <c r="N56" s="29"/>
      <c r="O56" s="104"/>
      <c r="P56" s="28">
        <v>33</v>
      </c>
      <c r="Q56" s="28" t="s">
        <v>358</v>
      </c>
      <c r="R56" s="29"/>
      <c r="S56" s="104"/>
      <c r="T56" s="28">
        <v>33</v>
      </c>
    </row>
    <row r="57" spans="1:23" x14ac:dyDescent="0.25">
      <c r="A57" s="28" t="s">
        <v>359</v>
      </c>
      <c r="B57" s="29"/>
      <c r="C57" s="104"/>
      <c r="D57" s="28">
        <v>34</v>
      </c>
      <c r="E57" s="28" t="s">
        <v>359</v>
      </c>
      <c r="F57" s="29"/>
      <c r="G57" s="104"/>
      <c r="H57" s="28">
        <v>34</v>
      </c>
      <c r="I57" s="28" t="s">
        <v>359</v>
      </c>
      <c r="J57" s="29"/>
      <c r="K57" s="104"/>
      <c r="L57" s="28">
        <v>34</v>
      </c>
      <c r="M57" s="28" t="s">
        <v>359</v>
      </c>
      <c r="N57" s="29"/>
      <c r="O57" s="104"/>
      <c r="P57" s="28">
        <v>34</v>
      </c>
      <c r="Q57" s="28" t="s">
        <v>359</v>
      </c>
      <c r="R57" s="29"/>
      <c r="S57" s="104"/>
      <c r="T57" s="28">
        <v>34</v>
      </c>
    </row>
    <row r="58" spans="1:23" ht="13.8" thickBot="1" x14ac:dyDescent="0.3">
      <c r="A58" s="28" t="s">
        <v>360</v>
      </c>
      <c r="B58" s="29"/>
      <c r="C58" s="104"/>
      <c r="D58" s="28">
        <v>35</v>
      </c>
      <c r="E58" s="28" t="s">
        <v>360</v>
      </c>
      <c r="F58" s="29"/>
      <c r="G58" s="104"/>
      <c r="H58" s="28">
        <v>35</v>
      </c>
      <c r="I58" s="28" t="s">
        <v>360</v>
      </c>
      <c r="J58" s="29"/>
      <c r="K58" s="104"/>
      <c r="L58" s="28">
        <v>35</v>
      </c>
      <c r="M58" s="28" t="s">
        <v>360</v>
      </c>
      <c r="N58" s="29"/>
      <c r="O58" s="104"/>
      <c r="P58" s="28">
        <v>35</v>
      </c>
      <c r="Q58" s="28" t="s">
        <v>360</v>
      </c>
      <c r="R58" s="29"/>
      <c r="S58" s="104"/>
      <c r="T58" s="28">
        <v>35</v>
      </c>
    </row>
    <row r="59" spans="1:23" x14ac:dyDescent="0.25">
      <c r="A59" s="134" t="s">
        <v>361</v>
      </c>
      <c r="B59" s="135">
        <v>0</v>
      </c>
      <c r="C59" s="136"/>
      <c r="D59" s="134">
        <v>36</v>
      </c>
      <c r="E59" s="134" t="s">
        <v>361</v>
      </c>
      <c r="F59" s="135">
        <v>0</v>
      </c>
      <c r="G59" s="136"/>
      <c r="H59" s="134">
        <v>36</v>
      </c>
      <c r="I59" s="134" t="s">
        <v>361</v>
      </c>
      <c r="J59" s="135">
        <v>0</v>
      </c>
      <c r="K59" s="136"/>
      <c r="L59" s="134">
        <v>36</v>
      </c>
      <c r="M59" s="134" t="s">
        <v>361</v>
      </c>
      <c r="N59" s="135">
        <v>0</v>
      </c>
      <c r="O59" s="136"/>
      <c r="P59" s="134">
        <v>36</v>
      </c>
      <c r="Q59" s="134" t="s">
        <v>361</v>
      </c>
      <c r="R59" s="135">
        <v>0</v>
      </c>
      <c r="S59" s="136"/>
      <c r="T59" s="32">
        <v>36</v>
      </c>
    </row>
    <row r="60" spans="1:23" x14ac:dyDescent="0.25">
      <c r="A60" s="28" t="s">
        <v>362</v>
      </c>
      <c r="B60" s="29">
        <v>0</v>
      </c>
      <c r="C60" s="104"/>
      <c r="D60" s="28">
        <v>37</v>
      </c>
      <c r="E60" s="28" t="s">
        <v>362</v>
      </c>
      <c r="F60" s="29">
        <v>0</v>
      </c>
      <c r="G60" s="104"/>
      <c r="H60" s="28">
        <v>37</v>
      </c>
      <c r="I60" s="28" t="s">
        <v>362</v>
      </c>
      <c r="J60" s="29">
        <v>0</v>
      </c>
      <c r="K60" s="104"/>
      <c r="L60" s="28">
        <v>37</v>
      </c>
      <c r="M60" s="28" t="s">
        <v>362</v>
      </c>
      <c r="N60" s="29">
        <v>0</v>
      </c>
      <c r="O60" s="104"/>
      <c r="P60" s="28">
        <v>37</v>
      </c>
      <c r="Q60" s="28" t="s">
        <v>362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31</v>
      </c>
      <c r="B63" s="138">
        <v>83694</v>
      </c>
      <c r="C63" s="139">
        <v>8.1999999999999993</v>
      </c>
      <c r="D63" s="137">
        <v>38</v>
      </c>
      <c r="E63" s="137" t="s">
        <v>31</v>
      </c>
      <c r="F63" s="138">
        <v>169029</v>
      </c>
      <c r="G63" s="139">
        <v>7</v>
      </c>
      <c r="H63" s="137">
        <v>38</v>
      </c>
      <c r="I63" s="137" t="s">
        <v>31</v>
      </c>
      <c r="J63" s="138">
        <v>81656</v>
      </c>
      <c r="K63" s="139">
        <v>8.6999999999999993</v>
      </c>
      <c r="L63" s="137">
        <v>38</v>
      </c>
      <c r="M63" s="137" t="s">
        <v>31</v>
      </c>
      <c r="N63" s="138">
        <v>334379</v>
      </c>
      <c r="O63" s="139">
        <v>7.7</v>
      </c>
      <c r="P63" s="137">
        <v>38</v>
      </c>
      <c r="Q63" s="137" t="s">
        <v>31</v>
      </c>
      <c r="R63" s="138">
        <v>476209</v>
      </c>
      <c r="S63" s="139">
        <v>7.2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Q24" sqref="Q24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31</v>
      </c>
      <c r="M1" s="157" t="s">
        <v>366</v>
      </c>
      <c r="N1" s="15" t="s">
        <v>367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80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80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80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80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80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80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80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80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80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80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80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80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80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80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80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80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80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80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80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80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80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80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80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80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80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80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80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80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80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80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80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80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80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80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80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80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80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80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80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80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80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80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80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80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80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80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80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80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80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80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80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80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80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80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80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80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80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80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80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80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80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80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80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80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80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80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80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80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80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80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80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80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80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80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80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80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80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80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80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80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80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80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80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80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80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80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80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80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80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80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80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80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80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80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80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80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80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80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80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80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80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80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80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80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80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80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80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80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80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80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80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80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80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80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80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80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80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80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80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80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80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80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80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80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80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80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80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80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80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80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80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80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80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80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80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80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80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80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80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80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80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80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80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80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80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80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80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80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80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80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80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80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80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80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80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80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80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80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80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80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80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80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80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80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80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80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80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80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80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80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80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80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80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80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80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80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80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80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80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80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80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80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80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80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80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80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80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80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80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80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80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80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80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80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80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80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80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80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80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80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80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80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80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80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80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80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80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80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80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80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80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80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80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80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80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80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80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80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80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80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80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80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80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80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80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80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80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80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80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80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80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80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80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80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80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80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80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80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80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80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80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80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80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80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80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80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80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80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80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80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80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80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80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80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80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80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80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80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80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80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80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80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80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80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80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80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80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80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80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80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80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80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80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80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80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80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80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80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80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80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80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80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80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80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80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80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80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80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80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80">
        <f>Data!I331</f>
        <v>3259</v>
      </c>
    </row>
    <row r="292" spans="12:14" x14ac:dyDescent="0.25">
      <c r="L292" s="162" t="str">
        <f>IF(Data!H332 &lt;&gt; "", Data!J332, "")</f>
        <v/>
      </c>
      <c r="M292" s="158" t="str">
        <f>Data!H332</f>
        <v/>
      </c>
      <c r="N292" s="180" t="e">
        <f>Data!I332</f>
        <v>#N/A</v>
      </c>
    </row>
    <row r="293" spans="12:14" x14ac:dyDescent="0.25">
      <c r="L293" s="162" t="str">
        <f>IF(Data!H333 &lt;&gt; "", Data!J333, "")</f>
        <v/>
      </c>
      <c r="M293" s="158" t="str">
        <f>Data!H333</f>
        <v/>
      </c>
      <c r="N293" s="180" t="e">
        <f>Data!I333</f>
        <v>#N/A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80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80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80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80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80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80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80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80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80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80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80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80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80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80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80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80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80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80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80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80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80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80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80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80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1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2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Figure3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2022-04-11T20:33:43Z</dcterms:modified>
</cp:coreProperties>
</file>